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filterPrivacy="1" defaultThemeVersion="124226"/>
  <xr:revisionPtr revIDLastSave="0" documentId="13_ncr:1_{1C308BA3-B42F-4F11-8C7D-D90EA2399976}" xr6:coauthVersionLast="47" xr6:coauthVersionMax="47" xr10:uidLastSave="{00000000-0000-0000-0000-000000000000}"/>
  <bookViews>
    <workbookView xWindow="-108" yWindow="-108" windowWidth="23256" windowHeight="12576" tabRatio="785" activeTab="5" xr2:uid="{00000000-000D-0000-FFFF-FFFF00000000}"/>
  </bookViews>
  <sheets>
    <sheet name="مركز مالى 2022" sheetId="1" r:id="rId1"/>
    <sheet name="قائمة الدخل 2022" sheetId="2" r:id="rId2"/>
    <sheet name="التدفقات النقديه 2022" sheetId="30" r:id="rId3"/>
    <sheet name="التغير فى حقوق الشركاء22" sheetId="3" r:id="rId4"/>
    <sheet name="ميزان مجمع 2022" sheetId="37" r:id="rId5"/>
    <sheet name="ايضاح الوعاء الزكوي 21" sheetId="36" r:id="rId6"/>
    <sheet name="ايضاحات 2022" sheetId="4" r:id="rId7"/>
    <sheet name="مخصص الزكاه 23" sheetId="12" r:id="rId8"/>
    <sheet name="العقارات والالات والمعدات 9" sheetId="24" r:id="rId9"/>
    <sheet name="تكاليف الايرادات 20" sheetId="17" r:id="rId10"/>
    <sheet name="المصروفات العموميه والاداريه 21" sheetId="28" r:id="rId11"/>
    <sheet name="الوعاء الزكوي ميزانية 2022" sheetId="34" r:id="rId12"/>
    <sheet name="Sheet1" sheetId="39" state="hidden" r:id="rId13"/>
  </sheets>
  <externalReferences>
    <externalReference r:id="rId14"/>
  </externalReferences>
  <definedNames>
    <definedName name="_xlnm._FilterDatabase" localSheetId="4" hidden="1">'ميزان مجمع 2022'!$A$5:$WVU$3124</definedName>
    <definedName name="_xlnm.Print_Area" localSheetId="2">'التدفقات النقديه 2022'!$A$1:$D$40</definedName>
    <definedName name="_xlnm.Print_Area" localSheetId="3">'التغير فى حقوق الشركاء22'!$A$1:$G$82</definedName>
    <definedName name="_xlnm.Print_Area" localSheetId="8">'العقارات والالات والمعدات 9'!$A$1:$M$17</definedName>
    <definedName name="_xlnm.Print_Area" localSheetId="10">'المصروفات العموميه والاداريه 21'!$A$1:$C$35</definedName>
    <definedName name="_xlnm.Print_Area" localSheetId="5">'ايضاح الوعاء الزكوي 21'!$A$1:$D$56</definedName>
    <definedName name="_xlnm.Print_Area" localSheetId="6">'ايضاحات 2022'!$A$1:$F$228</definedName>
    <definedName name="_xlnm.Print_Area" localSheetId="9">'تكاليف الايرادات 20'!$A$1:$C$39</definedName>
    <definedName name="_xlnm.Print_Area" localSheetId="1">'قائمة الدخل 2022'!$A$1:$D$26</definedName>
    <definedName name="_xlnm.Print_Area" localSheetId="0">'مركز مالى 2022'!$A$1:$E$44</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23" i="36" l="1"/>
  <c r="F84" i="3"/>
  <c r="B23" i="17"/>
  <c r="E89" i="4"/>
  <c r="F89" i="4"/>
  <c r="D89" i="4"/>
  <c r="D81" i="4"/>
  <c r="D84" i="4" s="1"/>
  <c r="E81" i="4"/>
  <c r="E84" i="4"/>
  <c r="F84" i="4"/>
  <c r="F78" i="4" l="1"/>
  <c r="E78" i="4"/>
  <c r="D27" i="12"/>
  <c r="C27" i="12"/>
  <c r="D23" i="12"/>
  <c r="D38" i="12"/>
  <c r="H29" i="12"/>
  <c r="H28" i="12"/>
  <c r="C44" i="12"/>
  <c r="C30" i="12"/>
  <c r="C29" i="12"/>
  <c r="C28" i="12"/>
  <c r="C26" i="12"/>
  <c r="C21" i="12"/>
  <c r="D53" i="36"/>
  <c r="D52" i="36"/>
  <c r="D60" i="36" s="1"/>
  <c r="C44" i="36"/>
  <c r="C11" i="36"/>
  <c r="C48" i="36" s="1"/>
  <c r="E211" i="4"/>
  <c r="D211" i="4"/>
  <c r="C7" i="12" l="1"/>
  <c r="H7" i="12" s="1"/>
  <c r="D205" i="4"/>
  <c r="D64" i="4"/>
  <c r="D180" i="4"/>
  <c r="C180" i="4"/>
  <c r="F176" i="4"/>
  <c r="F177" i="4"/>
  <c r="F178" i="4"/>
  <c r="F179" i="4"/>
  <c r="F175" i="4"/>
  <c r="D34" i="1"/>
  <c r="E34" i="1"/>
  <c r="E28" i="1"/>
  <c r="D28" i="1"/>
  <c r="H26" i="12"/>
  <c r="C53" i="36"/>
  <c r="B53" i="36"/>
  <c r="E15" i="1"/>
  <c r="C29" i="28"/>
  <c r="C7" i="2"/>
  <c r="C35" i="17"/>
  <c r="B35" i="17"/>
  <c r="C22" i="28"/>
  <c r="D201" i="4"/>
  <c r="K294" i="37"/>
  <c r="N214" i="37"/>
  <c r="N195" i="37"/>
  <c r="N93" i="37"/>
  <c r="M195" i="37"/>
  <c r="M93" i="37"/>
  <c r="N429" i="37"/>
  <c r="M429" i="37"/>
  <c r="F53" i="36" l="1"/>
  <c r="F180" i="4"/>
  <c r="H30" i="12"/>
  <c r="O429" i="37"/>
  <c r="Q429" i="37" l="1"/>
  <c r="B21" i="17" s="1"/>
  <c r="J4" i="37"/>
  <c r="F82" i="3" l="1"/>
  <c r="G82" i="3"/>
  <c r="E82" i="3"/>
  <c r="D82" i="3"/>
  <c r="C82" i="3"/>
  <c r="B82" i="3"/>
  <c r="G78" i="3"/>
  <c r="G77" i="3"/>
  <c r="G72" i="3"/>
  <c r="F79" i="3"/>
  <c r="F75" i="3"/>
  <c r="E75" i="3"/>
  <c r="D75" i="3"/>
  <c r="B75" i="3"/>
  <c r="F74" i="3"/>
  <c r="C75" i="3"/>
  <c r="G73" i="3"/>
  <c r="D12" i="2"/>
  <c r="D7" i="2"/>
  <c r="E36" i="1"/>
  <c r="E157" i="4"/>
  <c r="F143" i="4"/>
  <c r="E140" i="4" s="1"/>
  <c r="E143" i="4" s="1"/>
  <c r="D140" i="4" s="1"/>
  <c r="D143" i="4" s="1"/>
  <c r="E138" i="4"/>
  <c r="F138" i="4"/>
  <c r="D138" i="4"/>
  <c r="G79" i="3" l="1"/>
  <c r="E128" i="4" l="1"/>
  <c r="F128" i="4"/>
  <c r="F95" i="4"/>
  <c r="E91" i="4" s="1"/>
  <c r="E95" i="4" s="1"/>
  <c r="D91" i="4" s="1"/>
  <c r="D95" i="4" s="1"/>
  <c r="F88" i="4"/>
  <c r="E86" i="4" s="1"/>
  <c r="E88" i="4" s="1"/>
  <c r="E64" i="4"/>
  <c r="E67" i="4" s="1"/>
  <c r="E69" i="4" s="1"/>
  <c r="F64" i="4"/>
  <c r="F67" i="4" s="1"/>
  <c r="F69" i="4" s="1"/>
  <c r="D67" i="4"/>
  <c r="D69" i="4" s="1"/>
  <c r="F53" i="4"/>
  <c r="E50" i="4" s="1"/>
  <c r="E53" i="4" s="1"/>
  <c r="D50" i="4" s="1"/>
  <c r="D53" i="4" s="1"/>
  <c r="F48" i="4"/>
  <c r="E48" i="4"/>
  <c r="F24" i="4"/>
  <c r="E20" i="4" s="1"/>
  <c r="E24" i="4" s="1"/>
  <c r="D20" i="4" s="1"/>
  <c r="D24" i="4" s="1"/>
  <c r="F36" i="4"/>
  <c r="E33" i="4" s="1"/>
  <c r="E36" i="4" s="1"/>
  <c r="F228" i="4"/>
  <c r="F201" i="4"/>
  <c r="F187" i="4"/>
  <c r="F173" i="4"/>
  <c r="F134" i="4"/>
  <c r="F167" i="4"/>
  <c r="E162" i="4" s="1"/>
  <c r="F157" i="4"/>
  <c r="F122" i="4"/>
  <c r="F109" i="4"/>
  <c r="F103" i="4"/>
  <c r="F31" i="4"/>
  <c r="F59" i="4"/>
  <c r="F17" i="4"/>
  <c r="F9" i="4"/>
  <c r="D86" i="4" l="1"/>
  <c r="D88" i="4" s="1"/>
  <c r="D33" i="4"/>
  <c r="D36" i="4" s="1"/>
  <c r="L198" i="37"/>
  <c r="L12" i="24" l="1"/>
  <c r="L13" i="24"/>
  <c r="L16" i="24"/>
  <c r="D14" i="24"/>
  <c r="D18" i="1"/>
  <c r="E59" i="4"/>
  <c r="M75" i="37"/>
  <c r="O75" i="37" s="1"/>
  <c r="O93" i="37"/>
  <c r="Q93" i="37" l="1"/>
  <c r="F41" i="1"/>
  <c r="D11" i="1"/>
  <c r="D40" i="30"/>
  <c r="C13" i="30"/>
  <c r="E17" i="4"/>
  <c r="E31" i="1"/>
  <c r="E43" i="1"/>
  <c r="E21" i="1"/>
  <c r="F13" i="1"/>
  <c r="E122" i="4"/>
  <c r="D33" i="1"/>
  <c r="E134" i="4"/>
  <c r="L11" i="24"/>
  <c r="L8" i="24"/>
  <c r="M8" i="24" s="1"/>
  <c r="L9" i="24"/>
  <c r="L7" i="24"/>
  <c r="D17" i="1"/>
  <c r="E22" i="1" l="1"/>
  <c r="E37" i="1"/>
  <c r="E44" i="1" s="1"/>
  <c r="E46" i="1" l="1"/>
  <c r="N2502" i="37"/>
  <c r="M2502" i="37"/>
  <c r="N2501" i="37"/>
  <c r="M2501" i="37"/>
  <c r="N2500" i="37"/>
  <c r="M2500" i="37"/>
  <c r="N2499" i="37"/>
  <c r="M2499" i="37"/>
  <c r="N2498" i="37"/>
  <c r="M2498" i="37"/>
  <c r="N2497" i="37"/>
  <c r="M2497" i="37"/>
  <c r="N2496" i="37"/>
  <c r="M2496" i="37"/>
  <c r="N2495" i="37"/>
  <c r="M2495" i="37"/>
  <c r="N2494" i="37"/>
  <c r="M2494" i="37"/>
  <c r="N2493" i="37"/>
  <c r="M2493" i="37"/>
  <c r="N2492" i="37"/>
  <c r="M2492" i="37"/>
  <c r="N2491" i="37"/>
  <c r="M2491" i="37"/>
  <c r="N2490" i="37"/>
  <c r="M2490" i="37"/>
  <c r="N2489" i="37"/>
  <c r="M2489" i="37"/>
  <c r="N2488" i="37"/>
  <c r="M2488" i="37"/>
  <c r="N2487" i="37"/>
  <c r="M2487" i="37"/>
  <c r="N2486" i="37"/>
  <c r="M2486" i="37"/>
  <c r="N2485" i="37"/>
  <c r="M2485" i="37"/>
  <c r="N2484" i="37"/>
  <c r="M2484" i="37"/>
  <c r="N2483" i="37"/>
  <c r="M2483" i="37"/>
  <c r="N2482" i="37"/>
  <c r="M2482" i="37"/>
  <c r="N2481" i="37"/>
  <c r="M2481" i="37"/>
  <c r="N2480" i="37"/>
  <c r="M2480" i="37"/>
  <c r="N2479" i="37"/>
  <c r="M2479" i="37"/>
  <c r="N2478" i="37"/>
  <c r="M2478" i="37"/>
  <c r="N2477" i="37"/>
  <c r="M2477" i="37"/>
  <c r="N2476" i="37"/>
  <c r="M2476" i="37"/>
  <c r="N2475" i="37"/>
  <c r="M2475" i="37"/>
  <c r="N2474" i="37"/>
  <c r="M2474" i="37"/>
  <c r="N2473" i="37"/>
  <c r="M2473" i="37"/>
  <c r="N2472" i="37"/>
  <c r="M2472" i="37"/>
  <c r="N2471" i="37"/>
  <c r="M2471" i="37"/>
  <c r="N2470" i="37"/>
  <c r="M2470" i="37"/>
  <c r="N2469" i="37"/>
  <c r="M2469" i="37"/>
  <c r="N2468" i="37"/>
  <c r="M2468" i="37"/>
  <c r="N2467" i="37"/>
  <c r="M2467" i="37"/>
  <c r="N2466" i="37"/>
  <c r="M2466" i="37"/>
  <c r="N2465" i="37"/>
  <c r="M2465" i="37"/>
  <c r="N2464" i="37"/>
  <c r="M2464" i="37"/>
  <c r="N2463" i="37"/>
  <c r="M2463" i="37"/>
  <c r="N2462" i="37"/>
  <c r="M2462" i="37"/>
  <c r="N2461" i="37"/>
  <c r="M2461" i="37"/>
  <c r="N2460" i="37"/>
  <c r="M2460" i="37"/>
  <c r="N2459" i="37"/>
  <c r="M2459" i="37"/>
  <c r="N2458" i="37"/>
  <c r="M2458" i="37"/>
  <c r="N2457" i="37"/>
  <c r="M2457" i="37"/>
  <c r="N2456" i="37"/>
  <c r="M2456" i="37"/>
  <c r="N2455" i="37"/>
  <c r="M2455" i="37"/>
  <c r="N2454" i="37"/>
  <c r="M2454" i="37"/>
  <c r="N2453" i="37"/>
  <c r="M2453" i="37"/>
  <c r="N2452" i="37"/>
  <c r="M2452" i="37"/>
  <c r="N2451" i="37"/>
  <c r="M2451" i="37"/>
  <c r="N2450" i="37"/>
  <c r="M2450" i="37"/>
  <c r="N2449" i="37"/>
  <c r="M2449" i="37"/>
  <c r="N2448" i="37"/>
  <c r="M2448" i="37"/>
  <c r="N2447" i="37"/>
  <c r="M2447" i="37"/>
  <c r="N2446" i="37"/>
  <c r="M2446" i="37"/>
  <c r="N2445" i="37"/>
  <c r="M2445" i="37"/>
  <c r="N2444" i="37"/>
  <c r="M2444" i="37"/>
  <c r="N2443" i="37"/>
  <c r="M2443" i="37"/>
  <c r="N2442" i="37"/>
  <c r="M2442" i="37"/>
  <c r="N2441" i="37"/>
  <c r="M2441" i="37"/>
  <c r="N2440" i="37"/>
  <c r="M2440" i="37"/>
  <c r="N2439" i="37"/>
  <c r="M2439" i="37"/>
  <c r="N2438" i="37"/>
  <c r="M2438" i="37"/>
  <c r="N2437" i="37"/>
  <c r="M2437" i="37"/>
  <c r="N2436" i="37"/>
  <c r="M2436" i="37"/>
  <c r="N2435" i="37"/>
  <c r="M2435" i="37"/>
  <c r="N2434" i="37"/>
  <c r="M2434" i="37"/>
  <c r="N2433" i="37"/>
  <c r="M2433" i="37"/>
  <c r="N2432" i="37"/>
  <c r="M2432" i="37"/>
  <c r="N2431" i="37"/>
  <c r="M2431" i="37"/>
  <c r="N2430" i="37"/>
  <c r="M2430" i="37"/>
  <c r="N2429" i="37"/>
  <c r="M2429" i="37"/>
  <c r="N2428" i="37"/>
  <c r="M2428" i="37"/>
  <c r="N2427" i="37"/>
  <c r="M2427" i="37"/>
  <c r="N2426" i="37"/>
  <c r="M2426" i="37"/>
  <c r="N2425" i="37"/>
  <c r="M2425" i="37"/>
  <c r="N2424" i="37"/>
  <c r="M2424" i="37"/>
  <c r="N2423" i="37"/>
  <c r="M2423" i="37"/>
  <c r="N2422" i="37"/>
  <c r="M2422" i="37"/>
  <c r="N2421" i="37"/>
  <c r="M2421" i="37"/>
  <c r="N2420" i="37"/>
  <c r="M2420" i="37"/>
  <c r="N2419" i="37"/>
  <c r="M2419" i="37"/>
  <c r="N2418" i="37"/>
  <c r="M2418" i="37"/>
  <c r="N2417" i="37"/>
  <c r="M2417" i="37"/>
  <c r="N2416" i="37"/>
  <c r="M2416" i="37"/>
  <c r="N2415" i="37"/>
  <c r="M2415" i="37"/>
  <c r="N2414" i="37"/>
  <c r="M2414" i="37"/>
  <c r="N2413" i="37"/>
  <c r="M2413" i="37"/>
  <c r="N2412" i="37"/>
  <c r="M2412" i="37"/>
  <c r="N2411" i="37"/>
  <c r="M2411" i="37"/>
  <c r="N2410" i="37"/>
  <c r="M2410" i="37"/>
  <c r="N2409" i="37"/>
  <c r="M2409" i="37"/>
  <c r="N2408" i="37"/>
  <c r="M2408" i="37"/>
  <c r="N2407" i="37"/>
  <c r="M2407" i="37"/>
  <c r="N2406" i="37"/>
  <c r="M2406" i="37"/>
  <c r="N2405" i="37"/>
  <c r="M2405" i="37"/>
  <c r="N2404" i="37"/>
  <c r="M2404" i="37"/>
  <c r="N2403" i="37"/>
  <c r="M2403" i="37"/>
  <c r="N2402" i="37"/>
  <c r="M2402" i="37"/>
  <c r="N2401" i="37"/>
  <c r="M2401" i="37"/>
  <c r="N2400" i="37"/>
  <c r="M2400" i="37"/>
  <c r="N2399" i="37"/>
  <c r="M2399" i="37"/>
  <c r="N2398" i="37"/>
  <c r="M2398" i="37"/>
  <c r="N2397" i="37"/>
  <c r="M2397" i="37"/>
  <c r="N2396" i="37"/>
  <c r="M2396" i="37"/>
  <c r="N2395" i="37"/>
  <c r="M2395" i="37"/>
  <c r="N2394" i="37"/>
  <c r="M2394" i="37"/>
  <c r="N2393" i="37"/>
  <c r="M2393" i="37"/>
  <c r="N2392" i="37"/>
  <c r="M2392" i="37"/>
  <c r="N2391" i="37"/>
  <c r="M2391" i="37"/>
  <c r="N2390" i="37"/>
  <c r="M2390" i="37"/>
  <c r="N2389" i="37"/>
  <c r="M2389" i="37"/>
  <c r="N2388" i="37"/>
  <c r="M2388" i="37"/>
  <c r="N2387" i="37"/>
  <c r="M2387" i="37"/>
  <c r="N2386" i="37"/>
  <c r="M2386" i="37"/>
  <c r="N2385" i="37"/>
  <c r="M2385" i="37"/>
  <c r="N2384" i="37"/>
  <c r="M2384" i="37"/>
  <c r="N2383" i="37"/>
  <c r="M2383" i="37"/>
  <c r="N2382" i="37"/>
  <c r="M2382" i="37"/>
  <c r="N2381" i="37"/>
  <c r="M2381" i="37"/>
  <c r="N2380" i="37"/>
  <c r="M2380" i="37"/>
  <c r="N2379" i="37"/>
  <c r="M2379" i="37"/>
  <c r="N2378" i="37"/>
  <c r="M2378" i="37"/>
  <c r="N2377" i="37"/>
  <c r="M2377" i="37"/>
  <c r="N2376" i="37"/>
  <c r="M2376" i="37"/>
  <c r="N2375" i="37"/>
  <c r="M2375" i="37"/>
  <c r="N2374" i="37"/>
  <c r="M2374" i="37"/>
  <c r="N2373" i="37"/>
  <c r="M2373" i="37"/>
  <c r="N2372" i="37"/>
  <c r="M2372" i="37"/>
  <c r="N2371" i="37"/>
  <c r="M2371" i="37"/>
  <c r="N2370" i="37"/>
  <c r="M2370" i="37"/>
  <c r="N2369" i="37"/>
  <c r="M2369" i="37"/>
  <c r="N2368" i="37"/>
  <c r="M2368" i="37"/>
  <c r="N2367" i="37"/>
  <c r="M2367" i="37"/>
  <c r="N2366" i="37"/>
  <c r="M2366" i="37"/>
  <c r="N2365" i="37"/>
  <c r="M2365" i="37"/>
  <c r="N2364" i="37"/>
  <c r="M2364" i="37"/>
  <c r="N2363" i="37"/>
  <c r="M2363" i="37"/>
  <c r="N2362" i="37"/>
  <c r="M2362" i="37"/>
  <c r="N2361" i="37"/>
  <c r="M2361" i="37"/>
  <c r="N2360" i="37"/>
  <c r="M2360" i="37"/>
  <c r="N2359" i="37"/>
  <c r="M2359" i="37"/>
  <c r="N2358" i="37"/>
  <c r="M2358" i="37"/>
  <c r="N2357" i="37"/>
  <c r="M2357" i="37"/>
  <c r="N2356" i="37"/>
  <c r="M2356" i="37"/>
  <c r="N2355" i="37"/>
  <c r="M2355" i="37"/>
  <c r="N2354" i="37"/>
  <c r="M2354" i="37"/>
  <c r="N2353" i="37"/>
  <c r="M2353" i="37"/>
  <c r="N2352" i="37"/>
  <c r="M2352" i="37"/>
  <c r="N2351" i="37"/>
  <c r="M2351" i="37"/>
  <c r="N2350" i="37"/>
  <c r="M2350" i="37"/>
  <c r="N2349" i="37"/>
  <c r="M2349" i="37"/>
  <c r="N2348" i="37"/>
  <c r="M2348" i="37"/>
  <c r="N2347" i="37"/>
  <c r="M2347" i="37"/>
  <c r="N2346" i="37"/>
  <c r="M2346" i="37"/>
  <c r="N2345" i="37"/>
  <c r="M2345" i="37"/>
  <c r="N2344" i="37"/>
  <c r="M2344" i="37"/>
  <c r="N2343" i="37"/>
  <c r="M2343" i="37"/>
  <c r="N2342" i="37"/>
  <c r="M2342" i="37"/>
  <c r="N2341" i="37"/>
  <c r="M2341" i="37"/>
  <c r="N2340" i="37"/>
  <c r="M2340" i="37"/>
  <c r="N2339" i="37"/>
  <c r="M2339" i="37"/>
  <c r="N2338" i="37"/>
  <c r="M2338" i="37"/>
  <c r="N2337" i="37"/>
  <c r="M2337" i="37"/>
  <c r="N2336" i="37"/>
  <c r="M2336" i="37"/>
  <c r="N2335" i="37"/>
  <c r="M2335" i="37"/>
  <c r="N2334" i="37"/>
  <c r="M2334" i="37"/>
  <c r="N2333" i="37"/>
  <c r="M2333" i="37"/>
  <c r="N2332" i="37"/>
  <c r="M2332" i="37"/>
  <c r="N2331" i="37"/>
  <c r="M2331" i="37"/>
  <c r="N2330" i="37"/>
  <c r="M2330" i="37"/>
  <c r="N2329" i="37"/>
  <c r="M2329" i="37"/>
  <c r="N2328" i="37"/>
  <c r="M2328" i="37"/>
  <c r="N2327" i="37"/>
  <c r="M2327" i="37"/>
  <c r="N2326" i="37"/>
  <c r="M2326" i="37"/>
  <c r="N2325" i="37"/>
  <c r="M2325" i="37"/>
  <c r="N2324" i="37"/>
  <c r="M2324" i="37"/>
  <c r="N2323" i="37"/>
  <c r="M2323" i="37"/>
  <c r="N2322" i="37"/>
  <c r="M2322" i="37"/>
  <c r="N2321" i="37"/>
  <c r="M2321" i="37"/>
  <c r="N2320" i="37"/>
  <c r="M2320" i="37"/>
  <c r="N2319" i="37"/>
  <c r="M2319" i="37"/>
  <c r="N2318" i="37"/>
  <c r="M2318" i="37"/>
  <c r="N2317" i="37"/>
  <c r="M2317" i="37"/>
  <c r="N2316" i="37"/>
  <c r="M2316" i="37"/>
  <c r="N2315" i="37"/>
  <c r="M2315" i="37"/>
  <c r="N2314" i="37"/>
  <c r="M2314" i="37"/>
  <c r="N2313" i="37"/>
  <c r="M2313" i="37"/>
  <c r="N2312" i="37"/>
  <c r="M2312" i="37"/>
  <c r="N2311" i="37"/>
  <c r="M2311" i="37"/>
  <c r="N2310" i="37"/>
  <c r="M2310" i="37"/>
  <c r="N2309" i="37"/>
  <c r="M2309" i="37"/>
  <c r="N2308" i="37"/>
  <c r="M2308" i="37"/>
  <c r="N2307" i="37"/>
  <c r="M2307" i="37"/>
  <c r="N2306" i="37"/>
  <c r="M2306" i="37"/>
  <c r="N2305" i="37"/>
  <c r="M2305" i="37"/>
  <c r="N2304" i="37"/>
  <c r="M2304" i="37"/>
  <c r="N2303" i="37"/>
  <c r="M2303" i="37"/>
  <c r="N2302" i="37"/>
  <c r="M2302" i="37"/>
  <c r="N2301" i="37"/>
  <c r="M2301" i="37"/>
  <c r="N2300" i="37"/>
  <c r="M2300" i="37"/>
  <c r="N2299" i="37"/>
  <c r="M2299" i="37"/>
  <c r="N2298" i="37"/>
  <c r="M2298" i="37"/>
  <c r="N2297" i="37"/>
  <c r="M2297" i="37"/>
  <c r="N2296" i="37"/>
  <c r="M2296" i="37"/>
  <c r="N2295" i="37"/>
  <c r="M2295" i="37"/>
  <c r="N2294" i="37"/>
  <c r="M2294" i="37"/>
  <c r="N2293" i="37"/>
  <c r="M2293" i="37"/>
  <c r="N2292" i="37"/>
  <c r="M2292" i="37"/>
  <c r="N2291" i="37"/>
  <c r="M2291" i="37"/>
  <c r="N2290" i="37"/>
  <c r="M2290" i="37"/>
  <c r="N2289" i="37"/>
  <c r="M2289" i="37"/>
  <c r="N2288" i="37"/>
  <c r="M2288" i="37"/>
  <c r="N2287" i="37"/>
  <c r="M2287" i="37"/>
  <c r="N2286" i="37"/>
  <c r="M2286" i="37"/>
  <c r="N2285" i="37"/>
  <c r="M2285" i="37"/>
  <c r="N2284" i="37"/>
  <c r="M2284" i="37"/>
  <c r="N2283" i="37"/>
  <c r="M2283" i="37"/>
  <c r="N2282" i="37"/>
  <c r="M2282" i="37"/>
  <c r="N2281" i="37"/>
  <c r="M2281" i="37"/>
  <c r="N2280" i="37"/>
  <c r="M2280" i="37"/>
  <c r="N2279" i="37"/>
  <c r="M2279" i="37"/>
  <c r="N2278" i="37"/>
  <c r="M2278" i="37"/>
  <c r="N2277" i="37"/>
  <c r="M2277" i="37"/>
  <c r="N2276" i="37"/>
  <c r="M2276" i="37"/>
  <c r="N2275" i="37"/>
  <c r="M2275" i="37"/>
  <c r="N2274" i="37"/>
  <c r="M2274" i="37"/>
  <c r="N2273" i="37"/>
  <c r="M2273" i="37"/>
  <c r="N2272" i="37"/>
  <c r="M2272" i="37"/>
  <c r="N2271" i="37"/>
  <c r="M2271" i="37"/>
  <c r="N2270" i="37"/>
  <c r="M2270" i="37"/>
  <c r="N2269" i="37"/>
  <c r="M2269" i="37"/>
  <c r="N2268" i="37"/>
  <c r="M2268" i="37"/>
  <c r="N2267" i="37"/>
  <c r="M2267" i="37"/>
  <c r="N2266" i="37"/>
  <c r="M2266" i="37"/>
  <c r="N2265" i="37"/>
  <c r="M2265" i="37"/>
  <c r="N2264" i="37"/>
  <c r="M2264" i="37"/>
  <c r="N2263" i="37"/>
  <c r="M2263" i="37"/>
  <c r="N2262" i="37"/>
  <c r="M2262" i="37"/>
  <c r="N2261" i="37"/>
  <c r="M2261" i="37"/>
  <c r="N2260" i="37"/>
  <c r="M2260" i="37"/>
  <c r="N2259" i="37"/>
  <c r="M2259" i="37"/>
  <c r="N2258" i="37"/>
  <c r="M2258" i="37"/>
  <c r="N2257" i="37"/>
  <c r="M2257" i="37"/>
  <c r="N2256" i="37"/>
  <c r="M2256" i="37"/>
  <c r="N2255" i="37"/>
  <c r="M2255" i="37"/>
  <c r="N2254" i="37"/>
  <c r="M2254" i="37"/>
  <c r="N2253" i="37"/>
  <c r="M2253" i="37"/>
  <c r="N2252" i="37"/>
  <c r="M2252" i="37"/>
  <c r="N2251" i="37"/>
  <c r="M2251" i="37"/>
  <c r="N2250" i="37"/>
  <c r="M2250" i="37"/>
  <c r="N2249" i="37"/>
  <c r="M2249" i="37"/>
  <c r="N2248" i="37"/>
  <c r="M2248" i="37"/>
  <c r="N2247" i="37"/>
  <c r="M2247" i="37"/>
  <c r="N2246" i="37"/>
  <c r="M2246" i="37"/>
  <c r="N2245" i="37"/>
  <c r="M2245" i="37"/>
  <c r="N2244" i="37"/>
  <c r="M2244" i="37"/>
  <c r="N2243" i="37"/>
  <c r="M2243" i="37"/>
  <c r="N2242" i="37"/>
  <c r="M2242" i="37"/>
  <c r="N2241" i="37"/>
  <c r="M2241" i="37"/>
  <c r="N2240" i="37"/>
  <c r="M2240" i="37"/>
  <c r="N2239" i="37"/>
  <c r="M2239" i="37"/>
  <c r="N2238" i="37"/>
  <c r="M2238" i="37"/>
  <c r="N2237" i="37"/>
  <c r="M2237" i="37"/>
  <c r="N2236" i="37"/>
  <c r="M2236" i="37"/>
  <c r="N2235" i="37"/>
  <c r="M2235" i="37"/>
  <c r="N2234" i="37"/>
  <c r="M2234" i="37"/>
  <c r="N2233" i="37"/>
  <c r="M2233" i="37"/>
  <c r="N2232" i="37"/>
  <c r="M2232" i="37"/>
  <c r="N2231" i="37"/>
  <c r="M2231" i="37"/>
  <c r="N2230" i="37"/>
  <c r="M2230" i="37"/>
  <c r="N2229" i="37"/>
  <c r="M2229" i="37"/>
  <c r="N2228" i="37"/>
  <c r="M2228" i="37"/>
  <c r="N2227" i="37"/>
  <c r="M2227" i="37"/>
  <c r="N2226" i="37"/>
  <c r="M2226" i="37"/>
  <c r="N2225" i="37"/>
  <c r="M2225" i="37"/>
  <c r="N2224" i="37"/>
  <c r="M2224" i="37"/>
  <c r="N2223" i="37"/>
  <c r="M2223" i="37"/>
  <c r="N2222" i="37"/>
  <c r="M2222" i="37"/>
  <c r="N2221" i="37"/>
  <c r="M2221" i="37"/>
  <c r="N2220" i="37"/>
  <c r="M2220" i="37"/>
  <c r="N2219" i="37"/>
  <c r="M2219" i="37"/>
  <c r="N2218" i="37"/>
  <c r="M2218" i="37"/>
  <c r="N2217" i="37"/>
  <c r="M2217" i="37"/>
  <c r="N2216" i="37"/>
  <c r="M2216" i="37"/>
  <c r="N2215" i="37"/>
  <c r="M2215" i="37"/>
  <c r="N2214" i="37"/>
  <c r="M2214" i="37"/>
  <c r="N2213" i="37"/>
  <c r="M2213" i="37"/>
  <c r="N2212" i="37"/>
  <c r="M2212" i="37"/>
  <c r="N2211" i="37"/>
  <c r="M2211" i="37"/>
  <c r="N2210" i="37"/>
  <c r="M2210" i="37"/>
  <c r="N2209" i="37"/>
  <c r="M2209" i="37"/>
  <c r="N2208" i="37"/>
  <c r="M2208" i="37"/>
  <c r="N2207" i="37"/>
  <c r="M2207" i="37"/>
  <c r="N2206" i="37"/>
  <c r="M2206" i="37"/>
  <c r="N2205" i="37"/>
  <c r="M2205" i="37"/>
  <c r="N2204" i="37"/>
  <c r="M2204" i="37"/>
  <c r="N2203" i="37"/>
  <c r="M2203" i="37"/>
  <c r="N2202" i="37"/>
  <c r="M2202" i="37"/>
  <c r="N2201" i="37"/>
  <c r="M2201" i="37"/>
  <c r="N2200" i="37"/>
  <c r="M2200" i="37"/>
  <c r="N2199" i="37"/>
  <c r="M2199" i="37"/>
  <c r="N2198" i="37"/>
  <c r="M2198" i="37"/>
  <c r="N2197" i="37"/>
  <c r="M2197" i="37"/>
  <c r="N2196" i="37"/>
  <c r="M2196" i="37"/>
  <c r="N2195" i="37"/>
  <c r="M2195" i="37"/>
  <c r="N2194" i="37"/>
  <c r="M2194" i="37"/>
  <c r="N2193" i="37"/>
  <c r="M2193" i="37"/>
  <c r="N2192" i="37"/>
  <c r="M2192" i="37"/>
  <c r="N2191" i="37"/>
  <c r="M2191" i="37"/>
  <c r="N2190" i="37"/>
  <c r="M2190" i="37"/>
  <c r="N2189" i="37"/>
  <c r="M2189" i="37"/>
  <c r="N2188" i="37"/>
  <c r="M2188" i="37"/>
  <c r="N2187" i="37"/>
  <c r="M2187" i="37"/>
  <c r="N2186" i="37"/>
  <c r="M2186" i="37"/>
  <c r="N2185" i="37"/>
  <c r="M2185" i="37"/>
  <c r="N2184" i="37"/>
  <c r="M2184" i="37"/>
  <c r="N2183" i="37"/>
  <c r="M2183" i="37"/>
  <c r="N2182" i="37"/>
  <c r="M2182" i="37"/>
  <c r="N2181" i="37"/>
  <c r="M2181" i="37"/>
  <c r="N2180" i="37"/>
  <c r="M2180" i="37"/>
  <c r="N2179" i="37"/>
  <c r="M2179" i="37"/>
  <c r="N2178" i="37"/>
  <c r="M2178" i="37"/>
  <c r="N2177" i="37"/>
  <c r="M2177" i="37"/>
  <c r="N2176" i="37"/>
  <c r="M2176" i="37"/>
  <c r="N2175" i="37"/>
  <c r="M2175" i="37"/>
  <c r="N2174" i="37"/>
  <c r="M2174" i="37"/>
  <c r="N2173" i="37"/>
  <c r="M2173" i="37"/>
  <c r="N2172" i="37"/>
  <c r="M2172" i="37"/>
  <c r="N2171" i="37"/>
  <c r="M2171" i="37"/>
  <c r="N2170" i="37"/>
  <c r="M2170" i="37"/>
  <c r="N2169" i="37"/>
  <c r="M2169" i="37"/>
  <c r="N2168" i="37"/>
  <c r="M2168" i="37"/>
  <c r="N2167" i="37"/>
  <c r="M2167" i="37"/>
  <c r="N2166" i="37"/>
  <c r="M2166" i="37"/>
  <c r="N2165" i="37"/>
  <c r="M2165" i="37"/>
  <c r="N2164" i="37"/>
  <c r="M2164" i="37"/>
  <c r="N2163" i="37"/>
  <c r="M2163" i="37"/>
  <c r="N2162" i="37"/>
  <c r="M2162" i="37"/>
  <c r="N2161" i="37"/>
  <c r="M2161" i="37"/>
  <c r="N2160" i="37"/>
  <c r="M2160" i="37"/>
  <c r="N2159" i="37"/>
  <c r="M2159" i="37"/>
  <c r="N2158" i="37"/>
  <c r="M2158" i="37"/>
  <c r="N2157" i="37"/>
  <c r="M2157" i="37"/>
  <c r="N2156" i="37"/>
  <c r="M2156" i="37"/>
  <c r="N2155" i="37"/>
  <c r="M2155" i="37"/>
  <c r="N2154" i="37"/>
  <c r="M2154" i="37"/>
  <c r="N2153" i="37"/>
  <c r="M2153" i="37"/>
  <c r="N2152" i="37"/>
  <c r="M2152" i="37"/>
  <c r="N2151" i="37"/>
  <c r="M2151" i="37"/>
  <c r="N2150" i="37"/>
  <c r="M2150" i="37"/>
  <c r="N2149" i="37"/>
  <c r="M2149" i="37"/>
  <c r="N2148" i="37"/>
  <c r="M2148" i="37"/>
  <c r="N2147" i="37"/>
  <c r="M2147" i="37"/>
  <c r="N2146" i="37"/>
  <c r="M2146" i="37"/>
  <c r="N2145" i="37"/>
  <c r="M2145" i="37"/>
  <c r="N2144" i="37"/>
  <c r="M2144" i="37"/>
  <c r="N2143" i="37"/>
  <c r="M2143" i="37"/>
  <c r="N2142" i="37"/>
  <c r="M2142" i="37"/>
  <c r="N2141" i="37"/>
  <c r="M2141" i="37"/>
  <c r="N2140" i="37"/>
  <c r="M2140" i="37"/>
  <c r="N2139" i="37"/>
  <c r="M2139" i="37"/>
  <c r="N2138" i="37"/>
  <c r="M2138" i="37"/>
  <c r="N2137" i="37"/>
  <c r="M2137" i="37"/>
  <c r="N2136" i="37"/>
  <c r="M2136" i="37"/>
  <c r="N2135" i="37"/>
  <c r="M2135" i="37"/>
  <c r="N2134" i="37"/>
  <c r="M2134" i="37"/>
  <c r="N2133" i="37"/>
  <c r="M2133" i="37"/>
  <c r="N2132" i="37"/>
  <c r="M2132" i="37"/>
  <c r="N2131" i="37"/>
  <c r="M2131" i="37"/>
  <c r="N2130" i="37"/>
  <c r="M2130" i="37"/>
  <c r="N2129" i="37"/>
  <c r="M2129" i="37"/>
  <c r="N2128" i="37"/>
  <c r="M2128" i="37"/>
  <c r="N2127" i="37"/>
  <c r="M2127" i="37"/>
  <c r="N2126" i="37"/>
  <c r="M2126" i="37"/>
  <c r="N2125" i="37"/>
  <c r="M2125" i="37"/>
  <c r="N2124" i="37"/>
  <c r="M2124" i="37"/>
  <c r="N2123" i="37"/>
  <c r="M2123" i="37"/>
  <c r="N2122" i="37"/>
  <c r="M2122" i="37"/>
  <c r="N2121" i="37"/>
  <c r="M2121" i="37"/>
  <c r="N2120" i="37"/>
  <c r="M2120" i="37"/>
  <c r="N2119" i="37"/>
  <c r="M2119" i="37"/>
  <c r="N2118" i="37"/>
  <c r="M2118" i="37"/>
  <c r="N2117" i="37"/>
  <c r="M2117" i="37"/>
  <c r="N2116" i="37"/>
  <c r="M2116" i="37"/>
  <c r="N2115" i="37"/>
  <c r="M2115" i="37"/>
  <c r="N2114" i="37"/>
  <c r="M2114" i="37"/>
  <c r="N2113" i="37"/>
  <c r="M2113" i="37"/>
  <c r="N2112" i="37"/>
  <c r="M2112" i="37"/>
  <c r="N2111" i="37"/>
  <c r="M2111" i="37"/>
  <c r="N2110" i="37"/>
  <c r="M2110" i="37"/>
  <c r="N2109" i="37"/>
  <c r="M2109" i="37"/>
  <c r="N2108" i="37"/>
  <c r="M2108" i="37"/>
  <c r="N2107" i="37"/>
  <c r="M2107" i="37"/>
  <c r="N2106" i="37"/>
  <c r="M2106" i="37"/>
  <c r="N2105" i="37"/>
  <c r="M2105" i="37"/>
  <c r="N2104" i="37"/>
  <c r="M2104" i="37"/>
  <c r="N2103" i="37"/>
  <c r="M2103" i="37"/>
  <c r="N2102" i="37"/>
  <c r="M2102" i="37"/>
  <c r="N2101" i="37"/>
  <c r="M2101" i="37"/>
  <c r="N2100" i="37"/>
  <c r="M2100" i="37"/>
  <c r="N2099" i="37"/>
  <c r="M2099" i="37"/>
  <c r="N2098" i="37"/>
  <c r="M2098" i="37"/>
  <c r="N2097" i="37"/>
  <c r="M2097" i="37"/>
  <c r="N2096" i="37"/>
  <c r="M2096" i="37"/>
  <c r="N2095" i="37"/>
  <c r="M2095" i="37"/>
  <c r="N2094" i="37"/>
  <c r="M2094" i="37"/>
  <c r="N2093" i="37"/>
  <c r="M2093" i="37"/>
  <c r="N2092" i="37"/>
  <c r="M2092" i="37"/>
  <c r="N2091" i="37"/>
  <c r="M2091" i="37"/>
  <c r="N2090" i="37"/>
  <c r="M2090" i="37"/>
  <c r="N2089" i="37"/>
  <c r="M2089" i="37"/>
  <c r="N2088" i="37"/>
  <c r="M2088" i="37"/>
  <c r="N2087" i="37"/>
  <c r="M2087" i="37"/>
  <c r="N2086" i="37"/>
  <c r="M2086" i="37"/>
  <c r="N2085" i="37"/>
  <c r="M2085" i="37"/>
  <c r="N2084" i="37"/>
  <c r="M2084" i="37"/>
  <c r="N2083" i="37"/>
  <c r="M2083" i="37"/>
  <c r="N2082" i="37"/>
  <c r="M2082" i="37"/>
  <c r="N2081" i="37"/>
  <c r="M2081" i="37"/>
  <c r="N2080" i="37"/>
  <c r="M2080" i="37"/>
  <c r="N2079" i="37"/>
  <c r="M2079" i="37"/>
  <c r="N2078" i="37"/>
  <c r="M2078" i="37"/>
  <c r="N2077" i="37"/>
  <c r="M2077" i="37"/>
  <c r="N2076" i="37"/>
  <c r="M2076" i="37"/>
  <c r="N2075" i="37"/>
  <c r="M2075" i="37"/>
  <c r="N2074" i="37"/>
  <c r="M2074" i="37"/>
  <c r="N2073" i="37"/>
  <c r="M2073" i="37"/>
  <c r="N2072" i="37"/>
  <c r="M2072" i="37"/>
  <c r="N2071" i="37"/>
  <c r="M2071" i="37"/>
  <c r="N2070" i="37"/>
  <c r="M2070" i="37"/>
  <c r="N2069" i="37"/>
  <c r="M2069" i="37"/>
  <c r="N2068" i="37"/>
  <c r="M2068" i="37"/>
  <c r="N2067" i="37"/>
  <c r="M2067" i="37"/>
  <c r="N2066" i="37"/>
  <c r="M2066" i="37"/>
  <c r="N2065" i="37"/>
  <c r="M2065" i="37"/>
  <c r="N2064" i="37"/>
  <c r="M2064" i="37"/>
  <c r="N2063" i="37"/>
  <c r="M2063" i="37"/>
  <c r="N2062" i="37"/>
  <c r="M2062" i="37"/>
  <c r="N2061" i="37"/>
  <c r="M2061" i="37"/>
  <c r="N2060" i="37"/>
  <c r="M2060" i="37"/>
  <c r="N2059" i="37"/>
  <c r="M2059" i="37"/>
  <c r="N2058" i="37"/>
  <c r="M2058" i="37"/>
  <c r="N2057" i="37"/>
  <c r="M2057" i="37"/>
  <c r="N2056" i="37"/>
  <c r="M2056" i="37"/>
  <c r="N2055" i="37"/>
  <c r="M2055" i="37"/>
  <c r="N2054" i="37"/>
  <c r="M2054" i="37"/>
  <c r="N2053" i="37"/>
  <c r="M2053" i="37"/>
  <c r="N2052" i="37"/>
  <c r="M2052" i="37"/>
  <c r="N2051" i="37"/>
  <c r="M2051" i="37"/>
  <c r="N2050" i="37"/>
  <c r="M2050" i="37"/>
  <c r="N2049" i="37"/>
  <c r="M2049" i="37"/>
  <c r="N2048" i="37"/>
  <c r="M2048" i="37"/>
  <c r="N2047" i="37"/>
  <c r="M2047" i="37"/>
  <c r="N2046" i="37"/>
  <c r="M2046" i="37"/>
  <c r="N2045" i="37"/>
  <c r="M2045" i="37"/>
  <c r="N2044" i="37"/>
  <c r="M2044" i="37"/>
  <c r="N2043" i="37"/>
  <c r="M2043" i="37"/>
  <c r="N2042" i="37"/>
  <c r="M2042" i="37"/>
  <c r="N2041" i="37"/>
  <c r="M2041" i="37"/>
  <c r="N2040" i="37"/>
  <c r="M2040" i="37"/>
  <c r="N2039" i="37"/>
  <c r="M2039" i="37"/>
  <c r="N2038" i="37"/>
  <c r="M2038" i="37"/>
  <c r="N2037" i="37"/>
  <c r="M2037" i="37"/>
  <c r="N2036" i="37"/>
  <c r="M2036" i="37"/>
  <c r="N2035" i="37"/>
  <c r="M2035" i="37"/>
  <c r="N2034" i="37"/>
  <c r="M2034" i="37"/>
  <c r="N2033" i="37"/>
  <c r="M2033" i="37"/>
  <c r="N2032" i="37"/>
  <c r="M2032" i="37"/>
  <c r="N2031" i="37"/>
  <c r="M2031" i="37"/>
  <c r="N2030" i="37"/>
  <c r="M2030" i="37"/>
  <c r="N2029" i="37"/>
  <c r="M2029" i="37"/>
  <c r="N2028" i="37"/>
  <c r="M2028" i="37"/>
  <c r="N2027" i="37"/>
  <c r="M2027" i="37"/>
  <c r="N2026" i="37"/>
  <c r="M2026" i="37"/>
  <c r="N2025" i="37"/>
  <c r="M2025" i="37"/>
  <c r="N2024" i="37"/>
  <c r="M2024" i="37"/>
  <c r="N2023" i="37"/>
  <c r="M2023" i="37"/>
  <c r="N2022" i="37"/>
  <c r="M2022" i="37"/>
  <c r="N2021" i="37"/>
  <c r="M2021" i="37"/>
  <c r="N2020" i="37"/>
  <c r="M2020" i="37"/>
  <c r="N2019" i="37"/>
  <c r="M2019" i="37"/>
  <c r="N2018" i="37"/>
  <c r="M2018" i="37"/>
  <c r="N2017" i="37"/>
  <c r="M2017" i="37"/>
  <c r="N2016" i="37"/>
  <c r="M2016" i="37"/>
  <c r="N2015" i="37"/>
  <c r="M2015" i="37"/>
  <c r="N2014" i="37"/>
  <c r="M2014" i="37"/>
  <c r="N2013" i="37"/>
  <c r="M2013" i="37"/>
  <c r="N2012" i="37"/>
  <c r="M2012" i="37"/>
  <c r="N2011" i="37"/>
  <c r="M2011" i="37"/>
  <c r="N2010" i="37"/>
  <c r="M2010" i="37"/>
  <c r="N2009" i="37"/>
  <c r="M2009" i="37"/>
  <c r="N2008" i="37"/>
  <c r="M2008" i="37"/>
  <c r="N2007" i="37"/>
  <c r="M2007" i="37"/>
  <c r="N2006" i="37"/>
  <c r="M2006" i="37"/>
  <c r="N2005" i="37"/>
  <c r="M2005" i="37"/>
  <c r="N2004" i="37"/>
  <c r="M2004" i="37"/>
  <c r="N2003" i="37"/>
  <c r="M2003" i="37"/>
  <c r="N2002" i="37"/>
  <c r="M2002" i="37"/>
  <c r="N2001" i="37"/>
  <c r="M2001" i="37"/>
  <c r="N2000" i="37"/>
  <c r="M2000" i="37"/>
  <c r="N1999" i="37"/>
  <c r="M1999" i="37"/>
  <c r="N1998" i="37"/>
  <c r="M1998" i="37"/>
  <c r="N1997" i="37"/>
  <c r="M1997" i="37"/>
  <c r="N1996" i="37"/>
  <c r="M1996" i="37"/>
  <c r="N1995" i="37"/>
  <c r="M1995" i="37"/>
  <c r="N1994" i="37"/>
  <c r="M1994" i="37"/>
  <c r="N1993" i="37"/>
  <c r="M1993" i="37"/>
  <c r="N1992" i="37"/>
  <c r="M1992" i="37"/>
  <c r="N1991" i="37"/>
  <c r="M1991" i="37"/>
  <c r="N1990" i="37"/>
  <c r="M1990" i="37"/>
  <c r="N1989" i="37"/>
  <c r="M1989" i="37"/>
  <c r="N1988" i="37"/>
  <c r="M1988" i="37"/>
  <c r="N1987" i="37"/>
  <c r="M1987" i="37"/>
  <c r="N1986" i="37"/>
  <c r="M1986" i="37"/>
  <c r="N1985" i="37"/>
  <c r="M1985" i="37"/>
  <c r="N1984" i="37"/>
  <c r="M1984" i="37"/>
  <c r="N1983" i="37"/>
  <c r="M1983" i="37"/>
  <c r="N1982" i="37"/>
  <c r="M1982" i="37"/>
  <c r="N1981" i="37"/>
  <c r="M1981" i="37"/>
  <c r="N1980" i="37"/>
  <c r="M1980" i="37"/>
  <c r="N1979" i="37"/>
  <c r="M1979" i="37"/>
  <c r="N1978" i="37"/>
  <c r="M1978" i="37"/>
  <c r="N1977" i="37"/>
  <c r="M1977" i="37"/>
  <c r="N1976" i="37"/>
  <c r="M1976" i="37"/>
  <c r="N1975" i="37"/>
  <c r="M1975" i="37"/>
  <c r="N1974" i="37"/>
  <c r="M1974" i="37"/>
  <c r="N1973" i="37"/>
  <c r="M1973" i="37"/>
  <c r="N1972" i="37"/>
  <c r="M1972" i="37"/>
  <c r="N1971" i="37"/>
  <c r="M1971" i="37"/>
  <c r="N1970" i="37"/>
  <c r="M1970" i="37"/>
  <c r="N1969" i="37"/>
  <c r="M1969" i="37"/>
  <c r="N1968" i="37"/>
  <c r="M1968" i="37"/>
  <c r="N1967" i="37"/>
  <c r="M1967" i="37"/>
  <c r="N1966" i="37"/>
  <c r="M1966" i="37"/>
  <c r="N1965" i="37"/>
  <c r="M1965" i="37"/>
  <c r="N1964" i="37"/>
  <c r="M1964" i="37"/>
  <c r="N1963" i="37"/>
  <c r="M1963" i="37"/>
  <c r="N1962" i="37"/>
  <c r="M1962" i="37"/>
  <c r="N1961" i="37"/>
  <c r="M1961" i="37"/>
  <c r="N1960" i="37"/>
  <c r="M1960" i="37"/>
  <c r="N1959" i="37"/>
  <c r="M1959" i="37"/>
  <c r="N1958" i="37"/>
  <c r="M1958" i="37"/>
  <c r="N1957" i="37"/>
  <c r="M1957" i="37"/>
  <c r="N1956" i="37"/>
  <c r="M1956" i="37"/>
  <c r="N1955" i="37"/>
  <c r="M1955" i="37"/>
  <c r="N1954" i="37"/>
  <c r="M1954" i="37"/>
  <c r="N1953" i="37"/>
  <c r="M1953" i="37"/>
  <c r="N1952" i="37"/>
  <c r="M1952" i="37"/>
  <c r="N1951" i="37"/>
  <c r="M1951" i="37"/>
  <c r="N1950" i="37"/>
  <c r="M1950" i="37"/>
  <c r="N1949" i="37"/>
  <c r="M1949" i="37"/>
  <c r="N1948" i="37"/>
  <c r="M1948" i="37"/>
  <c r="N1947" i="37"/>
  <c r="M1947" i="37"/>
  <c r="N1946" i="37"/>
  <c r="M1946" i="37"/>
  <c r="N1945" i="37"/>
  <c r="M1945" i="37"/>
  <c r="N1944" i="37"/>
  <c r="M1944" i="37"/>
  <c r="N1943" i="37"/>
  <c r="M1943" i="37"/>
  <c r="N1942" i="37"/>
  <c r="M1942" i="37"/>
  <c r="N1941" i="37"/>
  <c r="M1941" i="37"/>
  <c r="N1940" i="37"/>
  <c r="M1940" i="37"/>
  <c r="N1939" i="37"/>
  <c r="M1939" i="37"/>
  <c r="N1938" i="37"/>
  <c r="M1938" i="37"/>
  <c r="N1937" i="37"/>
  <c r="M1937" i="37"/>
  <c r="N1936" i="37"/>
  <c r="M1936" i="37"/>
  <c r="N1935" i="37"/>
  <c r="M1935" i="37"/>
  <c r="N1934" i="37"/>
  <c r="M1934" i="37"/>
  <c r="N1933" i="37"/>
  <c r="M1933" i="37"/>
  <c r="N1932" i="37"/>
  <c r="M1932" i="37"/>
  <c r="N1931" i="37"/>
  <c r="M1931" i="37"/>
  <c r="N1930" i="37"/>
  <c r="M1930" i="37"/>
  <c r="N1929" i="37"/>
  <c r="M1929" i="37"/>
  <c r="N1928" i="37"/>
  <c r="M1928" i="37"/>
  <c r="N1927" i="37"/>
  <c r="M1927" i="37"/>
  <c r="N1926" i="37"/>
  <c r="M1926" i="37"/>
  <c r="N1925" i="37"/>
  <c r="M1925" i="37"/>
  <c r="N1924" i="37"/>
  <c r="M1924" i="37"/>
  <c r="N1923" i="37"/>
  <c r="M1923" i="37"/>
  <c r="N1922" i="37"/>
  <c r="M1922" i="37"/>
  <c r="N1921" i="37"/>
  <c r="M1921" i="37"/>
  <c r="N1920" i="37"/>
  <c r="M1920" i="37"/>
  <c r="N1919" i="37"/>
  <c r="M1919" i="37"/>
  <c r="N1918" i="37"/>
  <c r="M1918" i="37"/>
  <c r="N1917" i="37"/>
  <c r="M1917" i="37"/>
  <c r="N1916" i="37"/>
  <c r="M1916" i="37"/>
  <c r="N1915" i="37"/>
  <c r="M1915" i="37"/>
  <c r="N1914" i="37"/>
  <c r="M1914" i="37"/>
  <c r="N1913" i="37"/>
  <c r="M1913" i="37"/>
  <c r="N1912" i="37"/>
  <c r="M1912" i="37"/>
  <c r="N1911" i="37"/>
  <c r="M1911" i="37"/>
  <c r="N1910" i="37"/>
  <c r="M1910" i="37"/>
  <c r="N1909" i="37"/>
  <c r="M1909" i="37"/>
  <c r="N1908" i="37"/>
  <c r="M1908" i="37"/>
  <c r="N1907" i="37"/>
  <c r="M1907" i="37"/>
  <c r="N1906" i="37"/>
  <c r="M1906" i="37"/>
  <c r="N1905" i="37"/>
  <c r="M1905" i="37"/>
  <c r="N1904" i="37"/>
  <c r="M1904" i="37"/>
  <c r="N1903" i="37"/>
  <c r="M1903" i="37"/>
  <c r="N1902" i="37"/>
  <c r="M1902" i="37"/>
  <c r="N1901" i="37"/>
  <c r="M1901" i="37"/>
  <c r="N1900" i="37"/>
  <c r="M1900" i="37"/>
  <c r="N1899" i="37"/>
  <c r="M1899" i="37"/>
  <c r="N1898" i="37"/>
  <c r="M1898" i="37"/>
  <c r="N1897" i="37"/>
  <c r="M1897" i="37"/>
  <c r="N1896" i="37"/>
  <c r="M1896" i="37"/>
  <c r="N1895" i="37"/>
  <c r="M1895" i="37"/>
  <c r="N1894" i="37"/>
  <c r="M1894" i="37"/>
  <c r="N1893" i="37"/>
  <c r="M1893" i="37"/>
  <c r="N1892" i="37"/>
  <c r="M1892" i="37"/>
  <c r="N1891" i="37"/>
  <c r="M1891" i="37"/>
  <c r="N1890" i="37"/>
  <c r="M1890" i="37"/>
  <c r="N1889" i="37"/>
  <c r="M1889" i="37"/>
  <c r="N1888" i="37"/>
  <c r="M1888" i="37"/>
  <c r="N1887" i="37"/>
  <c r="M1887" i="37"/>
  <c r="N1886" i="37"/>
  <c r="M1886" i="37"/>
  <c r="N1885" i="37"/>
  <c r="M1885" i="37"/>
  <c r="N1884" i="37"/>
  <c r="M1884" i="37"/>
  <c r="N1883" i="37"/>
  <c r="M1883" i="37"/>
  <c r="N1882" i="37"/>
  <c r="M1882" i="37"/>
  <c r="N1881" i="37"/>
  <c r="M1881" i="37"/>
  <c r="N1880" i="37"/>
  <c r="M1880" i="37"/>
  <c r="N1879" i="37"/>
  <c r="M1879" i="37"/>
  <c r="N1878" i="37"/>
  <c r="M1878" i="37"/>
  <c r="N1877" i="37"/>
  <c r="M1877" i="37"/>
  <c r="N1876" i="37"/>
  <c r="M1876" i="37"/>
  <c r="N1875" i="37"/>
  <c r="M1875" i="37"/>
  <c r="N1874" i="37"/>
  <c r="M1874" i="37"/>
  <c r="N1873" i="37"/>
  <c r="M1873" i="37"/>
  <c r="N1872" i="37"/>
  <c r="M1872" i="37"/>
  <c r="N1871" i="37"/>
  <c r="M1871" i="37"/>
  <c r="N1870" i="37"/>
  <c r="M1870" i="37"/>
  <c r="N1869" i="37"/>
  <c r="M1869" i="37"/>
  <c r="N1868" i="37"/>
  <c r="M1868" i="37"/>
  <c r="N1867" i="37"/>
  <c r="M1867" i="37"/>
  <c r="N1866" i="37"/>
  <c r="M1866" i="37"/>
  <c r="N1865" i="37"/>
  <c r="M1865" i="37"/>
  <c r="N1864" i="37"/>
  <c r="M1864" i="37"/>
  <c r="N1863" i="37"/>
  <c r="M1863" i="37"/>
  <c r="N1862" i="37"/>
  <c r="M1862" i="37"/>
  <c r="N1861" i="37"/>
  <c r="M1861" i="37"/>
  <c r="N1860" i="37"/>
  <c r="M1860" i="37"/>
  <c r="N1859" i="37"/>
  <c r="M1859" i="37"/>
  <c r="N1858" i="37"/>
  <c r="M1858" i="37"/>
  <c r="N1857" i="37"/>
  <c r="M1857" i="37"/>
  <c r="N1856" i="37"/>
  <c r="M1856" i="37"/>
  <c r="N1855" i="37"/>
  <c r="M1855" i="37"/>
  <c r="N1854" i="37"/>
  <c r="M1854" i="37"/>
  <c r="N1853" i="37"/>
  <c r="M1853" i="37"/>
  <c r="N1852" i="37"/>
  <c r="M1852" i="37"/>
  <c r="N1851" i="37"/>
  <c r="M1851" i="37"/>
  <c r="N1850" i="37"/>
  <c r="M1850" i="37"/>
  <c r="N1849" i="37"/>
  <c r="M1849" i="37"/>
  <c r="N1848" i="37"/>
  <c r="M1848" i="37"/>
  <c r="N1847" i="37"/>
  <c r="M1847" i="37"/>
  <c r="N1846" i="37"/>
  <c r="M1846" i="37"/>
  <c r="N1845" i="37"/>
  <c r="M1845" i="37"/>
  <c r="N1844" i="37"/>
  <c r="M1844" i="37"/>
  <c r="N1843" i="37"/>
  <c r="M1843" i="37"/>
  <c r="N1842" i="37"/>
  <c r="M1842" i="37"/>
  <c r="N1841" i="37"/>
  <c r="M1841" i="37"/>
  <c r="N1840" i="37"/>
  <c r="M1840" i="37"/>
  <c r="N1839" i="37"/>
  <c r="M1839" i="37"/>
  <c r="N1838" i="37"/>
  <c r="M1838" i="37"/>
  <c r="N1837" i="37"/>
  <c r="M1837" i="37"/>
  <c r="N1836" i="37"/>
  <c r="M1836" i="37"/>
  <c r="N1835" i="37"/>
  <c r="M1835" i="37"/>
  <c r="N1834" i="37"/>
  <c r="M1834" i="37"/>
  <c r="N1833" i="37"/>
  <c r="M1833" i="37"/>
  <c r="N1832" i="37"/>
  <c r="M1832" i="37"/>
  <c r="N1831" i="37"/>
  <c r="M1831" i="37"/>
  <c r="N1830" i="37"/>
  <c r="M1830" i="37"/>
  <c r="N1829" i="37"/>
  <c r="M1829" i="37"/>
  <c r="N1828" i="37"/>
  <c r="M1828" i="37"/>
  <c r="N1827" i="37"/>
  <c r="M1827" i="37"/>
  <c r="N1826" i="37"/>
  <c r="M1826" i="37"/>
  <c r="N1825" i="37"/>
  <c r="M1825" i="37"/>
  <c r="N1824" i="37"/>
  <c r="M1824" i="37"/>
  <c r="N1823" i="37"/>
  <c r="M1823" i="37"/>
  <c r="N1822" i="37"/>
  <c r="M1822" i="37"/>
  <c r="N1821" i="37"/>
  <c r="M1821" i="37"/>
  <c r="N1820" i="37"/>
  <c r="M1820" i="37"/>
  <c r="N1819" i="37"/>
  <c r="M1819" i="37"/>
  <c r="N1818" i="37"/>
  <c r="M1818" i="37"/>
  <c r="N1817" i="37"/>
  <c r="M1817" i="37"/>
  <c r="N1816" i="37"/>
  <c r="M1816" i="37"/>
  <c r="N1815" i="37"/>
  <c r="M1815" i="37"/>
  <c r="N1814" i="37"/>
  <c r="M1814" i="37"/>
  <c r="N1813" i="37"/>
  <c r="M1813" i="37"/>
  <c r="N1812" i="37"/>
  <c r="M1812" i="37"/>
  <c r="N1811" i="37"/>
  <c r="M1811" i="37"/>
  <c r="N1810" i="37"/>
  <c r="M1810" i="37"/>
  <c r="N1809" i="37"/>
  <c r="M1809" i="37"/>
  <c r="N1808" i="37"/>
  <c r="M1808" i="37"/>
  <c r="N1807" i="37"/>
  <c r="M1807" i="37"/>
  <c r="N1806" i="37"/>
  <c r="M1806" i="37"/>
  <c r="N1805" i="37"/>
  <c r="M1805" i="37"/>
  <c r="N1804" i="37"/>
  <c r="M1804" i="37"/>
  <c r="N1802" i="37"/>
  <c r="M1802" i="37"/>
  <c r="N1801" i="37"/>
  <c r="M1801" i="37"/>
  <c r="N1800" i="37"/>
  <c r="M1800" i="37"/>
  <c r="N1799" i="37"/>
  <c r="M1799" i="37"/>
  <c r="N1798" i="37"/>
  <c r="M1798" i="37"/>
  <c r="N1797" i="37"/>
  <c r="M1797" i="37"/>
  <c r="N1796" i="37"/>
  <c r="M1796" i="37"/>
  <c r="N1795" i="37"/>
  <c r="M1795" i="37"/>
  <c r="N1794" i="37"/>
  <c r="M1794" i="37"/>
  <c r="N1793" i="37"/>
  <c r="M1793" i="37"/>
  <c r="N1792" i="37"/>
  <c r="M1792" i="37"/>
  <c r="N1791" i="37"/>
  <c r="M1791" i="37"/>
  <c r="N1790" i="37"/>
  <c r="M1790" i="37"/>
  <c r="N1789" i="37"/>
  <c r="M1789" i="37"/>
  <c r="N1788" i="37"/>
  <c r="M1788" i="37"/>
  <c r="N1787" i="37"/>
  <c r="M1787" i="37"/>
  <c r="N1786" i="37"/>
  <c r="M1786" i="37"/>
  <c r="N1785" i="37"/>
  <c r="M1785" i="37"/>
  <c r="N1784" i="37"/>
  <c r="M1784" i="37"/>
  <c r="N1783" i="37"/>
  <c r="M1783" i="37"/>
  <c r="N1782" i="37"/>
  <c r="M1782" i="37"/>
  <c r="N1781" i="37"/>
  <c r="M1781" i="37"/>
  <c r="N1780" i="37"/>
  <c r="M1780" i="37"/>
  <c r="N1779" i="37"/>
  <c r="M1779" i="37"/>
  <c r="N1778" i="37"/>
  <c r="M1778" i="37"/>
  <c r="N1777" i="37"/>
  <c r="M1777" i="37"/>
  <c r="N1776" i="37"/>
  <c r="M1776" i="37"/>
  <c r="N1775" i="37"/>
  <c r="M1775" i="37"/>
  <c r="N1774" i="37"/>
  <c r="M1774" i="37"/>
  <c r="N1773" i="37"/>
  <c r="M1773" i="37"/>
  <c r="N1772" i="37"/>
  <c r="M1772" i="37"/>
  <c r="N1771" i="37"/>
  <c r="M1771" i="37"/>
  <c r="N1770" i="37"/>
  <c r="M1770" i="37"/>
  <c r="N1769" i="37"/>
  <c r="M1769" i="37"/>
  <c r="N1768" i="37"/>
  <c r="M1768" i="37"/>
  <c r="N1767" i="37"/>
  <c r="M1767" i="37"/>
  <c r="N1766" i="37"/>
  <c r="M1766" i="37"/>
  <c r="N1765" i="37"/>
  <c r="M1765" i="37"/>
  <c r="N1764" i="37"/>
  <c r="M1764" i="37"/>
  <c r="N1763" i="37"/>
  <c r="M1763" i="37"/>
  <c r="N1762" i="37"/>
  <c r="M1762" i="37"/>
  <c r="N1761" i="37"/>
  <c r="M1761" i="37"/>
  <c r="N1760" i="37"/>
  <c r="M1760" i="37"/>
  <c r="N1759" i="37"/>
  <c r="M1759" i="37"/>
  <c r="N1758" i="37"/>
  <c r="M1758" i="37"/>
  <c r="N1757" i="37"/>
  <c r="M1757" i="37"/>
  <c r="N1756" i="37"/>
  <c r="M1756" i="37"/>
  <c r="N1755" i="37"/>
  <c r="M1755" i="37"/>
  <c r="N1754" i="37"/>
  <c r="M1754" i="37"/>
  <c r="N1753" i="37"/>
  <c r="M1753" i="37"/>
  <c r="N1752" i="37"/>
  <c r="M1752" i="37"/>
  <c r="N1751" i="37"/>
  <c r="M1751" i="37"/>
  <c r="N1750" i="37"/>
  <c r="M1750" i="37"/>
  <c r="N1749" i="37"/>
  <c r="M1749" i="37"/>
  <c r="N1748" i="37"/>
  <c r="M1748" i="37"/>
  <c r="N1747" i="37"/>
  <c r="M1747" i="37"/>
  <c r="N1746" i="37"/>
  <c r="M1746" i="37"/>
  <c r="N1745" i="37"/>
  <c r="M1745" i="37"/>
  <c r="N1744" i="37"/>
  <c r="M1744" i="37"/>
  <c r="N1743" i="37"/>
  <c r="M1743" i="37"/>
  <c r="N1742" i="37"/>
  <c r="M1742" i="37"/>
  <c r="N1741" i="37"/>
  <c r="M1741" i="37"/>
  <c r="N1740" i="37"/>
  <c r="M1740" i="37"/>
  <c r="N1739" i="37"/>
  <c r="M1739" i="37"/>
  <c r="N1738" i="37"/>
  <c r="M1738" i="37"/>
  <c r="N1737" i="37"/>
  <c r="M1737" i="37"/>
  <c r="N1736" i="37"/>
  <c r="M1736" i="37"/>
  <c r="N1735" i="37"/>
  <c r="M1735" i="37"/>
  <c r="N1734" i="37"/>
  <c r="M1734" i="37"/>
  <c r="N1733" i="37"/>
  <c r="M1733" i="37"/>
  <c r="N1732" i="37"/>
  <c r="M1732" i="37"/>
  <c r="N1731" i="37"/>
  <c r="M1731" i="37"/>
  <c r="N1730" i="37"/>
  <c r="M1730" i="37"/>
  <c r="N1729" i="37"/>
  <c r="M1729" i="37"/>
  <c r="N1728" i="37"/>
  <c r="M1728" i="37"/>
  <c r="N1727" i="37"/>
  <c r="M1727" i="37"/>
  <c r="N1726" i="37"/>
  <c r="M1726" i="37"/>
  <c r="N1725" i="37"/>
  <c r="M1725" i="37"/>
  <c r="N1724" i="37"/>
  <c r="M1724" i="37"/>
  <c r="N1723" i="37"/>
  <c r="M1723" i="37"/>
  <c r="N1722" i="37"/>
  <c r="M1722" i="37"/>
  <c r="N1721" i="37"/>
  <c r="M1721" i="37"/>
  <c r="N1720" i="37"/>
  <c r="M1720" i="37"/>
  <c r="N1719" i="37"/>
  <c r="M1719" i="37"/>
  <c r="N1718" i="37"/>
  <c r="M1718" i="37"/>
  <c r="N1717" i="37"/>
  <c r="M1717" i="37"/>
  <c r="N1716" i="37"/>
  <c r="M1716" i="37"/>
  <c r="N1715" i="37"/>
  <c r="M1715" i="37"/>
  <c r="N1714" i="37"/>
  <c r="M1714" i="37"/>
  <c r="N1713" i="37"/>
  <c r="M1713" i="37"/>
  <c r="N1712" i="37"/>
  <c r="M1712" i="37"/>
  <c r="N1711" i="37"/>
  <c r="M1711" i="37"/>
  <c r="N1710" i="37"/>
  <c r="M1710" i="37"/>
  <c r="N1709" i="37"/>
  <c r="M1709" i="37"/>
  <c r="N1708" i="37"/>
  <c r="M1708" i="37"/>
  <c r="N1707" i="37"/>
  <c r="M1707" i="37"/>
  <c r="N1706" i="37"/>
  <c r="M1706" i="37"/>
  <c r="N1705" i="37"/>
  <c r="M1705" i="37"/>
  <c r="N1704" i="37"/>
  <c r="M1704" i="37"/>
  <c r="N1703" i="37"/>
  <c r="M1703" i="37"/>
  <c r="N1702" i="37"/>
  <c r="M1702" i="37"/>
  <c r="N1701" i="37"/>
  <c r="M1701" i="37"/>
  <c r="N1700" i="37"/>
  <c r="M1700" i="37"/>
  <c r="N1699" i="37"/>
  <c r="M1699" i="37"/>
  <c r="N1698" i="37"/>
  <c r="M1698" i="37"/>
  <c r="N1697" i="37"/>
  <c r="M1697" i="37"/>
  <c r="N1696" i="37"/>
  <c r="M1696" i="37"/>
  <c r="N1695" i="37"/>
  <c r="M1695" i="37"/>
  <c r="N1694" i="37"/>
  <c r="M1694" i="37"/>
  <c r="N1693" i="37"/>
  <c r="M1693" i="37"/>
  <c r="N1692" i="37"/>
  <c r="M1692" i="37"/>
  <c r="N1691" i="37"/>
  <c r="M1691" i="37"/>
  <c r="N1690" i="37"/>
  <c r="M1690" i="37"/>
  <c r="N1689" i="37"/>
  <c r="M1689" i="37"/>
  <c r="N1688" i="37"/>
  <c r="M1688" i="37"/>
  <c r="N1687" i="37"/>
  <c r="M1687" i="37"/>
  <c r="N1686" i="37"/>
  <c r="M1686" i="37"/>
  <c r="N1685" i="37"/>
  <c r="M1685" i="37"/>
  <c r="N1684" i="37"/>
  <c r="M1684" i="37"/>
  <c r="N1683" i="37"/>
  <c r="M1683" i="37"/>
  <c r="N1682" i="37"/>
  <c r="M1682" i="37"/>
  <c r="N1681" i="37"/>
  <c r="M1681" i="37"/>
  <c r="N1680" i="37"/>
  <c r="M1680" i="37"/>
  <c r="N1679" i="37"/>
  <c r="M1679" i="37"/>
  <c r="N1678" i="37"/>
  <c r="M1678" i="37"/>
  <c r="N1677" i="37"/>
  <c r="M1677" i="37"/>
  <c r="N1676" i="37"/>
  <c r="M1676" i="37"/>
  <c r="N1675" i="37"/>
  <c r="M1675" i="37"/>
  <c r="N1674" i="37"/>
  <c r="M1674" i="37"/>
  <c r="N1673" i="37"/>
  <c r="M1673" i="37"/>
  <c r="N1672" i="37"/>
  <c r="M1672" i="37"/>
  <c r="N1671" i="37"/>
  <c r="M1671" i="37"/>
  <c r="N1670" i="37"/>
  <c r="M1670" i="37"/>
  <c r="N1669" i="37"/>
  <c r="M1669" i="37"/>
  <c r="N1668" i="37"/>
  <c r="M1668" i="37"/>
  <c r="N1667" i="37"/>
  <c r="M1667" i="37"/>
  <c r="N1666" i="37"/>
  <c r="M1666" i="37"/>
  <c r="N1665" i="37"/>
  <c r="M1665" i="37"/>
  <c r="N1664" i="37"/>
  <c r="M1664" i="37"/>
  <c r="N1663" i="37"/>
  <c r="M1663" i="37"/>
  <c r="N1662" i="37"/>
  <c r="M1662" i="37"/>
  <c r="N1661" i="37"/>
  <c r="M1661" i="37"/>
  <c r="N1660" i="37"/>
  <c r="M1660" i="37"/>
  <c r="N1659" i="37"/>
  <c r="M1659" i="37"/>
  <c r="N1658" i="37"/>
  <c r="M1658" i="37"/>
  <c r="N1657" i="37"/>
  <c r="M1657" i="37"/>
  <c r="N1656" i="37"/>
  <c r="M1656" i="37"/>
  <c r="N1655" i="37"/>
  <c r="M1655" i="37"/>
  <c r="N1654" i="37"/>
  <c r="M1654" i="37"/>
  <c r="N1653" i="37"/>
  <c r="M1653" i="37"/>
  <c r="N1652" i="37"/>
  <c r="M1652" i="37"/>
  <c r="N1651" i="37"/>
  <c r="M1651" i="37"/>
  <c r="N1650" i="37"/>
  <c r="M1650" i="37"/>
  <c r="N1649" i="37"/>
  <c r="M1649" i="37"/>
  <c r="N1648" i="37"/>
  <c r="M1648" i="37"/>
  <c r="N1647" i="37"/>
  <c r="M1647" i="37"/>
  <c r="N1646" i="37"/>
  <c r="M1646" i="37"/>
  <c r="N1645" i="37"/>
  <c r="M1645" i="37"/>
  <c r="N1644" i="37"/>
  <c r="M1644" i="37"/>
  <c r="N1643" i="37"/>
  <c r="M1643" i="37"/>
  <c r="N1642" i="37"/>
  <c r="M1642" i="37"/>
  <c r="N1641" i="37"/>
  <c r="M1641" i="37"/>
  <c r="N1640" i="37"/>
  <c r="M1640" i="37"/>
  <c r="N1639" i="37"/>
  <c r="M1639" i="37"/>
  <c r="N1638" i="37"/>
  <c r="M1638" i="37"/>
  <c r="N1637" i="37"/>
  <c r="M1637" i="37"/>
  <c r="N1636" i="37"/>
  <c r="M1636" i="37"/>
  <c r="N1635" i="37"/>
  <c r="M1635" i="37"/>
  <c r="N1634" i="37"/>
  <c r="M1634" i="37"/>
  <c r="N1633" i="37"/>
  <c r="M1633" i="37"/>
  <c r="N1632" i="37"/>
  <c r="M1632" i="37"/>
  <c r="N1631" i="37"/>
  <c r="M1631" i="37"/>
  <c r="N1630" i="37"/>
  <c r="M1630" i="37"/>
  <c r="N1629" i="37"/>
  <c r="M1629" i="37"/>
  <c r="N1628" i="37"/>
  <c r="M1628" i="37"/>
  <c r="N1627" i="37"/>
  <c r="M1627" i="37"/>
  <c r="N1626" i="37"/>
  <c r="M1626" i="37"/>
  <c r="N1625" i="37"/>
  <c r="M1625" i="37"/>
  <c r="N1624" i="37"/>
  <c r="M1624" i="37"/>
  <c r="N1623" i="37"/>
  <c r="M1623" i="37"/>
  <c r="N1622" i="37"/>
  <c r="M1622" i="37"/>
  <c r="N1621" i="37"/>
  <c r="M1621" i="37"/>
  <c r="N1620" i="37"/>
  <c r="M1620" i="37"/>
  <c r="N1619" i="37"/>
  <c r="M1619" i="37"/>
  <c r="N1618" i="37"/>
  <c r="M1618" i="37"/>
  <c r="N1617" i="37"/>
  <c r="M1617" i="37"/>
  <c r="N1616" i="37"/>
  <c r="M1616" i="37"/>
  <c r="N1615" i="37"/>
  <c r="M1615" i="37"/>
  <c r="N1614" i="37"/>
  <c r="M1614" i="37"/>
  <c r="N1613" i="37"/>
  <c r="M1613" i="37"/>
  <c r="N1612" i="37"/>
  <c r="M1612" i="37"/>
  <c r="N1611" i="37"/>
  <c r="M1611" i="37"/>
  <c r="N1610" i="37"/>
  <c r="M1610" i="37"/>
  <c r="N1609" i="37"/>
  <c r="M1609" i="37"/>
  <c r="N1608" i="37"/>
  <c r="M1608" i="37"/>
  <c r="N1607" i="37"/>
  <c r="M1607" i="37"/>
  <c r="N1606" i="37"/>
  <c r="M1606" i="37"/>
  <c r="N1605" i="37"/>
  <c r="M1605" i="37"/>
  <c r="N1604" i="37"/>
  <c r="M1604" i="37"/>
  <c r="N1603" i="37"/>
  <c r="M1603" i="37"/>
  <c r="N1602" i="37"/>
  <c r="M1602" i="37"/>
  <c r="N1601" i="37"/>
  <c r="M1601" i="37"/>
  <c r="N1600" i="37"/>
  <c r="M1600" i="37"/>
  <c r="N1599" i="37"/>
  <c r="M1599" i="37"/>
  <c r="N1598" i="37"/>
  <c r="M1598" i="37"/>
  <c r="N1597" i="37"/>
  <c r="M1597" i="37"/>
  <c r="N1596" i="37"/>
  <c r="M1596" i="37"/>
  <c r="N1595" i="37"/>
  <c r="M1595" i="37"/>
  <c r="N1594" i="37"/>
  <c r="M1594" i="37"/>
  <c r="N1593" i="37"/>
  <c r="M1593" i="37"/>
  <c r="N1592" i="37"/>
  <c r="M1592" i="37"/>
  <c r="N1591" i="37"/>
  <c r="M1591" i="37"/>
  <c r="N1590" i="37"/>
  <c r="M1590" i="37"/>
  <c r="N1589" i="37"/>
  <c r="M1589" i="37"/>
  <c r="N1588" i="37"/>
  <c r="M1588" i="37"/>
  <c r="N1587" i="37"/>
  <c r="M1587" i="37"/>
  <c r="N1586" i="37"/>
  <c r="M1586" i="37"/>
  <c r="N1585" i="37"/>
  <c r="M1585" i="37"/>
  <c r="N1584" i="37"/>
  <c r="M1584" i="37"/>
  <c r="N1583" i="37"/>
  <c r="M1583" i="37"/>
  <c r="N1582" i="37"/>
  <c r="M1582" i="37"/>
  <c r="N1581" i="37"/>
  <c r="M1581" i="37"/>
  <c r="N1580" i="37"/>
  <c r="M1580" i="37"/>
  <c r="N1579" i="37"/>
  <c r="M1579" i="37"/>
  <c r="N1578" i="37"/>
  <c r="M1578" i="37"/>
  <c r="N1577" i="37"/>
  <c r="M1577" i="37"/>
  <c r="N1576" i="37"/>
  <c r="M1576" i="37"/>
  <c r="N1575" i="37"/>
  <c r="M1575" i="37"/>
  <c r="N1574" i="37"/>
  <c r="M1574" i="37"/>
  <c r="N1573" i="37"/>
  <c r="M1573" i="37"/>
  <c r="N1572" i="37"/>
  <c r="M1572" i="37"/>
  <c r="N1571" i="37"/>
  <c r="M1571" i="37"/>
  <c r="N1570" i="37"/>
  <c r="M1570" i="37"/>
  <c r="N1569" i="37"/>
  <c r="M1569" i="37"/>
  <c r="N1568" i="37"/>
  <c r="M1568" i="37"/>
  <c r="N1567" i="37"/>
  <c r="M1567" i="37"/>
  <c r="N1566" i="37"/>
  <c r="M1566" i="37"/>
  <c r="N1565" i="37"/>
  <c r="M1565" i="37"/>
  <c r="N1564" i="37"/>
  <c r="M1564" i="37"/>
  <c r="N1563" i="37"/>
  <c r="M1563" i="37"/>
  <c r="N1562" i="37"/>
  <c r="M1562" i="37"/>
  <c r="N1561" i="37"/>
  <c r="M1561" i="37"/>
  <c r="N1560" i="37"/>
  <c r="M1560" i="37"/>
  <c r="N1559" i="37"/>
  <c r="M1559" i="37"/>
  <c r="N1558" i="37"/>
  <c r="M1558" i="37"/>
  <c r="N1557" i="37"/>
  <c r="M1557" i="37"/>
  <c r="N1556" i="37"/>
  <c r="M1556" i="37"/>
  <c r="N1555" i="37"/>
  <c r="M1555" i="37"/>
  <c r="N1554" i="37"/>
  <c r="M1554" i="37"/>
  <c r="N1553" i="37"/>
  <c r="M1553" i="37"/>
  <c r="N1552" i="37"/>
  <c r="M1552" i="37"/>
  <c r="N1551" i="37"/>
  <c r="M1551" i="37"/>
  <c r="N1550" i="37"/>
  <c r="M1550" i="37"/>
  <c r="N1549" i="37"/>
  <c r="M1549" i="37"/>
  <c r="N1548" i="37"/>
  <c r="M1548" i="37"/>
  <c r="N1547" i="37"/>
  <c r="M1547" i="37"/>
  <c r="N1546" i="37"/>
  <c r="M1546" i="37"/>
  <c r="N1545" i="37"/>
  <c r="M1545" i="37"/>
  <c r="N1544" i="37"/>
  <c r="M1544" i="37"/>
  <c r="N1543" i="37"/>
  <c r="M1543" i="37"/>
  <c r="N1542" i="37"/>
  <c r="M1542" i="37"/>
  <c r="N1541" i="37"/>
  <c r="M1541" i="37"/>
  <c r="N1540" i="37"/>
  <c r="M1540" i="37"/>
  <c r="N1539" i="37"/>
  <c r="M1539" i="37"/>
  <c r="N1538" i="37"/>
  <c r="M1538" i="37"/>
  <c r="N1537" i="37"/>
  <c r="M1537" i="37"/>
  <c r="N1536" i="37"/>
  <c r="M1536" i="37"/>
  <c r="N1535" i="37"/>
  <c r="M1535" i="37"/>
  <c r="N1534" i="37"/>
  <c r="M1534" i="37"/>
  <c r="N1533" i="37"/>
  <c r="M1533" i="37"/>
  <c r="N1532" i="37"/>
  <c r="M1532" i="37"/>
  <c r="N1531" i="37"/>
  <c r="M1531" i="37"/>
  <c r="N1530" i="37"/>
  <c r="M1530" i="37"/>
  <c r="N1529" i="37"/>
  <c r="M1529" i="37"/>
  <c r="N1528" i="37"/>
  <c r="M1528" i="37"/>
  <c r="N1527" i="37"/>
  <c r="M1527" i="37"/>
  <c r="N1526" i="37"/>
  <c r="M1526" i="37"/>
  <c r="N1525" i="37"/>
  <c r="M1525" i="37"/>
  <c r="N1524" i="37"/>
  <c r="M1524" i="37"/>
  <c r="N1523" i="37"/>
  <c r="M1523" i="37"/>
  <c r="N1522" i="37"/>
  <c r="M1522" i="37"/>
  <c r="N1521" i="37"/>
  <c r="M1521" i="37"/>
  <c r="N1520" i="37"/>
  <c r="M1520" i="37"/>
  <c r="N1519" i="37"/>
  <c r="M1519" i="37"/>
  <c r="N1518" i="37"/>
  <c r="M1518" i="37"/>
  <c r="N1517" i="37"/>
  <c r="M1517" i="37"/>
  <c r="N1516" i="37"/>
  <c r="M1516" i="37"/>
  <c r="N1515" i="37"/>
  <c r="M1515" i="37"/>
  <c r="N1514" i="37"/>
  <c r="M1514" i="37"/>
  <c r="N1513" i="37"/>
  <c r="M1513" i="37"/>
  <c r="N1512" i="37"/>
  <c r="M1512" i="37"/>
  <c r="N1511" i="37"/>
  <c r="M1511" i="37"/>
  <c r="N1510" i="37"/>
  <c r="M1510" i="37"/>
  <c r="N1509" i="37"/>
  <c r="M1509" i="37"/>
  <c r="N1508" i="37"/>
  <c r="M1508" i="37"/>
  <c r="N1507" i="37"/>
  <c r="M1507" i="37"/>
  <c r="N1506" i="37"/>
  <c r="M1506" i="37"/>
  <c r="N1505" i="37"/>
  <c r="M1505" i="37"/>
  <c r="N1504" i="37"/>
  <c r="M1504" i="37"/>
  <c r="N1503" i="37"/>
  <c r="M1503" i="37"/>
  <c r="N1502" i="37"/>
  <c r="M1502" i="37"/>
  <c r="N1501" i="37"/>
  <c r="M1501" i="37"/>
  <c r="N1500" i="37"/>
  <c r="M1500" i="37"/>
  <c r="N1499" i="37"/>
  <c r="M1499" i="37"/>
  <c r="N1498" i="37"/>
  <c r="M1498" i="37"/>
  <c r="N1497" i="37"/>
  <c r="M1497" i="37"/>
  <c r="N1496" i="37"/>
  <c r="M1496" i="37"/>
  <c r="N1495" i="37"/>
  <c r="M1495" i="37"/>
  <c r="N1494" i="37"/>
  <c r="M1494" i="37"/>
  <c r="N1493" i="37"/>
  <c r="M1493" i="37"/>
  <c r="N1492" i="37"/>
  <c r="M1492" i="37"/>
  <c r="N1491" i="37"/>
  <c r="M1491" i="37"/>
  <c r="N1490" i="37"/>
  <c r="M1490" i="37"/>
  <c r="N1489" i="37"/>
  <c r="M1489" i="37"/>
  <c r="N1488" i="37"/>
  <c r="M1488" i="37"/>
  <c r="N1487" i="37"/>
  <c r="M1487" i="37"/>
  <c r="N1486" i="37"/>
  <c r="M1486" i="37"/>
  <c r="N1485" i="37"/>
  <c r="M1485" i="37"/>
  <c r="N1484" i="37"/>
  <c r="M1484" i="37"/>
  <c r="N1483" i="37"/>
  <c r="M1483" i="37"/>
  <c r="N1482" i="37"/>
  <c r="M1482" i="37"/>
  <c r="N1481" i="37"/>
  <c r="M1481" i="37"/>
  <c r="N1480" i="37"/>
  <c r="M1480" i="37"/>
  <c r="N1479" i="37"/>
  <c r="M1479" i="37"/>
  <c r="N1478" i="37"/>
  <c r="M1478" i="37"/>
  <c r="N1477" i="37"/>
  <c r="M1477" i="37"/>
  <c r="N1476" i="37"/>
  <c r="M1476" i="37"/>
  <c r="N1475" i="37"/>
  <c r="M1475" i="37"/>
  <c r="N1474" i="37"/>
  <c r="M1474" i="37"/>
  <c r="N1473" i="37"/>
  <c r="M1473" i="37"/>
  <c r="N1472" i="37"/>
  <c r="M1472" i="37"/>
  <c r="N1471" i="37"/>
  <c r="M1471" i="37"/>
  <c r="N1470" i="37"/>
  <c r="M1470" i="37"/>
  <c r="N1469" i="37"/>
  <c r="M1469" i="37"/>
  <c r="N1468" i="37"/>
  <c r="M1468" i="37"/>
  <c r="N1467" i="37"/>
  <c r="M1467" i="37"/>
  <c r="N1466" i="37"/>
  <c r="M1466" i="37"/>
  <c r="N1465" i="37"/>
  <c r="M1465" i="37"/>
  <c r="N1464" i="37"/>
  <c r="M1464" i="37"/>
  <c r="N1463" i="37"/>
  <c r="M1463" i="37"/>
  <c r="N1462" i="37"/>
  <c r="M1462" i="37"/>
  <c r="N1461" i="37"/>
  <c r="M1461" i="37"/>
  <c r="N1460" i="37"/>
  <c r="M1460" i="37"/>
  <c r="N1459" i="37"/>
  <c r="M1459" i="37"/>
  <c r="N1458" i="37"/>
  <c r="M1458" i="37"/>
  <c r="N1457" i="37"/>
  <c r="M1457" i="37"/>
  <c r="N1456" i="37"/>
  <c r="M1456" i="37"/>
  <c r="N1455" i="37"/>
  <c r="M1455" i="37"/>
  <c r="N1454" i="37"/>
  <c r="M1454" i="37"/>
  <c r="N1453" i="37"/>
  <c r="M1453" i="37"/>
  <c r="N1452" i="37"/>
  <c r="M1452" i="37"/>
  <c r="N1451" i="37"/>
  <c r="M1451" i="37"/>
  <c r="N1450" i="37"/>
  <c r="M1450" i="37"/>
  <c r="N1449" i="37"/>
  <c r="M1449" i="37"/>
  <c r="N1448" i="37"/>
  <c r="M1448" i="37"/>
  <c r="N1447" i="37"/>
  <c r="M1447" i="37"/>
  <c r="N1446" i="37"/>
  <c r="M1446" i="37"/>
  <c r="N1445" i="37"/>
  <c r="M1445" i="37"/>
  <c r="N1444" i="37"/>
  <c r="M1444" i="37"/>
  <c r="N1443" i="37"/>
  <c r="M1443" i="37"/>
  <c r="N1442" i="37"/>
  <c r="M1442" i="37"/>
  <c r="N1441" i="37"/>
  <c r="M1441" i="37"/>
  <c r="N1440" i="37"/>
  <c r="M1440" i="37"/>
  <c r="N1439" i="37"/>
  <c r="M1439" i="37"/>
  <c r="N1438" i="37"/>
  <c r="M1438" i="37"/>
  <c r="N1437" i="37"/>
  <c r="M1437" i="37"/>
  <c r="N1436" i="37"/>
  <c r="M1436" i="37"/>
  <c r="N1435" i="37"/>
  <c r="M1435" i="37"/>
  <c r="N1434" i="37"/>
  <c r="M1434" i="37"/>
  <c r="N1433" i="37"/>
  <c r="M1433" i="37"/>
  <c r="N1432" i="37"/>
  <c r="M1432" i="37"/>
  <c r="N1431" i="37"/>
  <c r="M1431" i="37"/>
  <c r="N1430" i="37"/>
  <c r="M1430" i="37"/>
  <c r="N1429" i="37"/>
  <c r="M1429" i="37"/>
  <c r="N1428" i="37"/>
  <c r="M1428" i="37"/>
  <c r="N1427" i="37"/>
  <c r="M1427" i="37"/>
  <c r="N1426" i="37"/>
  <c r="M1426" i="37"/>
  <c r="N1425" i="37"/>
  <c r="M1425" i="37"/>
  <c r="N1424" i="37"/>
  <c r="M1424" i="37"/>
  <c r="N1423" i="37"/>
  <c r="M1423" i="37"/>
  <c r="N1422" i="37"/>
  <c r="M1422" i="37"/>
  <c r="N1421" i="37"/>
  <c r="M1421" i="37"/>
  <c r="N1420" i="37"/>
  <c r="M1420" i="37"/>
  <c r="N1419" i="37"/>
  <c r="M1419" i="37"/>
  <c r="N1418" i="37"/>
  <c r="M1418" i="37"/>
  <c r="N1417" i="37"/>
  <c r="M1417" i="37"/>
  <c r="N1416" i="37"/>
  <c r="M1416" i="37"/>
  <c r="N1415" i="37"/>
  <c r="M1415" i="37"/>
  <c r="N1414" i="37"/>
  <c r="M1414" i="37"/>
  <c r="N1413" i="37"/>
  <c r="M1413" i="37"/>
  <c r="N1412" i="37"/>
  <c r="M1412" i="37"/>
  <c r="N1411" i="37"/>
  <c r="M1411" i="37"/>
  <c r="N1410" i="37"/>
  <c r="M1410" i="37"/>
  <c r="N1409" i="37"/>
  <c r="M1409" i="37"/>
  <c r="N1408" i="37"/>
  <c r="M1408" i="37"/>
  <c r="N1407" i="37"/>
  <c r="M1407" i="37"/>
  <c r="N1406" i="37"/>
  <c r="M1406" i="37"/>
  <c r="N1405" i="37"/>
  <c r="M1405" i="37"/>
  <c r="N1404" i="37"/>
  <c r="M1404" i="37"/>
  <c r="N1403" i="37"/>
  <c r="M1403" i="37"/>
  <c r="N1402" i="37"/>
  <c r="M1402" i="37"/>
  <c r="N1401" i="37"/>
  <c r="M1401" i="37"/>
  <c r="N1400" i="37"/>
  <c r="M1400" i="37"/>
  <c r="N1399" i="37"/>
  <c r="M1399" i="37"/>
  <c r="N1398" i="37"/>
  <c r="M1398" i="37"/>
  <c r="N1397" i="37"/>
  <c r="M1397" i="37"/>
  <c r="N1396" i="37"/>
  <c r="M1396" i="37"/>
  <c r="N1395" i="37"/>
  <c r="M1395" i="37"/>
  <c r="N1394" i="37"/>
  <c r="M1394" i="37"/>
  <c r="N1393" i="37"/>
  <c r="M1393" i="37"/>
  <c r="N1392" i="37"/>
  <c r="M1392" i="37"/>
  <c r="N1391" i="37"/>
  <c r="M1391" i="37"/>
  <c r="N1390" i="37"/>
  <c r="M1390" i="37"/>
  <c r="N1389" i="37"/>
  <c r="M1389" i="37"/>
  <c r="N1388" i="37"/>
  <c r="M1388" i="37"/>
  <c r="N1387" i="37"/>
  <c r="M1387" i="37"/>
  <c r="N1386" i="37"/>
  <c r="M1386" i="37"/>
  <c r="N1385" i="37"/>
  <c r="M1385" i="37"/>
  <c r="N1384" i="37"/>
  <c r="M1384" i="37"/>
  <c r="N1383" i="37"/>
  <c r="M1383" i="37"/>
  <c r="N1382" i="37"/>
  <c r="M1382" i="37"/>
  <c r="N1381" i="37"/>
  <c r="M1381" i="37"/>
  <c r="N1380" i="37"/>
  <c r="M1380" i="37"/>
  <c r="N1379" i="37"/>
  <c r="M1379" i="37"/>
  <c r="N1378" i="37"/>
  <c r="M1378" i="37"/>
  <c r="N1377" i="37"/>
  <c r="M1377" i="37"/>
  <c r="N1376" i="37"/>
  <c r="M1376" i="37"/>
  <c r="N1375" i="37"/>
  <c r="M1375" i="37"/>
  <c r="N1374" i="37"/>
  <c r="M1374" i="37"/>
  <c r="N1373" i="37"/>
  <c r="M1373" i="37"/>
  <c r="N1372" i="37"/>
  <c r="M1372" i="37"/>
  <c r="N1371" i="37"/>
  <c r="M1371" i="37"/>
  <c r="N1370" i="37"/>
  <c r="M1370" i="37"/>
  <c r="N1369" i="37"/>
  <c r="M1369" i="37"/>
  <c r="N1368" i="37"/>
  <c r="M1368" i="37"/>
  <c r="N1367" i="37"/>
  <c r="M1367" i="37"/>
  <c r="N1366" i="37"/>
  <c r="M1366" i="37"/>
  <c r="N1365" i="37"/>
  <c r="M1365" i="37"/>
  <c r="N1364" i="37"/>
  <c r="M1364" i="37"/>
  <c r="N1363" i="37"/>
  <c r="M1363" i="37"/>
  <c r="N1362" i="37"/>
  <c r="M1362" i="37"/>
  <c r="N1361" i="37"/>
  <c r="M1361" i="37"/>
  <c r="N1360" i="37"/>
  <c r="M1360" i="37"/>
  <c r="N1359" i="37"/>
  <c r="M1359" i="37"/>
  <c r="N1358" i="37"/>
  <c r="M1358" i="37"/>
  <c r="N1357" i="37"/>
  <c r="M1357" i="37"/>
  <c r="N1356" i="37"/>
  <c r="M1356" i="37"/>
  <c r="N1355" i="37"/>
  <c r="M1355" i="37"/>
  <c r="N1354" i="37"/>
  <c r="M1354" i="37"/>
  <c r="N1353" i="37"/>
  <c r="M1353" i="37"/>
  <c r="N1352" i="37"/>
  <c r="M1352" i="37"/>
  <c r="N1351" i="37"/>
  <c r="M1351" i="37"/>
  <c r="N1350" i="37"/>
  <c r="M1350" i="37"/>
  <c r="N1349" i="37"/>
  <c r="M1349" i="37"/>
  <c r="N1348" i="37"/>
  <c r="M1348" i="37"/>
  <c r="N1347" i="37"/>
  <c r="M1347" i="37"/>
  <c r="N1346" i="37"/>
  <c r="M1346" i="37"/>
  <c r="N1345" i="37"/>
  <c r="M1345" i="37"/>
  <c r="N1344" i="37"/>
  <c r="M1344" i="37"/>
  <c r="N1343" i="37"/>
  <c r="M1343" i="37"/>
  <c r="N1342" i="37"/>
  <c r="M1342" i="37"/>
  <c r="N1341" i="37"/>
  <c r="M1341" i="37"/>
  <c r="N1340" i="37"/>
  <c r="M1340" i="37"/>
  <c r="N1339" i="37"/>
  <c r="M1339" i="37"/>
  <c r="N1338" i="37"/>
  <c r="M1338" i="37"/>
  <c r="N1337" i="37"/>
  <c r="M1337" i="37"/>
  <c r="N1336" i="37"/>
  <c r="M1336" i="37"/>
  <c r="N1335" i="37"/>
  <c r="M1335" i="37"/>
  <c r="N1334" i="37"/>
  <c r="M1334" i="37"/>
  <c r="N1333" i="37"/>
  <c r="M1333" i="37"/>
  <c r="N1332" i="37"/>
  <c r="M1332" i="37"/>
  <c r="N1331" i="37"/>
  <c r="M1331" i="37"/>
  <c r="N1330" i="37"/>
  <c r="M1330" i="37"/>
  <c r="N1329" i="37"/>
  <c r="M1329" i="37"/>
  <c r="N1328" i="37"/>
  <c r="M1328" i="37"/>
  <c r="N1327" i="37"/>
  <c r="M1327" i="37"/>
  <c r="N1326" i="37"/>
  <c r="M1326" i="37"/>
  <c r="N1325" i="37"/>
  <c r="M1325" i="37"/>
  <c r="N1324" i="37"/>
  <c r="M1324" i="37"/>
  <c r="N1323" i="37"/>
  <c r="M1323" i="37"/>
  <c r="N1322" i="37"/>
  <c r="M1322" i="37"/>
  <c r="N1321" i="37"/>
  <c r="M1321" i="37"/>
  <c r="N1320" i="37"/>
  <c r="M1320" i="37"/>
  <c r="N1319" i="37"/>
  <c r="M1319" i="37"/>
  <c r="N1318" i="37"/>
  <c r="M1318" i="37"/>
  <c r="N1317" i="37"/>
  <c r="M1317" i="37"/>
  <c r="N1316" i="37"/>
  <c r="M1316" i="37"/>
  <c r="N1315" i="37"/>
  <c r="M1315" i="37"/>
  <c r="N1314" i="37"/>
  <c r="M1314" i="37"/>
  <c r="N1313" i="37"/>
  <c r="M1313" i="37"/>
  <c r="N1312" i="37"/>
  <c r="M1312" i="37"/>
  <c r="N1311" i="37"/>
  <c r="M1311" i="37"/>
  <c r="N1310" i="37"/>
  <c r="M1310" i="37"/>
  <c r="N1309" i="37"/>
  <c r="M1309" i="37"/>
  <c r="N1308" i="37"/>
  <c r="M1308" i="37"/>
  <c r="N1307" i="37"/>
  <c r="M1307" i="37"/>
  <c r="N1306" i="37"/>
  <c r="M1306" i="37"/>
  <c r="N1305" i="37"/>
  <c r="M1305" i="37"/>
  <c r="N1304" i="37"/>
  <c r="M1304" i="37"/>
  <c r="N1303" i="37"/>
  <c r="M1303" i="37"/>
  <c r="N1302" i="37"/>
  <c r="M1302" i="37"/>
  <c r="N1301" i="37"/>
  <c r="M1301" i="37"/>
  <c r="N1300" i="37"/>
  <c r="M1300" i="37"/>
  <c r="N1299" i="37"/>
  <c r="M1299" i="37"/>
  <c r="N1298" i="37"/>
  <c r="M1298" i="37"/>
  <c r="N1297" i="37"/>
  <c r="M1297" i="37"/>
  <c r="N1296" i="37"/>
  <c r="M1296" i="37"/>
  <c r="N1295" i="37"/>
  <c r="M1295" i="37"/>
  <c r="N1294" i="37"/>
  <c r="M1294" i="37"/>
  <c r="N1293" i="37"/>
  <c r="M1293" i="37"/>
  <c r="N1292" i="37"/>
  <c r="M1292" i="37"/>
  <c r="N1291" i="37"/>
  <c r="M1291" i="37"/>
  <c r="N1290" i="37"/>
  <c r="M1290" i="37"/>
  <c r="N1289" i="37"/>
  <c r="M1289" i="37"/>
  <c r="N1288" i="37"/>
  <c r="M1288" i="37"/>
  <c r="N1287" i="37"/>
  <c r="M1287" i="37"/>
  <c r="N1286" i="37"/>
  <c r="M1286" i="37"/>
  <c r="N1285" i="37"/>
  <c r="M1285" i="37"/>
  <c r="N1284" i="37"/>
  <c r="M1284" i="37"/>
  <c r="N1283" i="37"/>
  <c r="M1283" i="37"/>
  <c r="N1282" i="37"/>
  <c r="M1282" i="37"/>
  <c r="N1281" i="37"/>
  <c r="M1281" i="37"/>
  <c r="N1280" i="37"/>
  <c r="M1280" i="37"/>
  <c r="N1279" i="37"/>
  <c r="M1279" i="37"/>
  <c r="N1278" i="37"/>
  <c r="M1278" i="37"/>
  <c r="N1277" i="37"/>
  <c r="M1277" i="37"/>
  <c r="N1276" i="37"/>
  <c r="M1276" i="37"/>
  <c r="N1275" i="37"/>
  <c r="M1275" i="37"/>
  <c r="N1274" i="37"/>
  <c r="M1274" i="37"/>
  <c r="N1273" i="37"/>
  <c r="M1273" i="37"/>
  <c r="N1272" i="37"/>
  <c r="M1272" i="37"/>
  <c r="N1271" i="37"/>
  <c r="M1271" i="37"/>
  <c r="N1270" i="37"/>
  <c r="M1270" i="37"/>
  <c r="N1269" i="37"/>
  <c r="M1269" i="37"/>
  <c r="N1268" i="37"/>
  <c r="M1268" i="37"/>
  <c r="N1267" i="37"/>
  <c r="M1267" i="37"/>
  <c r="N1266" i="37"/>
  <c r="M1266" i="37"/>
  <c r="N1265" i="37"/>
  <c r="M1265" i="37"/>
  <c r="N1264" i="37"/>
  <c r="M1264" i="37"/>
  <c r="N1263" i="37"/>
  <c r="M1263" i="37"/>
  <c r="N1262" i="37"/>
  <c r="M1262" i="37"/>
  <c r="N1261" i="37"/>
  <c r="M1261" i="37"/>
  <c r="N1260" i="37"/>
  <c r="M1260" i="37"/>
  <c r="N1259" i="37"/>
  <c r="M1259" i="37"/>
  <c r="N1258" i="37"/>
  <c r="M1258" i="37"/>
  <c r="N1257" i="37"/>
  <c r="M1257" i="37"/>
  <c r="N1256" i="37"/>
  <c r="M1256" i="37"/>
  <c r="N1255" i="37"/>
  <c r="M1255" i="37"/>
  <c r="N1254" i="37"/>
  <c r="M1254" i="37"/>
  <c r="N1253" i="37"/>
  <c r="M1253" i="37"/>
  <c r="N1252" i="37"/>
  <c r="M1252" i="37"/>
  <c r="N1251" i="37"/>
  <c r="M1251" i="37"/>
  <c r="N1250" i="37"/>
  <c r="M1250" i="37"/>
  <c r="N1249" i="37"/>
  <c r="M1249" i="37"/>
  <c r="N1248" i="37"/>
  <c r="M1248" i="37"/>
  <c r="N1247" i="37"/>
  <c r="M1247" i="37"/>
  <c r="N1246" i="37"/>
  <c r="M1246" i="37"/>
  <c r="N1245" i="37"/>
  <c r="M1245" i="37"/>
  <c r="N1244" i="37"/>
  <c r="M1244" i="37"/>
  <c r="N1243" i="37"/>
  <c r="M1243" i="37"/>
  <c r="N1242" i="37"/>
  <c r="M1242" i="37"/>
  <c r="N1241" i="37"/>
  <c r="M1241" i="37"/>
  <c r="N1240" i="37"/>
  <c r="M1240" i="37"/>
  <c r="N1239" i="37"/>
  <c r="M1239" i="37"/>
  <c r="N1238" i="37"/>
  <c r="M1238" i="37"/>
  <c r="N1237" i="37"/>
  <c r="M1237" i="37"/>
  <c r="N1236" i="37"/>
  <c r="M1236" i="37"/>
  <c r="N1235" i="37"/>
  <c r="M1235" i="37"/>
  <c r="N1234" i="37"/>
  <c r="M1234" i="37"/>
  <c r="N1233" i="37"/>
  <c r="M1233" i="37"/>
  <c r="N1232" i="37"/>
  <c r="M1232" i="37"/>
  <c r="N1231" i="37"/>
  <c r="M1231" i="37"/>
  <c r="N1230" i="37"/>
  <c r="M1230" i="37"/>
  <c r="N1229" i="37"/>
  <c r="M1229" i="37"/>
  <c r="N1228" i="37"/>
  <c r="M1228" i="37"/>
  <c r="N1227" i="37"/>
  <c r="M1227" i="37"/>
  <c r="N1226" i="37"/>
  <c r="M1226" i="37"/>
  <c r="N1225" i="37"/>
  <c r="M1225" i="37"/>
  <c r="N1224" i="37"/>
  <c r="M1224" i="37"/>
  <c r="N1223" i="37"/>
  <c r="M1223" i="37"/>
  <c r="N1222" i="37"/>
  <c r="M1222" i="37"/>
  <c r="N1221" i="37"/>
  <c r="M1221" i="37"/>
  <c r="N1220" i="37"/>
  <c r="M1220" i="37"/>
  <c r="N1219" i="37"/>
  <c r="M1219" i="37"/>
  <c r="N1218" i="37"/>
  <c r="M1218" i="37"/>
  <c r="N1217" i="37"/>
  <c r="M1217" i="37"/>
  <c r="N1216" i="37"/>
  <c r="M1216" i="37"/>
  <c r="N1215" i="37"/>
  <c r="M1215" i="37"/>
  <c r="N1214" i="37"/>
  <c r="M1214" i="37"/>
  <c r="N1213" i="37"/>
  <c r="M1213" i="37"/>
  <c r="N1212" i="37"/>
  <c r="M1212" i="37"/>
  <c r="N1211" i="37"/>
  <c r="M1211" i="37"/>
  <c r="N1210" i="37"/>
  <c r="M1210" i="37"/>
  <c r="N1209" i="37"/>
  <c r="M1209" i="37"/>
  <c r="N1208" i="37"/>
  <c r="M1208" i="37"/>
  <c r="N1207" i="37"/>
  <c r="M1207" i="37"/>
  <c r="N1206" i="37"/>
  <c r="M1206" i="37"/>
  <c r="N1205" i="37"/>
  <c r="M1205" i="37"/>
  <c r="N1204" i="37"/>
  <c r="M1204" i="37"/>
  <c r="N1203" i="37"/>
  <c r="M1203" i="37"/>
  <c r="N1202" i="37"/>
  <c r="M1202" i="37"/>
  <c r="N1201" i="37"/>
  <c r="M1201" i="37"/>
  <c r="N1200" i="37"/>
  <c r="M1200" i="37"/>
  <c r="N1199" i="37"/>
  <c r="M1199" i="37"/>
  <c r="N1198" i="37"/>
  <c r="M1198" i="37"/>
  <c r="N1197" i="37"/>
  <c r="M1197" i="37"/>
  <c r="N1196" i="37"/>
  <c r="M1196" i="37"/>
  <c r="N1195" i="37"/>
  <c r="M1195" i="37"/>
  <c r="N1194" i="37"/>
  <c r="M1194" i="37"/>
  <c r="N1193" i="37"/>
  <c r="M1193" i="37"/>
  <c r="N1192" i="37"/>
  <c r="M1192" i="37"/>
  <c r="N1191" i="37"/>
  <c r="M1191" i="37"/>
  <c r="N1190" i="37"/>
  <c r="M1190" i="37"/>
  <c r="N1189" i="37"/>
  <c r="M1189" i="37"/>
  <c r="N1188" i="37"/>
  <c r="M1188" i="37"/>
  <c r="N1187" i="37"/>
  <c r="M1187" i="37"/>
  <c r="N1186" i="37"/>
  <c r="M1186" i="37"/>
  <c r="N1185" i="37"/>
  <c r="M1185" i="37"/>
  <c r="N1184" i="37"/>
  <c r="M1184" i="37"/>
  <c r="N1183" i="37"/>
  <c r="M1183" i="37"/>
  <c r="N1182" i="37"/>
  <c r="M1182" i="37"/>
  <c r="N1181" i="37"/>
  <c r="M1181" i="37"/>
  <c r="N1180" i="37"/>
  <c r="M1180" i="37"/>
  <c r="N1179" i="37"/>
  <c r="M1179" i="37"/>
  <c r="N1178" i="37"/>
  <c r="M1178" i="37"/>
  <c r="N1177" i="37"/>
  <c r="M1177" i="37"/>
  <c r="N1176" i="37"/>
  <c r="M1176" i="37"/>
  <c r="N1175" i="37"/>
  <c r="M1175" i="37"/>
  <c r="N1174" i="37"/>
  <c r="M1174" i="37"/>
  <c r="N1173" i="37"/>
  <c r="M1173" i="37"/>
  <c r="N1172" i="37"/>
  <c r="M1172" i="37"/>
  <c r="N1171" i="37"/>
  <c r="M1171" i="37"/>
  <c r="N1170" i="37"/>
  <c r="M1170" i="37"/>
  <c r="N1169" i="37"/>
  <c r="M1169" i="37"/>
  <c r="N1168" i="37"/>
  <c r="M1168" i="37"/>
  <c r="N1167" i="37"/>
  <c r="M1167" i="37"/>
  <c r="N1166" i="37"/>
  <c r="M1166" i="37"/>
  <c r="N1165" i="37"/>
  <c r="M1165" i="37"/>
  <c r="N1164" i="37"/>
  <c r="M1164" i="37"/>
  <c r="N1163" i="37"/>
  <c r="M1163" i="37"/>
  <c r="N1162" i="37"/>
  <c r="M1162" i="37"/>
  <c r="N1161" i="37"/>
  <c r="M1161" i="37"/>
  <c r="N1160" i="37"/>
  <c r="M1160" i="37"/>
  <c r="N1159" i="37"/>
  <c r="M1159" i="37"/>
  <c r="N1158" i="37"/>
  <c r="M1158" i="37"/>
  <c r="N1157" i="37"/>
  <c r="M1157" i="37"/>
  <c r="N1156" i="37"/>
  <c r="M1156" i="37"/>
  <c r="N1155" i="37"/>
  <c r="M1155" i="37"/>
  <c r="N1154" i="37"/>
  <c r="M1154" i="37"/>
  <c r="N1153" i="37"/>
  <c r="M1153" i="37"/>
  <c r="N1152" i="37"/>
  <c r="M1152" i="37"/>
  <c r="N1151" i="37"/>
  <c r="M1151" i="37"/>
  <c r="N1150" i="37"/>
  <c r="M1150" i="37"/>
  <c r="N1149" i="37"/>
  <c r="M1149" i="37"/>
  <c r="N1148" i="37"/>
  <c r="M1148" i="37"/>
  <c r="N1147" i="37"/>
  <c r="M1147" i="37"/>
  <c r="N1146" i="37"/>
  <c r="M1146" i="37"/>
  <c r="N1145" i="37"/>
  <c r="M1145" i="37"/>
  <c r="N1144" i="37"/>
  <c r="M1144" i="37"/>
  <c r="N1143" i="37"/>
  <c r="M1143" i="37"/>
  <c r="N1142" i="37"/>
  <c r="M1142" i="37"/>
  <c r="N1141" i="37"/>
  <c r="M1141" i="37"/>
  <c r="N1140" i="37"/>
  <c r="M1140" i="37"/>
  <c r="N1139" i="37"/>
  <c r="M1139" i="37"/>
  <c r="N1138" i="37"/>
  <c r="M1138" i="37"/>
  <c r="N1137" i="37"/>
  <c r="M1137" i="37"/>
  <c r="N1136" i="37"/>
  <c r="M1136" i="37"/>
  <c r="N1135" i="37"/>
  <c r="M1135" i="37"/>
  <c r="N1134" i="37"/>
  <c r="M1134" i="37"/>
  <c r="N1133" i="37"/>
  <c r="M1133" i="37"/>
  <c r="N1132" i="37"/>
  <c r="M1132" i="37"/>
  <c r="N1131" i="37"/>
  <c r="M1131" i="37"/>
  <c r="N1130" i="37"/>
  <c r="M1130" i="37"/>
  <c r="N1129" i="37"/>
  <c r="M1129" i="37"/>
  <c r="N1128" i="37"/>
  <c r="M1128" i="37"/>
  <c r="N1127" i="37"/>
  <c r="M1127" i="37"/>
  <c r="N1126" i="37"/>
  <c r="M1126" i="37"/>
  <c r="N1125" i="37"/>
  <c r="M1125" i="37"/>
  <c r="N1124" i="37"/>
  <c r="M1124" i="37"/>
  <c r="N1123" i="37"/>
  <c r="M1123" i="37"/>
  <c r="N1122" i="37"/>
  <c r="M1122" i="37"/>
  <c r="N1121" i="37"/>
  <c r="M1121" i="37"/>
  <c r="N1120" i="37"/>
  <c r="M1120" i="37"/>
  <c r="N1119" i="37"/>
  <c r="M1119" i="37"/>
  <c r="N1118" i="37"/>
  <c r="M1118" i="37"/>
  <c r="N1117" i="37"/>
  <c r="M1117" i="37"/>
  <c r="N1116" i="37"/>
  <c r="M1116" i="37"/>
  <c r="N1115" i="37"/>
  <c r="M1115" i="37"/>
  <c r="N1114" i="37"/>
  <c r="M1114" i="37"/>
  <c r="N1113" i="37"/>
  <c r="M1113" i="37"/>
  <c r="N1112" i="37"/>
  <c r="M1112" i="37"/>
  <c r="N1111" i="37"/>
  <c r="M1111" i="37"/>
  <c r="N1110" i="37"/>
  <c r="M1110" i="37"/>
  <c r="N1109" i="37"/>
  <c r="M1109" i="37"/>
  <c r="N1108" i="37"/>
  <c r="M1108" i="37"/>
  <c r="N1107" i="37"/>
  <c r="M1107" i="37"/>
  <c r="N1106" i="37"/>
  <c r="M1106" i="37"/>
  <c r="N1105" i="37"/>
  <c r="M1105" i="37"/>
  <c r="N1104" i="37"/>
  <c r="M1104" i="37"/>
  <c r="N1103" i="37"/>
  <c r="M1103" i="37"/>
  <c r="N1102" i="37"/>
  <c r="M1102" i="37"/>
  <c r="N1101" i="37"/>
  <c r="M1101" i="37"/>
  <c r="N1100" i="37"/>
  <c r="M1100" i="37"/>
  <c r="N1099" i="37"/>
  <c r="M1099" i="37"/>
  <c r="N1098" i="37"/>
  <c r="M1098" i="37"/>
  <c r="N1097" i="37"/>
  <c r="M1097" i="37"/>
  <c r="N1096" i="37"/>
  <c r="M1096" i="37"/>
  <c r="N1095" i="37"/>
  <c r="M1095" i="37"/>
  <c r="N1094" i="37"/>
  <c r="M1094" i="37"/>
  <c r="N1093" i="37"/>
  <c r="M1093" i="37"/>
  <c r="N1092" i="37"/>
  <c r="M1092" i="37"/>
  <c r="N1091" i="37"/>
  <c r="M1091" i="37"/>
  <c r="N1090" i="37"/>
  <c r="M1090" i="37"/>
  <c r="N1089" i="37"/>
  <c r="M1089" i="37"/>
  <c r="N1088" i="37"/>
  <c r="M1088" i="37"/>
  <c r="N1087" i="37"/>
  <c r="M1087" i="37"/>
  <c r="N1086" i="37"/>
  <c r="M1086" i="37"/>
  <c r="N1085" i="37"/>
  <c r="M1085" i="37"/>
  <c r="N1084" i="37"/>
  <c r="M1084" i="37"/>
  <c r="N1083" i="37"/>
  <c r="M1083" i="37"/>
  <c r="N1082" i="37"/>
  <c r="M1082" i="37"/>
  <c r="N1081" i="37"/>
  <c r="M1081" i="37"/>
  <c r="N1080" i="37"/>
  <c r="M1080" i="37"/>
  <c r="N1079" i="37"/>
  <c r="M1079" i="37"/>
  <c r="N1078" i="37"/>
  <c r="M1078" i="37"/>
  <c r="N1077" i="37"/>
  <c r="M1077" i="37"/>
  <c r="N1076" i="37"/>
  <c r="M1076" i="37"/>
  <c r="N1075" i="37"/>
  <c r="M1075" i="37"/>
  <c r="N1074" i="37"/>
  <c r="M1074" i="37"/>
  <c r="N1073" i="37"/>
  <c r="M1073" i="37"/>
  <c r="N1072" i="37"/>
  <c r="M1072" i="37"/>
  <c r="N1071" i="37"/>
  <c r="M1071" i="37"/>
  <c r="N1070" i="37"/>
  <c r="M1070" i="37"/>
  <c r="N1069" i="37"/>
  <c r="M1069" i="37"/>
  <c r="N1068" i="37"/>
  <c r="M1068" i="37"/>
  <c r="N1067" i="37"/>
  <c r="M1067" i="37"/>
  <c r="N1066" i="37"/>
  <c r="M1066" i="37"/>
  <c r="N1065" i="37"/>
  <c r="M1065" i="37"/>
  <c r="N1064" i="37"/>
  <c r="M1064" i="37"/>
  <c r="N1063" i="37"/>
  <c r="M1063" i="37"/>
  <c r="N1062" i="37"/>
  <c r="M1062" i="37"/>
  <c r="N1061" i="37"/>
  <c r="M1061" i="37"/>
  <c r="N1060" i="37"/>
  <c r="M1060" i="37"/>
  <c r="N1059" i="37"/>
  <c r="M1059" i="37"/>
  <c r="N1058" i="37"/>
  <c r="M1058" i="37"/>
  <c r="N1057" i="37"/>
  <c r="M1057" i="37"/>
  <c r="N1056" i="37"/>
  <c r="M1056" i="37"/>
  <c r="N1055" i="37"/>
  <c r="M1055" i="37"/>
  <c r="N1054" i="37"/>
  <c r="M1054" i="37"/>
  <c r="N1053" i="37"/>
  <c r="M1053" i="37"/>
  <c r="N1052" i="37"/>
  <c r="M1052" i="37"/>
  <c r="N1051" i="37"/>
  <c r="M1051" i="37"/>
  <c r="N1050" i="37"/>
  <c r="M1050" i="37"/>
  <c r="N1049" i="37"/>
  <c r="M1049" i="37"/>
  <c r="N1048" i="37"/>
  <c r="M1048" i="37"/>
  <c r="N1047" i="37"/>
  <c r="M1047" i="37"/>
  <c r="N1046" i="37"/>
  <c r="M1046" i="37"/>
  <c r="N1045" i="37"/>
  <c r="M1045" i="37"/>
  <c r="N1044" i="37"/>
  <c r="M1044" i="37"/>
  <c r="N1043" i="37"/>
  <c r="M1043" i="37"/>
  <c r="N1042" i="37"/>
  <c r="M1042" i="37"/>
  <c r="N1041" i="37"/>
  <c r="M1041" i="37"/>
  <c r="N1040" i="37"/>
  <c r="M1040" i="37"/>
  <c r="N1039" i="37"/>
  <c r="M1039" i="37"/>
  <c r="N1038" i="37"/>
  <c r="M1038" i="37"/>
  <c r="N1037" i="37"/>
  <c r="M1037" i="37"/>
  <c r="N1036" i="37"/>
  <c r="M1036" i="37"/>
  <c r="N1035" i="37"/>
  <c r="M1035" i="37"/>
  <c r="N1034" i="37"/>
  <c r="M1034" i="37"/>
  <c r="N1033" i="37"/>
  <c r="M1033" i="37"/>
  <c r="N1032" i="37"/>
  <c r="M1032" i="37"/>
  <c r="N1031" i="37"/>
  <c r="M1031" i="37"/>
  <c r="N1030" i="37"/>
  <c r="M1030" i="37"/>
  <c r="N1029" i="37"/>
  <c r="M1029" i="37"/>
  <c r="N1028" i="37"/>
  <c r="M1028" i="37"/>
  <c r="N1027" i="37"/>
  <c r="M1027" i="37"/>
  <c r="N1026" i="37"/>
  <c r="M1026" i="37"/>
  <c r="N1025" i="37"/>
  <c r="M1025" i="37"/>
  <c r="N1024" i="37"/>
  <c r="M1024" i="37"/>
  <c r="N1023" i="37"/>
  <c r="M1023" i="37"/>
  <c r="N1022" i="37"/>
  <c r="M1022" i="37"/>
  <c r="N1021" i="37"/>
  <c r="M1021" i="37"/>
  <c r="N1020" i="37"/>
  <c r="M1020" i="37"/>
  <c r="N1019" i="37"/>
  <c r="M1019" i="37"/>
  <c r="N1018" i="37"/>
  <c r="M1018" i="37"/>
  <c r="N1017" i="37"/>
  <c r="M1017" i="37"/>
  <c r="N1016" i="37"/>
  <c r="M1016" i="37"/>
  <c r="N1015" i="37"/>
  <c r="M1015" i="37"/>
  <c r="N1014" i="37"/>
  <c r="M1014" i="37"/>
  <c r="N1013" i="37"/>
  <c r="M1013" i="37"/>
  <c r="N1012" i="37"/>
  <c r="M1012" i="37"/>
  <c r="N1011" i="37"/>
  <c r="M1011" i="37"/>
  <c r="N1010" i="37"/>
  <c r="M1010" i="37"/>
  <c r="N1009" i="37"/>
  <c r="M1009" i="37"/>
  <c r="N1008" i="37"/>
  <c r="M1008" i="37"/>
  <c r="N1007" i="37"/>
  <c r="M1007" i="37"/>
  <c r="N1006" i="37"/>
  <c r="M1006" i="37"/>
  <c r="N1005" i="37"/>
  <c r="M1005" i="37"/>
  <c r="N1004" i="37"/>
  <c r="M1004" i="37"/>
  <c r="N1003" i="37"/>
  <c r="M1003" i="37"/>
  <c r="N1002" i="37"/>
  <c r="M1002" i="37"/>
  <c r="N1001" i="37"/>
  <c r="M1001" i="37"/>
  <c r="N1000" i="37"/>
  <c r="M1000" i="37"/>
  <c r="N999" i="37"/>
  <c r="M999" i="37"/>
  <c r="N998" i="37"/>
  <c r="M998" i="37"/>
  <c r="N997" i="37"/>
  <c r="M997" i="37"/>
  <c r="N996" i="37"/>
  <c r="M996" i="37"/>
  <c r="N995" i="37"/>
  <c r="M995" i="37"/>
  <c r="N994" i="37"/>
  <c r="M994" i="37"/>
  <c r="N993" i="37"/>
  <c r="M993" i="37"/>
  <c r="N992" i="37"/>
  <c r="M992" i="37"/>
  <c r="N991" i="37"/>
  <c r="M991" i="37"/>
  <c r="N990" i="37"/>
  <c r="M990" i="37"/>
  <c r="N989" i="37"/>
  <c r="M989" i="37"/>
  <c r="N988" i="37"/>
  <c r="M988" i="37"/>
  <c r="N987" i="37"/>
  <c r="M987" i="37"/>
  <c r="N986" i="37"/>
  <c r="M986" i="37"/>
  <c r="N985" i="37"/>
  <c r="M985" i="37"/>
  <c r="N984" i="37"/>
  <c r="M984" i="37"/>
  <c r="N983" i="37"/>
  <c r="M983" i="37"/>
  <c r="N982" i="37"/>
  <c r="M982" i="37"/>
  <c r="N981" i="37"/>
  <c r="M981" i="37"/>
  <c r="N980" i="37"/>
  <c r="M980" i="37"/>
  <c r="N979" i="37"/>
  <c r="M979" i="37"/>
  <c r="N978" i="37"/>
  <c r="M978" i="37"/>
  <c r="N977" i="37"/>
  <c r="M977" i="37"/>
  <c r="N976" i="37"/>
  <c r="M976" i="37"/>
  <c r="N975" i="37"/>
  <c r="M975" i="37"/>
  <c r="N974" i="37"/>
  <c r="M974" i="37"/>
  <c r="N973" i="37"/>
  <c r="M973" i="37"/>
  <c r="N972" i="37"/>
  <c r="M972" i="37"/>
  <c r="N971" i="37"/>
  <c r="M971" i="37"/>
  <c r="N970" i="37"/>
  <c r="M970" i="37"/>
  <c r="N969" i="37"/>
  <c r="M969" i="37"/>
  <c r="N968" i="37"/>
  <c r="M968" i="37"/>
  <c r="N967" i="37"/>
  <c r="M967" i="37"/>
  <c r="N966" i="37"/>
  <c r="M966" i="37"/>
  <c r="N965" i="37"/>
  <c r="M965" i="37"/>
  <c r="N964" i="37"/>
  <c r="M964" i="37"/>
  <c r="N963" i="37"/>
  <c r="M963" i="37"/>
  <c r="N962" i="37"/>
  <c r="M962" i="37"/>
  <c r="N961" i="37"/>
  <c r="M961" i="37"/>
  <c r="N960" i="37"/>
  <c r="M960" i="37"/>
  <c r="N959" i="37"/>
  <c r="M959" i="37"/>
  <c r="N958" i="37"/>
  <c r="M958" i="37"/>
  <c r="N957" i="37"/>
  <c r="M957" i="37"/>
  <c r="N956" i="37"/>
  <c r="M956" i="37"/>
  <c r="N955" i="37"/>
  <c r="M955" i="37"/>
  <c r="N954" i="37"/>
  <c r="M954" i="37"/>
  <c r="N953" i="37"/>
  <c r="M953" i="37"/>
  <c r="N952" i="37"/>
  <c r="M952" i="37"/>
  <c r="N951" i="37"/>
  <c r="M951" i="37"/>
  <c r="N950" i="37"/>
  <c r="M950" i="37"/>
  <c r="N949" i="37"/>
  <c r="M949" i="37"/>
  <c r="N948" i="37"/>
  <c r="M948" i="37"/>
  <c r="N947" i="37"/>
  <c r="M947" i="37"/>
  <c r="N946" i="37"/>
  <c r="M946" i="37"/>
  <c r="N945" i="37"/>
  <c r="M945" i="37"/>
  <c r="N944" i="37"/>
  <c r="M944" i="37"/>
  <c r="N943" i="37"/>
  <c r="M943" i="37"/>
  <c r="N942" i="37"/>
  <c r="M942" i="37"/>
  <c r="N941" i="37"/>
  <c r="M941" i="37"/>
  <c r="N940" i="37"/>
  <c r="M940" i="37"/>
  <c r="N939" i="37"/>
  <c r="M939" i="37"/>
  <c r="N938" i="37"/>
  <c r="M938" i="37"/>
  <c r="N937" i="37"/>
  <c r="M937" i="37"/>
  <c r="N936" i="37"/>
  <c r="M936" i="37"/>
  <c r="N935" i="37"/>
  <c r="M935" i="37"/>
  <c r="N934" i="37"/>
  <c r="M934" i="37"/>
  <c r="N933" i="37"/>
  <c r="M933" i="37"/>
  <c r="N932" i="37"/>
  <c r="M932" i="37"/>
  <c r="N931" i="37"/>
  <c r="M931" i="37"/>
  <c r="N930" i="37"/>
  <c r="M930" i="37"/>
  <c r="N929" i="37"/>
  <c r="M929" i="37"/>
  <c r="N928" i="37"/>
  <c r="M928" i="37"/>
  <c r="N927" i="37"/>
  <c r="M927" i="37"/>
  <c r="N926" i="37"/>
  <c r="M926" i="37"/>
  <c r="N925" i="37"/>
  <c r="M925" i="37"/>
  <c r="N924" i="37"/>
  <c r="M924" i="37"/>
  <c r="N923" i="37"/>
  <c r="M923" i="37"/>
  <c r="N922" i="37"/>
  <c r="M922" i="37"/>
  <c r="N921" i="37"/>
  <c r="M921" i="37"/>
  <c r="N920" i="37"/>
  <c r="M920" i="37"/>
  <c r="N919" i="37"/>
  <c r="M919" i="37"/>
  <c r="N918" i="37"/>
  <c r="M918" i="37"/>
  <c r="N917" i="37"/>
  <c r="M917" i="37"/>
  <c r="N916" i="37"/>
  <c r="M916" i="37"/>
  <c r="N915" i="37"/>
  <c r="M915" i="37"/>
  <c r="N914" i="37"/>
  <c r="M914" i="37"/>
  <c r="N913" i="37"/>
  <c r="M913" i="37"/>
  <c r="N912" i="37"/>
  <c r="M912" i="37"/>
  <c r="N911" i="37"/>
  <c r="M911" i="37"/>
  <c r="N910" i="37"/>
  <c r="M910" i="37"/>
  <c r="N909" i="37"/>
  <c r="M909" i="37"/>
  <c r="N908" i="37"/>
  <c r="M908" i="37"/>
  <c r="N907" i="37"/>
  <c r="M907" i="37"/>
  <c r="N906" i="37"/>
  <c r="M906" i="37"/>
  <c r="N905" i="37"/>
  <c r="M905" i="37"/>
  <c r="N904" i="37"/>
  <c r="M904" i="37"/>
  <c r="N903" i="37"/>
  <c r="M903" i="37"/>
  <c r="N902" i="37"/>
  <c r="M902" i="37"/>
  <c r="N901" i="37"/>
  <c r="M901" i="37"/>
  <c r="N900" i="37"/>
  <c r="M900" i="37"/>
  <c r="N899" i="37"/>
  <c r="M899" i="37"/>
  <c r="N898" i="37"/>
  <c r="M898" i="37"/>
  <c r="N897" i="37"/>
  <c r="M897" i="37"/>
  <c r="N896" i="37"/>
  <c r="M896" i="37"/>
  <c r="N895" i="37"/>
  <c r="M895" i="37"/>
  <c r="N894" i="37"/>
  <c r="M894" i="37"/>
  <c r="N893" i="37"/>
  <c r="M893" i="37"/>
  <c r="N892" i="37"/>
  <c r="M892" i="37"/>
  <c r="N891" i="37"/>
  <c r="M891" i="37"/>
  <c r="N890" i="37"/>
  <c r="M890" i="37"/>
  <c r="N889" i="37"/>
  <c r="M889" i="37"/>
  <c r="N888" i="37"/>
  <c r="M888" i="37"/>
  <c r="N887" i="37"/>
  <c r="M887" i="37"/>
  <c r="N886" i="37"/>
  <c r="M886" i="37"/>
  <c r="N885" i="37"/>
  <c r="M885" i="37"/>
  <c r="N884" i="37"/>
  <c r="M884" i="37"/>
  <c r="N883" i="37"/>
  <c r="M883" i="37"/>
  <c r="N882" i="37"/>
  <c r="M882" i="37"/>
  <c r="N881" i="37"/>
  <c r="M881" i="37"/>
  <c r="N880" i="37"/>
  <c r="M880" i="37"/>
  <c r="N879" i="37"/>
  <c r="M879" i="37"/>
  <c r="N878" i="37"/>
  <c r="M878" i="37"/>
  <c r="N877" i="37"/>
  <c r="M877" i="37"/>
  <c r="N876" i="37"/>
  <c r="M876" i="37"/>
  <c r="N875" i="37"/>
  <c r="M875" i="37"/>
  <c r="N874" i="37"/>
  <c r="M874" i="37"/>
  <c r="N873" i="37"/>
  <c r="M873" i="37"/>
  <c r="N872" i="37"/>
  <c r="M872" i="37"/>
  <c r="N871" i="37"/>
  <c r="M871" i="37"/>
  <c r="N870" i="37"/>
  <c r="M870" i="37"/>
  <c r="N869" i="37"/>
  <c r="M869" i="37"/>
  <c r="N868" i="37"/>
  <c r="M868" i="37"/>
  <c r="N867" i="37"/>
  <c r="M867" i="37"/>
  <c r="N866" i="37"/>
  <c r="M866" i="37"/>
  <c r="N865" i="37"/>
  <c r="M865" i="37"/>
  <c r="N864" i="37"/>
  <c r="M864" i="37"/>
  <c r="N863" i="37"/>
  <c r="M863" i="37"/>
  <c r="N862" i="37"/>
  <c r="M862" i="37"/>
  <c r="N861" i="37"/>
  <c r="M861" i="37"/>
  <c r="N860" i="37"/>
  <c r="M860" i="37"/>
  <c r="N859" i="37"/>
  <c r="M859" i="37"/>
  <c r="N858" i="37"/>
  <c r="M858" i="37"/>
  <c r="N857" i="37"/>
  <c r="M857" i="37"/>
  <c r="N856" i="37"/>
  <c r="M856" i="37"/>
  <c r="N855" i="37"/>
  <c r="M855" i="37"/>
  <c r="N854" i="37"/>
  <c r="M854" i="37"/>
  <c r="N853" i="37"/>
  <c r="M853" i="37"/>
  <c r="N852" i="37"/>
  <c r="M852" i="37"/>
  <c r="N851" i="37"/>
  <c r="M851" i="37"/>
  <c r="N850" i="37"/>
  <c r="M850" i="37"/>
  <c r="N849" i="37"/>
  <c r="M849" i="37"/>
  <c r="N848" i="37"/>
  <c r="M848" i="37"/>
  <c r="N847" i="37"/>
  <c r="M847" i="37"/>
  <c r="N846" i="37"/>
  <c r="M846" i="37"/>
  <c r="N845" i="37"/>
  <c r="M845" i="37"/>
  <c r="N844" i="37"/>
  <c r="M844" i="37"/>
  <c r="N843" i="37"/>
  <c r="M843" i="37"/>
  <c r="N842" i="37"/>
  <c r="M842" i="37"/>
  <c r="N841" i="37"/>
  <c r="M841" i="37"/>
  <c r="N840" i="37"/>
  <c r="M840" i="37"/>
  <c r="N839" i="37"/>
  <c r="M839" i="37"/>
  <c r="N838" i="37"/>
  <c r="M838" i="37"/>
  <c r="N837" i="37"/>
  <c r="M837" i="37"/>
  <c r="N836" i="37"/>
  <c r="M836" i="37"/>
  <c r="N835" i="37"/>
  <c r="M835" i="37"/>
  <c r="N834" i="37"/>
  <c r="M834" i="37"/>
  <c r="N833" i="37"/>
  <c r="M833" i="37"/>
  <c r="N832" i="37"/>
  <c r="M832" i="37"/>
  <c r="N831" i="37"/>
  <c r="M831" i="37"/>
  <c r="N830" i="37"/>
  <c r="M830" i="37"/>
  <c r="N829" i="37"/>
  <c r="M829" i="37"/>
  <c r="N828" i="37"/>
  <c r="M828" i="37"/>
  <c r="N827" i="37"/>
  <c r="M827" i="37"/>
  <c r="N826" i="37"/>
  <c r="M826" i="37"/>
  <c r="N825" i="37"/>
  <c r="M825" i="37"/>
  <c r="N824" i="37"/>
  <c r="M824" i="37"/>
  <c r="N823" i="37"/>
  <c r="M823" i="37"/>
  <c r="N822" i="37"/>
  <c r="M822" i="37"/>
  <c r="N821" i="37"/>
  <c r="M821" i="37"/>
  <c r="N820" i="37"/>
  <c r="M820" i="37"/>
  <c r="N819" i="37"/>
  <c r="M819" i="37"/>
  <c r="N818" i="37"/>
  <c r="M818" i="37"/>
  <c r="N817" i="37"/>
  <c r="M817" i="37"/>
  <c r="N816" i="37"/>
  <c r="M816" i="37"/>
  <c r="N815" i="37"/>
  <c r="M815" i="37"/>
  <c r="N814" i="37"/>
  <c r="M814" i="37"/>
  <c r="N813" i="37"/>
  <c r="M813" i="37"/>
  <c r="N812" i="37"/>
  <c r="M812" i="37"/>
  <c r="N811" i="37"/>
  <c r="M811" i="37"/>
  <c r="N810" i="37"/>
  <c r="M810" i="37"/>
  <c r="N809" i="37"/>
  <c r="M809" i="37"/>
  <c r="N808" i="37"/>
  <c r="M808" i="37"/>
  <c r="N807" i="37"/>
  <c r="M807" i="37"/>
  <c r="N806" i="37"/>
  <c r="M806" i="37"/>
  <c r="N805" i="37"/>
  <c r="M805" i="37"/>
  <c r="N804" i="37"/>
  <c r="M804" i="37"/>
  <c r="N803" i="37"/>
  <c r="M803" i="37"/>
  <c r="N802" i="37"/>
  <c r="M802" i="37"/>
  <c r="N801" i="37"/>
  <c r="M801" i="37"/>
  <c r="N800" i="37"/>
  <c r="M800" i="37"/>
  <c r="N799" i="37"/>
  <c r="M799" i="37"/>
  <c r="N798" i="37"/>
  <c r="M798" i="37"/>
  <c r="N797" i="37"/>
  <c r="M797" i="37"/>
  <c r="N796" i="37"/>
  <c r="M796" i="37"/>
  <c r="N795" i="37"/>
  <c r="M795" i="37"/>
  <c r="N794" i="37"/>
  <c r="M794" i="37"/>
  <c r="N793" i="37"/>
  <c r="M793" i="37"/>
  <c r="N792" i="37"/>
  <c r="M792" i="37"/>
  <c r="N791" i="37"/>
  <c r="M791" i="37"/>
  <c r="N790" i="37"/>
  <c r="M790" i="37"/>
  <c r="N789" i="37"/>
  <c r="M789" i="37"/>
  <c r="N788" i="37"/>
  <c r="M788" i="37"/>
  <c r="N787" i="37"/>
  <c r="M787" i="37"/>
  <c r="N786" i="37"/>
  <c r="M786" i="37"/>
  <c r="N785" i="37"/>
  <c r="M785" i="37"/>
  <c r="N784" i="37"/>
  <c r="M784" i="37"/>
  <c r="N783" i="37"/>
  <c r="M783" i="37"/>
  <c r="N782" i="37"/>
  <c r="M782" i="37"/>
  <c r="N781" i="37"/>
  <c r="M781" i="37"/>
  <c r="N780" i="37"/>
  <c r="M780" i="37"/>
  <c r="N779" i="37"/>
  <c r="M779" i="37"/>
  <c r="N778" i="37"/>
  <c r="M778" i="37"/>
  <c r="N777" i="37"/>
  <c r="M777" i="37"/>
  <c r="N776" i="37"/>
  <c r="M776" i="37"/>
  <c r="N775" i="37"/>
  <c r="M775" i="37"/>
  <c r="N774" i="37"/>
  <c r="M774" i="37"/>
  <c r="N773" i="37"/>
  <c r="M773" i="37"/>
  <c r="N772" i="37"/>
  <c r="M772" i="37"/>
  <c r="N771" i="37"/>
  <c r="M771" i="37"/>
  <c r="N770" i="37"/>
  <c r="M770" i="37"/>
  <c r="N769" i="37"/>
  <c r="M769" i="37"/>
  <c r="N768" i="37"/>
  <c r="M768" i="37"/>
  <c r="N767" i="37"/>
  <c r="M767" i="37"/>
  <c r="N766" i="37"/>
  <c r="M766" i="37"/>
  <c r="N765" i="37"/>
  <c r="M765" i="37"/>
  <c r="N764" i="37"/>
  <c r="M764" i="37"/>
  <c r="N763" i="37"/>
  <c r="M763" i="37"/>
  <c r="N762" i="37"/>
  <c r="M762" i="37"/>
  <c r="N761" i="37"/>
  <c r="M761" i="37"/>
  <c r="N760" i="37"/>
  <c r="M760" i="37"/>
  <c r="N759" i="37"/>
  <c r="M759" i="37"/>
  <c r="N758" i="37"/>
  <c r="M758" i="37"/>
  <c r="N757" i="37"/>
  <c r="M757" i="37"/>
  <c r="N756" i="37"/>
  <c r="M756" i="37"/>
  <c r="N755" i="37"/>
  <c r="M755" i="37"/>
  <c r="N754" i="37"/>
  <c r="M754" i="37"/>
  <c r="N753" i="37"/>
  <c r="M753" i="37"/>
  <c r="N752" i="37"/>
  <c r="M752" i="37"/>
  <c r="N751" i="37"/>
  <c r="M751" i="37"/>
  <c r="N750" i="37"/>
  <c r="M750" i="37"/>
  <c r="N749" i="37"/>
  <c r="M749" i="37"/>
  <c r="N748" i="37"/>
  <c r="M748" i="37"/>
  <c r="N747" i="37"/>
  <c r="M747" i="37"/>
  <c r="N746" i="37"/>
  <c r="M746" i="37"/>
  <c r="N745" i="37"/>
  <c r="M745" i="37"/>
  <c r="N744" i="37"/>
  <c r="M744" i="37"/>
  <c r="N743" i="37"/>
  <c r="M743" i="37"/>
  <c r="N742" i="37"/>
  <c r="M742" i="37"/>
  <c r="N741" i="37"/>
  <c r="M741" i="37"/>
  <c r="N740" i="37"/>
  <c r="M740" i="37"/>
  <c r="N739" i="37"/>
  <c r="M739" i="37"/>
  <c r="N738" i="37"/>
  <c r="M738" i="37"/>
  <c r="N737" i="37"/>
  <c r="M737" i="37"/>
  <c r="N736" i="37"/>
  <c r="M736" i="37"/>
  <c r="N735" i="37"/>
  <c r="M735" i="37"/>
  <c r="N734" i="37"/>
  <c r="M734" i="37"/>
  <c r="N733" i="37"/>
  <c r="M733" i="37"/>
  <c r="N732" i="37"/>
  <c r="M732" i="37"/>
  <c r="N731" i="37"/>
  <c r="M731" i="37"/>
  <c r="N730" i="37"/>
  <c r="M730" i="37"/>
  <c r="N729" i="37"/>
  <c r="M729" i="37"/>
  <c r="N728" i="37"/>
  <c r="M728" i="37"/>
  <c r="N727" i="37"/>
  <c r="M727" i="37"/>
  <c r="N726" i="37"/>
  <c r="M726" i="37"/>
  <c r="N725" i="37"/>
  <c r="M725" i="37"/>
  <c r="N724" i="37"/>
  <c r="M724" i="37"/>
  <c r="N723" i="37"/>
  <c r="M723" i="37"/>
  <c r="N722" i="37"/>
  <c r="M722" i="37"/>
  <c r="N721" i="37"/>
  <c r="M721" i="37"/>
  <c r="N720" i="37"/>
  <c r="M720" i="37"/>
  <c r="N719" i="37"/>
  <c r="M719" i="37"/>
  <c r="N718" i="37"/>
  <c r="M718" i="37"/>
  <c r="N717" i="37"/>
  <c r="M717" i="37"/>
  <c r="N716" i="37"/>
  <c r="M716" i="37"/>
  <c r="N715" i="37"/>
  <c r="M715" i="37"/>
  <c r="N714" i="37"/>
  <c r="M714" i="37"/>
  <c r="N713" i="37"/>
  <c r="M713" i="37"/>
  <c r="N712" i="37"/>
  <c r="M712" i="37"/>
  <c r="N711" i="37"/>
  <c r="M711" i="37"/>
  <c r="N710" i="37"/>
  <c r="M710" i="37"/>
  <c r="N709" i="37"/>
  <c r="M709" i="37"/>
  <c r="N708" i="37"/>
  <c r="M708" i="37"/>
  <c r="N707" i="37"/>
  <c r="M707" i="37"/>
  <c r="N706" i="37"/>
  <c r="M706" i="37"/>
  <c r="N705" i="37"/>
  <c r="M705" i="37"/>
  <c r="N704" i="37"/>
  <c r="M704" i="37"/>
  <c r="N703" i="37"/>
  <c r="M703" i="37"/>
  <c r="N702" i="37"/>
  <c r="M702" i="37"/>
  <c r="N701" i="37"/>
  <c r="M701" i="37"/>
  <c r="N700" i="37"/>
  <c r="M700" i="37"/>
  <c r="N699" i="37"/>
  <c r="M699" i="37"/>
  <c r="N698" i="37"/>
  <c r="M698" i="37"/>
  <c r="N697" i="37"/>
  <c r="M697" i="37"/>
  <c r="N696" i="37"/>
  <c r="M696" i="37"/>
  <c r="N695" i="37"/>
  <c r="M695" i="37"/>
  <c r="N694" i="37"/>
  <c r="M694" i="37"/>
  <c r="N693" i="37"/>
  <c r="M693" i="37"/>
  <c r="N692" i="37"/>
  <c r="M692" i="37"/>
  <c r="N691" i="37"/>
  <c r="M691" i="37"/>
  <c r="N690" i="37"/>
  <c r="M690" i="37"/>
  <c r="N689" i="37"/>
  <c r="M689" i="37"/>
  <c r="N688" i="37"/>
  <c r="M688" i="37"/>
  <c r="N687" i="37"/>
  <c r="M687" i="37"/>
  <c r="N686" i="37"/>
  <c r="M686" i="37"/>
  <c r="N685" i="37"/>
  <c r="M685" i="37"/>
  <c r="N684" i="37"/>
  <c r="M684" i="37"/>
  <c r="N683" i="37"/>
  <c r="M683" i="37"/>
  <c r="N682" i="37"/>
  <c r="M682" i="37"/>
  <c r="N681" i="37"/>
  <c r="M681" i="37"/>
  <c r="N680" i="37"/>
  <c r="M680" i="37"/>
  <c r="N679" i="37"/>
  <c r="M679" i="37"/>
  <c r="N678" i="37"/>
  <c r="M678" i="37"/>
  <c r="N677" i="37"/>
  <c r="M677" i="37"/>
  <c r="N676" i="37"/>
  <c r="M676" i="37"/>
  <c r="N675" i="37"/>
  <c r="M675" i="37"/>
  <c r="N674" i="37"/>
  <c r="M674" i="37"/>
  <c r="N673" i="37"/>
  <c r="M673" i="37"/>
  <c r="N672" i="37"/>
  <c r="M672" i="37"/>
  <c r="N671" i="37"/>
  <c r="M671" i="37"/>
  <c r="N670" i="37"/>
  <c r="M670" i="37"/>
  <c r="N669" i="37"/>
  <c r="M669" i="37"/>
  <c r="N668" i="37"/>
  <c r="M668" i="37"/>
  <c r="N667" i="37"/>
  <c r="M667" i="37"/>
  <c r="N666" i="37"/>
  <c r="M666" i="37"/>
  <c r="N665" i="37"/>
  <c r="M665" i="37"/>
  <c r="N664" i="37"/>
  <c r="M664" i="37"/>
  <c r="N663" i="37"/>
  <c r="M663" i="37"/>
  <c r="N662" i="37"/>
  <c r="M662" i="37"/>
  <c r="N661" i="37"/>
  <c r="M661" i="37"/>
  <c r="N660" i="37"/>
  <c r="M660" i="37"/>
  <c r="N659" i="37"/>
  <c r="M659" i="37"/>
  <c r="N658" i="37"/>
  <c r="M658" i="37"/>
  <c r="N657" i="37"/>
  <c r="M657" i="37"/>
  <c r="N656" i="37"/>
  <c r="M656" i="37"/>
  <c r="N655" i="37"/>
  <c r="M655" i="37"/>
  <c r="N654" i="37"/>
  <c r="M654" i="37"/>
  <c r="N653" i="37"/>
  <c r="M653" i="37"/>
  <c r="N652" i="37"/>
  <c r="M652" i="37"/>
  <c r="N651" i="37"/>
  <c r="M651" i="37"/>
  <c r="N650" i="37"/>
  <c r="M650" i="37"/>
  <c r="N649" i="37"/>
  <c r="M649" i="37"/>
  <c r="N648" i="37"/>
  <c r="M648" i="37"/>
  <c r="N647" i="37"/>
  <c r="M647" i="37"/>
  <c r="N646" i="37"/>
  <c r="M646" i="37"/>
  <c r="N645" i="37"/>
  <c r="M645" i="37"/>
  <c r="N644" i="37"/>
  <c r="M644" i="37"/>
  <c r="N643" i="37"/>
  <c r="M643" i="37"/>
  <c r="N642" i="37"/>
  <c r="M642" i="37"/>
  <c r="N641" i="37"/>
  <c r="M641" i="37"/>
  <c r="N640" i="37"/>
  <c r="M640" i="37"/>
  <c r="N639" i="37"/>
  <c r="M639" i="37"/>
  <c r="N638" i="37"/>
  <c r="M638" i="37"/>
  <c r="N637" i="37"/>
  <c r="M637" i="37"/>
  <c r="N636" i="37"/>
  <c r="M636" i="37"/>
  <c r="N635" i="37"/>
  <c r="M635" i="37"/>
  <c r="N634" i="37"/>
  <c r="M634" i="37"/>
  <c r="N633" i="37"/>
  <c r="M633" i="37"/>
  <c r="N632" i="37"/>
  <c r="M632" i="37"/>
  <c r="N631" i="37"/>
  <c r="M631" i="37"/>
  <c r="N630" i="37"/>
  <c r="M630" i="37"/>
  <c r="N629" i="37"/>
  <c r="M629" i="37"/>
  <c r="N628" i="37"/>
  <c r="M628" i="37"/>
  <c r="N627" i="37"/>
  <c r="M627" i="37"/>
  <c r="N626" i="37"/>
  <c r="M626" i="37"/>
  <c r="N625" i="37"/>
  <c r="M625" i="37"/>
  <c r="N624" i="37"/>
  <c r="M624" i="37"/>
  <c r="N623" i="37"/>
  <c r="M623" i="37"/>
  <c r="N622" i="37"/>
  <c r="M622" i="37"/>
  <c r="N621" i="37"/>
  <c r="M621" i="37"/>
  <c r="N620" i="37"/>
  <c r="M620" i="37"/>
  <c r="N619" i="37"/>
  <c r="M619" i="37"/>
  <c r="N618" i="37"/>
  <c r="M618" i="37"/>
  <c r="N617" i="37"/>
  <c r="M617" i="37"/>
  <c r="N616" i="37"/>
  <c r="M616" i="37"/>
  <c r="N615" i="37"/>
  <c r="M615" i="37"/>
  <c r="N614" i="37"/>
  <c r="M614" i="37"/>
  <c r="N613" i="37"/>
  <c r="M613" i="37"/>
  <c r="N612" i="37"/>
  <c r="M612" i="37"/>
  <c r="N611" i="37"/>
  <c r="M611" i="37"/>
  <c r="N610" i="37"/>
  <c r="M610" i="37"/>
  <c r="N609" i="37"/>
  <c r="M609" i="37"/>
  <c r="N608" i="37"/>
  <c r="M608" i="37"/>
  <c r="N607" i="37"/>
  <c r="M607" i="37"/>
  <c r="N606" i="37"/>
  <c r="M606" i="37"/>
  <c r="N605" i="37"/>
  <c r="M605" i="37"/>
  <c r="N604" i="37"/>
  <c r="M604" i="37"/>
  <c r="N603" i="37"/>
  <c r="M603" i="37"/>
  <c r="N602" i="37"/>
  <c r="M602" i="37"/>
  <c r="N601" i="37"/>
  <c r="M601" i="37"/>
  <c r="N600" i="37"/>
  <c r="M600" i="37"/>
  <c r="N599" i="37"/>
  <c r="M599" i="37"/>
  <c r="N598" i="37"/>
  <c r="M598" i="37"/>
  <c r="N597" i="37"/>
  <c r="M597" i="37"/>
  <c r="N596" i="37"/>
  <c r="M596" i="37"/>
  <c r="N595" i="37"/>
  <c r="M595" i="37"/>
  <c r="N594" i="37"/>
  <c r="M594" i="37"/>
  <c r="N593" i="37"/>
  <c r="M593" i="37"/>
  <c r="N592" i="37"/>
  <c r="M592" i="37"/>
  <c r="N591" i="37"/>
  <c r="M591" i="37"/>
  <c r="N590" i="37"/>
  <c r="M590" i="37"/>
  <c r="N589" i="37"/>
  <c r="M589" i="37"/>
  <c r="N588" i="37"/>
  <c r="M588" i="37"/>
  <c r="N587" i="37"/>
  <c r="M587" i="37"/>
  <c r="N586" i="37"/>
  <c r="M586" i="37"/>
  <c r="N585" i="37"/>
  <c r="M585" i="37"/>
  <c r="N584" i="37"/>
  <c r="M584" i="37"/>
  <c r="N583" i="37"/>
  <c r="M583" i="37"/>
  <c r="N582" i="37"/>
  <c r="M582" i="37"/>
  <c r="N581" i="37"/>
  <c r="M581" i="37"/>
  <c r="N580" i="37"/>
  <c r="M580" i="37"/>
  <c r="N579" i="37"/>
  <c r="M579" i="37"/>
  <c r="N578" i="37"/>
  <c r="M578" i="37"/>
  <c r="N577" i="37"/>
  <c r="M577" i="37"/>
  <c r="N576" i="37"/>
  <c r="M576" i="37"/>
  <c r="N575" i="37"/>
  <c r="M575" i="37"/>
  <c r="N574" i="37"/>
  <c r="M574" i="37"/>
  <c r="N573" i="37"/>
  <c r="M573" i="37"/>
  <c r="N572" i="37"/>
  <c r="M572" i="37"/>
  <c r="N571" i="37"/>
  <c r="M571" i="37"/>
  <c r="N570" i="37"/>
  <c r="M570" i="37"/>
  <c r="N569" i="37"/>
  <c r="M569" i="37"/>
  <c r="N568" i="37"/>
  <c r="M568" i="37"/>
  <c r="N567" i="37"/>
  <c r="M567" i="37"/>
  <c r="N566" i="37"/>
  <c r="M566" i="37"/>
  <c r="N565" i="37"/>
  <c r="M565" i="37"/>
  <c r="N564" i="37"/>
  <c r="M564" i="37"/>
  <c r="N563" i="37"/>
  <c r="M563" i="37"/>
  <c r="N562" i="37"/>
  <c r="M562" i="37"/>
  <c r="N561" i="37"/>
  <c r="M561" i="37"/>
  <c r="N560" i="37"/>
  <c r="M560" i="37"/>
  <c r="N559" i="37"/>
  <c r="M559" i="37"/>
  <c r="N558" i="37"/>
  <c r="M558" i="37"/>
  <c r="N557" i="37"/>
  <c r="M557" i="37"/>
  <c r="N556" i="37"/>
  <c r="M556" i="37"/>
  <c r="N555" i="37"/>
  <c r="M555" i="37"/>
  <c r="N554" i="37"/>
  <c r="M554" i="37"/>
  <c r="N553" i="37"/>
  <c r="M553" i="37"/>
  <c r="N552" i="37"/>
  <c r="M552" i="37"/>
  <c r="N551" i="37"/>
  <c r="M551" i="37"/>
  <c r="N550" i="37"/>
  <c r="M550" i="37"/>
  <c r="N549" i="37"/>
  <c r="M549" i="37"/>
  <c r="N548" i="37"/>
  <c r="M548" i="37"/>
  <c r="N547" i="37"/>
  <c r="M547" i="37"/>
  <c r="N546" i="37"/>
  <c r="M546" i="37"/>
  <c r="N545" i="37"/>
  <c r="M545" i="37"/>
  <c r="N544" i="37"/>
  <c r="M544" i="37"/>
  <c r="N543" i="37"/>
  <c r="M543" i="37"/>
  <c r="N542" i="37"/>
  <c r="M542" i="37"/>
  <c r="N541" i="37"/>
  <c r="M541" i="37"/>
  <c r="N540" i="37"/>
  <c r="M540" i="37"/>
  <c r="N539" i="37"/>
  <c r="M539" i="37"/>
  <c r="N538" i="37"/>
  <c r="M538" i="37"/>
  <c r="N537" i="37"/>
  <c r="M537" i="37"/>
  <c r="N536" i="37"/>
  <c r="M536" i="37"/>
  <c r="N535" i="37"/>
  <c r="M535" i="37"/>
  <c r="N534" i="37"/>
  <c r="M534" i="37"/>
  <c r="N533" i="37"/>
  <c r="M533" i="37"/>
  <c r="N532" i="37"/>
  <c r="M532" i="37"/>
  <c r="N531" i="37"/>
  <c r="M531" i="37"/>
  <c r="N530" i="37"/>
  <c r="M530" i="37"/>
  <c r="N529" i="37"/>
  <c r="M529" i="37"/>
  <c r="N528" i="37"/>
  <c r="M528" i="37"/>
  <c r="N527" i="37"/>
  <c r="M527" i="37"/>
  <c r="N526" i="37"/>
  <c r="M526" i="37"/>
  <c r="N525" i="37"/>
  <c r="M525" i="37"/>
  <c r="N524" i="37"/>
  <c r="M524" i="37"/>
  <c r="N523" i="37"/>
  <c r="M523" i="37"/>
  <c r="N522" i="37"/>
  <c r="M522" i="37"/>
  <c r="N521" i="37"/>
  <c r="M521" i="37"/>
  <c r="N520" i="37"/>
  <c r="M520" i="37"/>
  <c r="N519" i="37"/>
  <c r="M519" i="37"/>
  <c r="N518" i="37"/>
  <c r="M518" i="37"/>
  <c r="N517" i="37"/>
  <c r="M517" i="37"/>
  <c r="N516" i="37"/>
  <c r="M516" i="37"/>
  <c r="N515" i="37"/>
  <c r="M515" i="37"/>
  <c r="N514" i="37"/>
  <c r="M514" i="37"/>
  <c r="N513" i="37"/>
  <c r="M513" i="37"/>
  <c r="N512" i="37"/>
  <c r="M512" i="37"/>
  <c r="N511" i="37"/>
  <c r="M511" i="37"/>
  <c r="N510" i="37"/>
  <c r="M510" i="37"/>
  <c r="N509" i="37"/>
  <c r="M509" i="37"/>
  <c r="N508" i="37"/>
  <c r="M508" i="37"/>
  <c r="N507" i="37"/>
  <c r="M507" i="37"/>
  <c r="N506" i="37"/>
  <c r="M506" i="37"/>
  <c r="N505" i="37"/>
  <c r="M505" i="37"/>
  <c r="N504" i="37"/>
  <c r="M504" i="37"/>
  <c r="N503" i="37"/>
  <c r="M503" i="37"/>
  <c r="N502" i="37"/>
  <c r="M502" i="37"/>
  <c r="N501" i="37"/>
  <c r="M501" i="37"/>
  <c r="N500" i="37"/>
  <c r="M500" i="37"/>
  <c r="N499" i="37"/>
  <c r="M499" i="37"/>
  <c r="N498" i="37"/>
  <c r="M498" i="37"/>
  <c r="N497" i="37"/>
  <c r="M497" i="37"/>
  <c r="N496" i="37"/>
  <c r="M496" i="37"/>
  <c r="N495" i="37"/>
  <c r="M495" i="37"/>
  <c r="N494" i="37"/>
  <c r="M494" i="37"/>
  <c r="N493" i="37"/>
  <c r="M493" i="37"/>
  <c r="N492" i="37"/>
  <c r="M492" i="37"/>
  <c r="N491" i="37"/>
  <c r="M491" i="37"/>
  <c r="N490" i="37"/>
  <c r="M490" i="37"/>
  <c r="N489" i="37"/>
  <c r="M489" i="37"/>
  <c r="N488" i="37"/>
  <c r="M488" i="37"/>
  <c r="N487" i="37"/>
  <c r="M487" i="37"/>
  <c r="N486" i="37"/>
  <c r="M486" i="37"/>
  <c r="N485" i="37"/>
  <c r="M485" i="37"/>
  <c r="N484" i="37"/>
  <c r="M484" i="37"/>
  <c r="N483" i="37"/>
  <c r="M483" i="37"/>
  <c r="N482" i="37"/>
  <c r="M482" i="37"/>
  <c r="N481" i="37"/>
  <c r="M481" i="37"/>
  <c r="N480" i="37"/>
  <c r="M480" i="37"/>
  <c r="N479" i="37"/>
  <c r="M479" i="37"/>
  <c r="N478" i="37"/>
  <c r="M478" i="37"/>
  <c r="N477" i="37"/>
  <c r="M477" i="37"/>
  <c r="N476" i="37"/>
  <c r="M476" i="37"/>
  <c r="N475" i="37"/>
  <c r="M475" i="37"/>
  <c r="N474" i="37"/>
  <c r="M474" i="37"/>
  <c r="N473" i="37"/>
  <c r="M473" i="37"/>
  <c r="N472" i="37"/>
  <c r="M472" i="37"/>
  <c r="N471" i="37"/>
  <c r="M471" i="37"/>
  <c r="N470" i="37"/>
  <c r="M470" i="37"/>
  <c r="N469" i="37"/>
  <c r="M469" i="37"/>
  <c r="N468" i="37"/>
  <c r="M468" i="37"/>
  <c r="N467" i="37"/>
  <c r="M467" i="37"/>
  <c r="N466" i="37"/>
  <c r="M466" i="37"/>
  <c r="N465" i="37"/>
  <c r="M465" i="37"/>
  <c r="N464" i="37"/>
  <c r="M464" i="37"/>
  <c r="N463" i="37"/>
  <c r="M463" i="37"/>
  <c r="N462" i="37"/>
  <c r="M462" i="37"/>
  <c r="N461" i="37"/>
  <c r="M461" i="37"/>
  <c r="N460" i="37"/>
  <c r="M460" i="37"/>
  <c r="N459" i="37"/>
  <c r="M459" i="37"/>
  <c r="N458" i="37"/>
  <c r="M458" i="37"/>
  <c r="N457" i="37"/>
  <c r="M457" i="37"/>
  <c r="N456" i="37"/>
  <c r="M456" i="37"/>
  <c r="N455" i="37"/>
  <c r="M455" i="37"/>
  <c r="N454" i="37"/>
  <c r="M454" i="37"/>
  <c r="N453" i="37"/>
  <c r="M453" i="37"/>
  <c r="N452" i="37"/>
  <c r="M452" i="37"/>
  <c r="N451" i="37"/>
  <c r="M451" i="37"/>
  <c r="N450" i="37"/>
  <c r="M450" i="37"/>
  <c r="N449" i="37"/>
  <c r="M449" i="37"/>
  <c r="N448" i="37"/>
  <c r="M448" i="37"/>
  <c r="N447" i="37"/>
  <c r="M447" i="37"/>
  <c r="N446" i="37"/>
  <c r="M446" i="37"/>
  <c r="N445" i="37"/>
  <c r="M445" i="37"/>
  <c r="N444" i="37"/>
  <c r="M444" i="37"/>
  <c r="N443" i="37"/>
  <c r="M443" i="37"/>
  <c r="N442" i="37"/>
  <c r="M442" i="37"/>
  <c r="N441" i="37"/>
  <c r="M441" i="37"/>
  <c r="N440" i="37"/>
  <c r="M440" i="37"/>
  <c r="N439" i="37"/>
  <c r="M439" i="37"/>
  <c r="N438" i="37"/>
  <c r="M438" i="37"/>
  <c r="N437" i="37"/>
  <c r="M437" i="37"/>
  <c r="N436" i="37"/>
  <c r="M436" i="37"/>
  <c r="N435" i="37"/>
  <c r="M435" i="37"/>
  <c r="N434" i="37"/>
  <c r="M434" i="37"/>
  <c r="N433" i="37"/>
  <c r="M433" i="37"/>
  <c r="N432" i="37"/>
  <c r="M432" i="37"/>
  <c r="N431" i="37"/>
  <c r="M431" i="37"/>
  <c r="N430" i="37"/>
  <c r="M430" i="37"/>
  <c r="N428" i="37"/>
  <c r="M428" i="37"/>
  <c r="N427" i="37"/>
  <c r="M427" i="37"/>
  <c r="N426" i="37"/>
  <c r="M426" i="37"/>
  <c r="N425" i="37"/>
  <c r="M425" i="37"/>
  <c r="N424" i="37"/>
  <c r="M424" i="37"/>
  <c r="N423" i="37"/>
  <c r="M423" i="37"/>
  <c r="N422" i="37"/>
  <c r="M422" i="37"/>
  <c r="N421" i="37"/>
  <c r="M421" i="37"/>
  <c r="N420" i="37"/>
  <c r="M420" i="37"/>
  <c r="N419" i="37"/>
  <c r="M419" i="37"/>
  <c r="N418" i="37"/>
  <c r="M418" i="37"/>
  <c r="N417" i="37"/>
  <c r="M417" i="37"/>
  <c r="N416" i="37"/>
  <c r="M416" i="37"/>
  <c r="N415" i="37"/>
  <c r="M415" i="37"/>
  <c r="N414" i="37"/>
  <c r="M414" i="37"/>
  <c r="N413" i="37"/>
  <c r="M413" i="37"/>
  <c r="N412" i="37"/>
  <c r="M412" i="37"/>
  <c r="N411" i="37"/>
  <c r="M411" i="37"/>
  <c r="N410" i="37"/>
  <c r="M410" i="37"/>
  <c r="N409" i="37"/>
  <c r="M409" i="37"/>
  <c r="N408" i="37"/>
  <c r="M408" i="37"/>
  <c r="N407" i="37"/>
  <c r="M407" i="37"/>
  <c r="N406" i="37"/>
  <c r="M406" i="37"/>
  <c r="N405" i="37"/>
  <c r="M405" i="37"/>
  <c r="N404" i="37"/>
  <c r="M404" i="37"/>
  <c r="N403" i="37"/>
  <c r="M403" i="37"/>
  <c r="N402" i="37"/>
  <c r="M402" i="37"/>
  <c r="N401" i="37"/>
  <c r="M401" i="37"/>
  <c r="N400" i="37"/>
  <c r="M400" i="37"/>
  <c r="N399" i="37"/>
  <c r="M399" i="37"/>
  <c r="N398" i="37"/>
  <c r="M398" i="37"/>
  <c r="N397" i="37"/>
  <c r="M397" i="37"/>
  <c r="N396" i="37"/>
  <c r="M396" i="37"/>
  <c r="N395" i="37"/>
  <c r="M395" i="37"/>
  <c r="N394" i="37"/>
  <c r="M394" i="37"/>
  <c r="N393" i="37"/>
  <c r="M393" i="37"/>
  <c r="N392" i="37"/>
  <c r="M392" i="37"/>
  <c r="N391" i="37"/>
  <c r="M391" i="37"/>
  <c r="N390" i="37"/>
  <c r="M390" i="37"/>
  <c r="N389" i="37"/>
  <c r="M389" i="37"/>
  <c r="N388" i="37"/>
  <c r="M388" i="37"/>
  <c r="N387" i="37"/>
  <c r="M387" i="37"/>
  <c r="N386" i="37"/>
  <c r="M386" i="37"/>
  <c r="N385" i="37"/>
  <c r="M385" i="37"/>
  <c r="N384" i="37"/>
  <c r="M384" i="37"/>
  <c r="N383" i="37"/>
  <c r="M383" i="37"/>
  <c r="N382" i="37"/>
  <c r="M382" i="37"/>
  <c r="N381" i="37"/>
  <c r="M381" i="37"/>
  <c r="N380" i="37"/>
  <c r="M380" i="37"/>
  <c r="N379" i="37"/>
  <c r="M379" i="37"/>
  <c r="N378" i="37"/>
  <c r="M378" i="37"/>
  <c r="N377" i="37"/>
  <c r="M377" i="37"/>
  <c r="N376" i="37"/>
  <c r="M376" i="37"/>
  <c r="N375" i="37"/>
  <c r="M375" i="37"/>
  <c r="N374" i="37"/>
  <c r="M374" i="37"/>
  <c r="N373" i="37"/>
  <c r="M373" i="37"/>
  <c r="N372" i="37"/>
  <c r="M372" i="37"/>
  <c r="N371" i="37"/>
  <c r="M371" i="37"/>
  <c r="N370" i="37"/>
  <c r="M370" i="37"/>
  <c r="N369" i="37"/>
  <c r="M369" i="37"/>
  <c r="N368" i="37"/>
  <c r="M368" i="37"/>
  <c r="N367" i="37"/>
  <c r="M367" i="37"/>
  <c r="N366" i="37"/>
  <c r="M366" i="37"/>
  <c r="N365" i="37"/>
  <c r="M365" i="37"/>
  <c r="N364" i="37"/>
  <c r="M364" i="37"/>
  <c r="N363" i="37"/>
  <c r="M363" i="37"/>
  <c r="N362" i="37"/>
  <c r="M362" i="37"/>
  <c r="N361" i="37"/>
  <c r="M361" i="37"/>
  <c r="N360" i="37"/>
  <c r="M360" i="37"/>
  <c r="N359" i="37"/>
  <c r="M359" i="37"/>
  <c r="N358" i="37"/>
  <c r="M358" i="37"/>
  <c r="N357" i="37"/>
  <c r="M357" i="37"/>
  <c r="N356" i="37"/>
  <c r="M356" i="37"/>
  <c r="N355" i="37"/>
  <c r="M355" i="37"/>
  <c r="N354" i="37"/>
  <c r="M354" i="37"/>
  <c r="N353" i="37"/>
  <c r="M353" i="37"/>
  <c r="N352" i="37"/>
  <c r="M352" i="37"/>
  <c r="N351" i="37"/>
  <c r="M351" i="37"/>
  <c r="N350" i="37"/>
  <c r="M350" i="37"/>
  <c r="N349" i="37"/>
  <c r="M349" i="37"/>
  <c r="N348" i="37"/>
  <c r="M348" i="37"/>
  <c r="N347" i="37"/>
  <c r="M347" i="37"/>
  <c r="N346" i="37"/>
  <c r="M346" i="37"/>
  <c r="N345" i="37"/>
  <c r="M345" i="37"/>
  <c r="N344" i="37"/>
  <c r="M344" i="37"/>
  <c r="N343" i="37"/>
  <c r="M343" i="37"/>
  <c r="N342" i="37"/>
  <c r="M342" i="37"/>
  <c r="N341" i="37"/>
  <c r="M341" i="37"/>
  <c r="N340" i="37"/>
  <c r="M340" i="37"/>
  <c r="N339" i="37"/>
  <c r="M339" i="37"/>
  <c r="N338" i="37"/>
  <c r="M338" i="37"/>
  <c r="N337" i="37"/>
  <c r="M337" i="37"/>
  <c r="N336" i="37"/>
  <c r="M336" i="37"/>
  <c r="N335" i="37"/>
  <c r="M335" i="37"/>
  <c r="N334" i="37"/>
  <c r="M334" i="37"/>
  <c r="N333" i="37"/>
  <c r="M333" i="37"/>
  <c r="N332" i="37"/>
  <c r="M332" i="37"/>
  <c r="N331" i="37"/>
  <c r="M331" i="37"/>
  <c r="N330" i="37"/>
  <c r="M330" i="37"/>
  <c r="N329" i="37"/>
  <c r="M329" i="37"/>
  <c r="N328" i="37"/>
  <c r="M328" i="37"/>
  <c r="N327" i="37"/>
  <c r="M327" i="37"/>
  <c r="N326" i="37"/>
  <c r="M326" i="37"/>
  <c r="N325" i="37"/>
  <c r="M325" i="37"/>
  <c r="N324" i="37"/>
  <c r="M324" i="37"/>
  <c r="N323" i="37"/>
  <c r="M323" i="37"/>
  <c r="N322" i="37"/>
  <c r="M322" i="37"/>
  <c r="N321" i="37"/>
  <c r="M321" i="37"/>
  <c r="N320" i="37"/>
  <c r="M320" i="37"/>
  <c r="N319" i="37"/>
  <c r="M319" i="37"/>
  <c r="N318" i="37"/>
  <c r="M318" i="37"/>
  <c r="N317" i="37"/>
  <c r="M317" i="37"/>
  <c r="N316" i="37"/>
  <c r="M316" i="37"/>
  <c r="N315" i="37"/>
  <c r="M315" i="37"/>
  <c r="N314" i="37"/>
  <c r="M314" i="37"/>
  <c r="N313" i="37"/>
  <c r="M313" i="37"/>
  <c r="N312" i="37"/>
  <c r="M312" i="37"/>
  <c r="N311" i="37"/>
  <c r="M311" i="37"/>
  <c r="N310" i="37"/>
  <c r="M310" i="37"/>
  <c r="N309" i="37"/>
  <c r="M309" i="37"/>
  <c r="N308" i="37"/>
  <c r="M308" i="37"/>
  <c r="N307" i="37"/>
  <c r="M307" i="37"/>
  <c r="N306" i="37"/>
  <c r="M306" i="37"/>
  <c r="N305" i="37"/>
  <c r="M305" i="37"/>
  <c r="N304" i="37"/>
  <c r="M304" i="37"/>
  <c r="N303" i="37"/>
  <c r="M303" i="37"/>
  <c r="N302" i="37"/>
  <c r="M302" i="37"/>
  <c r="N301" i="37"/>
  <c r="M301" i="37"/>
  <c r="N300" i="37"/>
  <c r="M300" i="37"/>
  <c r="N299" i="37"/>
  <c r="M299" i="37"/>
  <c r="N298" i="37"/>
  <c r="M298" i="37"/>
  <c r="N297" i="37"/>
  <c r="M297" i="37"/>
  <c r="N296" i="37"/>
  <c r="M296" i="37"/>
  <c r="N295" i="37"/>
  <c r="M295" i="37"/>
  <c r="N294" i="37"/>
  <c r="M294" i="37"/>
  <c r="N293" i="37"/>
  <c r="M293" i="37"/>
  <c r="N292" i="37"/>
  <c r="M292" i="37"/>
  <c r="N291" i="37"/>
  <c r="M291" i="37"/>
  <c r="N290" i="37"/>
  <c r="M290" i="37"/>
  <c r="N289" i="37"/>
  <c r="M289" i="37"/>
  <c r="N288" i="37"/>
  <c r="M288" i="37"/>
  <c r="N287" i="37"/>
  <c r="M287" i="37"/>
  <c r="N286" i="37"/>
  <c r="M286" i="37"/>
  <c r="N285" i="37"/>
  <c r="M285" i="37"/>
  <c r="N284" i="37"/>
  <c r="M284" i="37"/>
  <c r="N283" i="37"/>
  <c r="M283" i="37"/>
  <c r="N282" i="37"/>
  <c r="M282" i="37"/>
  <c r="N281" i="37"/>
  <c r="M281" i="37"/>
  <c r="N280" i="37"/>
  <c r="M280" i="37"/>
  <c r="N279" i="37"/>
  <c r="M279" i="37"/>
  <c r="N278" i="37"/>
  <c r="M278" i="37"/>
  <c r="N277" i="37"/>
  <c r="M277" i="37"/>
  <c r="N276" i="37"/>
  <c r="M276" i="37"/>
  <c r="N275" i="37"/>
  <c r="M275" i="37"/>
  <c r="N274" i="37"/>
  <c r="M274" i="37"/>
  <c r="N273" i="37"/>
  <c r="M273" i="37"/>
  <c r="N272" i="37"/>
  <c r="M272" i="37"/>
  <c r="N271" i="37"/>
  <c r="M271" i="37"/>
  <c r="N270" i="37"/>
  <c r="M270" i="37"/>
  <c r="N269" i="37"/>
  <c r="M269" i="37"/>
  <c r="N268" i="37"/>
  <c r="M268" i="37"/>
  <c r="N267" i="37"/>
  <c r="M267" i="37"/>
  <c r="N266" i="37"/>
  <c r="M266" i="37"/>
  <c r="N265" i="37"/>
  <c r="M265" i="37"/>
  <c r="N264" i="37"/>
  <c r="M264" i="37"/>
  <c r="N263" i="37"/>
  <c r="M263" i="37"/>
  <c r="N262" i="37"/>
  <c r="M262" i="37"/>
  <c r="N261" i="37"/>
  <c r="M261" i="37"/>
  <c r="N260" i="37"/>
  <c r="M260" i="37"/>
  <c r="N259" i="37"/>
  <c r="M259" i="37"/>
  <c r="N258" i="37"/>
  <c r="M258" i="37"/>
  <c r="N257" i="37"/>
  <c r="M257" i="37"/>
  <c r="N256" i="37"/>
  <c r="M256" i="37"/>
  <c r="N255" i="37"/>
  <c r="M255" i="37"/>
  <c r="N254" i="37"/>
  <c r="M254" i="37"/>
  <c r="N253" i="37"/>
  <c r="M253" i="37"/>
  <c r="N252" i="37"/>
  <c r="M252" i="37"/>
  <c r="N251" i="37"/>
  <c r="M251" i="37"/>
  <c r="N250" i="37"/>
  <c r="M250" i="37"/>
  <c r="N249" i="37"/>
  <c r="M249" i="37"/>
  <c r="N248" i="37"/>
  <c r="M248" i="37"/>
  <c r="N247" i="37"/>
  <c r="M247" i="37"/>
  <c r="N246" i="37"/>
  <c r="M246" i="37"/>
  <c r="N245" i="37"/>
  <c r="M245" i="37"/>
  <c r="N244" i="37"/>
  <c r="M244" i="37"/>
  <c r="N243" i="37"/>
  <c r="M243" i="37"/>
  <c r="N242" i="37"/>
  <c r="M242" i="37"/>
  <c r="N241" i="37"/>
  <c r="M241" i="37"/>
  <c r="N240" i="37"/>
  <c r="M240" i="37"/>
  <c r="N239" i="37"/>
  <c r="M239" i="37"/>
  <c r="N238" i="37"/>
  <c r="M238" i="37"/>
  <c r="N237" i="37"/>
  <c r="M237" i="37"/>
  <c r="N236" i="37"/>
  <c r="M236" i="37"/>
  <c r="N235" i="37"/>
  <c r="M235" i="37"/>
  <c r="N234" i="37"/>
  <c r="M234" i="37"/>
  <c r="N233" i="37"/>
  <c r="M233" i="37"/>
  <c r="N232" i="37"/>
  <c r="M232" i="37"/>
  <c r="N231" i="37"/>
  <c r="M231" i="37"/>
  <c r="N230" i="37"/>
  <c r="M230" i="37"/>
  <c r="N229" i="37"/>
  <c r="M229" i="37"/>
  <c r="N228" i="37"/>
  <c r="M228" i="37"/>
  <c r="N227" i="37"/>
  <c r="M227" i="37"/>
  <c r="N226" i="37"/>
  <c r="M226" i="37"/>
  <c r="N225" i="37"/>
  <c r="M225" i="37"/>
  <c r="N224" i="37"/>
  <c r="M224" i="37"/>
  <c r="N223" i="37"/>
  <c r="M223" i="37"/>
  <c r="N222" i="37"/>
  <c r="M222" i="37"/>
  <c r="N221" i="37"/>
  <c r="M221" i="37"/>
  <c r="N220" i="37"/>
  <c r="M220" i="37"/>
  <c r="N219" i="37"/>
  <c r="M219" i="37"/>
  <c r="N218" i="37"/>
  <c r="M218" i="37"/>
  <c r="N217" i="37"/>
  <c r="M217" i="37"/>
  <c r="N216" i="37"/>
  <c r="M216" i="37"/>
  <c r="N215" i="37"/>
  <c r="M215" i="37"/>
  <c r="M214" i="37"/>
  <c r="N213" i="37"/>
  <c r="M213" i="37"/>
  <c r="N212" i="37"/>
  <c r="M212" i="37"/>
  <c r="N211" i="37"/>
  <c r="M211" i="37"/>
  <c r="N210" i="37"/>
  <c r="M210" i="37"/>
  <c r="N209" i="37"/>
  <c r="M209" i="37"/>
  <c r="N208" i="37"/>
  <c r="M208" i="37"/>
  <c r="N207" i="37"/>
  <c r="M207" i="37"/>
  <c r="N206" i="37"/>
  <c r="M206" i="37"/>
  <c r="N205" i="37"/>
  <c r="M205" i="37"/>
  <c r="N204" i="37"/>
  <c r="M204" i="37"/>
  <c r="N203" i="37"/>
  <c r="M203" i="37"/>
  <c r="N202" i="37"/>
  <c r="M202" i="37"/>
  <c r="N201" i="37"/>
  <c r="M201" i="37"/>
  <c r="N200" i="37"/>
  <c r="M200" i="37"/>
  <c r="N199" i="37"/>
  <c r="M199" i="37"/>
  <c r="N198" i="37"/>
  <c r="M198" i="37"/>
  <c r="N197" i="37"/>
  <c r="M197" i="37"/>
  <c r="N196" i="37"/>
  <c r="M196" i="37"/>
  <c r="N194" i="37"/>
  <c r="M194" i="37"/>
  <c r="N193" i="37"/>
  <c r="M193" i="37"/>
  <c r="N192" i="37"/>
  <c r="M192" i="37"/>
  <c r="N191" i="37"/>
  <c r="M191" i="37"/>
  <c r="N190" i="37"/>
  <c r="M190" i="37"/>
  <c r="N189" i="37"/>
  <c r="M189" i="37"/>
  <c r="N188" i="37"/>
  <c r="M188" i="37"/>
  <c r="N187" i="37"/>
  <c r="M187" i="37"/>
  <c r="N186" i="37"/>
  <c r="M186" i="37"/>
  <c r="N185" i="37"/>
  <c r="M185" i="37"/>
  <c r="N184" i="37"/>
  <c r="M184" i="37"/>
  <c r="N183" i="37"/>
  <c r="M183" i="37"/>
  <c r="N182" i="37"/>
  <c r="M182" i="37"/>
  <c r="N181" i="37"/>
  <c r="M181" i="37"/>
  <c r="N180" i="37"/>
  <c r="M180" i="37"/>
  <c r="N179" i="37"/>
  <c r="M179" i="37"/>
  <c r="N178" i="37"/>
  <c r="M178" i="37"/>
  <c r="N177" i="37"/>
  <c r="M177" i="37"/>
  <c r="N176" i="37"/>
  <c r="M176" i="37"/>
  <c r="N175" i="37"/>
  <c r="M175" i="37"/>
  <c r="N174" i="37"/>
  <c r="M174" i="37"/>
  <c r="N173" i="37"/>
  <c r="M173" i="37"/>
  <c r="N172" i="37"/>
  <c r="M172" i="37"/>
  <c r="N171" i="37"/>
  <c r="M171" i="37"/>
  <c r="N170" i="37"/>
  <c r="M170" i="37"/>
  <c r="N169" i="37"/>
  <c r="M169" i="37"/>
  <c r="N168" i="37"/>
  <c r="M168" i="37"/>
  <c r="N167" i="37"/>
  <c r="M167" i="37"/>
  <c r="N166" i="37"/>
  <c r="M166" i="37"/>
  <c r="N165" i="37"/>
  <c r="M165" i="37"/>
  <c r="N164" i="37"/>
  <c r="M164" i="37"/>
  <c r="N163" i="37"/>
  <c r="M163" i="37"/>
  <c r="N162" i="37"/>
  <c r="M162" i="37"/>
  <c r="N161" i="37"/>
  <c r="M161" i="37"/>
  <c r="N160" i="37"/>
  <c r="M160" i="37"/>
  <c r="N159" i="37"/>
  <c r="M159" i="37"/>
  <c r="N158" i="37"/>
  <c r="M158" i="37"/>
  <c r="N157" i="37"/>
  <c r="M157" i="37"/>
  <c r="N156" i="37"/>
  <c r="M156" i="37"/>
  <c r="N155" i="37"/>
  <c r="M155" i="37"/>
  <c r="N154" i="37"/>
  <c r="M154" i="37"/>
  <c r="N153" i="37"/>
  <c r="M153" i="37"/>
  <c r="N152" i="37"/>
  <c r="M152" i="37"/>
  <c r="N151" i="37"/>
  <c r="M151" i="37"/>
  <c r="N150" i="37"/>
  <c r="M150" i="37"/>
  <c r="N149" i="37"/>
  <c r="M149" i="37"/>
  <c r="N148" i="37"/>
  <c r="M148" i="37"/>
  <c r="N147" i="37"/>
  <c r="M147" i="37"/>
  <c r="N146" i="37"/>
  <c r="M146" i="37"/>
  <c r="N145" i="37"/>
  <c r="M145" i="37"/>
  <c r="N144" i="37"/>
  <c r="M144" i="37"/>
  <c r="N143" i="37"/>
  <c r="M143" i="37"/>
  <c r="N142" i="37"/>
  <c r="M142" i="37"/>
  <c r="N141" i="37"/>
  <c r="M141" i="37"/>
  <c r="N140" i="37"/>
  <c r="M140" i="37"/>
  <c r="N139" i="37"/>
  <c r="M139" i="37"/>
  <c r="N138" i="37"/>
  <c r="M138" i="37"/>
  <c r="N137" i="37"/>
  <c r="M137" i="37"/>
  <c r="N136" i="37"/>
  <c r="M136" i="37"/>
  <c r="N135" i="37"/>
  <c r="M135" i="37"/>
  <c r="N134" i="37"/>
  <c r="M134" i="37"/>
  <c r="N133" i="37"/>
  <c r="M133" i="37"/>
  <c r="N132" i="37"/>
  <c r="M132" i="37"/>
  <c r="N131" i="37"/>
  <c r="M131" i="37"/>
  <c r="N130" i="37"/>
  <c r="M130" i="37"/>
  <c r="N129" i="37"/>
  <c r="M129" i="37"/>
  <c r="N128" i="37"/>
  <c r="M128" i="37"/>
  <c r="N127" i="37"/>
  <c r="M127" i="37"/>
  <c r="N126" i="37"/>
  <c r="M126" i="37"/>
  <c r="N125" i="37"/>
  <c r="M125" i="37"/>
  <c r="N124" i="37"/>
  <c r="M124" i="37"/>
  <c r="N123" i="37"/>
  <c r="M123" i="37"/>
  <c r="N122" i="37"/>
  <c r="M122" i="37"/>
  <c r="N121" i="37"/>
  <c r="M121" i="37"/>
  <c r="N120" i="37"/>
  <c r="M120" i="37"/>
  <c r="N119" i="37"/>
  <c r="M119" i="37"/>
  <c r="N118" i="37"/>
  <c r="M118" i="37"/>
  <c r="N117" i="37"/>
  <c r="M117" i="37"/>
  <c r="N116" i="37"/>
  <c r="M116" i="37"/>
  <c r="N115" i="37"/>
  <c r="M115" i="37"/>
  <c r="N114" i="37"/>
  <c r="M114" i="37"/>
  <c r="N113" i="37"/>
  <c r="M113" i="37"/>
  <c r="N112" i="37"/>
  <c r="M112" i="37"/>
  <c r="N111" i="37"/>
  <c r="M111" i="37"/>
  <c r="N110" i="37"/>
  <c r="M110" i="37"/>
  <c r="N109" i="37"/>
  <c r="M109" i="37"/>
  <c r="N108" i="37"/>
  <c r="M108" i="37"/>
  <c r="N107" i="37"/>
  <c r="M107" i="37"/>
  <c r="N106" i="37"/>
  <c r="M106" i="37"/>
  <c r="N105" i="37"/>
  <c r="M105" i="37"/>
  <c r="N104" i="37"/>
  <c r="M104" i="37"/>
  <c r="N103" i="37"/>
  <c r="M103" i="37"/>
  <c r="N102" i="37"/>
  <c r="M102" i="37"/>
  <c r="N101" i="37"/>
  <c r="M101" i="37"/>
  <c r="N100" i="37"/>
  <c r="M100" i="37"/>
  <c r="N99" i="37"/>
  <c r="M99" i="37"/>
  <c r="N98" i="37"/>
  <c r="M98" i="37"/>
  <c r="N97" i="37"/>
  <c r="M97" i="37"/>
  <c r="N96" i="37"/>
  <c r="M96" i="37"/>
  <c r="N95" i="37"/>
  <c r="M95" i="37"/>
  <c r="N94" i="37"/>
  <c r="M94" i="37"/>
  <c r="N92" i="37"/>
  <c r="M92" i="37"/>
  <c r="N91" i="37"/>
  <c r="M91" i="37"/>
  <c r="N90" i="37"/>
  <c r="M90" i="37"/>
  <c r="N89" i="37"/>
  <c r="M89" i="37"/>
  <c r="N88" i="37"/>
  <c r="M88" i="37"/>
  <c r="N87" i="37"/>
  <c r="M87" i="37"/>
  <c r="N86" i="37"/>
  <c r="M86" i="37"/>
  <c r="N85" i="37"/>
  <c r="M85" i="37"/>
  <c r="N84" i="37"/>
  <c r="M84" i="37"/>
  <c r="N83" i="37"/>
  <c r="M83" i="37"/>
  <c r="N82" i="37"/>
  <c r="M82" i="37"/>
  <c r="N81" i="37"/>
  <c r="M81" i="37"/>
  <c r="N80" i="37"/>
  <c r="M80" i="37"/>
  <c r="N79" i="37"/>
  <c r="M79" i="37"/>
  <c r="N78" i="37"/>
  <c r="M78" i="37"/>
  <c r="N77" i="37"/>
  <c r="M77" i="37"/>
  <c r="N76" i="37"/>
  <c r="M76" i="37"/>
  <c r="N74" i="37"/>
  <c r="M74" i="37"/>
  <c r="N73" i="37"/>
  <c r="M73" i="37"/>
  <c r="N72" i="37"/>
  <c r="M72" i="37"/>
  <c r="N71" i="37"/>
  <c r="M71" i="37"/>
  <c r="N70" i="37"/>
  <c r="M70" i="37"/>
  <c r="N69" i="37"/>
  <c r="M69" i="37"/>
  <c r="N68" i="37"/>
  <c r="M68" i="37"/>
  <c r="N67" i="37"/>
  <c r="M67" i="37"/>
  <c r="N66" i="37"/>
  <c r="M66" i="37"/>
  <c r="N65" i="37"/>
  <c r="M65" i="37"/>
  <c r="N64" i="37"/>
  <c r="M64" i="37"/>
  <c r="N63" i="37"/>
  <c r="M63" i="37"/>
  <c r="N62" i="37"/>
  <c r="M62" i="37"/>
  <c r="N61" i="37"/>
  <c r="M61" i="37"/>
  <c r="N60" i="37"/>
  <c r="M60" i="37"/>
  <c r="N1803" i="37"/>
  <c r="M1803" i="37"/>
  <c r="N59" i="37"/>
  <c r="M59" i="37"/>
  <c r="N58" i="37"/>
  <c r="M58" i="37"/>
  <c r="N57" i="37"/>
  <c r="M57" i="37"/>
  <c r="N56" i="37"/>
  <c r="M56" i="37"/>
  <c r="N55" i="37"/>
  <c r="M55" i="37"/>
  <c r="N54" i="37"/>
  <c r="M54" i="37"/>
  <c r="N53" i="37"/>
  <c r="M53" i="37"/>
  <c r="N52" i="37"/>
  <c r="M52" i="37"/>
  <c r="N51" i="37"/>
  <c r="M51" i="37"/>
  <c r="N50" i="37"/>
  <c r="M50" i="37"/>
  <c r="N49" i="37"/>
  <c r="M49" i="37"/>
  <c r="N47" i="37"/>
  <c r="M47" i="37"/>
  <c r="N46" i="37"/>
  <c r="M46" i="37"/>
  <c r="N45" i="37"/>
  <c r="M45" i="37"/>
  <c r="N44" i="37"/>
  <c r="M44" i="37"/>
  <c r="N43" i="37"/>
  <c r="M43" i="37"/>
  <c r="N42" i="37"/>
  <c r="M42" i="37"/>
  <c r="N41" i="37"/>
  <c r="M41" i="37"/>
  <c r="N40" i="37"/>
  <c r="M40" i="37"/>
  <c r="N39" i="37"/>
  <c r="M39" i="37"/>
  <c r="N38" i="37"/>
  <c r="M38" i="37"/>
  <c r="N37" i="37"/>
  <c r="M37" i="37"/>
  <c r="N36" i="37"/>
  <c r="M36" i="37"/>
  <c r="N35" i="37"/>
  <c r="M35" i="37"/>
  <c r="N33" i="37"/>
  <c r="M33" i="37"/>
  <c r="N32" i="37"/>
  <c r="M32" i="37"/>
  <c r="N31" i="37"/>
  <c r="M31" i="37"/>
  <c r="N30" i="37"/>
  <c r="M30" i="37"/>
  <c r="N29" i="37"/>
  <c r="M29" i="37"/>
  <c r="N28" i="37"/>
  <c r="M28" i="37"/>
  <c r="N27" i="37"/>
  <c r="M27" i="37"/>
  <c r="N26" i="37"/>
  <c r="M26" i="37"/>
  <c r="N25" i="37"/>
  <c r="M25" i="37"/>
  <c r="N24" i="37"/>
  <c r="M24" i="37"/>
  <c r="N23" i="37"/>
  <c r="M23" i="37"/>
  <c r="N22" i="37"/>
  <c r="M22" i="37"/>
  <c r="N21" i="37"/>
  <c r="M21" i="37"/>
  <c r="N20" i="37"/>
  <c r="M20" i="37"/>
  <c r="N19" i="37"/>
  <c r="M19" i="37"/>
  <c r="N18" i="37"/>
  <c r="M18" i="37"/>
  <c r="N17" i="37"/>
  <c r="M17" i="37"/>
  <c r="N16" i="37"/>
  <c r="M16" i="37"/>
  <c r="N15" i="37"/>
  <c r="M15" i="37"/>
  <c r="N14" i="37"/>
  <c r="M14" i="37"/>
  <c r="N13" i="37"/>
  <c r="M13" i="37"/>
  <c r="N12" i="37"/>
  <c r="M12" i="37"/>
  <c r="N11" i="37"/>
  <c r="M11" i="37"/>
  <c r="N10" i="37"/>
  <c r="M10" i="37"/>
  <c r="N9" i="37"/>
  <c r="M9" i="37"/>
  <c r="N8" i="37"/>
  <c r="M8" i="37"/>
  <c r="N7" i="37"/>
  <c r="M7" i="37"/>
  <c r="N6" i="37"/>
  <c r="M6" i="37"/>
  <c r="H4" i="37"/>
  <c r="N2575" i="37"/>
  <c r="M2575" i="37"/>
  <c r="N2574" i="37"/>
  <c r="M2574" i="37"/>
  <c r="N2573" i="37"/>
  <c r="M2573" i="37"/>
  <c r="N2572" i="37"/>
  <c r="M2572" i="37"/>
  <c r="N2571" i="37"/>
  <c r="M2571" i="37"/>
  <c r="N2570" i="37"/>
  <c r="M2570" i="37"/>
  <c r="N2569" i="37"/>
  <c r="M2569" i="37"/>
  <c r="N2568" i="37"/>
  <c r="M2568" i="37"/>
  <c r="N2567" i="37"/>
  <c r="M2567" i="37"/>
  <c r="N2566" i="37"/>
  <c r="M2566" i="37"/>
  <c r="N2565" i="37"/>
  <c r="M2565" i="37"/>
  <c r="N2564" i="37"/>
  <c r="M2564" i="37"/>
  <c r="N2563" i="37"/>
  <c r="M2563" i="37"/>
  <c r="N2562" i="37"/>
  <c r="M2562" i="37"/>
  <c r="N2561" i="37"/>
  <c r="M2561" i="37"/>
  <c r="N2560" i="37"/>
  <c r="M2560" i="37"/>
  <c r="N2559" i="37"/>
  <c r="M2559" i="37"/>
  <c r="N2558" i="37"/>
  <c r="M2558" i="37"/>
  <c r="N2557" i="37"/>
  <c r="M2557" i="37"/>
  <c r="N2556" i="37"/>
  <c r="M2556" i="37"/>
  <c r="N2555" i="37"/>
  <c r="M2555" i="37"/>
  <c r="N2554" i="37"/>
  <c r="M2554" i="37"/>
  <c r="N2553" i="37"/>
  <c r="M2553" i="37"/>
  <c r="N2552" i="37"/>
  <c r="M2552" i="37"/>
  <c r="N2551" i="37"/>
  <c r="M2551" i="37"/>
  <c r="N2550" i="37"/>
  <c r="M2550" i="37"/>
  <c r="N2549" i="37"/>
  <c r="M2549" i="37"/>
  <c r="N2548" i="37"/>
  <c r="M2548" i="37"/>
  <c r="N2547" i="37"/>
  <c r="M2547" i="37"/>
  <c r="N2546" i="37"/>
  <c r="M2546" i="37"/>
  <c r="N2545" i="37"/>
  <c r="M2545" i="37"/>
  <c r="N2544" i="37"/>
  <c r="M2544" i="37"/>
  <c r="N2543" i="37"/>
  <c r="M2543" i="37"/>
  <c r="N2542" i="37"/>
  <c r="M2542" i="37"/>
  <c r="N2541" i="37"/>
  <c r="M2541" i="37"/>
  <c r="N2540" i="37"/>
  <c r="M2540" i="37"/>
  <c r="N2539" i="37"/>
  <c r="M2539" i="37"/>
  <c r="N2538" i="37"/>
  <c r="M2538" i="37"/>
  <c r="N2537" i="37"/>
  <c r="M2537" i="37"/>
  <c r="N2536" i="37"/>
  <c r="M2536" i="37"/>
  <c r="N2535" i="37"/>
  <c r="M2535" i="37"/>
  <c r="N2534" i="37"/>
  <c r="M2534" i="37"/>
  <c r="N2533" i="37"/>
  <c r="M2533" i="37"/>
  <c r="N2532" i="37"/>
  <c r="M2532" i="37"/>
  <c r="N2531" i="37"/>
  <c r="M2531" i="37"/>
  <c r="N2530" i="37"/>
  <c r="M2530" i="37"/>
  <c r="N2529" i="37"/>
  <c r="M2529" i="37"/>
  <c r="N2528" i="37"/>
  <c r="M2528" i="37"/>
  <c r="N2527" i="37"/>
  <c r="M2527" i="37"/>
  <c r="N2526" i="37"/>
  <c r="M2526" i="37"/>
  <c r="N2525" i="37"/>
  <c r="M2525" i="37"/>
  <c r="N2524" i="37"/>
  <c r="M2524" i="37"/>
  <c r="N2523" i="37"/>
  <c r="M2523" i="37"/>
  <c r="N2522" i="37"/>
  <c r="M2522" i="37"/>
  <c r="N2521" i="37"/>
  <c r="M2521" i="37"/>
  <c r="N2520" i="37"/>
  <c r="M2520" i="37"/>
  <c r="N2519" i="37"/>
  <c r="M2519" i="37"/>
  <c r="N2518" i="37"/>
  <c r="M2518" i="37"/>
  <c r="N2517" i="37"/>
  <c r="M2517" i="37"/>
  <c r="N2516" i="37"/>
  <c r="M2516" i="37"/>
  <c r="N2515" i="37"/>
  <c r="M2515" i="37"/>
  <c r="N2514" i="37"/>
  <c r="M2514" i="37"/>
  <c r="N2513" i="37"/>
  <c r="M2513" i="37"/>
  <c r="N2512" i="37"/>
  <c r="M2512" i="37"/>
  <c r="N2511" i="37"/>
  <c r="M2511" i="37"/>
  <c r="N2510" i="37"/>
  <c r="M2510" i="37"/>
  <c r="N2509" i="37"/>
  <c r="M2509" i="37"/>
  <c r="N2508" i="37"/>
  <c r="M2508" i="37"/>
  <c r="N2507" i="37"/>
  <c r="M2507" i="37"/>
  <c r="N2506" i="37"/>
  <c r="M2506" i="37"/>
  <c r="N2505" i="37"/>
  <c r="M2505" i="37"/>
  <c r="N2504" i="37"/>
  <c r="M2504" i="37"/>
  <c r="N2503" i="37"/>
  <c r="M2503" i="37"/>
  <c r="N3123" i="37"/>
  <c r="M3123" i="37"/>
  <c r="N3122" i="37"/>
  <c r="M3122" i="37"/>
  <c r="N3121" i="37"/>
  <c r="M3121" i="37"/>
  <c r="N3120" i="37"/>
  <c r="M3120" i="37"/>
  <c r="N3119" i="37"/>
  <c r="M3119" i="37"/>
  <c r="N3118" i="37"/>
  <c r="M3118" i="37"/>
  <c r="N3117" i="37"/>
  <c r="M3117" i="37"/>
  <c r="N3116" i="37"/>
  <c r="M3116" i="37"/>
  <c r="N3115" i="37"/>
  <c r="M3115" i="37"/>
  <c r="N3114" i="37"/>
  <c r="M3114" i="37"/>
  <c r="N3113" i="37"/>
  <c r="M3113" i="37"/>
  <c r="N3112" i="37"/>
  <c r="M3112" i="37"/>
  <c r="N3111" i="37"/>
  <c r="M3111" i="37"/>
  <c r="N3110" i="37"/>
  <c r="M3110" i="37"/>
  <c r="N3109" i="37"/>
  <c r="M3109" i="37"/>
  <c r="N3108" i="37"/>
  <c r="M3108" i="37"/>
  <c r="N3107" i="37"/>
  <c r="M3107" i="37"/>
  <c r="N3106" i="37"/>
  <c r="M3106" i="37"/>
  <c r="N3105" i="37"/>
  <c r="M3105" i="37"/>
  <c r="N3104" i="37"/>
  <c r="M3104" i="37"/>
  <c r="N3103" i="37"/>
  <c r="M3103" i="37"/>
  <c r="N3102" i="37"/>
  <c r="M3102" i="37"/>
  <c r="N3101" i="37"/>
  <c r="M3101" i="37"/>
  <c r="N3100" i="37"/>
  <c r="M3100" i="37"/>
  <c r="N3099" i="37"/>
  <c r="M3099" i="37"/>
  <c r="N3098" i="37"/>
  <c r="M3098" i="37"/>
  <c r="N3097" i="37"/>
  <c r="M3097" i="37"/>
  <c r="N3096" i="37"/>
  <c r="M3096" i="37"/>
  <c r="N3095" i="37"/>
  <c r="M3095" i="37"/>
  <c r="N3094" i="37"/>
  <c r="M3094" i="37"/>
  <c r="N3093" i="37"/>
  <c r="M3093" i="37"/>
  <c r="N3092" i="37"/>
  <c r="M3092" i="37"/>
  <c r="N3091" i="37"/>
  <c r="M3091" i="37"/>
  <c r="N3090" i="37"/>
  <c r="M3090" i="37"/>
  <c r="N3089" i="37"/>
  <c r="M3089" i="37"/>
  <c r="N3088" i="37"/>
  <c r="M3088" i="37"/>
  <c r="N3087" i="37"/>
  <c r="M3087" i="37"/>
  <c r="N3086" i="37"/>
  <c r="M3086" i="37"/>
  <c r="N3085" i="37"/>
  <c r="M3085" i="37"/>
  <c r="N3084" i="37"/>
  <c r="M3084" i="37"/>
  <c r="N3083" i="37"/>
  <c r="M3083" i="37"/>
  <c r="N3082" i="37"/>
  <c r="M3082" i="37"/>
  <c r="N3081" i="37"/>
  <c r="M3081" i="37"/>
  <c r="N3080" i="37"/>
  <c r="M3080" i="37"/>
  <c r="N3079" i="37"/>
  <c r="M3079" i="37"/>
  <c r="N3078" i="37"/>
  <c r="M3078" i="37"/>
  <c r="N3077" i="37"/>
  <c r="M3077" i="37"/>
  <c r="N3076" i="37"/>
  <c r="M3076" i="37"/>
  <c r="N3075" i="37"/>
  <c r="M3075" i="37"/>
  <c r="N3074" i="37"/>
  <c r="M3074" i="37"/>
  <c r="N3073" i="37"/>
  <c r="M3073" i="37"/>
  <c r="N3072" i="37"/>
  <c r="M3072" i="37"/>
  <c r="N3071" i="37"/>
  <c r="M3071" i="37"/>
  <c r="N3070" i="37"/>
  <c r="M3070" i="37"/>
  <c r="N3069" i="37"/>
  <c r="M3069" i="37"/>
  <c r="N3068" i="37"/>
  <c r="M3068" i="37"/>
  <c r="N3067" i="37"/>
  <c r="M3067" i="37"/>
  <c r="N3066" i="37"/>
  <c r="M3066" i="37"/>
  <c r="N3065" i="37"/>
  <c r="M3065" i="37"/>
  <c r="N3064" i="37"/>
  <c r="M3064" i="37"/>
  <c r="N3063" i="37"/>
  <c r="M3063" i="37"/>
  <c r="N3062" i="37"/>
  <c r="M3062" i="37"/>
  <c r="N3061" i="37"/>
  <c r="M3061" i="37"/>
  <c r="O3061" i="37" s="1"/>
  <c r="N3060" i="37"/>
  <c r="M3060" i="37"/>
  <c r="N3059" i="37"/>
  <c r="M3059" i="37"/>
  <c r="N3058" i="37"/>
  <c r="M3058" i="37"/>
  <c r="N3057" i="37"/>
  <c r="M3057" i="37"/>
  <c r="N3056" i="37"/>
  <c r="M3056" i="37"/>
  <c r="N3055" i="37"/>
  <c r="M3055" i="37"/>
  <c r="N3054" i="37"/>
  <c r="M3054" i="37"/>
  <c r="N3053" i="37"/>
  <c r="M3053" i="37"/>
  <c r="N3052" i="37"/>
  <c r="M3052" i="37"/>
  <c r="N3051" i="37"/>
  <c r="M3051" i="37"/>
  <c r="N3050" i="37"/>
  <c r="M3050" i="37"/>
  <c r="N3049" i="37"/>
  <c r="M3049" i="37"/>
  <c r="N3048" i="37"/>
  <c r="M3048" i="37"/>
  <c r="N3047" i="37"/>
  <c r="M3047" i="37"/>
  <c r="N3046" i="37"/>
  <c r="M3046" i="37"/>
  <c r="N3045" i="37"/>
  <c r="M3045" i="37"/>
  <c r="N3044" i="37"/>
  <c r="M3044" i="37"/>
  <c r="N3043" i="37"/>
  <c r="M3043" i="37"/>
  <c r="N3042" i="37"/>
  <c r="M3042" i="37"/>
  <c r="N3041" i="37"/>
  <c r="M3041" i="37"/>
  <c r="N3040" i="37"/>
  <c r="M3040" i="37"/>
  <c r="N3039" i="37"/>
  <c r="M3039" i="37"/>
  <c r="N3038" i="37"/>
  <c r="M3038" i="37"/>
  <c r="N3037" i="37"/>
  <c r="M3037" i="37"/>
  <c r="N3036" i="37"/>
  <c r="M3036" i="37"/>
  <c r="N3035" i="37"/>
  <c r="M3035" i="37"/>
  <c r="N3034" i="37"/>
  <c r="M3034" i="37"/>
  <c r="N3033" i="37"/>
  <c r="M3033" i="37"/>
  <c r="N3032" i="37"/>
  <c r="M3032" i="37"/>
  <c r="N3031" i="37"/>
  <c r="M3031" i="37"/>
  <c r="N3030" i="37"/>
  <c r="M3030" i="37"/>
  <c r="N3029" i="37"/>
  <c r="M3029" i="37"/>
  <c r="N3028" i="37"/>
  <c r="M3028" i="37"/>
  <c r="N3027" i="37"/>
  <c r="M3027" i="37"/>
  <c r="N3026" i="37"/>
  <c r="M3026" i="37"/>
  <c r="N3025" i="37"/>
  <c r="M3025" i="37"/>
  <c r="N3024" i="37"/>
  <c r="M3024" i="37"/>
  <c r="N3023" i="37"/>
  <c r="M3023" i="37"/>
  <c r="N3022" i="37"/>
  <c r="M3022" i="37"/>
  <c r="N3021" i="37"/>
  <c r="M3021" i="37"/>
  <c r="N3020" i="37"/>
  <c r="M3020" i="37"/>
  <c r="N3019" i="37"/>
  <c r="M3019" i="37"/>
  <c r="N3018" i="37"/>
  <c r="M3018" i="37"/>
  <c r="N3017" i="37"/>
  <c r="M3017" i="37"/>
  <c r="N3016" i="37"/>
  <c r="M3016" i="37"/>
  <c r="N3015" i="37"/>
  <c r="M3015" i="37"/>
  <c r="N3014" i="37"/>
  <c r="M3014" i="37"/>
  <c r="N3013" i="37"/>
  <c r="M3013" i="37"/>
  <c r="N3012" i="37"/>
  <c r="M3012" i="37"/>
  <c r="N3011" i="37"/>
  <c r="M3011" i="37"/>
  <c r="N3010" i="37"/>
  <c r="M3010" i="37"/>
  <c r="N3009" i="37"/>
  <c r="M3009" i="37"/>
  <c r="N3008" i="37"/>
  <c r="M3008" i="37"/>
  <c r="N3007" i="37"/>
  <c r="M3007" i="37"/>
  <c r="N3006" i="37"/>
  <c r="M3006" i="37"/>
  <c r="N3005" i="37"/>
  <c r="M3005" i="37"/>
  <c r="N3004" i="37"/>
  <c r="M3004" i="37"/>
  <c r="N3003" i="37"/>
  <c r="M3003" i="37"/>
  <c r="N3002" i="37"/>
  <c r="M3002" i="37"/>
  <c r="N3001" i="37"/>
  <c r="M3001" i="37"/>
  <c r="N3000" i="37"/>
  <c r="M3000" i="37"/>
  <c r="N2999" i="37"/>
  <c r="M2999" i="37"/>
  <c r="N2998" i="37"/>
  <c r="M2998" i="37"/>
  <c r="N2997" i="37"/>
  <c r="M2997" i="37"/>
  <c r="N2996" i="37"/>
  <c r="M2996" i="37"/>
  <c r="N2995" i="37"/>
  <c r="M2995" i="37"/>
  <c r="N2994" i="37"/>
  <c r="M2994" i="37"/>
  <c r="N2993" i="37"/>
  <c r="M2993" i="37"/>
  <c r="N2992" i="37"/>
  <c r="M2992" i="37"/>
  <c r="N2991" i="37"/>
  <c r="M2991" i="37"/>
  <c r="N2990" i="37"/>
  <c r="M2990" i="37"/>
  <c r="N2989" i="37"/>
  <c r="M2989" i="37"/>
  <c r="N2988" i="37"/>
  <c r="M2988" i="37"/>
  <c r="N2987" i="37"/>
  <c r="M2987" i="37"/>
  <c r="N2986" i="37"/>
  <c r="M2986" i="37"/>
  <c r="N2985" i="37"/>
  <c r="M2985" i="37"/>
  <c r="N2984" i="37"/>
  <c r="M2984" i="37"/>
  <c r="N2983" i="37"/>
  <c r="M2983" i="37"/>
  <c r="N2982" i="37"/>
  <c r="M2982" i="37"/>
  <c r="N2981" i="37"/>
  <c r="M2981" i="37"/>
  <c r="N2980" i="37"/>
  <c r="M2980" i="37"/>
  <c r="N2979" i="37"/>
  <c r="M2979" i="37"/>
  <c r="N2978" i="37"/>
  <c r="M2978" i="37"/>
  <c r="N2977" i="37"/>
  <c r="M2977" i="37"/>
  <c r="N2976" i="37"/>
  <c r="M2976" i="37"/>
  <c r="N2975" i="37"/>
  <c r="M2975" i="37"/>
  <c r="N2974" i="37"/>
  <c r="M2974" i="37"/>
  <c r="N2973" i="37"/>
  <c r="M2973" i="37"/>
  <c r="N2972" i="37"/>
  <c r="M2972" i="37"/>
  <c r="N2971" i="37"/>
  <c r="M2971" i="37"/>
  <c r="N2970" i="37"/>
  <c r="M2970" i="37"/>
  <c r="N2969" i="37"/>
  <c r="M2969" i="37"/>
  <c r="N2968" i="37"/>
  <c r="M2968" i="37"/>
  <c r="N2967" i="37"/>
  <c r="M2967" i="37"/>
  <c r="N2966" i="37"/>
  <c r="M2966" i="37"/>
  <c r="N2965" i="37"/>
  <c r="M2965" i="37"/>
  <c r="N2964" i="37"/>
  <c r="M2964" i="37"/>
  <c r="N2963" i="37"/>
  <c r="M2963" i="37"/>
  <c r="N2962" i="37"/>
  <c r="M2962" i="37"/>
  <c r="N2961" i="37"/>
  <c r="M2961" i="37"/>
  <c r="N2960" i="37"/>
  <c r="M2960" i="37"/>
  <c r="N2959" i="37"/>
  <c r="M2959" i="37"/>
  <c r="N2958" i="37"/>
  <c r="M2958" i="37"/>
  <c r="N2957" i="37"/>
  <c r="M2957" i="37"/>
  <c r="N2956" i="37"/>
  <c r="M2956" i="37"/>
  <c r="N2955" i="37"/>
  <c r="M2955" i="37"/>
  <c r="N2954" i="37"/>
  <c r="M2954" i="37"/>
  <c r="N2953" i="37"/>
  <c r="M2953" i="37"/>
  <c r="N2952" i="37"/>
  <c r="M2952" i="37"/>
  <c r="N2951" i="37"/>
  <c r="M2951" i="37"/>
  <c r="N2950" i="37"/>
  <c r="M2950" i="37"/>
  <c r="N2949" i="37"/>
  <c r="M2949" i="37"/>
  <c r="N2948" i="37"/>
  <c r="M2948" i="37"/>
  <c r="N2947" i="37"/>
  <c r="M2947" i="37"/>
  <c r="N2946" i="37"/>
  <c r="M2946" i="37"/>
  <c r="N2945" i="37"/>
  <c r="M2945" i="37"/>
  <c r="N2944" i="37"/>
  <c r="M2944" i="37"/>
  <c r="N2943" i="37"/>
  <c r="M2943" i="37"/>
  <c r="N2942" i="37"/>
  <c r="M2942" i="37"/>
  <c r="N2941" i="37"/>
  <c r="M2941" i="37"/>
  <c r="N2940" i="37"/>
  <c r="M2940" i="37"/>
  <c r="N2939" i="37"/>
  <c r="M2939" i="37"/>
  <c r="N2938" i="37"/>
  <c r="M2938" i="37"/>
  <c r="N2937" i="37"/>
  <c r="M2937" i="37"/>
  <c r="N2936" i="37"/>
  <c r="M2936" i="37"/>
  <c r="N2935" i="37"/>
  <c r="M2935" i="37"/>
  <c r="N2934" i="37"/>
  <c r="M2934" i="37"/>
  <c r="N2933" i="37"/>
  <c r="M2933" i="37"/>
  <c r="N2932" i="37"/>
  <c r="M2932" i="37"/>
  <c r="N2931" i="37"/>
  <c r="M2931" i="37"/>
  <c r="N2930" i="37"/>
  <c r="M2930" i="37"/>
  <c r="N2929" i="37"/>
  <c r="M2929" i="37"/>
  <c r="N2928" i="37"/>
  <c r="M2928" i="37"/>
  <c r="N2927" i="37"/>
  <c r="M2927" i="37"/>
  <c r="N2926" i="37"/>
  <c r="M2926" i="37"/>
  <c r="N2925" i="37"/>
  <c r="M2925" i="37"/>
  <c r="N2924" i="37"/>
  <c r="M2924" i="37"/>
  <c r="N2923" i="37"/>
  <c r="M2923" i="37"/>
  <c r="N2922" i="37"/>
  <c r="M2922" i="37"/>
  <c r="N2921" i="37"/>
  <c r="M2921" i="37"/>
  <c r="N2920" i="37"/>
  <c r="M2920" i="37"/>
  <c r="N2919" i="37"/>
  <c r="M2919" i="37"/>
  <c r="N2918" i="37"/>
  <c r="M2918" i="37"/>
  <c r="N2917" i="37"/>
  <c r="M2917" i="37"/>
  <c r="N2916" i="37"/>
  <c r="M2916" i="37"/>
  <c r="N2915" i="37"/>
  <c r="M2915" i="37"/>
  <c r="N2914" i="37"/>
  <c r="M2914" i="37"/>
  <c r="N2913" i="37"/>
  <c r="M2913" i="37"/>
  <c r="N2912" i="37"/>
  <c r="M2912" i="37"/>
  <c r="N2911" i="37"/>
  <c r="M2911" i="37"/>
  <c r="N2910" i="37"/>
  <c r="M2910" i="37"/>
  <c r="N2909" i="37"/>
  <c r="M2909" i="37"/>
  <c r="N2908" i="37"/>
  <c r="M2908" i="37"/>
  <c r="N2907" i="37"/>
  <c r="M2907" i="37"/>
  <c r="N2906" i="37"/>
  <c r="M2906" i="37"/>
  <c r="N2905" i="37"/>
  <c r="M2905" i="37"/>
  <c r="N2904" i="37"/>
  <c r="M2904" i="37"/>
  <c r="N2903" i="37"/>
  <c r="M2903" i="37"/>
  <c r="N2902" i="37"/>
  <c r="M2902" i="37"/>
  <c r="N2901" i="37"/>
  <c r="M2901" i="37"/>
  <c r="N2900" i="37"/>
  <c r="M2900" i="37"/>
  <c r="N2899" i="37"/>
  <c r="M2899" i="37"/>
  <c r="N2898" i="37"/>
  <c r="M2898" i="37"/>
  <c r="N2897" i="37"/>
  <c r="M2897" i="37"/>
  <c r="N2896" i="37"/>
  <c r="M2896" i="37"/>
  <c r="N2895" i="37"/>
  <c r="M2895" i="37"/>
  <c r="N2894" i="37"/>
  <c r="M2894" i="37"/>
  <c r="N2893" i="37"/>
  <c r="M2893" i="37"/>
  <c r="N2892" i="37"/>
  <c r="M2892" i="37"/>
  <c r="N2891" i="37"/>
  <c r="M2891" i="37"/>
  <c r="N2890" i="37"/>
  <c r="M2890" i="37"/>
  <c r="N2889" i="37"/>
  <c r="M2889" i="37"/>
  <c r="N2888" i="37"/>
  <c r="M2888" i="37"/>
  <c r="N2887" i="37"/>
  <c r="M2887" i="37"/>
  <c r="N2886" i="37"/>
  <c r="M2886" i="37"/>
  <c r="N2885" i="37"/>
  <c r="M2885" i="37"/>
  <c r="N2884" i="37"/>
  <c r="M2884" i="37"/>
  <c r="N2883" i="37"/>
  <c r="M2883" i="37"/>
  <c r="N2882" i="37"/>
  <c r="M2882" i="37"/>
  <c r="N2881" i="37"/>
  <c r="M2881" i="37"/>
  <c r="N2880" i="37"/>
  <c r="M2880" i="37"/>
  <c r="N2879" i="37"/>
  <c r="M2879" i="37"/>
  <c r="N2878" i="37"/>
  <c r="M2878" i="37"/>
  <c r="N2877" i="37"/>
  <c r="M2877" i="37"/>
  <c r="N2876" i="37"/>
  <c r="M2876" i="37"/>
  <c r="N2875" i="37"/>
  <c r="M2875" i="37"/>
  <c r="N2874" i="37"/>
  <c r="M2874" i="37"/>
  <c r="N2873" i="37"/>
  <c r="M2873" i="37"/>
  <c r="N2872" i="37"/>
  <c r="M2872" i="37"/>
  <c r="N2871" i="37"/>
  <c r="M2871" i="37"/>
  <c r="N2870" i="37"/>
  <c r="M2870" i="37"/>
  <c r="N2869" i="37"/>
  <c r="M2869" i="37"/>
  <c r="N2868" i="37"/>
  <c r="M2868" i="37"/>
  <c r="N2867" i="37"/>
  <c r="M2867" i="37"/>
  <c r="N2866" i="37"/>
  <c r="M2866" i="37"/>
  <c r="N2865" i="37"/>
  <c r="M2865" i="37"/>
  <c r="N2864" i="37"/>
  <c r="M2864" i="37"/>
  <c r="N2863" i="37"/>
  <c r="M2863" i="37"/>
  <c r="N2862" i="37"/>
  <c r="M2862" i="37"/>
  <c r="N2861" i="37"/>
  <c r="M2861" i="37"/>
  <c r="N2860" i="37"/>
  <c r="M2860" i="37"/>
  <c r="N2859" i="37"/>
  <c r="M2859" i="37"/>
  <c r="N2858" i="37"/>
  <c r="M2858" i="37"/>
  <c r="N2857" i="37"/>
  <c r="M2857" i="37"/>
  <c r="N2856" i="37"/>
  <c r="M2856" i="37"/>
  <c r="N2855" i="37"/>
  <c r="M2855" i="37"/>
  <c r="N2854" i="37"/>
  <c r="M2854" i="37"/>
  <c r="N2853" i="37"/>
  <c r="M2853" i="37"/>
  <c r="N2852" i="37"/>
  <c r="M2852" i="37"/>
  <c r="N2851" i="37"/>
  <c r="M2851" i="37"/>
  <c r="N2850" i="37"/>
  <c r="M2850" i="37"/>
  <c r="N2849" i="37"/>
  <c r="M2849" i="37"/>
  <c r="N2848" i="37"/>
  <c r="M2848" i="37"/>
  <c r="N2847" i="37"/>
  <c r="M2847" i="37"/>
  <c r="N2846" i="37"/>
  <c r="M2846" i="37"/>
  <c r="N2845" i="37"/>
  <c r="M2845" i="37"/>
  <c r="N2844" i="37"/>
  <c r="M2844" i="37"/>
  <c r="N2843" i="37"/>
  <c r="M2843" i="37"/>
  <c r="N2842" i="37"/>
  <c r="M2842" i="37"/>
  <c r="N2841" i="37"/>
  <c r="M2841" i="37"/>
  <c r="N2840" i="37"/>
  <c r="M2840" i="37"/>
  <c r="N2839" i="37"/>
  <c r="M2839" i="37"/>
  <c r="N2838" i="37"/>
  <c r="M2838" i="37"/>
  <c r="N2837" i="37"/>
  <c r="M2837" i="37"/>
  <c r="N2836" i="37"/>
  <c r="M2836" i="37"/>
  <c r="N2835" i="37"/>
  <c r="M2835" i="37"/>
  <c r="N2834" i="37"/>
  <c r="M2834" i="37"/>
  <c r="N2833" i="37"/>
  <c r="M2833" i="37"/>
  <c r="N2832" i="37"/>
  <c r="M2832" i="37"/>
  <c r="N2831" i="37"/>
  <c r="M2831" i="37"/>
  <c r="N2830" i="37"/>
  <c r="M2830" i="37"/>
  <c r="N2829" i="37"/>
  <c r="M2829" i="37"/>
  <c r="N2828" i="37"/>
  <c r="M2828" i="37"/>
  <c r="N2827" i="37"/>
  <c r="M2827" i="37"/>
  <c r="N2826" i="37"/>
  <c r="M2826" i="37"/>
  <c r="N2823" i="37"/>
  <c r="M2823" i="37"/>
  <c r="N2822" i="37"/>
  <c r="M2822" i="37"/>
  <c r="N2821" i="37"/>
  <c r="M2821" i="37"/>
  <c r="N2820" i="37"/>
  <c r="M2820" i="37"/>
  <c r="N2819" i="37"/>
  <c r="M2819" i="37"/>
  <c r="N2818" i="37"/>
  <c r="M2818" i="37"/>
  <c r="N2817" i="37"/>
  <c r="M2817" i="37"/>
  <c r="N2816" i="37"/>
  <c r="M2816" i="37"/>
  <c r="N2815" i="37"/>
  <c r="M2815" i="37"/>
  <c r="N2814" i="37"/>
  <c r="M2814" i="37"/>
  <c r="N2813" i="37"/>
  <c r="M2813" i="37"/>
  <c r="N2812" i="37"/>
  <c r="M2812" i="37"/>
  <c r="N2811" i="37"/>
  <c r="M2811" i="37"/>
  <c r="N2810" i="37"/>
  <c r="M2810" i="37"/>
  <c r="N2809" i="37"/>
  <c r="M2809" i="37"/>
  <c r="N2808" i="37"/>
  <c r="M2808" i="37"/>
  <c r="N2807" i="37"/>
  <c r="M2807" i="37"/>
  <c r="N2806" i="37"/>
  <c r="M2806" i="37"/>
  <c r="N2805" i="37"/>
  <c r="M2805" i="37"/>
  <c r="N2804" i="37"/>
  <c r="M2804" i="37"/>
  <c r="N2803" i="37"/>
  <c r="M2803" i="37"/>
  <c r="N2802" i="37"/>
  <c r="M2802" i="37"/>
  <c r="N2801" i="37"/>
  <c r="M2801" i="37"/>
  <c r="N2800" i="37"/>
  <c r="M2800" i="37"/>
  <c r="N2799" i="37"/>
  <c r="M2799" i="37"/>
  <c r="N2798" i="37"/>
  <c r="M2798" i="37"/>
  <c r="N2797" i="37"/>
  <c r="M2797" i="37"/>
  <c r="N2796" i="37"/>
  <c r="M2796" i="37"/>
  <c r="N2795" i="37"/>
  <c r="M2795" i="37"/>
  <c r="N2794" i="37"/>
  <c r="M2794" i="37"/>
  <c r="N2793" i="37"/>
  <c r="M2793" i="37"/>
  <c r="N2792" i="37"/>
  <c r="M2792" i="37"/>
  <c r="N2791" i="37"/>
  <c r="M2791" i="37"/>
  <c r="N2790" i="37"/>
  <c r="M2790" i="37"/>
  <c r="N2789" i="37"/>
  <c r="M2789" i="37"/>
  <c r="N2788" i="37"/>
  <c r="M2788" i="37"/>
  <c r="N2787" i="37"/>
  <c r="M2787" i="37"/>
  <c r="N2786" i="37"/>
  <c r="M2786" i="37"/>
  <c r="N2785" i="37"/>
  <c r="M2785" i="37"/>
  <c r="N2784" i="37"/>
  <c r="M2784" i="37"/>
  <c r="N2783" i="37"/>
  <c r="M2783" i="37"/>
  <c r="N2782" i="37"/>
  <c r="M2782" i="37"/>
  <c r="N2781" i="37"/>
  <c r="M2781" i="37"/>
  <c r="N2780" i="37"/>
  <c r="M2780" i="37"/>
  <c r="N2779" i="37"/>
  <c r="M2779" i="37"/>
  <c r="N2778" i="37"/>
  <c r="M2778" i="37"/>
  <c r="N2777" i="37"/>
  <c r="M2777" i="37"/>
  <c r="N2776" i="37"/>
  <c r="M2776" i="37"/>
  <c r="N2775" i="37"/>
  <c r="M2775" i="37"/>
  <c r="N2774" i="37"/>
  <c r="M2774" i="37"/>
  <c r="N2773" i="37"/>
  <c r="M2773" i="37"/>
  <c r="N2772" i="37"/>
  <c r="M2772" i="37"/>
  <c r="N2771" i="37"/>
  <c r="M2771" i="37"/>
  <c r="N2770" i="37"/>
  <c r="M2770" i="37"/>
  <c r="N2769" i="37"/>
  <c r="M2769" i="37"/>
  <c r="N2768" i="37"/>
  <c r="M2768" i="37"/>
  <c r="N2767" i="37"/>
  <c r="M2767" i="37"/>
  <c r="N2766" i="37"/>
  <c r="M2766" i="37"/>
  <c r="N2765" i="37"/>
  <c r="M2765" i="37"/>
  <c r="N2764" i="37"/>
  <c r="M2764" i="37"/>
  <c r="N2763" i="37"/>
  <c r="M2763" i="37"/>
  <c r="N2762" i="37"/>
  <c r="M2762" i="37"/>
  <c r="N2761" i="37"/>
  <c r="M2761" i="37"/>
  <c r="N2760" i="37"/>
  <c r="M2760" i="37"/>
  <c r="N2759" i="37"/>
  <c r="M2759" i="37"/>
  <c r="N2758" i="37"/>
  <c r="M2758" i="37"/>
  <c r="N2757" i="37"/>
  <c r="M2757" i="37"/>
  <c r="N2756" i="37"/>
  <c r="M2756" i="37"/>
  <c r="N2755" i="37"/>
  <c r="M2755" i="37"/>
  <c r="N2754" i="37"/>
  <c r="M2754" i="37"/>
  <c r="N2753" i="37"/>
  <c r="M2753" i="37"/>
  <c r="N2752" i="37"/>
  <c r="M2752" i="37"/>
  <c r="N2751" i="37"/>
  <c r="M2751" i="37"/>
  <c r="N2750" i="37"/>
  <c r="M2750" i="37"/>
  <c r="N2749" i="37"/>
  <c r="M2749" i="37"/>
  <c r="N2748" i="37"/>
  <c r="M2748" i="37"/>
  <c r="N2747" i="37"/>
  <c r="M2747" i="37"/>
  <c r="N2746" i="37"/>
  <c r="M2746" i="37"/>
  <c r="N2745" i="37"/>
  <c r="M2745" i="37"/>
  <c r="N2744" i="37"/>
  <c r="M2744" i="37"/>
  <c r="N2743" i="37"/>
  <c r="M2743" i="37"/>
  <c r="N2742" i="37"/>
  <c r="M2742" i="37"/>
  <c r="N2741" i="37"/>
  <c r="M2741" i="37"/>
  <c r="N2740" i="37"/>
  <c r="M2740" i="37"/>
  <c r="N2739" i="37"/>
  <c r="M2739" i="37"/>
  <c r="N2738" i="37"/>
  <c r="M2738" i="37"/>
  <c r="N2737" i="37"/>
  <c r="M2737" i="37"/>
  <c r="N2736" i="37"/>
  <c r="M2736" i="37"/>
  <c r="N2735" i="37"/>
  <c r="M2735" i="37"/>
  <c r="N2734" i="37"/>
  <c r="M2734" i="37"/>
  <c r="N2733" i="37"/>
  <c r="M2733" i="37"/>
  <c r="N2732" i="37"/>
  <c r="M2732" i="37"/>
  <c r="N2731" i="37"/>
  <c r="M2731" i="37"/>
  <c r="N2730" i="37"/>
  <c r="M2730" i="37"/>
  <c r="N2729" i="37"/>
  <c r="M2729" i="37"/>
  <c r="N2728" i="37"/>
  <c r="M2728" i="37"/>
  <c r="N2727" i="37"/>
  <c r="M2727" i="37"/>
  <c r="N2726" i="37"/>
  <c r="M2726" i="37"/>
  <c r="N2725" i="37"/>
  <c r="M2725" i="37"/>
  <c r="N2724" i="37"/>
  <c r="M2724" i="37"/>
  <c r="N2723" i="37"/>
  <c r="M2723" i="37"/>
  <c r="N2722" i="37"/>
  <c r="M2722" i="37"/>
  <c r="N2721" i="37"/>
  <c r="M2721" i="37"/>
  <c r="N2720" i="37"/>
  <c r="M2720" i="37"/>
  <c r="N2719" i="37"/>
  <c r="M2719" i="37"/>
  <c r="N2718" i="37"/>
  <c r="M2718" i="37"/>
  <c r="N2717" i="37"/>
  <c r="M2717" i="37"/>
  <c r="N2716" i="37"/>
  <c r="M2716" i="37"/>
  <c r="N2715" i="37"/>
  <c r="M2715" i="37"/>
  <c r="N2714" i="37"/>
  <c r="M2714" i="37"/>
  <c r="N2713" i="37"/>
  <c r="M2713" i="37"/>
  <c r="N2712" i="37"/>
  <c r="M2712" i="37"/>
  <c r="N2711" i="37"/>
  <c r="M2711" i="37"/>
  <c r="N2710" i="37"/>
  <c r="M2710" i="37"/>
  <c r="N2709" i="37"/>
  <c r="M2709" i="37"/>
  <c r="N2708" i="37"/>
  <c r="M2708" i="37"/>
  <c r="N2707" i="37"/>
  <c r="M2707" i="37"/>
  <c r="N2706" i="37"/>
  <c r="M2706" i="37"/>
  <c r="N2705" i="37"/>
  <c r="M2705" i="37"/>
  <c r="N2704" i="37"/>
  <c r="M2704" i="37"/>
  <c r="N2703" i="37"/>
  <c r="M2703" i="37"/>
  <c r="N2702" i="37"/>
  <c r="M2702" i="37"/>
  <c r="N2701" i="37"/>
  <c r="M2701" i="37"/>
  <c r="N2700" i="37"/>
  <c r="M2700" i="37"/>
  <c r="N2699" i="37"/>
  <c r="M2699" i="37"/>
  <c r="N2698" i="37"/>
  <c r="M2698" i="37"/>
  <c r="N2697" i="37"/>
  <c r="M2697" i="37"/>
  <c r="N2696" i="37"/>
  <c r="M2696" i="37"/>
  <c r="N2695" i="37"/>
  <c r="M2695" i="37"/>
  <c r="N2694" i="37"/>
  <c r="M2694" i="37"/>
  <c r="N2693" i="37"/>
  <c r="M2693" i="37"/>
  <c r="N2692" i="37"/>
  <c r="M2692" i="37"/>
  <c r="N2691" i="37"/>
  <c r="M2691" i="37"/>
  <c r="N2690" i="37"/>
  <c r="M2690" i="37"/>
  <c r="N2689" i="37"/>
  <c r="M2689" i="37"/>
  <c r="N2688" i="37"/>
  <c r="M2688" i="37"/>
  <c r="N2687" i="37"/>
  <c r="M2687" i="37"/>
  <c r="N2686" i="37"/>
  <c r="M2686" i="37"/>
  <c r="N2685" i="37"/>
  <c r="M2685" i="37"/>
  <c r="N2684" i="37"/>
  <c r="M2684" i="37"/>
  <c r="N2683" i="37"/>
  <c r="M2683" i="37"/>
  <c r="N2682" i="37"/>
  <c r="M2682" i="37"/>
  <c r="N2681" i="37"/>
  <c r="M2681" i="37"/>
  <c r="N2680" i="37"/>
  <c r="M2680" i="37"/>
  <c r="N2679" i="37"/>
  <c r="M2679" i="37"/>
  <c r="N2678" i="37"/>
  <c r="M2678" i="37"/>
  <c r="N2677" i="37"/>
  <c r="M2677" i="37"/>
  <c r="N2676" i="37"/>
  <c r="M2676" i="37"/>
  <c r="N2675" i="37"/>
  <c r="M2675" i="37"/>
  <c r="N2674" i="37"/>
  <c r="M2674" i="37"/>
  <c r="N2673" i="37"/>
  <c r="M2673" i="37"/>
  <c r="N2672" i="37"/>
  <c r="M2672" i="37"/>
  <c r="N2671" i="37"/>
  <c r="M2671" i="37"/>
  <c r="N2670" i="37"/>
  <c r="M2670" i="37"/>
  <c r="N2669" i="37"/>
  <c r="M2669" i="37"/>
  <c r="N2668" i="37"/>
  <c r="M2668" i="37"/>
  <c r="N2667" i="37"/>
  <c r="M2667" i="37"/>
  <c r="N2666" i="37"/>
  <c r="M2666" i="37"/>
  <c r="N2665" i="37"/>
  <c r="M2665" i="37"/>
  <c r="N2664" i="37"/>
  <c r="M2664" i="37"/>
  <c r="N2663" i="37"/>
  <c r="M2663" i="37"/>
  <c r="N2662" i="37"/>
  <c r="M2662" i="37"/>
  <c r="N2661" i="37"/>
  <c r="M2661" i="37"/>
  <c r="N2660" i="37"/>
  <c r="M2660" i="37"/>
  <c r="N2659" i="37"/>
  <c r="M2659" i="37"/>
  <c r="N2658" i="37"/>
  <c r="M2658" i="37"/>
  <c r="N2657" i="37"/>
  <c r="M2657" i="37"/>
  <c r="N2656" i="37"/>
  <c r="M2656" i="37"/>
  <c r="N2655" i="37"/>
  <c r="M2655" i="37"/>
  <c r="N2654" i="37"/>
  <c r="M2654" i="37"/>
  <c r="N2653" i="37"/>
  <c r="M2653" i="37"/>
  <c r="N2652" i="37"/>
  <c r="M2652" i="37"/>
  <c r="N2651" i="37"/>
  <c r="M2651" i="37"/>
  <c r="N2650" i="37"/>
  <c r="M2650" i="37"/>
  <c r="N2649" i="37"/>
  <c r="M2649" i="37"/>
  <c r="N2648" i="37"/>
  <c r="M2648" i="37"/>
  <c r="N2647" i="37"/>
  <c r="M2647" i="37"/>
  <c r="N2646" i="37"/>
  <c r="M2646" i="37"/>
  <c r="N2645" i="37"/>
  <c r="M2645" i="37"/>
  <c r="N2644" i="37"/>
  <c r="M2644" i="37"/>
  <c r="N2643" i="37"/>
  <c r="M2643" i="37"/>
  <c r="N2642" i="37"/>
  <c r="M2642" i="37"/>
  <c r="N2641" i="37"/>
  <c r="M2641" i="37"/>
  <c r="N2640" i="37"/>
  <c r="M2640" i="37"/>
  <c r="N2639" i="37"/>
  <c r="M2639" i="37"/>
  <c r="N2638" i="37"/>
  <c r="M2638" i="37"/>
  <c r="N2637" i="37"/>
  <c r="M2637" i="37"/>
  <c r="N2636" i="37"/>
  <c r="M2636" i="37"/>
  <c r="N2635" i="37"/>
  <c r="M2635" i="37"/>
  <c r="N2634" i="37"/>
  <c r="M2634" i="37"/>
  <c r="N2633" i="37"/>
  <c r="M2633" i="37"/>
  <c r="N2632" i="37"/>
  <c r="M2632" i="37"/>
  <c r="N2631" i="37"/>
  <c r="M2631" i="37"/>
  <c r="N2630" i="37"/>
  <c r="M2630" i="37"/>
  <c r="N2629" i="37"/>
  <c r="M2629" i="37"/>
  <c r="N2628" i="37"/>
  <c r="M2628" i="37"/>
  <c r="N2627" i="37"/>
  <c r="M2627" i="37"/>
  <c r="N2626" i="37"/>
  <c r="M2626" i="37"/>
  <c r="N2625" i="37"/>
  <c r="M2625" i="37"/>
  <c r="N2624" i="37"/>
  <c r="M2624" i="37"/>
  <c r="N2623" i="37"/>
  <c r="M2623" i="37"/>
  <c r="N2622" i="37"/>
  <c r="M2622" i="37"/>
  <c r="N2621" i="37"/>
  <c r="M2621" i="37"/>
  <c r="N2620" i="37"/>
  <c r="M2620" i="37"/>
  <c r="N2619" i="37"/>
  <c r="M2619" i="37"/>
  <c r="N2618" i="37"/>
  <c r="M2618" i="37"/>
  <c r="N2617" i="37"/>
  <c r="M2617" i="37"/>
  <c r="N2616" i="37"/>
  <c r="M2616" i="37"/>
  <c r="N2615" i="37"/>
  <c r="M2615" i="37"/>
  <c r="N2614" i="37"/>
  <c r="M2614" i="37"/>
  <c r="N2613" i="37"/>
  <c r="M2613" i="37"/>
  <c r="N2612" i="37"/>
  <c r="M2612" i="37"/>
  <c r="N2611" i="37"/>
  <c r="M2611" i="37"/>
  <c r="N2610" i="37"/>
  <c r="M2610" i="37"/>
  <c r="N2609" i="37"/>
  <c r="M2609" i="37"/>
  <c r="N2608" i="37"/>
  <c r="M2608" i="37"/>
  <c r="N2607" i="37"/>
  <c r="M2607" i="37"/>
  <c r="N2606" i="37"/>
  <c r="M2606" i="37"/>
  <c r="N2605" i="37"/>
  <c r="M2605" i="37"/>
  <c r="N2604" i="37"/>
  <c r="M2604" i="37"/>
  <c r="N2603" i="37"/>
  <c r="M2603" i="37"/>
  <c r="N2602" i="37"/>
  <c r="M2602" i="37"/>
  <c r="N2601" i="37"/>
  <c r="M2601" i="37"/>
  <c r="N2600" i="37"/>
  <c r="M2600" i="37"/>
  <c r="N2599" i="37"/>
  <c r="M2599" i="37"/>
  <c r="N2598" i="37"/>
  <c r="M2598" i="37"/>
  <c r="N2597" i="37"/>
  <c r="M2597" i="37"/>
  <c r="N2596" i="37"/>
  <c r="M2596" i="37"/>
  <c r="N2595" i="37"/>
  <c r="M2595" i="37"/>
  <c r="N2594" i="37"/>
  <c r="M2594" i="37"/>
  <c r="N2593" i="37"/>
  <c r="M2593" i="37"/>
  <c r="N2592" i="37"/>
  <c r="M2592" i="37"/>
  <c r="N2591" i="37"/>
  <c r="M2591" i="37"/>
  <c r="N2590" i="37"/>
  <c r="M2590" i="37"/>
  <c r="N2589" i="37"/>
  <c r="M2589" i="37"/>
  <c r="N2588" i="37"/>
  <c r="M2588" i="37"/>
  <c r="N2587" i="37"/>
  <c r="M2587" i="37"/>
  <c r="N2586" i="37"/>
  <c r="M2586" i="37"/>
  <c r="N2585" i="37"/>
  <c r="M2585" i="37"/>
  <c r="N2584" i="37"/>
  <c r="M2584" i="37"/>
  <c r="N2583" i="37"/>
  <c r="M2583" i="37"/>
  <c r="N2582" i="37"/>
  <c r="M2582" i="37"/>
  <c r="N2581" i="37"/>
  <c r="M2581" i="37"/>
  <c r="N2580" i="37"/>
  <c r="M2580" i="37"/>
  <c r="N2579" i="37"/>
  <c r="M2579" i="37"/>
  <c r="N2578" i="37"/>
  <c r="M2578" i="37"/>
  <c r="N2577" i="37"/>
  <c r="M2577" i="37"/>
  <c r="N2576" i="37"/>
  <c r="M2576" i="37"/>
  <c r="H67" i="34"/>
  <c r="H42" i="34"/>
  <c r="H56" i="34" s="1"/>
  <c r="H59" i="34" s="1"/>
  <c r="K59" i="34" s="1"/>
  <c r="O216" i="37" l="1"/>
  <c r="O2300" i="37"/>
  <c r="O1435" i="37"/>
  <c r="O2759" i="37"/>
  <c r="O2775" i="37"/>
  <c r="O2841" i="37"/>
  <c r="O2849" i="37"/>
  <c r="O2865" i="37"/>
  <c r="O2783" i="37"/>
  <c r="O2791" i="37"/>
  <c r="O2833" i="37"/>
  <c r="O2815" i="37"/>
  <c r="O1259" i="37"/>
  <c r="O836" i="37"/>
  <c r="O2823" i="37"/>
  <c r="O2799" i="37"/>
  <c r="O2316" i="37"/>
  <c r="O1451" i="37"/>
  <c r="O1347" i="37"/>
  <c r="O2244" i="37"/>
  <c r="O2252" i="37"/>
  <c r="O2260" i="37"/>
  <c r="O2767" i="37"/>
  <c r="O1291" i="37"/>
  <c r="O2357" i="37"/>
  <c r="O540" i="37"/>
  <c r="O1355" i="37"/>
  <c r="O2501" i="37"/>
  <c r="O2069" i="37"/>
  <c r="O2508" i="37"/>
  <c r="O1363" i="37"/>
  <c r="O1260" i="37"/>
  <c r="O1499" i="37"/>
  <c r="O844" i="37"/>
  <c r="O852" i="37"/>
  <c r="O860" i="37"/>
  <c r="O2365" i="37"/>
  <c r="O771" i="37"/>
  <c r="O779" i="37"/>
  <c r="O787" i="37"/>
  <c r="O795" i="37"/>
  <c r="O803" i="37"/>
  <c r="O1475" i="37"/>
  <c r="O2324" i="37"/>
  <c r="O2373" i="37"/>
  <c r="O2308" i="37"/>
  <c r="O724" i="37"/>
  <c r="O255" i="37"/>
  <c r="O263" i="37"/>
  <c r="O287" i="37"/>
  <c r="O295" i="37"/>
  <c r="O327" i="37"/>
  <c r="O343" i="37"/>
  <c r="O351" i="37"/>
  <c r="O1200" i="37"/>
  <c r="O1216" i="37"/>
  <c r="O1224" i="37"/>
  <c r="O1248" i="37"/>
  <c r="O1264" i="37"/>
  <c r="O1296" i="37"/>
  <c r="O1304" i="37"/>
  <c r="O1328" i="37"/>
  <c r="O1360" i="37"/>
  <c r="O1368" i="37"/>
  <c r="O1480" i="37"/>
  <c r="O1496" i="37"/>
  <c r="O1520" i="37"/>
  <c r="O1528" i="37"/>
  <c r="O1544" i="37"/>
  <c r="O1632" i="37"/>
  <c r="O1664" i="37"/>
  <c r="O1688" i="37"/>
  <c r="O1696" i="37"/>
  <c r="O2113" i="37"/>
  <c r="O2121" i="37"/>
  <c r="O2145" i="37"/>
  <c r="O2153" i="37"/>
  <c r="O2185" i="37"/>
  <c r="O243" i="37"/>
  <c r="O331" i="37"/>
  <c r="O347" i="37"/>
  <c r="O355" i="37"/>
  <c r="O363" i="37"/>
  <c r="O387" i="37"/>
  <c r="O1204" i="37"/>
  <c r="O1212" i="37"/>
  <c r="O1236" i="37"/>
  <c r="O1299" i="37"/>
  <c r="O1020" i="37"/>
  <c r="O1448" i="37"/>
  <c r="O1612" i="37"/>
  <c r="O1620" i="37"/>
  <c r="O2217" i="37"/>
  <c r="O1192" i="37"/>
  <c r="O2944" i="37"/>
  <c r="O3008" i="37"/>
  <c r="O675" i="37"/>
  <c r="O1972" i="37"/>
  <c r="O1228" i="37"/>
  <c r="O102" i="37"/>
  <c r="O118" i="37"/>
  <c r="O134" i="37"/>
  <c r="O142" i="37"/>
  <c r="O158" i="37"/>
  <c r="O206" i="37"/>
  <c r="O238" i="37"/>
  <c r="O246" i="37"/>
  <c r="O254" i="37"/>
  <c r="O262" i="37"/>
  <c r="O712" i="37"/>
  <c r="O744" i="37"/>
  <c r="O928" i="37"/>
  <c r="O968" i="37"/>
  <c r="O314" i="37"/>
  <c r="O603" i="37"/>
  <c r="O44" i="37"/>
  <c r="O1803" i="37"/>
  <c r="O67" i="37"/>
  <c r="O1889" i="37"/>
  <c r="O1897" i="37"/>
  <c r="O2952" i="37"/>
  <c r="O3000" i="37"/>
  <c r="O652" i="37"/>
  <c r="O660" i="37"/>
  <c r="O668" i="37"/>
  <c r="O868" i="37"/>
  <c r="O174" i="37"/>
  <c r="O182" i="37"/>
  <c r="O190" i="37"/>
  <c r="O1905" i="37"/>
  <c r="O1929" i="37"/>
  <c r="O1953" i="37"/>
  <c r="O2984" i="37"/>
  <c r="O1988" i="37"/>
  <c r="O1772" i="37"/>
  <c r="O3016" i="37"/>
  <c r="O3024" i="37"/>
  <c r="O3032" i="37"/>
  <c r="O3040" i="37"/>
  <c r="O2873" i="37"/>
  <c r="O2921" i="37"/>
  <c r="O2929" i="37"/>
  <c r="O1636" i="37"/>
  <c r="O330" i="37"/>
  <c r="O82" i="37"/>
  <c r="O90" i="37"/>
  <c r="O2381" i="37"/>
  <c r="O1644" i="37"/>
  <c r="O12" i="37"/>
  <c r="O760" i="37"/>
  <c r="O1380" i="37"/>
  <c r="O680" i="37"/>
  <c r="O2937" i="37"/>
  <c r="O1411" i="37"/>
  <c r="O2100" i="37"/>
  <c r="O2140" i="37"/>
  <c r="O2236" i="37"/>
  <c r="O2205" i="37"/>
  <c r="O99" i="37"/>
  <c r="O423" i="37"/>
  <c r="O1144" i="37"/>
  <c r="O1160" i="37"/>
  <c r="O1168" i="37"/>
  <c r="O548" i="37"/>
  <c r="O556" i="37"/>
  <c r="O580" i="37"/>
  <c r="O596" i="37"/>
  <c r="O2221" i="37"/>
  <c r="O1048" i="37"/>
  <c r="O1064" i="37"/>
  <c r="O346" i="37"/>
  <c r="O1419" i="37"/>
  <c r="O2389" i="37"/>
  <c r="O1776" i="37"/>
  <c r="O378" i="37"/>
  <c r="O1459" i="37"/>
  <c r="O1659" i="37"/>
  <c r="O1691" i="37"/>
  <c r="O1715" i="37"/>
  <c r="O1723" i="37"/>
  <c r="O1731" i="37"/>
  <c r="O1795" i="37"/>
  <c r="O1804" i="37"/>
  <c r="O2156" i="37"/>
  <c r="O1548" i="37"/>
  <c r="O464" i="37"/>
  <c r="O673" i="37"/>
  <c r="O418" i="37"/>
  <c r="O1828" i="37"/>
  <c r="O6" i="37"/>
  <c r="O2926" i="37"/>
  <c r="O2934" i="37"/>
  <c r="O2942" i="37"/>
  <c r="O2950" i="37"/>
  <c r="O3022" i="37"/>
  <c r="O3046" i="37"/>
  <c r="O232" i="37"/>
  <c r="O240" i="37"/>
  <c r="O457" i="37"/>
  <c r="O577" i="37"/>
  <c r="O1425" i="37"/>
  <c r="O1433" i="37"/>
  <c r="O1441" i="37"/>
  <c r="O1449" i="37"/>
  <c r="O1481" i="37"/>
  <c r="O1489" i="37"/>
  <c r="O1633" i="37"/>
  <c r="O1657" i="37"/>
  <c r="O1665" i="37"/>
  <c r="O1673" i="37"/>
  <c r="O1689" i="37"/>
  <c r="O1697" i="37"/>
  <c r="O1962" i="37"/>
  <c r="O1970" i="37"/>
  <c r="O2066" i="37"/>
  <c r="O707" i="37"/>
  <c r="O715" i="37"/>
  <c r="O723" i="37"/>
  <c r="O764" i="37"/>
  <c r="O1724" i="37"/>
  <c r="O148" i="37"/>
  <c r="O220" i="37"/>
  <c r="O236" i="37"/>
  <c r="O252" i="37"/>
  <c r="O276" i="37"/>
  <c r="O300" i="37"/>
  <c r="O332" i="37"/>
  <c r="O404" i="37"/>
  <c r="O420" i="37"/>
  <c r="O428" i="37"/>
  <c r="O461" i="37"/>
  <c r="O469" i="37"/>
  <c r="O485" i="37"/>
  <c r="O501" i="37"/>
  <c r="O749" i="37"/>
  <c r="O805" i="37"/>
  <c r="O1133" i="37"/>
  <c r="O1181" i="37"/>
  <c r="O1205" i="37"/>
  <c r="O1213" i="37"/>
  <c r="O1400" i="37"/>
  <c r="O1424" i="37"/>
  <c r="O1440" i="37"/>
  <c r="O1961" i="37"/>
  <c r="O1651" i="37"/>
  <c r="O533" i="37"/>
  <c r="O256" i="37"/>
  <c r="O1699" i="37"/>
  <c r="O543" i="37"/>
  <c r="O551" i="37"/>
  <c r="O639" i="37"/>
  <c r="O655" i="37"/>
  <c r="O1825" i="37"/>
  <c r="O993" i="37"/>
  <c r="O2380" i="37"/>
  <c r="O1221" i="37"/>
  <c r="O1229" i="37"/>
  <c r="O1237" i="37"/>
  <c r="O3062" i="37"/>
  <c r="O488" i="37"/>
  <c r="O79" i="37"/>
  <c r="O475" i="37"/>
  <c r="O2292" i="37"/>
  <c r="O211" i="37"/>
  <c r="O112" i="37"/>
  <c r="O891" i="37"/>
  <c r="O907" i="37"/>
  <c r="O939" i="37"/>
  <c r="O971" i="37"/>
  <c r="O987" i="37"/>
  <c r="O1443" i="37"/>
  <c r="O612" i="37"/>
  <c r="O1524" i="37"/>
  <c r="O163" i="37"/>
  <c r="O1822" i="37"/>
  <c r="O432" i="37"/>
  <c r="O1712" i="37"/>
  <c r="O1505" i="37"/>
  <c r="O65" i="37"/>
  <c r="O258" i="37"/>
  <c r="O306" i="37"/>
  <c r="O563" i="37"/>
  <c r="O571" i="37"/>
  <c r="O995" i="37"/>
  <c r="O1539" i="37"/>
  <c r="O1595" i="37"/>
  <c r="O1603" i="37"/>
  <c r="O1812" i="37"/>
  <c r="O484" i="37"/>
  <c r="O1388" i="37"/>
  <c r="O1516" i="37"/>
  <c r="O567" i="37"/>
  <c r="O575" i="37"/>
  <c r="O607" i="37"/>
  <c r="O623" i="37"/>
  <c r="O191" i="37"/>
  <c r="O17" i="37"/>
  <c r="O57" i="37"/>
  <c r="O64" i="37"/>
  <c r="O185" i="37"/>
  <c r="O217" i="37"/>
  <c r="O345" i="37"/>
  <c r="O353" i="37"/>
  <c r="O361" i="37"/>
  <c r="O369" i="37"/>
  <c r="O377" i="37"/>
  <c r="O385" i="37"/>
  <c r="O434" i="37"/>
  <c r="O674" i="37"/>
  <c r="O682" i="37"/>
  <c r="O730" i="37"/>
  <c r="O882" i="37"/>
  <c r="O890" i="37"/>
  <c r="O914" i="37"/>
  <c r="O946" i="37"/>
  <c r="O954" i="37"/>
  <c r="O970" i="37"/>
  <c r="O1042" i="37"/>
  <c r="O1082" i="37"/>
  <c r="O1098" i="37"/>
  <c r="O1106" i="37"/>
  <c r="O1114" i="37"/>
  <c r="O1122" i="37"/>
  <c r="O1130" i="37"/>
  <c r="O1178" i="37"/>
  <c r="O1186" i="37"/>
  <c r="O1194" i="37"/>
  <c r="O1202" i="37"/>
  <c r="O1210" i="37"/>
  <c r="O1242" i="37"/>
  <c r="O1354" i="37"/>
  <c r="O1370" i="37"/>
  <c r="O1378" i="37"/>
  <c r="O1386" i="37"/>
  <c r="O1418" i="37"/>
  <c r="O1474" i="37"/>
  <c r="O1506" i="37"/>
  <c r="O1522" i="37"/>
  <c r="O1578" i="37"/>
  <c r="O1650" i="37"/>
  <c r="O1658" i="37"/>
  <c r="O1674" i="37"/>
  <c r="O1899" i="37"/>
  <c r="O1907" i="37"/>
  <c r="O2075" i="37"/>
  <c r="O2139" i="37"/>
  <c r="O2179" i="37"/>
  <c r="O2187" i="37"/>
  <c r="O2419" i="37"/>
  <c r="O2435" i="37"/>
  <c r="O2451" i="37"/>
  <c r="O2467" i="37"/>
  <c r="O2499" i="37"/>
  <c r="O146" i="37"/>
  <c r="O234" i="37"/>
  <c r="O2077" i="37"/>
  <c r="O2109" i="37"/>
  <c r="O2157" i="37"/>
  <c r="O164" i="37"/>
  <c r="O180" i="37"/>
  <c r="O1253" i="37"/>
  <c r="O670" i="37"/>
  <c r="O657" i="37"/>
  <c r="O450" i="37"/>
  <c r="O466" i="37"/>
  <c r="O578" i="37"/>
  <c r="O594" i="37"/>
  <c r="O602" i="37"/>
  <c r="O610" i="37"/>
  <c r="O642" i="37"/>
  <c r="O1811" i="37"/>
  <c r="O2583" i="37"/>
  <c r="O2591" i="37"/>
  <c r="O2599" i="37"/>
  <c r="O2607" i="37"/>
  <c r="O2615" i="37"/>
  <c r="O2623" i="37"/>
  <c r="O2631" i="37"/>
  <c r="O2639" i="37"/>
  <c r="O2647" i="37"/>
  <c r="O2655" i="37"/>
  <c r="O2663" i="37"/>
  <c r="O2743" i="37"/>
  <c r="O2751" i="37"/>
  <c r="O786" i="37"/>
  <c r="O154" i="37"/>
  <c r="O1556" i="37"/>
  <c r="O1572" i="37"/>
  <c r="O2746" i="37"/>
  <c r="O2762" i="37"/>
  <c r="O2786" i="37"/>
  <c r="O2794" i="37"/>
  <c r="O2802" i="37"/>
  <c r="O2810" i="37"/>
  <c r="O2818" i="37"/>
  <c r="O2836" i="37"/>
  <c r="O2852" i="37"/>
  <c r="O2860" i="37"/>
  <c r="O2868" i="37"/>
  <c r="O2876" i="37"/>
  <c r="O2884" i="37"/>
  <c r="O2900" i="37"/>
  <c r="O2908" i="37"/>
  <c r="O2916" i="37"/>
  <c r="O2924" i="37"/>
  <c r="O2932" i="37"/>
  <c r="O2940" i="37"/>
  <c r="O2948" i="37"/>
  <c r="O2956" i="37"/>
  <c r="O2972" i="37"/>
  <c r="O2988" i="37"/>
  <c r="O2996" i="37"/>
  <c r="O3012" i="37"/>
  <c r="O3020" i="37"/>
  <c r="O3028" i="37"/>
  <c r="O3036" i="37"/>
  <c r="O3044" i="37"/>
  <c r="O3052" i="37"/>
  <c r="O3060" i="37"/>
  <c r="O3068" i="37"/>
  <c r="O3076" i="37"/>
  <c r="O3084" i="37"/>
  <c r="O3092" i="37"/>
  <c r="O3100" i="37"/>
  <c r="O3108" i="37"/>
  <c r="O3116" i="37"/>
  <c r="O2503" i="37"/>
  <c r="O2511" i="37"/>
  <c r="O2519" i="37"/>
  <c r="O2527" i="37"/>
  <c r="O2535" i="37"/>
  <c r="O2543" i="37"/>
  <c r="O2551" i="37"/>
  <c r="O2559" i="37"/>
  <c r="O2567" i="37"/>
  <c r="O2575" i="37"/>
  <c r="O3030" i="37"/>
  <c r="O207" i="37"/>
  <c r="O440" i="37"/>
  <c r="O2016" i="37"/>
  <c r="O696" i="37"/>
  <c r="O1312" i="37"/>
  <c r="O2041" i="37"/>
  <c r="O2057" i="37"/>
  <c r="O2065" i="37"/>
  <c r="O40" i="37"/>
  <c r="O360" i="37"/>
  <c r="O497" i="37"/>
  <c r="O2361" i="37"/>
  <c r="O2976" i="37"/>
  <c r="O1705" i="37"/>
  <c r="O1729" i="37"/>
  <c r="O1753" i="37"/>
  <c r="O1761" i="37"/>
  <c r="O1769" i="37"/>
  <c r="O129" i="37"/>
  <c r="O313" i="37"/>
  <c r="O546" i="37"/>
  <c r="O618" i="37"/>
  <c r="O2671" i="37"/>
  <c r="O2679" i="37"/>
  <c r="O2687" i="37"/>
  <c r="O2695" i="37"/>
  <c r="O2703" i="37"/>
  <c r="O2711" i="37"/>
  <c r="O2719" i="37"/>
  <c r="O2735" i="37"/>
  <c r="O2807" i="37"/>
  <c r="O1698" i="37"/>
  <c r="O1706" i="37"/>
  <c r="O1722" i="37"/>
  <c r="O1730" i="37"/>
  <c r="O1754" i="37"/>
  <c r="O1762" i="37"/>
  <c r="O1770" i="37"/>
  <c r="O1883" i="37"/>
  <c r="O354" i="37"/>
  <c r="O362" i="37"/>
  <c r="O794" i="37"/>
  <c r="O835" i="37"/>
  <c r="O1739" i="37"/>
  <c r="O2020" i="37"/>
  <c r="O2044" i="37"/>
  <c r="O2052" i="37"/>
  <c r="O2092" i="37"/>
  <c r="O2164" i="37"/>
  <c r="O2444" i="37"/>
  <c r="O299" i="37"/>
  <c r="Q299" i="37" s="1"/>
  <c r="O307" i="37"/>
  <c r="O476" i="37"/>
  <c r="O700" i="37"/>
  <c r="O1276" i="37"/>
  <c r="O1740" i="37"/>
  <c r="O1748" i="37"/>
  <c r="O132" i="37"/>
  <c r="O437" i="37"/>
  <c r="O2964" i="37"/>
  <c r="O2980" i="37"/>
  <c r="O3004" i="37"/>
  <c r="O1789" i="37"/>
  <c r="O806" i="37"/>
  <c r="O814" i="37"/>
  <c r="O822" i="37"/>
  <c r="O1871" i="37"/>
  <c r="O2007" i="37"/>
  <c r="O2487" i="37"/>
  <c r="O367" i="37"/>
  <c r="O375" i="37"/>
  <c r="O383" i="37"/>
  <c r="O399" i="37"/>
  <c r="O1511" i="37"/>
  <c r="O1583" i="37"/>
  <c r="O2193" i="37"/>
  <c r="O168" i="37"/>
  <c r="O296" i="37"/>
  <c r="O304" i="37"/>
  <c r="O328" i="37"/>
  <c r="O2960" i="37"/>
  <c r="O1057" i="37"/>
  <c r="O1385" i="37"/>
  <c r="O1826" i="37"/>
  <c r="O2154" i="37"/>
  <c r="O2162" i="37"/>
  <c r="O2218" i="37"/>
  <c r="O2266" i="37"/>
  <c r="O2290" i="37"/>
  <c r="O2362" i="37"/>
  <c r="O2370" i="37"/>
  <c r="O2386" i="37"/>
  <c r="O2442" i="37"/>
  <c r="O209" i="37"/>
  <c r="O1394" i="37"/>
  <c r="O2211" i="37"/>
  <c r="O1844" i="37"/>
  <c r="O2172" i="37"/>
  <c r="O2388" i="37"/>
  <c r="O572" i="37"/>
  <c r="O1036" i="37"/>
  <c r="O1396" i="37"/>
  <c r="O1404" i="37"/>
  <c r="O1412" i="37"/>
  <c r="O1428" i="37"/>
  <c r="O1460" i="37"/>
  <c r="O1476" i="37"/>
  <c r="O1484" i="37"/>
  <c r="O124" i="37"/>
  <c r="O597" i="37"/>
  <c r="O653" i="37"/>
  <c r="O661" i="37"/>
  <c r="O1877" i="37"/>
  <c r="O2578" i="37"/>
  <c r="O2586" i="37"/>
  <c r="O2594" i="37"/>
  <c r="O2602" i="37"/>
  <c r="O2610" i="37"/>
  <c r="O2626" i="37"/>
  <c r="O2634" i="37"/>
  <c r="O2642" i="37"/>
  <c r="O2650" i="37"/>
  <c r="O2658" i="37"/>
  <c r="O2666" i="37"/>
  <c r="O2682" i="37"/>
  <c r="O2690" i="37"/>
  <c r="O2754" i="37"/>
  <c r="O2770" i="37"/>
  <c r="O2778" i="37"/>
  <c r="O2828" i="37"/>
  <c r="O2844" i="37"/>
  <c r="O2892" i="37"/>
  <c r="O1389" i="37"/>
  <c r="O1397" i="37"/>
  <c r="O1405" i="37"/>
  <c r="O1461" i="37"/>
  <c r="O1469" i="37"/>
  <c r="O1525" i="37"/>
  <c r="O1597" i="37"/>
  <c r="O1637" i="37"/>
  <c r="O1870" i="37"/>
  <c r="O1878" i="37"/>
  <c r="O1886" i="37"/>
  <c r="O1950" i="37"/>
  <c r="O2030" i="37"/>
  <c r="O2046" i="37"/>
  <c r="O2054" i="37"/>
  <c r="O2070" i="37"/>
  <c r="O2086" i="37"/>
  <c r="O2102" i="37"/>
  <c r="O2110" i="37"/>
  <c r="O2142" i="37"/>
  <c r="O2150" i="37"/>
  <c r="O2166" i="37"/>
  <c r="O2182" i="37"/>
  <c r="O2190" i="37"/>
  <c r="O2222" i="37"/>
  <c r="O2230" i="37"/>
  <c r="O2374" i="37"/>
  <c r="O2382" i="37"/>
  <c r="O2398" i="37"/>
  <c r="O2406" i="37"/>
  <c r="O2422" i="37"/>
  <c r="O2430" i="37"/>
  <c r="O2438" i="37"/>
  <c r="O2470" i="37"/>
  <c r="O157" i="37"/>
  <c r="O173" i="37"/>
  <c r="O181" i="37"/>
  <c r="O189" i="37"/>
  <c r="O197" i="37"/>
  <c r="O213" i="37"/>
  <c r="O229" i="37"/>
  <c r="O261" i="37"/>
  <c r="O269" i="37"/>
  <c r="O309" i="37"/>
  <c r="O325" i="37"/>
  <c r="O381" i="37"/>
  <c r="O430" i="37"/>
  <c r="O446" i="37"/>
  <c r="O486" i="37"/>
  <c r="O494" i="37"/>
  <c r="O526" i="37"/>
  <c r="O534" i="37"/>
  <c r="O574" i="37"/>
  <c r="O582" i="37"/>
  <c r="O598" i="37"/>
  <c r="O606" i="37"/>
  <c r="O654" i="37"/>
  <c r="O3054" i="37"/>
  <c r="O3070" i="37"/>
  <c r="O3078" i="37"/>
  <c r="O3086" i="37"/>
  <c r="O30" i="37"/>
  <c r="O783" i="37"/>
  <c r="O791" i="37"/>
  <c r="O799" i="37"/>
  <c r="O815" i="37"/>
  <c r="O823" i="37"/>
  <c r="O855" i="37"/>
  <c r="O879" i="37"/>
  <c r="O919" i="37"/>
  <c r="O943" i="37"/>
  <c r="O999" i="37"/>
  <c r="O1039" i="37"/>
  <c r="O1079" i="37"/>
  <c r="O1175" i="37"/>
  <c r="O1207" i="37"/>
  <c r="O1223" i="37"/>
  <c r="O1239" i="37"/>
  <c r="O1247" i="37"/>
  <c r="O1255" i="37"/>
  <c r="O1263" i="37"/>
  <c r="O1295" i="37"/>
  <c r="O2024" i="37"/>
  <c r="O2032" i="37"/>
  <c r="O2040" i="37"/>
  <c r="O2048" i="37"/>
  <c r="O2072" i="37"/>
  <c r="O2080" i="37"/>
  <c r="O2152" i="37"/>
  <c r="O2160" i="37"/>
  <c r="O2200" i="37"/>
  <c r="O2208" i="37"/>
  <c r="O2216" i="37"/>
  <c r="O2232" i="37"/>
  <c r="O2240" i="37"/>
  <c r="O2248" i="37"/>
  <c r="O2264" i="37"/>
  <c r="O2288" i="37"/>
  <c r="O2480" i="37"/>
  <c r="O47" i="37"/>
  <c r="O95" i="37"/>
  <c r="O151" i="37"/>
  <c r="O568" i="37"/>
  <c r="O1376" i="37"/>
  <c r="O1849" i="37"/>
  <c r="O1857" i="37"/>
  <c r="O1937" i="37"/>
  <c r="O2225" i="37"/>
  <c r="O2241" i="37"/>
  <c r="O2249" i="37"/>
  <c r="O2265" i="37"/>
  <c r="O2329" i="37"/>
  <c r="O2337" i="37"/>
  <c r="O2345" i="37"/>
  <c r="O2473" i="37"/>
  <c r="O2481" i="37"/>
  <c r="O48" i="37"/>
  <c r="O120" i="37"/>
  <c r="O136" i="37"/>
  <c r="O2790" i="37"/>
  <c r="O2798" i="37"/>
  <c r="O2806" i="37"/>
  <c r="O2814" i="37"/>
  <c r="O2822" i="37"/>
  <c r="O2832" i="37"/>
  <c r="O2840" i="37"/>
  <c r="O2848" i="37"/>
  <c r="O2856" i="37"/>
  <c r="O2864" i="37"/>
  <c r="O2872" i="37"/>
  <c r="O2880" i="37"/>
  <c r="O2888" i="37"/>
  <c r="O2896" i="37"/>
  <c r="O2904" i="37"/>
  <c r="O2912" i="37"/>
  <c r="O2920" i="37"/>
  <c r="O2928" i="37"/>
  <c r="O2936" i="37"/>
  <c r="O1793" i="37"/>
  <c r="O530" i="37"/>
  <c r="O1482" i="37"/>
  <c r="O1794" i="37"/>
  <c r="O1827" i="37"/>
  <c r="O1923" i="37"/>
  <c r="O2307" i="37"/>
  <c r="O2339" i="37"/>
  <c r="O2355" i="37"/>
  <c r="O2363" i="37"/>
  <c r="O2371" i="37"/>
  <c r="O651" i="37"/>
  <c r="O667" i="37"/>
  <c r="O754" i="37"/>
  <c r="O26" i="37"/>
  <c r="O1003" i="37"/>
  <c r="O1852" i="37"/>
  <c r="O1019" i="37"/>
  <c r="O171" i="37"/>
  <c r="O1893" i="37"/>
  <c r="O557" i="37"/>
  <c r="O1301" i="37"/>
  <c r="O1365" i="37"/>
  <c r="O1373" i="37"/>
  <c r="O1757" i="37"/>
  <c r="O13" i="37"/>
  <c r="O149" i="37"/>
  <c r="O726" i="37"/>
  <c r="O734" i="37"/>
  <c r="O758" i="37"/>
  <c r="O910" i="37"/>
  <c r="O998" i="37"/>
  <c r="O1006" i="37"/>
  <c r="O1062" i="37"/>
  <c r="O1070" i="37"/>
  <c r="O1102" i="37"/>
  <c r="O1110" i="37"/>
  <c r="O1118" i="37"/>
  <c r="O1150" i="37"/>
  <c r="O1158" i="37"/>
  <c r="O1174" i="37"/>
  <c r="O1198" i="37"/>
  <c r="O1222" i="37"/>
  <c r="O1230" i="37"/>
  <c r="O1238" i="37"/>
  <c r="O1246" i="37"/>
  <c r="O1254" i="37"/>
  <c r="O1342" i="37"/>
  <c r="O1358" i="37"/>
  <c r="O1366" i="37"/>
  <c r="O1374" i="37"/>
  <c r="O1382" i="37"/>
  <c r="O1390" i="37"/>
  <c r="O1398" i="37"/>
  <c r="O1406" i="37"/>
  <c r="O1430" i="37"/>
  <c r="O1438" i="37"/>
  <c r="O1502" i="37"/>
  <c r="O1638" i="37"/>
  <c r="O1646" i="37"/>
  <c r="O1742" i="37"/>
  <c r="O1758" i="37"/>
  <c r="O1766" i="37"/>
  <c r="O1774" i="37"/>
  <c r="O1782" i="37"/>
  <c r="O1798" i="37"/>
  <c r="O1807" i="37"/>
  <c r="O1815" i="37"/>
  <c r="O1823" i="37"/>
  <c r="O1831" i="37"/>
  <c r="O1839" i="37"/>
  <c r="O1927" i="37"/>
  <c r="O2023" i="37"/>
  <c r="O2039" i="37"/>
  <c r="O2047" i="37"/>
  <c r="O2071" i="37"/>
  <c r="O2087" i="37"/>
  <c r="O2103" i="37"/>
  <c r="O2127" i="37"/>
  <c r="O2135" i="37"/>
  <c r="O2183" i="37"/>
  <c r="O2191" i="37"/>
  <c r="O2247" i="37"/>
  <c r="O2255" i="37"/>
  <c r="O2271" i="37"/>
  <c r="O2279" i="37"/>
  <c r="O2287" i="37"/>
  <c r="O2295" i="37"/>
  <c r="O2303" i="37"/>
  <c r="O2343" i="37"/>
  <c r="O2359" i="37"/>
  <c r="O2375" i="37"/>
  <c r="O2383" i="37"/>
  <c r="O2399" i="37"/>
  <c r="O2407" i="37"/>
  <c r="O2606" i="37"/>
  <c r="O2614" i="37"/>
  <c r="O2622" i="37"/>
  <c r="O2630" i="37"/>
  <c r="O2638" i="37"/>
  <c r="O2646" i="37"/>
  <c r="O2654" i="37"/>
  <c r="O2662" i="37"/>
  <c r="O2670" i="37"/>
  <c r="O2678" i="37"/>
  <c r="O2686" i="37"/>
  <c r="O2694" i="37"/>
  <c r="O2702" i="37"/>
  <c r="O2710" i="37"/>
  <c r="O2718" i="37"/>
  <c r="O2726" i="37"/>
  <c r="O2734" i="37"/>
  <c r="O2742" i="37"/>
  <c r="O2750" i="37"/>
  <c r="O2758" i="37"/>
  <c r="O2766" i="37"/>
  <c r="O2774" i="37"/>
  <c r="O2782" i="37"/>
  <c r="O288" i="37"/>
  <c r="O617" i="37"/>
  <c r="O688" i="37"/>
  <c r="O2112" i="37"/>
  <c r="O506" i="37"/>
  <c r="O514" i="37"/>
  <c r="O522" i="37"/>
  <c r="O2353" i="37"/>
  <c r="O2857" i="37"/>
  <c r="O658" i="37"/>
  <c r="O1850" i="37"/>
  <c r="O1882" i="37"/>
  <c r="O2010" i="37"/>
  <c r="O2457" i="37"/>
  <c r="O10" i="37"/>
  <c r="O18" i="37"/>
  <c r="O73" i="37"/>
  <c r="O178" i="37"/>
  <c r="O491" i="37"/>
  <c r="O499" i="37"/>
  <c r="O562" i="37"/>
  <c r="O698" i="37"/>
  <c r="O706" i="37"/>
  <c r="O714" i="37"/>
  <c r="O746" i="37"/>
  <c r="O762" i="37"/>
  <c r="O986" i="37"/>
  <c r="O1290" i="37"/>
  <c r="O1330" i="37"/>
  <c r="O1338" i="37"/>
  <c r="O2450" i="37"/>
  <c r="O2466" i="37"/>
  <c r="O2482" i="37"/>
  <c r="O818" i="37"/>
  <c r="O1010" i="37"/>
  <c r="O508" i="37"/>
  <c r="O516" i="37"/>
  <c r="O524" i="37"/>
  <c r="O595" i="37"/>
  <c r="O1011" i="37"/>
  <c r="O1859" i="37"/>
  <c r="O2099" i="37"/>
  <c r="O2107" i="37"/>
  <c r="O2483" i="37"/>
  <c r="O283" i="37"/>
  <c r="O1892" i="37"/>
  <c r="O1916" i="37"/>
  <c r="O1932" i="37"/>
  <c r="O1996" i="37"/>
  <c r="O2027" i="37"/>
  <c r="O2227" i="37"/>
  <c r="O196" i="37"/>
  <c r="O1332" i="37"/>
  <c r="O1555" i="37"/>
  <c r="O1868" i="37"/>
  <c r="O1940" i="37"/>
  <c r="O573" i="37"/>
  <c r="O684" i="37"/>
  <c r="O1805" i="37"/>
  <c r="O1821" i="37"/>
  <c r="O1933" i="37"/>
  <c r="O1949" i="37"/>
  <c r="O1973" i="37"/>
  <c r="O1981" i="37"/>
  <c r="O1989" i="37"/>
  <c r="O53" i="37"/>
  <c r="O60" i="37"/>
  <c r="O518" i="37"/>
  <c r="O613" i="37"/>
  <c r="O1309" i="37"/>
  <c r="O1317" i="37"/>
  <c r="O1325" i="37"/>
  <c r="O1580" i="37"/>
  <c r="O2485" i="37"/>
  <c r="O1974" i="37"/>
  <c r="O1990" i="37"/>
  <c r="O2014" i="37"/>
  <c r="O2397" i="37"/>
  <c r="O503" i="37"/>
  <c r="O519" i="37"/>
  <c r="O550" i="37"/>
  <c r="O686" i="37"/>
  <c r="O702" i="37"/>
  <c r="O1310" i="37"/>
  <c r="O1326" i="37"/>
  <c r="O1669" i="37"/>
  <c r="O774" i="37"/>
  <c r="O782" i="37"/>
  <c r="O1190" i="37"/>
  <c r="O1847" i="37"/>
  <c r="O1863" i="37"/>
  <c r="O1959" i="37"/>
  <c r="O2118" i="37"/>
  <c r="O23" i="37"/>
  <c r="O512" i="37"/>
  <c r="O599" i="37"/>
  <c r="O615" i="37"/>
  <c r="O631" i="37"/>
  <c r="O1311" i="37"/>
  <c r="O1350" i="37"/>
  <c r="O2111" i="37"/>
  <c r="O2447" i="37"/>
  <c r="O2455" i="37"/>
  <c r="O2479" i="37"/>
  <c r="O2581" i="37"/>
  <c r="O2589" i="37"/>
  <c r="O2597" i="37"/>
  <c r="O2605" i="37"/>
  <c r="O2613" i="37"/>
  <c r="O2621" i="37"/>
  <c r="O2629" i="37"/>
  <c r="O2645" i="37"/>
  <c r="O2653" i="37"/>
  <c r="O2661" i="37"/>
  <c r="O2669" i="37"/>
  <c r="O2677" i="37"/>
  <c r="O2717" i="37"/>
  <c r="O2725" i="37"/>
  <c r="O2741" i="37"/>
  <c r="O2749" i="37"/>
  <c r="O536" i="37"/>
  <c r="O576" i="37"/>
  <c r="O592" i="37"/>
  <c r="O616" i="37"/>
  <c r="O632" i="37"/>
  <c r="O727" i="37"/>
  <c r="O1359" i="37"/>
  <c r="O1375" i="37"/>
  <c r="O1383" i="37"/>
  <c r="O1391" i="37"/>
  <c r="O1399" i="37"/>
  <c r="O1407" i="37"/>
  <c r="O1423" i="37"/>
  <c r="O1431" i="37"/>
  <c r="O1439" i="37"/>
  <c r="O1447" i="37"/>
  <c r="O1455" i="37"/>
  <c r="O1463" i="37"/>
  <c r="O1471" i="37"/>
  <c r="O1479" i="37"/>
  <c r="O1519" i="37"/>
  <c r="O1527" i="37"/>
  <c r="O1559" i="37"/>
  <c r="O1567" i="37"/>
  <c r="O1623" i="37"/>
  <c r="O1679" i="37"/>
  <c r="O1687" i="37"/>
  <c r="O1695" i="37"/>
  <c r="O1727" i="37"/>
  <c r="O1751" i="37"/>
  <c r="O1759" i="37"/>
  <c r="O1767" i="37"/>
  <c r="O1775" i="37"/>
  <c r="O1783" i="37"/>
  <c r="O1791" i="37"/>
  <c r="O1816" i="37"/>
  <c r="O1880" i="37"/>
  <c r="O1888" i="37"/>
  <c r="O1896" i="37"/>
  <c r="O1904" i="37"/>
  <c r="O1912" i="37"/>
  <c r="O1920" i="37"/>
  <c r="O1936" i="37"/>
  <c r="O1976" i="37"/>
  <c r="O1984" i="37"/>
  <c r="O2000" i="37"/>
  <c r="O2008" i="37"/>
  <c r="O144" i="37"/>
  <c r="O472" i="37"/>
  <c r="O558" i="37"/>
  <c r="O635" i="37"/>
  <c r="O1283" i="37"/>
  <c r="O1314" i="37"/>
  <c r="O1575" i="37"/>
  <c r="O2005" i="37"/>
  <c r="O2013" i="37"/>
  <c r="O2313" i="37"/>
  <c r="O2321" i="37"/>
  <c r="O2377" i="37"/>
  <c r="O2385" i="37"/>
  <c r="O2393" i="37"/>
  <c r="O2401" i="37"/>
  <c r="O2409" i="37"/>
  <c r="O2417" i="37"/>
  <c r="O2425" i="37"/>
  <c r="O2433" i="37"/>
  <c r="O2441" i="37"/>
  <c r="O2488" i="37"/>
  <c r="O2496" i="37"/>
  <c r="O25" i="37"/>
  <c r="O264" i="37"/>
  <c r="O319" i="37"/>
  <c r="O335" i="37"/>
  <c r="O359" i="37"/>
  <c r="O520" i="37"/>
  <c r="O535" i="37"/>
  <c r="O665" i="37"/>
  <c r="O974" i="37"/>
  <c r="O982" i="37"/>
  <c r="O990" i="37"/>
  <c r="O1331" i="37"/>
  <c r="O1512" i="37"/>
  <c r="O1631" i="37"/>
  <c r="O1654" i="37"/>
  <c r="O1686" i="37"/>
  <c r="O1694" i="37"/>
  <c r="O1894" i="37"/>
  <c r="O2354" i="37"/>
  <c r="O80" i="37"/>
  <c r="O105" i="37"/>
  <c r="O113" i="37"/>
  <c r="O433" i="37"/>
  <c r="O628" i="37"/>
  <c r="O666" i="37"/>
  <c r="O784" i="37"/>
  <c r="O800" i="37"/>
  <c r="O808" i="37"/>
  <c r="O816" i="37"/>
  <c r="O904" i="37"/>
  <c r="O975" i="37"/>
  <c r="O983" i="37"/>
  <c r="O1086" i="37"/>
  <c r="O1284" i="37"/>
  <c r="O1362" i="37"/>
  <c r="O1410" i="37"/>
  <c r="O1497" i="37"/>
  <c r="O1599" i="37"/>
  <c r="O2037" i="37"/>
  <c r="O2061" i="37"/>
  <c r="O2084" i="37"/>
  <c r="O2116" i="37"/>
  <c r="O2124" i="37"/>
  <c r="O2132" i="37"/>
  <c r="O2465" i="37"/>
  <c r="O2576" i="37"/>
  <c r="O2584" i="37"/>
  <c r="O2592" i="37"/>
  <c r="O2600" i="37"/>
  <c r="O2608" i="37"/>
  <c r="O2616" i="37"/>
  <c r="O2624" i="37"/>
  <c r="O2632" i="37"/>
  <c r="O400" i="37"/>
  <c r="O416" i="37"/>
  <c r="O528" i="37"/>
  <c r="O614" i="37"/>
  <c r="O644" i="37"/>
  <c r="O1046" i="37"/>
  <c r="O1663" i="37"/>
  <c r="O1864" i="37"/>
  <c r="O1983" i="37"/>
  <c r="O1999" i="37"/>
  <c r="O2219" i="37"/>
  <c r="O122" i="37"/>
  <c r="O162" i="37"/>
  <c r="O474" i="37"/>
  <c r="O489" i="37"/>
  <c r="O801" i="37"/>
  <c r="O817" i="37"/>
  <c r="O833" i="37"/>
  <c r="O905" i="37"/>
  <c r="O1023" i="37"/>
  <c r="O1159" i="37"/>
  <c r="O1348" i="37"/>
  <c r="O1577" i="37"/>
  <c r="O1792" i="37"/>
  <c r="O1928" i="37"/>
  <c r="O2101" i="37"/>
  <c r="O2133" i="37"/>
  <c r="O2283" i="37"/>
  <c r="O266" i="37"/>
  <c r="O274" i="37"/>
  <c r="O290" i="37"/>
  <c r="O401" i="37"/>
  <c r="O458" i="37"/>
  <c r="O622" i="37"/>
  <c r="O629" i="37"/>
  <c r="O645" i="37"/>
  <c r="O659" i="37"/>
  <c r="O1333" i="37"/>
  <c r="O1641" i="37"/>
  <c r="O27" i="37"/>
  <c r="O35" i="37"/>
  <c r="O43" i="37"/>
  <c r="O51" i="37"/>
  <c r="O66" i="37"/>
  <c r="O107" i="37"/>
  <c r="O123" i="37"/>
  <c r="O638" i="37"/>
  <c r="O683" i="37"/>
  <c r="O699" i="37"/>
  <c r="O961" i="37"/>
  <c r="O1286" i="37"/>
  <c r="O1349" i="37"/>
  <c r="O1483" i="37"/>
  <c r="O1801" i="37"/>
  <c r="O1944" i="37"/>
  <c r="O1952" i="37"/>
  <c r="O2126" i="37"/>
  <c r="O2452" i="37"/>
  <c r="O20" i="37"/>
  <c r="O275" i="37"/>
  <c r="O291" i="37"/>
  <c r="O538" i="37"/>
  <c r="O646" i="37"/>
  <c r="O747" i="37"/>
  <c r="O755" i="37"/>
  <c r="O802" i="37"/>
  <c r="O810" i="37"/>
  <c r="O1033" i="37"/>
  <c r="O1626" i="37"/>
  <c r="O1634" i="37"/>
  <c r="O1745" i="37"/>
  <c r="O1842" i="37"/>
  <c r="O2285" i="37"/>
  <c r="O2293" i="37"/>
  <c r="O2301" i="37"/>
  <c r="O2317" i="37"/>
  <c r="O2468" i="37"/>
  <c r="O172" i="37"/>
  <c r="O460" i="37"/>
  <c r="O468" i="37"/>
  <c r="O554" i="37"/>
  <c r="O570" i="37"/>
  <c r="O875" i="37"/>
  <c r="O1002" i="37"/>
  <c r="O1279" i="37"/>
  <c r="O1287" i="37"/>
  <c r="O1294" i="37"/>
  <c r="O1413" i="37"/>
  <c r="O1436" i="37"/>
  <c r="O1547" i="37"/>
  <c r="O1851" i="37"/>
  <c r="O1930" i="37"/>
  <c r="O2165" i="37"/>
  <c r="O2445" i="37"/>
  <c r="O2453" i="37"/>
  <c r="O2500" i="37"/>
  <c r="O28" i="37"/>
  <c r="O339" i="37"/>
  <c r="O647" i="37"/>
  <c r="O947" i="37"/>
  <c r="O1018" i="37"/>
  <c r="O1034" i="37"/>
  <c r="O1611" i="37"/>
  <c r="O2104" i="37"/>
  <c r="O2461" i="37"/>
  <c r="O165" i="37"/>
  <c r="O624" i="37"/>
  <c r="O669" i="37"/>
  <c r="O931" i="37"/>
  <c r="O1138" i="37"/>
  <c r="O1146" i="37"/>
  <c r="O1272" i="37"/>
  <c r="O1343" i="37"/>
  <c r="O1414" i="37"/>
  <c r="O1938" i="37"/>
  <c r="O2025" i="37"/>
  <c r="O2096" i="37"/>
  <c r="O2128" i="37"/>
  <c r="O2477" i="37"/>
  <c r="O2580" i="37"/>
  <c r="O2588" i="37"/>
  <c r="O2830" i="37"/>
  <c r="O2838" i="37"/>
  <c r="O2846" i="37"/>
  <c r="O2854" i="37"/>
  <c r="O2862" i="37"/>
  <c r="O2870" i="37"/>
  <c r="O2878" i="37"/>
  <c r="O2886" i="37"/>
  <c r="O2894" i="37"/>
  <c r="O2902" i="37"/>
  <c r="O2910" i="37"/>
  <c r="O2918" i="37"/>
  <c r="O133" i="37"/>
  <c r="O285" i="37"/>
  <c r="O293" i="37"/>
  <c r="O324" i="37"/>
  <c r="O372" i="37"/>
  <c r="O380" i="37"/>
  <c r="O388" i="37"/>
  <c r="O547" i="37"/>
  <c r="O555" i="37"/>
  <c r="O587" i="37"/>
  <c r="O640" i="37"/>
  <c r="O677" i="37"/>
  <c r="O955" i="37"/>
  <c r="O1074" i="37"/>
  <c r="O1170" i="37"/>
  <c r="O1532" i="37"/>
  <c r="O1939" i="37"/>
  <c r="O1979" i="37"/>
  <c r="O1987" i="37"/>
  <c r="O2011" i="37"/>
  <c r="O2034" i="37"/>
  <c r="O2050" i="37"/>
  <c r="O2144" i="37"/>
  <c r="O2159" i="37"/>
  <c r="O2167" i="37"/>
  <c r="O470" i="37"/>
  <c r="O564" i="37"/>
  <c r="O663" i="37"/>
  <c r="O710" i="37"/>
  <c r="O742" i="37"/>
  <c r="O750" i="37"/>
  <c r="O829" i="37"/>
  <c r="O837" i="37"/>
  <c r="O1067" i="37"/>
  <c r="O1075" i="37"/>
  <c r="O1139" i="37"/>
  <c r="O1226" i="37"/>
  <c r="O1344" i="37"/>
  <c r="O2231" i="37"/>
  <c r="O2637" i="37"/>
  <c r="O286" i="37"/>
  <c r="Q286" i="37" s="1"/>
  <c r="O405" i="37"/>
  <c r="O1861" i="37"/>
  <c r="O1884" i="37"/>
  <c r="O2004" i="37"/>
  <c r="O2106" i="37"/>
  <c r="O2296" i="37"/>
  <c r="O2304" i="37"/>
  <c r="O2320" i="37"/>
  <c r="O70" i="37"/>
  <c r="O78" i="37"/>
  <c r="O135" i="37"/>
  <c r="O159" i="37"/>
  <c r="O175" i="37"/>
  <c r="O302" i="37"/>
  <c r="O318" i="37"/>
  <c r="O334" i="37"/>
  <c r="O350" i="37"/>
  <c r="O366" i="37"/>
  <c r="O374" i="37"/>
  <c r="O382" i="37"/>
  <c r="O463" i="37"/>
  <c r="O471" i="37"/>
  <c r="O588" i="37"/>
  <c r="O604" i="37"/>
  <c r="O626" i="37"/>
  <c r="O634" i="37"/>
  <c r="O649" i="37"/>
  <c r="O664" i="37"/>
  <c r="O671" i="37"/>
  <c r="O679" i="37"/>
  <c r="O687" i="37"/>
  <c r="O751" i="37"/>
  <c r="O894" i="37"/>
  <c r="O902" i="37"/>
  <c r="O989" i="37"/>
  <c r="O1052" i="37"/>
  <c r="O1092" i="37"/>
  <c r="O1124" i="37"/>
  <c r="O1148" i="37"/>
  <c r="O1156" i="37"/>
  <c r="O1164" i="37"/>
  <c r="O1266" i="37"/>
  <c r="O1345" i="37"/>
  <c r="O1408" i="37"/>
  <c r="O1416" i="37"/>
  <c r="O1550" i="37"/>
  <c r="O1566" i="37"/>
  <c r="O1653" i="37"/>
  <c r="O1677" i="37"/>
  <c r="O1733" i="37"/>
  <c r="O1749" i="37"/>
  <c r="O1773" i="37"/>
  <c r="O1806" i="37"/>
  <c r="O1830" i="37"/>
  <c r="O1838" i="37"/>
  <c r="O1846" i="37"/>
  <c r="O1869" i="37"/>
  <c r="O2130" i="37"/>
  <c r="O2360" i="37"/>
  <c r="O2392" i="37"/>
  <c r="O2400" i="37"/>
  <c r="O58" i="37"/>
  <c r="O128" i="37"/>
  <c r="O244" i="37"/>
  <c r="O260" i="37"/>
  <c r="O268" i="37"/>
  <c r="O438" i="37"/>
  <c r="O498" i="37"/>
  <c r="O694" i="37"/>
  <c r="O1810" i="37"/>
  <c r="O97" i="37"/>
  <c r="O407" i="37"/>
  <c r="O415" i="37"/>
  <c r="O454" i="37"/>
  <c r="O36" i="37"/>
  <c r="O81" i="37"/>
  <c r="O137" i="37"/>
  <c r="O145" i="37"/>
  <c r="O315" i="37"/>
  <c r="O323" i="37"/>
  <c r="O338" i="37"/>
  <c r="O368" i="37"/>
  <c r="O392" i="37"/>
  <c r="O492" i="37"/>
  <c r="O507" i="37"/>
  <c r="O552" i="37"/>
  <c r="O560" i="37"/>
  <c r="O643" i="37"/>
  <c r="O926" i="37"/>
  <c r="O934" i="37"/>
  <c r="O1234" i="37"/>
  <c r="O1531" i="37"/>
  <c r="O2063" i="37"/>
  <c r="O2078" i="37"/>
  <c r="O2458" i="37"/>
  <c r="O2958" i="37"/>
  <c r="O2966" i="37"/>
  <c r="O2974" i="37"/>
  <c r="O2982" i="37"/>
  <c r="O2990" i="37"/>
  <c r="O2998" i="37"/>
  <c r="O3006" i="37"/>
  <c r="O3014" i="37"/>
  <c r="O3038" i="37"/>
  <c r="O3094" i="37"/>
  <c r="O3102" i="37"/>
  <c r="O3110" i="37"/>
  <c r="O3118" i="37"/>
  <c r="O2505" i="37"/>
  <c r="O2513" i="37"/>
  <c r="O2521" i="37"/>
  <c r="O2529" i="37"/>
  <c r="O2537" i="37"/>
  <c r="O2545" i="37"/>
  <c r="O2553" i="37"/>
  <c r="O2561" i="37"/>
  <c r="O14" i="37"/>
  <c r="O37" i="37"/>
  <c r="O176" i="37"/>
  <c r="O183" i="37"/>
  <c r="O199" i="37"/>
  <c r="O215" i="37"/>
  <c r="O223" i="37"/>
  <c r="O231" i="37"/>
  <c r="O278" i="37"/>
  <c r="O308" i="37"/>
  <c r="O409" i="37"/>
  <c r="O456" i="37"/>
  <c r="O478" i="37"/>
  <c r="O493" i="37"/>
  <c r="O500" i="37"/>
  <c r="O561" i="37"/>
  <c r="O1486" i="37"/>
  <c r="O2002" i="37"/>
  <c r="O2403" i="37"/>
  <c r="O2427" i="37"/>
  <c r="O15" i="37"/>
  <c r="O22" i="37"/>
  <c r="O100" i="37"/>
  <c r="O115" i="37"/>
  <c r="O139" i="37"/>
  <c r="O147" i="37"/>
  <c r="O279" i="37"/>
  <c r="O340" i="37"/>
  <c r="O410" i="37"/>
  <c r="O449" i="37"/>
  <c r="O637" i="37"/>
  <c r="O3048" i="37"/>
  <c r="O3056" i="37"/>
  <c r="O3064" i="37"/>
  <c r="O3072" i="37"/>
  <c r="O3080" i="37"/>
  <c r="O2507" i="37"/>
  <c r="O2515" i="37"/>
  <c r="O2523" i="37"/>
  <c r="O2531" i="37"/>
  <c r="O2539" i="37"/>
  <c r="O16" i="37"/>
  <c r="O69" i="37"/>
  <c r="O84" i="37"/>
  <c r="O92" i="37"/>
  <c r="O140" i="37"/>
  <c r="O272" i="37"/>
  <c r="O333" i="37"/>
  <c r="O348" i="37"/>
  <c r="O356" i="37"/>
  <c r="O379" i="37"/>
  <c r="O411" i="37"/>
  <c r="O465" i="37"/>
  <c r="O480" i="37"/>
  <c r="O487" i="37"/>
  <c r="O502" i="37"/>
  <c r="O517" i="37"/>
  <c r="O531" i="37"/>
  <c r="O539" i="37"/>
  <c r="O608" i="37"/>
  <c r="O1166" i="37"/>
  <c r="O1369" i="37"/>
  <c r="O1377" i="37"/>
  <c r="O1725" i="37"/>
  <c r="O1956" i="37"/>
  <c r="O2326" i="37"/>
  <c r="O2342" i="37"/>
  <c r="O9" i="37"/>
  <c r="O55" i="37"/>
  <c r="O62" i="37"/>
  <c r="O77" i="37"/>
  <c r="O117" i="37"/>
  <c r="O141" i="37"/>
  <c r="O156" i="37"/>
  <c r="O186" i="37"/>
  <c r="O194" i="37"/>
  <c r="O202" i="37"/>
  <c r="O226" i="37"/>
  <c r="O241" i="37"/>
  <c r="O257" i="37"/>
  <c r="O265" i="37"/>
  <c r="O303" i="37"/>
  <c r="O311" i="37"/>
  <c r="O364" i="37"/>
  <c r="O419" i="37"/>
  <c r="O427" i="37"/>
  <c r="O443" i="37"/>
  <c r="O451" i="37"/>
  <c r="O473" i="37"/>
  <c r="O495" i="37"/>
  <c r="O532" i="37"/>
  <c r="O1143" i="37"/>
  <c r="O1678" i="37"/>
  <c r="O1710" i="37"/>
  <c r="O2881" i="37"/>
  <c r="O2889" i="37"/>
  <c r="O2897" i="37"/>
  <c r="O2905" i="37"/>
  <c r="O2913" i="37"/>
  <c r="O609" i="37"/>
  <c r="O1340" i="37"/>
  <c r="O1647" i="37"/>
  <c r="O1655" i="37"/>
  <c r="O2239" i="37"/>
  <c r="O56" i="37"/>
  <c r="O86" i="37"/>
  <c r="O195" i="37"/>
  <c r="O203" i="37"/>
  <c r="O219" i="37"/>
  <c r="O227" i="37"/>
  <c r="O312" i="37"/>
  <c r="O358" i="37"/>
  <c r="O413" i="37"/>
  <c r="O467" i="37"/>
  <c r="O482" i="37"/>
  <c r="O496" i="37"/>
  <c r="O504" i="37"/>
  <c r="O1902" i="37"/>
  <c r="O1879" i="37"/>
  <c r="O2577" i="37"/>
  <c r="O2585" i="37"/>
  <c r="O2593" i="37"/>
  <c r="O2601" i="37"/>
  <c r="O2609" i="37"/>
  <c r="O2617" i="37"/>
  <c r="O2625" i="37"/>
  <c r="O2633" i="37"/>
  <c r="O2641" i="37"/>
  <c r="O2649" i="37"/>
  <c r="O2657" i="37"/>
  <c r="O2665" i="37"/>
  <c r="O2673" i="37"/>
  <c r="O2681" i="37"/>
  <c r="O2689" i="37"/>
  <c r="O2697" i="37"/>
  <c r="O2705" i="37"/>
  <c r="O2713" i="37"/>
  <c r="O2721" i="37"/>
  <c r="O2729" i="37"/>
  <c r="O34" i="37"/>
  <c r="O72" i="37"/>
  <c r="O96" i="37"/>
  <c r="O111" i="37"/>
  <c r="O143" i="37"/>
  <c r="O204" i="37"/>
  <c r="O212" i="37"/>
  <c r="O259" i="37"/>
  <c r="O267" i="37"/>
  <c r="O298" i="37"/>
  <c r="O321" i="37"/>
  <c r="O336" i="37"/>
  <c r="O390" i="37"/>
  <c r="O406" i="37"/>
  <c r="O421" i="37"/>
  <c r="O490" i="37"/>
  <c r="O505" i="37"/>
  <c r="O542" i="37"/>
  <c r="O581" i="37"/>
  <c r="O589" i="37"/>
  <c r="O1050" i="37"/>
  <c r="O1066" i="37"/>
  <c r="O1262" i="37"/>
  <c r="O1270" i="37"/>
  <c r="O1278" i="37"/>
  <c r="O1609" i="37"/>
  <c r="O1625" i="37"/>
  <c r="O2131" i="37"/>
  <c r="O2169" i="37"/>
  <c r="O911" i="37"/>
  <c r="O951" i="37"/>
  <c r="O958" i="37"/>
  <c r="O966" i="37"/>
  <c r="O1220" i="37"/>
  <c r="O1256" i="37"/>
  <c r="O1271" i="37"/>
  <c r="O1318" i="37"/>
  <c r="O1341" i="37"/>
  <c r="O1417" i="37"/>
  <c r="O1495" i="37"/>
  <c r="O1586" i="37"/>
  <c r="O1703" i="37"/>
  <c r="O1711" i="37"/>
  <c r="O1719" i="37"/>
  <c r="O1741" i="37"/>
  <c r="O1818" i="37"/>
  <c r="O1834" i="37"/>
  <c r="O1858" i="37"/>
  <c r="O1903" i="37"/>
  <c r="O1934" i="37"/>
  <c r="O1964" i="37"/>
  <c r="O2003" i="37"/>
  <c r="O2033" i="37"/>
  <c r="O2056" i="37"/>
  <c r="O2064" i="37"/>
  <c r="O2125" i="37"/>
  <c r="O2351" i="37"/>
  <c r="O2396" i="37"/>
  <c r="O2412" i="37"/>
  <c r="O2420" i="37"/>
  <c r="O2436" i="37"/>
  <c r="O2459" i="37"/>
  <c r="O2489" i="37"/>
  <c r="O2497" i="37"/>
  <c r="O819" i="37"/>
  <c r="O874" i="37"/>
  <c r="O1302" i="37"/>
  <c r="O1371" i="37"/>
  <c r="O1579" i="37"/>
  <c r="O1765" i="37"/>
  <c r="O1866" i="37"/>
  <c r="O1873" i="37"/>
  <c r="O1911" i="37"/>
  <c r="O1942" i="37"/>
  <c r="O2148" i="37"/>
  <c r="O2273" i="37"/>
  <c r="O590" i="37"/>
  <c r="O625" i="37"/>
  <c r="O695" i="37"/>
  <c r="O1379" i="37"/>
  <c r="O1750" i="37"/>
  <c r="O1935" i="37"/>
  <c r="O1958" i="37"/>
  <c r="O2019" i="37"/>
  <c r="O2088" i="37"/>
  <c r="O2289" i="37"/>
  <c r="O2297" i="37"/>
  <c r="O2352" i="37"/>
  <c r="O2413" i="37"/>
  <c r="O2421" i="37"/>
  <c r="O2437" i="37"/>
  <c r="O2460" i="37"/>
  <c r="O2475" i="37"/>
  <c r="O583" i="37"/>
  <c r="O591" i="37"/>
  <c r="O633" i="37"/>
  <c r="O681" i="37"/>
  <c r="O719" i="37"/>
  <c r="O735" i="37"/>
  <c r="O743" i="37"/>
  <c r="O796" i="37"/>
  <c r="O883" i="37"/>
  <c r="O898" i="37"/>
  <c r="O906" i="37"/>
  <c r="O929" i="37"/>
  <c r="O959" i="37"/>
  <c r="O967" i="37"/>
  <c r="O1007" i="37"/>
  <c r="O1022" i="37"/>
  <c r="O1061" i="37"/>
  <c r="O1107" i="37"/>
  <c r="O1191" i="37"/>
  <c r="O1206" i="37"/>
  <c r="O1214" i="37"/>
  <c r="O1250" i="37"/>
  <c r="O1288" i="37"/>
  <c r="O1335" i="37"/>
  <c r="O1372" i="37"/>
  <c r="O1387" i="37"/>
  <c r="O1395" i="37"/>
  <c r="O1403" i="37"/>
  <c r="O1434" i="37"/>
  <c r="O1442" i="37"/>
  <c r="O1504" i="37"/>
  <c r="O1541" i="37"/>
  <c r="O1587" i="37"/>
  <c r="O1728" i="37"/>
  <c r="O1743" i="37"/>
  <c r="O1867" i="37"/>
  <c r="O1874" i="37"/>
  <c r="O1966" i="37"/>
  <c r="O2026" i="37"/>
  <c r="O2119" i="37"/>
  <c r="O2134" i="37"/>
  <c r="O2012" i="37"/>
  <c r="O2097" i="37"/>
  <c r="O2368" i="37"/>
  <c r="O2414" i="37"/>
  <c r="O584" i="37"/>
  <c r="O619" i="37"/>
  <c r="O1154" i="37"/>
  <c r="O1162" i="37"/>
  <c r="O1289" i="37"/>
  <c r="O1588" i="37"/>
  <c r="O1596" i="37"/>
  <c r="O1643" i="37"/>
  <c r="O1682" i="37"/>
  <c r="O1713" i="37"/>
  <c r="O1721" i="37"/>
  <c r="O1836" i="37"/>
  <c r="O1875" i="37"/>
  <c r="O1982" i="37"/>
  <c r="O2043" i="37"/>
  <c r="O2051" i="37"/>
  <c r="O2074" i="37"/>
  <c r="O2082" i="37"/>
  <c r="O2120" i="37"/>
  <c r="O2235" i="37"/>
  <c r="O2251" i="37"/>
  <c r="O2259" i="37"/>
  <c r="O2267" i="37"/>
  <c r="O2275" i="37"/>
  <c r="O2330" i="37"/>
  <c r="O2376" i="37"/>
  <c r="O2384" i="37"/>
  <c r="O2391" i="37"/>
  <c r="O2446" i="37"/>
  <c r="O2454" i="37"/>
  <c r="O2469" i="37"/>
  <c r="O2484" i="37"/>
  <c r="O2491" i="37"/>
  <c r="O541" i="37"/>
  <c r="O689" i="37"/>
  <c r="O752" i="37"/>
  <c r="O899" i="37"/>
  <c r="O1054" i="37"/>
  <c r="O1101" i="37"/>
  <c r="O1244" i="37"/>
  <c r="O1297" i="37"/>
  <c r="O1305" i="37"/>
  <c r="O1313" i="37"/>
  <c r="O1329" i="37"/>
  <c r="O1351" i="37"/>
  <c r="O1381" i="37"/>
  <c r="O1427" i="37"/>
  <c r="O1667" i="37"/>
  <c r="O1814" i="37"/>
  <c r="O1837" i="37"/>
  <c r="O1853" i="37"/>
  <c r="O1898" i="37"/>
  <c r="O1906" i="37"/>
  <c r="O1960" i="37"/>
  <c r="O1998" i="37"/>
  <c r="O2028" i="37"/>
  <c r="O2036" i="37"/>
  <c r="O2059" i="37"/>
  <c r="O2098" i="37"/>
  <c r="O2151" i="37"/>
  <c r="O2173" i="37"/>
  <c r="O2220" i="37"/>
  <c r="O2228" i="37"/>
  <c r="O2323" i="37"/>
  <c r="O2369" i="37"/>
  <c r="O2415" i="37"/>
  <c r="O2423" i="37"/>
  <c r="O2431" i="37"/>
  <c r="O549" i="37"/>
  <c r="O620" i="37"/>
  <c r="O627" i="37"/>
  <c r="O690" i="37"/>
  <c r="O697" i="37"/>
  <c r="O713" i="37"/>
  <c r="O729" i="37"/>
  <c r="O900" i="37"/>
  <c r="O915" i="37"/>
  <c r="O923" i="37"/>
  <c r="O1055" i="37"/>
  <c r="O1063" i="37"/>
  <c r="O1071" i="37"/>
  <c r="O1125" i="37"/>
  <c r="O1444" i="37"/>
  <c r="O1675" i="37"/>
  <c r="O1737" i="37"/>
  <c r="O1784" i="37"/>
  <c r="O1799" i="37"/>
  <c r="O1975" i="37"/>
  <c r="O2291" i="37"/>
  <c r="O1231" i="37"/>
  <c r="O1245" i="37"/>
  <c r="O1282" i="37"/>
  <c r="O1298" i="37"/>
  <c r="O1306" i="37"/>
  <c r="O1322" i="37"/>
  <c r="O1352" i="37"/>
  <c r="O1467" i="37"/>
  <c r="O1491" i="37"/>
  <c r="O2408" i="37"/>
  <c r="O2416" i="37"/>
  <c r="O2424" i="37"/>
  <c r="O2432" i="37"/>
  <c r="O2440" i="37"/>
  <c r="O2463" i="37"/>
  <c r="O2478" i="37"/>
  <c r="O2493" i="37"/>
  <c r="O521" i="37"/>
  <c r="O529" i="37"/>
  <c r="O579" i="37"/>
  <c r="O586" i="37"/>
  <c r="O593" i="37"/>
  <c r="O600" i="37"/>
  <c r="O641" i="37"/>
  <c r="O648" i="37"/>
  <c r="O662" i="37"/>
  <c r="O676" i="37"/>
  <c r="O767" i="37"/>
  <c r="O830" i="37"/>
  <c r="O862" i="37"/>
  <c r="O870" i="37"/>
  <c r="O962" i="37"/>
  <c r="O978" i="37"/>
  <c r="O1452" i="37"/>
  <c r="O1551" i="37"/>
  <c r="O1622" i="37"/>
  <c r="O1676" i="37"/>
  <c r="O1746" i="37"/>
  <c r="O1777" i="37"/>
  <c r="O1785" i="37"/>
  <c r="O1854" i="37"/>
  <c r="O1862" i="37"/>
  <c r="O1946" i="37"/>
  <c r="O1969" i="37"/>
  <c r="O1992" i="37"/>
  <c r="O2015" i="37"/>
  <c r="O2022" i="37"/>
  <c r="O2045" i="37"/>
  <c r="O2053" i="37"/>
  <c r="O2068" i="37"/>
  <c r="O2076" i="37"/>
  <c r="O2129" i="37"/>
  <c r="O2136" i="37"/>
  <c r="O2237" i="37"/>
  <c r="O2245" i="37"/>
  <c r="O2261" i="37"/>
  <c r="O2340" i="37"/>
  <c r="O2347" i="37"/>
  <c r="O2378" i="37"/>
  <c r="O2448" i="37"/>
  <c r="O2471" i="37"/>
  <c r="O621" i="37"/>
  <c r="O691" i="37"/>
  <c r="O1041" i="37"/>
  <c r="O1126" i="37"/>
  <c r="O1315" i="37"/>
  <c r="O1323" i="37"/>
  <c r="O1353" i="37"/>
  <c r="O1429" i="37"/>
  <c r="O1468" i="37"/>
  <c r="O1560" i="37"/>
  <c r="O1692" i="37"/>
  <c r="O1700" i="37"/>
  <c r="O963" i="37"/>
  <c r="O1134" i="37"/>
  <c r="O1552" i="37"/>
  <c r="O1576" i="37"/>
  <c r="O1591" i="37"/>
  <c r="O1747" i="37"/>
  <c r="O1885" i="37"/>
  <c r="O2199" i="37"/>
  <c r="O2207" i="37"/>
  <c r="O2254" i="37"/>
  <c r="O2278" i="37"/>
  <c r="O2309" i="37"/>
  <c r="O2325" i="37"/>
  <c r="O2333" i="37"/>
  <c r="O2341" i="37"/>
  <c r="O2379" i="37"/>
  <c r="O2449" i="37"/>
  <c r="O2472" i="37"/>
  <c r="O2502" i="37"/>
  <c r="O523" i="37"/>
  <c r="O566" i="37"/>
  <c r="O636" i="37"/>
  <c r="O650" i="37"/>
  <c r="O656" i="37"/>
  <c r="O678" i="37"/>
  <c r="O692" i="37"/>
  <c r="O769" i="37"/>
  <c r="O777" i="37"/>
  <c r="O840" i="37"/>
  <c r="O848" i="37"/>
  <c r="O856" i="37"/>
  <c r="O964" i="37"/>
  <c r="O972" i="37"/>
  <c r="O1026" i="37"/>
  <c r="O1142" i="37"/>
  <c r="O1218" i="37"/>
  <c r="O1240" i="37"/>
  <c r="O1269" i="37"/>
  <c r="O1308" i="37"/>
  <c r="O1316" i="37"/>
  <c r="O1324" i="37"/>
  <c r="O1339" i="37"/>
  <c r="O1415" i="37"/>
  <c r="O1422" i="37"/>
  <c r="O1477" i="37"/>
  <c r="O1508" i="37"/>
  <c r="O1515" i="37"/>
  <c r="O1530" i="37"/>
  <c r="O1538" i="37"/>
  <c r="O1553" i="37"/>
  <c r="O1561" i="37"/>
  <c r="O1584" i="37"/>
  <c r="O1592" i="37"/>
  <c r="O1608" i="37"/>
  <c r="O1639" i="37"/>
  <c r="O1662" i="37"/>
  <c r="O1701" i="37"/>
  <c r="O1755" i="37"/>
  <c r="O1763" i="37"/>
  <c r="O1779" i="37"/>
  <c r="O1824" i="37"/>
  <c r="O1832" i="37"/>
  <c r="O1840" i="37"/>
  <c r="O1848" i="37"/>
  <c r="O1856" i="37"/>
  <c r="O1901" i="37"/>
  <c r="O1909" i="37"/>
  <c r="O1925" i="37"/>
  <c r="O1978" i="37"/>
  <c r="O1993" i="37"/>
  <c r="O2031" i="37"/>
  <c r="O2093" i="37"/>
  <c r="O2108" i="37"/>
  <c r="O2138" i="37"/>
  <c r="O2161" i="37"/>
  <c r="O2294" i="37"/>
  <c r="O2302" i="37"/>
  <c r="O2310" i="37"/>
  <c r="O2349" i="37"/>
  <c r="O2372" i="37"/>
  <c r="O2387" i="37"/>
  <c r="O2402" i="37"/>
  <c r="O2410" i="37"/>
  <c r="O2418" i="37"/>
  <c r="O2426" i="37"/>
  <c r="O2434" i="37"/>
  <c r="O41" i="37"/>
  <c r="O61" i="37"/>
  <c r="O68" i="37"/>
  <c r="O235" i="37"/>
  <c r="O371" i="37"/>
  <c r="O442" i="37"/>
  <c r="O601" i="37"/>
  <c r="O1015" i="37"/>
  <c r="O2685" i="37"/>
  <c r="O2693" i="37"/>
  <c r="O2701" i="37"/>
  <c r="O2709" i="37"/>
  <c r="O2733" i="37"/>
  <c r="O2757" i="37"/>
  <c r="O2765" i="37"/>
  <c r="O2773" i="37"/>
  <c r="O2781" i="37"/>
  <c r="O2789" i="37"/>
  <c r="O2797" i="37"/>
  <c r="O2805" i="37"/>
  <c r="O2813" i="37"/>
  <c r="O2821" i="37"/>
  <c r="O2831" i="37"/>
  <c r="O2839" i="37"/>
  <c r="O2847" i="37"/>
  <c r="O2855" i="37"/>
  <c r="O2863" i="37"/>
  <c r="O2871" i="37"/>
  <c r="O2879" i="37"/>
  <c r="O2887" i="37"/>
  <c r="O2895" i="37"/>
  <c r="O2903" i="37"/>
  <c r="O2911" i="37"/>
  <c r="O2919" i="37"/>
  <c r="O2927" i="37"/>
  <c r="O2935" i="37"/>
  <c r="O2943" i="37"/>
  <c r="O2951" i="37"/>
  <c r="O2959" i="37"/>
  <c r="O2967" i="37"/>
  <c r="O2975" i="37"/>
  <c r="O2983" i="37"/>
  <c r="O2991" i="37"/>
  <c r="O2999" i="37"/>
  <c r="O3007" i="37"/>
  <c r="O3015" i="37"/>
  <c r="O3023" i="37"/>
  <c r="O3031" i="37"/>
  <c r="O3039" i="37"/>
  <c r="O3047" i="37"/>
  <c r="O3063" i="37"/>
  <c r="O3071" i="37"/>
  <c r="O3079" i="37"/>
  <c r="O3087" i="37"/>
  <c r="O3095" i="37"/>
  <c r="O3103" i="37"/>
  <c r="O3111" i="37"/>
  <c r="O2506" i="37"/>
  <c r="O7" i="37"/>
  <c r="O21" i="37"/>
  <c r="O42" i="37"/>
  <c r="O49" i="37"/>
  <c r="O83" i="37"/>
  <c r="O672" i="37"/>
  <c r="O759" i="37"/>
  <c r="O2968" i="37"/>
  <c r="O2992" i="37"/>
  <c r="O2547" i="37"/>
  <c r="O2555" i="37"/>
  <c r="O2563" i="37"/>
  <c r="O2571" i="37"/>
  <c r="O8" i="37"/>
  <c r="O50" i="37"/>
  <c r="O76" i="37"/>
  <c r="O222" i="37"/>
  <c r="O412" i="37"/>
  <c r="O515" i="37"/>
  <c r="O753" i="37"/>
  <c r="O1274" i="37"/>
  <c r="O29" i="37"/>
  <c r="O63" i="37"/>
  <c r="O277" i="37"/>
  <c r="O284" i="37"/>
  <c r="O208" i="37"/>
  <c r="O337" i="37"/>
  <c r="O344" i="37"/>
  <c r="O630" i="37"/>
  <c r="O24" i="37"/>
  <c r="O38" i="37"/>
  <c r="O52" i="37"/>
  <c r="O271" i="37"/>
  <c r="O857" i="37"/>
  <c r="O865" i="37"/>
  <c r="O1111" i="37"/>
  <c r="O2737" i="37"/>
  <c r="O2745" i="37"/>
  <c r="O2753" i="37"/>
  <c r="O2761" i="37"/>
  <c r="O2769" i="37"/>
  <c r="O2777" i="37"/>
  <c r="O2785" i="37"/>
  <c r="O2793" i="37"/>
  <c r="O2801" i="37"/>
  <c r="O2809" i="37"/>
  <c r="O2827" i="37"/>
  <c r="O2835" i="37"/>
  <c r="O2843" i="37"/>
  <c r="O2851" i="37"/>
  <c r="O2859" i="37"/>
  <c r="O2867" i="37"/>
  <c r="O2875" i="37"/>
  <c r="O2883" i="37"/>
  <c r="O2891" i="37"/>
  <c r="O2899" i="37"/>
  <c r="O2907" i="37"/>
  <c r="O2915" i="37"/>
  <c r="O2923" i="37"/>
  <c r="O2931" i="37"/>
  <c r="O2939" i="37"/>
  <c r="O2947" i="37"/>
  <c r="O2955" i="37"/>
  <c r="O2963" i="37"/>
  <c r="O2971" i="37"/>
  <c r="O2979" i="37"/>
  <c r="O2987" i="37"/>
  <c r="O2995" i="37"/>
  <c r="O3003" i="37"/>
  <c r="O3011" i="37"/>
  <c r="O3019" i="37"/>
  <c r="O3027" i="37"/>
  <c r="O3035" i="37"/>
  <c r="O3043" i="37"/>
  <c r="O3059" i="37"/>
  <c r="O3067" i="37"/>
  <c r="O3075" i="37"/>
  <c r="O3083" i="37"/>
  <c r="O31" i="37"/>
  <c r="O45" i="37"/>
  <c r="O59" i="37"/>
  <c r="O126" i="37"/>
  <c r="O193" i="37"/>
  <c r="O201" i="37"/>
  <c r="O391" i="37"/>
  <c r="O483" i="37"/>
  <c r="O510" i="37"/>
  <c r="O611" i="37"/>
  <c r="O927" i="37"/>
  <c r="O2674" i="37"/>
  <c r="O2698" i="37"/>
  <c r="O2706" i="37"/>
  <c r="O2714" i="37"/>
  <c r="O2722" i="37"/>
  <c r="O2730" i="37"/>
  <c r="O2738" i="37"/>
  <c r="O32" i="37"/>
  <c r="O39" i="37"/>
  <c r="O46" i="37"/>
  <c r="O119" i="37"/>
  <c r="O384" i="37"/>
  <c r="O826" i="37"/>
  <c r="O834" i="37"/>
  <c r="O179" i="37"/>
  <c r="O448" i="37"/>
  <c r="O525" i="37"/>
  <c r="O544" i="37"/>
  <c r="O11" i="37"/>
  <c r="O19" i="37"/>
  <c r="O33" i="37"/>
  <c r="O54" i="37"/>
  <c r="O250" i="37"/>
  <c r="O559" i="37"/>
  <c r="O788" i="37"/>
  <c r="O913" i="37"/>
  <c r="O1091" i="37"/>
  <c r="O842" i="37"/>
  <c r="O850" i="37"/>
  <c r="O91" i="37"/>
  <c r="O127" i="37"/>
  <c r="O152" i="37"/>
  <c r="O166" i="37"/>
  <c r="O187" i="37"/>
  <c r="Q216" i="37"/>
  <c r="O230" i="37"/>
  <c r="O305" i="37"/>
  <c r="O365" i="37"/>
  <c r="O569" i="37"/>
  <c r="O708" i="37"/>
  <c r="O766" i="37"/>
  <c r="O804" i="37"/>
  <c r="O812" i="37"/>
  <c r="O820" i="37"/>
  <c r="O851" i="37"/>
  <c r="O858" i="37"/>
  <c r="O866" i="37"/>
  <c r="O908" i="37"/>
  <c r="O922" i="37"/>
  <c r="O969" i="37"/>
  <c r="O1030" i="37"/>
  <c r="O1051" i="37"/>
  <c r="O1078" i="37"/>
  <c r="O1085" i="37"/>
  <c r="O1157" i="37"/>
  <c r="O1182" i="37"/>
  <c r="O71" i="37"/>
  <c r="O121" i="37"/>
  <c r="O153" i="37"/>
  <c r="O188" i="37"/>
  <c r="O210" i="37"/>
  <c r="O237" i="37"/>
  <c r="O251" i="37"/>
  <c r="O292" i="37"/>
  <c r="O326" i="37"/>
  <c r="O352" i="37"/>
  <c r="O386" i="37"/>
  <c r="O436" i="37"/>
  <c r="O479" i="37"/>
  <c r="O511" i="37"/>
  <c r="O545" i="37"/>
  <c r="O722" i="37"/>
  <c r="O736" i="37"/>
  <c r="O828" i="37"/>
  <c r="O867" i="37"/>
  <c r="O935" i="37"/>
  <c r="O942" i="37"/>
  <c r="O996" i="37"/>
  <c r="O1058" i="37"/>
  <c r="O1065" i="37"/>
  <c r="O1093" i="37"/>
  <c r="O1119" i="37"/>
  <c r="O1176" i="37"/>
  <c r="O1402" i="37"/>
  <c r="O1771" i="37"/>
  <c r="O85" i="37"/>
  <c r="O160" i="37"/>
  <c r="O167" i="37"/>
  <c r="O224" i="37"/>
  <c r="O790" i="37"/>
  <c r="O1031" i="37"/>
  <c r="O1038" i="37"/>
  <c r="O94" i="37"/>
  <c r="O101" i="37"/>
  <c r="O161" i="37"/>
  <c r="O218" i="37"/>
  <c r="O225" i="37"/>
  <c r="O245" i="37"/>
  <c r="O253" i="37"/>
  <c r="O273" i="37"/>
  <c r="O294" i="37"/>
  <c r="O320" i="37"/>
  <c r="O373" i="37"/>
  <c r="O393" i="37"/>
  <c r="O408" i="37"/>
  <c r="O527" i="37"/>
  <c r="O565" i="37"/>
  <c r="O776" i="37"/>
  <c r="O798" i="37"/>
  <c r="O895" i="37"/>
  <c r="O924" i="37"/>
  <c r="O950" i="37"/>
  <c r="O956" i="37"/>
  <c r="O984" i="37"/>
  <c r="O997" i="37"/>
  <c r="O1059" i="37"/>
  <c r="O1087" i="37"/>
  <c r="O1094" i="37"/>
  <c r="O1120" i="37"/>
  <c r="O1152" i="37"/>
  <c r="O1726" i="37"/>
  <c r="O444" i="37"/>
  <c r="O738" i="37"/>
  <c r="O869" i="37"/>
  <c r="O876" i="37"/>
  <c r="O903" i="37"/>
  <c r="O937" i="37"/>
  <c r="O977" i="37"/>
  <c r="O991" i="37"/>
  <c r="O1025" i="37"/>
  <c r="O1053" i="37"/>
  <c r="O1060" i="37"/>
  <c r="O1095" i="37"/>
  <c r="O1108" i="37"/>
  <c r="O1127" i="37"/>
  <c r="O1140" i="37"/>
  <c r="O1165" i="37"/>
  <c r="O1171" i="37"/>
  <c r="O108" i="37"/>
  <c r="O116" i="37"/>
  <c r="O130" i="37"/>
  <c r="O205" i="37"/>
  <c r="O280" i="37"/>
  <c r="O301" i="37"/>
  <c r="O693" i="37"/>
  <c r="O87" i="37"/>
  <c r="O109" i="37"/>
  <c r="O155" i="37"/>
  <c r="O169" i="37"/>
  <c r="O198" i="37"/>
  <c r="O239" i="37"/>
  <c r="O281" i="37"/>
  <c r="O322" i="37"/>
  <c r="O341" i="37"/>
  <c r="O395" i="37"/>
  <c r="O445" i="37"/>
  <c r="O481" i="37"/>
  <c r="O513" i="37"/>
  <c r="O537" i="37"/>
  <c r="O585" i="37"/>
  <c r="O717" i="37"/>
  <c r="O739" i="37"/>
  <c r="O785" i="37"/>
  <c r="O792" i="37"/>
  <c r="O838" i="37"/>
  <c r="O846" i="37"/>
  <c r="O854" i="37"/>
  <c r="O897" i="37"/>
  <c r="O925" i="37"/>
  <c r="O938" i="37"/>
  <c r="O992" i="37"/>
  <c r="O1047" i="37"/>
  <c r="O1088" i="37"/>
  <c r="O1172" i="37"/>
  <c r="O1346" i="37"/>
  <c r="O2089" i="37"/>
  <c r="O2141" i="37"/>
  <c r="O88" i="37"/>
  <c r="O103" i="37"/>
  <c r="O131" i="37"/>
  <c r="O150" i="37"/>
  <c r="O170" i="37"/>
  <c r="O177" i="37"/>
  <c r="O184" i="37"/>
  <c r="O233" i="37"/>
  <c r="O247" i="37"/>
  <c r="O282" i="37"/>
  <c r="O289" i="37"/>
  <c r="O329" i="37"/>
  <c r="O342" i="37"/>
  <c r="O349" i="37"/>
  <c r="O389" i="37"/>
  <c r="O396" i="37"/>
  <c r="O403" i="37"/>
  <c r="O417" i="37"/>
  <c r="O424" i="37"/>
  <c r="O452" i="37"/>
  <c r="O711" i="37"/>
  <c r="O718" i="37"/>
  <c r="O740" i="37"/>
  <c r="O745" i="37"/>
  <c r="O757" i="37"/>
  <c r="O763" i="37"/>
  <c r="O770" i="37"/>
  <c r="O778" i="37"/>
  <c r="O793" i="37"/>
  <c r="O824" i="37"/>
  <c r="O832" i="37"/>
  <c r="O863" i="37"/>
  <c r="O871" i="37"/>
  <c r="O878" i="37"/>
  <c r="O918" i="37"/>
  <c r="O932" i="37"/>
  <c r="O1103" i="37"/>
  <c r="O1135" i="37"/>
  <c r="O1173" i="37"/>
  <c r="O1797" i="37"/>
  <c r="O2060" i="37"/>
  <c r="O2367" i="37"/>
  <c r="O2405" i="37"/>
  <c r="O74" i="37"/>
  <c r="O89" i="37"/>
  <c r="O104" i="37"/>
  <c r="O125" i="37"/>
  <c r="O192" i="37"/>
  <c r="O200" i="37"/>
  <c r="O248" i="37"/>
  <c r="O316" i="37"/>
  <c r="O425" i="37"/>
  <c r="O605" i="37"/>
  <c r="O864" i="37"/>
  <c r="O912" i="37"/>
  <c r="O1014" i="37"/>
  <c r="O1027" i="37"/>
  <c r="O1090" i="37"/>
  <c r="O1117" i="37"/>
  <c r="O1123" i="37"/>
  <c r="O1258" i="37"/>
  <c r="Q75" i="37"/>
  <c r="O214" i="37"/>
  <c r="O221" i="37"/>
  <c r="O228" i="37"/>
  <c r="O242" i="37"/>
  <c r="O249" i="37"/>
  <c r="O270" i="37"/>
  <c r="O297" i="37"/>
  <c r="O310" i="37"/>
  <c r="O317" i="37"/>
  <c r="O357" i="37"/>
  <c r="O370" i="37"/>
  <c r="O376" i="37"/>
  <c r="O441" i="37"/>
  <c r="O453" i="37"/>
  <c r="O477" i="37"/>
  <c r="O509" i="37"/>
  <c r="O553" i="37"/>
  <c r="O685" i="37"/>
  <c r="O741" i="37"/>
  <c r="O772" i="37"/>
  <c r="O780" i="37"/>
  <c r="O849" i="37"/>
  <c r="O872" i="37"/>
  <c r="O886" i="37"/>
  <c r="O892" i="37"/>
  <c r="O920" i="37"/>
  <c r="O988" i="37"/>
  <c r="O1001" i="37"/>
  <c r="O1035" i="37"/>
  <c r="O1056" i="37"/>
  <c r="O1104" i="37"/>
  <c r="O1136" i="37"/>
  <c r="O1149" i="37"/>
  <c r="O1155" i="37"/>
  <c r="O1334" i="37"/>
  <c r="O1568" i="37"/>
  <c r="O1941" i="37"/>
  <c r="O2429" i="37"/>
  <c r="O1197" i="37"/>
  <c r="O1203" i="37"/>
  <c r="O1227" i="37"/>
  <c r="O1268" i="37"/>
  <c r="O1303" i="37"/>
  <c r="O1364" i="37"/>
  <c r="O1432" i="37"/>
  <c r="O1473" i="37"/>
  <c r="O1494" i="37"/>
  <c r="O1500" i="37"/>
  <c r="O1507" i="37"/>
  <c r="O1513" i="37"/>
  <c r="O1533" i="37"/>
  <c r="O1540" i="37"/>
  <c r="O1602" i="37"/>
  <c r="O1615" i="37"/>
  <c r="O1649" i="37"/>
  <c r="O1681" i="37"/>
  <c r="O1708" i="37"/>
  <c r="O1714" i="37"/>
  <c r="O1732" i="37"/>
  <c r="O1752" i="37"/>
  <c r="O1778" i="37"/>
  <c r="O1843" i="37"/>
  <c r="O1881" i="37"/>
  <c r="O1900" i="37"/>
  <c r="O1915" i="37"/>
  <c r="O1922" i="37"/>
  <c r="O1994" i="37"/>
  <c r="O2001" i="37"/>
  <c r="O2055" i="37"/>
  <c r="O2067" i="37"/>
  <c r="O2171" i="37"/>
  <c r="O2224" i="37"/>
  <c r="O2269" i="37"/>
  <c r="O2277" i="37"/>
  <c r="O2284" i="37"/>
  <c r="O2299" i="37"/>
  <c r="O2306" i="37"/>
  <c r="O2319" i="37"/>
  <c r="O2332" i="37"/>
  <c r="O2338" i="37"/>
  <c r="O2344" i="37"/>
  <c r="O2350" i="37"/>
  <c r="O2356" i="37"/>
  <c r="O2411" i="37"/>
  <c r="O1251" i="37"/>
  <c r="O1280" i="37"/>
  <c r="O1292" i="37"/>
  <c r="O1420" i="37"/>
  <c r="O1616" i="37"/>
  <c r="O1908" i="37"/>
  <c r="O1995" i="37"/>
  <c r="O1384" i="37"/>
  <c r="O1488" i="37"/>
  <c r="O1617" i="37"/>
  <c r="O1624" i="37"/>
  <c r="O1702" i="37"/>
  <c r="O1709" i="37"/>
  <c r="O1895" i="37"/>
  <c r="O1963" i="37"/>
  <c r="O2038" i="37"/>
  <c r="O2049" i="37"/>
  <c r="O2062" i="37"/>
  <c r="O2079" i="37"/>
  <c r="O2085" i="37"/>
  <c r="O2090" i="37"/>
  <c r="O2188" i="37"/>
  <c r="O2394" i="37"/>
  <c r="O2443" i="37"/>
  <c r="O2456" i="37"/>
  <c r="O2462" i="37"/>
  <c r="O2474" i="37"/>
  <c r="O2486" i="37"/>
  <c r="O2492" i="37"/>
  <c r="O2498" i="37"/>
  <c r="O1180" i="37"/>
  <c r="O1252" i="37"/>
  <c r="O1275" i="37"/>
  <c r="O1293" i="37"/>
  <c r="O1336" i="37"/>
  <c r="O1409" i="37"/>
  <c r="O1421" i="37"/>
  <c r="O1521" i="37"/>
  <c r="O1535" i="37"/>
  <c r="O1563" i="37"/>
  <c r="O1570" i="37"/>
  <c r="O1589" i="37"/>
  <c r="O1656" i="37"/>
  <c r="O1670" i="37"/>
  <c r="O1760" i="37"/>
  <c r="O1819" i="37"/>
  <c r="O1917" i="37"/>
  <c r="O1924" i="37"/>
  <c r="O1943" i="37"/>
  <c r="O1971" i="37"/>
  <c r="O2114" i="37"/>
  <c r="O2137" i="37"/>
  <c r="O2143" i="37"/>
  <c r="O2149" i="37"/>
  <c r="O2196" i="37"/>
  <c r="O2233" i="37"/>
  <c r="O2256" i="37"/>
  <c r="O2263" i="37"/>
  <c r="O2286" i="37"/>
  <c r="O2314" i="37"/>
  <c r="O2327" i="37"/>
  <c r="O1683" i="37"/>
  <c r="O1786" i="37"/>
  <c r="O2091" i="37"/>
  <c r="O2395" i="37"/>
  <c r="O1187" i="37"/>
  <c r="O1235" i="37"/>
  <c r="O1337" i="37"/>
  <c r="O1503" i="37"/>
  <c r="O1543" i="37"/>
  <c r="O1558" i="37"/>
  <c r="O1564" i="37"/>
  <c r="O1604" i="37"/>
  <c r="O1820" i="37"/>
  <c r="O1876" i="37"/>
  <c r="O1910" i="37"/>
  <c r="O1991" i="37"/>
  <c r="O1997" i="37"/>
  <c r="O2009" i="37"/>
  <c r="O2021" i="37"/>
  <c r="O2115" i="37"/>
  <c r="O2155" i="37"/>
  <c r="O2212" i="37"/>
  <c r="O2257" i="37"/>
  <c r="O2272" i="37"/>
  <c r="O2315" i="37"/>
  <c r="O2328" i="37"/>
  <c r="O2334" i="37"/>
  <c r="O2346" i="37"/>
  <c r="O2358" i="37"/>
  <c r="O2364" i="37"/>
  <c r="O1361" i="37"/>
  <c r="O1392" i="37"/>
  <c r="O1645" i="37"/>
  <c r="O1671" i="37"/>
  <c r="O1690" i="37"/>
  <c r="O1735" i="37"/>
  <c r="O1787" i="37"/>
  <c r="O1918" i="37"/>
  <c r="O1931" i="37"/>
  <c r="O1965" i="37"/>
  <c r="O2280" i="37"/>
  <c r="O2464" i="37"/>
  <c r="O2476" i="37"/>
  <c r="O1188" i="37"/>
  <c r="O1300" i="37"/>
  <c r="O1367" i="37"/>
  <c r="O1571" i="37"/>
  <c r="O1605" i="37"/>
  <c r="O1619" i="37"/>
  <c r="O1781" i="37"/>
  <c r="O1919" i="37"/>
  <c r="O2322" i="37"/>
  <c r="O2335" i="37"/>
  <c r="O1277" i="37"/>
  <c r="O1319" i="37"/>
  <c r="O1393" i="37"/>
  <c r="O1523" i="37"/>
  <c r="O1652" i="37"/>
  <c r="O1685" i="37"/>
  <c r="O1717" i="37"/>
  <c r="O1788" i="37"/>
  <c r="O1808" i="37"/>
  <c r="O1926" i="37"/>
  <c r="O2213" i="37"/>
  <c r="O2281" i="37"/>
  <c r="O2390" i="37"/>
  <c r="O2494" i="37"/>
  <c r="O1219" i="37"/>
  <c r="O1356" i="37"/>
  <c r="O1450" i="37"/>
  <c r="O1456" i="37"/>
  <c r="O1627" i="37"/>
  <c r="O1666" i="37"/>
  <c r="O1985" i="37"/>
  <c r="O2035" i="37"/>
  <c r="O2058" i="37"/>
  <c r="O2081" i="37"/>
  <c r="O2163" i="37"/>
  <c r="O2175" i="37"/>
  <c r="O2243" i="37"/>
  <c r="O2336" i="37"/>
  <c r="O2348" i="37"/>
  <c r="O2439" i="37"/>
  <c r="O1307" i="37"/>
  <c r="O1320" i="37"/>
  <c r="O1545" i="37"/>
  <c r="O1718" i="37"/>
  <c r="O1756" i="37"/>
  <c r="O1802" i="37"/>
  <c r="O1860" i="37"/>
  <c r="O1947" i="37"/>
  <c r="O1967" i="37"/>
  <c r="O1986" i="37"/>
  <c r="O2029" i="37"/>
  <c r="O2214" i="37"/>
  <c r="O2229" i="37"/>
  <c r="O2282" i="37"/>
  <c r="O1243" i="37"/>
  <c r="O1357" i="37"/>
  <c r="O1492" i="37"/>
  <c r="O1518" i="37"/>
  <c r="O1600" i="37"/>
  <c r="O1621" i="37"/>
  <c r="O1796" i="37"/>
  <c r="O1835" i="37"/>
  <c r="O2094" i="37"/>
  <c r="O2117" i="37"/>
  <c r="O2122" i="37"/>
  <c r="O2146" i="37"/>
  <c r="O2366" i="37"/>
  <c r="O2404" i="37"/>
  <c r="O2428" i="37"/>
  <c r="O2495" i="37"/>
  <c r="O1208" i="37"/>
  <c r="O1261" i="37"/>
  <c r="O1321" i="37"/>
  <c r="O1327" i="37"/>
  <c r="O1546" i="37"/>
  <c r="O1607" i="37"/>
  <c r="O1614" i="37"/>
  <c r="O1635" i="37"/>
  <c r="O1790" i="37"/>
  <c r="O1829" i="37"/>
  <c r="O2042" i="37"/>
  <c r="O2083" i="37"/>
  <c r="O2158" i="37"/>
  <c r="O2253" i="37"/>
  <c r="O2311" i="37"/>
  <c r="O1184" i="37"/>
  <c r="O1196" i="37"/>
  <c r="O1232" i="37"/>
  <c r="O1267" i="37"/>
  <c r="O1401" i="37"/>
  <c r="O1458" i="37"/>
  <c r="O1464" i="37"/>
  <c r="O1472" i="37"/>
  <c r="O1493" i="37"/>
  <c r="O1629" i="37"/>
  <c r="O1642" i="37"/>
  <c r="O1660" i="37"/>
  <c r="O1668" i="37"/>
  <c r="O1680" i="37"/>
  <c r="O1693" i="37"/>
  <c r="O1707" i="37"/>
  <c r="O1738" i="37"/>
  <c r="O1764" i="37"/>
  <c r="O1817" i="37"/>
  <c r="O1855" i="37"/>
  <c r="O1914" i="37"/>
  <c r="O1921" i="37"/>
  <c r="O2006" i="37"/>
  <c r="O2017" i="37"/>
  <c r="O2095" i="37"/>
  <c r="O2123" i="37"/>
  <c r="O2147" i="37"/>
  <c r="O2170" i="37"/>
  <c r="O2215" i="37"/>
  <c r="O2223" i="37"/>
  <c r="O2268" i="37"/>
  <c r="O2276" i="37"/>
  <c r="O2298" i="37"/>
  <c r="O2305" i="37"/>
  <c r="O2312" i="37"/>
  <c r="O2318" i="37"/>
  <c r="O2331" i="37"/>
  <c r="O2490" i="37"/>
  <c r="O106" i="37"/>
  <c r="O98" i="37"/>
  <c r="O462" i="37"/>
  <c r="O721" i="37"/>
  <c r="O138" i="37"/>
  <c r="O397" i="37"/>
  <c r="O439" i="37"/>
  <c r="O114" i="37"/>
  <c r="O110" i="37"/>
  <c r="O402" i="37"/>
  <c r="O435" i="37"/>
  <c r="O781" i="37"/>
  <c r="O398" i="37"/>
  <c r="O431" i="37"/>
  <c r="O703" i="37"/>
  <c r="O394" i="37"/>
  <c r="O426" i="37"/>
  <c r="O459" i="37"/>
  <c r="O716" i="37"/>
  <c r="O775" i="37"/>
  <c r="O843" i="37"/>
  <c r="O1043" i="37"/>
  <c r="O422" i="37"/>
  <c r="O455" i="37"/>
  <c r="O731" i="37"/>
  <c r="O768" i="37"/>
  <c r="O414" i="37"/>
  <c r="O447" i="37"/>
  <c r="O732" i="37"/>
  <c r="O737" i="37"/>
  <c r="O789" i="37"/>
  <c r="O809" i="37"/>
  <c r="O859" i="37"/>
  <c r="O873" i="37"/>
  <c r="O831" i="37"/>
  <c r="O845" i="37"/>
  <c r="O887" i="37"/>
  <c r="O979" i="37"/>
  <c r="O728" i="37"/>
  <c r="O733" i="37"/>
  <c r="O748" i="37"/>
  <c r="O839" i="37"/>
  <c r="O853" i="37"/>
  <c r="O765" i="37"/>
  <c r="O797" i="37"/>
  <c r="O811" i="37"/>
  <c r="O825" i="37"/>
  <c r="O994" i="37"/>
  <c r="O1189" i="37"/>
  <c r="O704" i="37"/>
  <c r="O709" i="37"/>
  <c r="O847" i="37"/>
  <c r="O861" i="37"/>
  <c r="O1109" i="37"/>
  <c r="O1141" i="37"/>
  <c r="O705" i="37"/>
  <c r="O773" i="37"/>
  <c r="O827" i="37"/>
  <c r="O841" i="37"/>
  <c r="O1028" i="37"/>
  <c r="O720" i="37"/>
  <c r="O725" i="37"/>
  <c r="O761" i="37"/>
  <c r="O813" i="37"/>
  <c r="O930" i="37"/>
  <c r="O701" i="37"/>
  <c r="O756" i="37"/>
  <c r="O807" i="37"/>
  <c r="O821" i="37"/>
  <c r="O881" i="37"/>
  <c r="O940" i="37"/>
  <c r="O945" i="37"/>
  <c r="O1004" i="37"/>
  <c r="O1009" i="37"/>
  <c r="O1068" i="37"/>
  <c r="O1073" i="37"/>
  <c r="O1083" i="37"/>
  <c r="O1099" i="37"/>
  <c r="O1115" i="37"/>
  <c r="O1131" i="37"/>
  <c r="O1147" i="37"/>
  <c r="O1163" i="37"/>
  <c r="O1179" i="37"/>
  <c r="O1195" i="37"/>
  <c r="O1211" i="37"/>
  <c r="O1281" i="37"/>
  <c r="O1585" i="37"/>
  <c r="O896" i="37"/>
  <c r="O901" i="37"/>
  <c r="O960" i="37"/>
  <c r="O965" i="37"/>
  <c r="O1024" i="37"/>
  <c r="O1029" i="37"/>
  <c r="O916" i="37"/>
  <c r="O921" i="37"/>
  <c r="O980" i="37"/>
  <c r="O985" i="37"/>
  <c r="O1044" i="37"/>
  <c r="O1049" i="37"/>
  <c r="O1089" i="37"/>
  <c r="O1105" i="37"/>
  <c r="O1121" i="37"/>
  <c r="O1137" i="37"/>
  <c r="O1153" i="37"/>
  <c r="O1169" i="37"/>
  <c r="O1185" i="37"/>
  <c r="O1201" i="37"/>
  <c r="O1217" i="37"/>
  <c r="O1233" i="37"/>
  <c r="O1249" i="37"/>
  <c r="O1265" i="37"/>
  <c r="O1487" i="37"/>
  <c r="O877" i="37"/>
  <c r="O936" i="37"/>
  <c r="O941" i="37"/>
  <c r="O1000" i="37"/>
  <c r="O1005" i="37"/>
  <c r="O1069" i="37"/>
  <c r="O1084" i="37"/>
  <c r="O1100" i="37"/>
  <c r="O1116" i="37"/>
  <c r="O1132" i="37"/>
  <c r="O917" i="37"/>
  <c r="O976" i="37"/>
  <c r="O981" i="37"/>
  <c r="O1040" i="37"/>
  <c r="O1045" i="37"/>
  <c r="O888" i="37"/>
  <c r="O893" i="37"/>
  <c r="O952" i="37"/>
  <c r="O957" i="37"/>
  <c r="O1016" i="37"/>
  <c r="O1021" i="37"/>
  <c r="O1080" i="37"/>
  <c r="O1096" i="37"/>
  <c r="O1112" i="37"/>
  <c r="O1128" i="37"/>
  <c r="O933" i="37"/>
  <c r="O1536" i="37"/>
  <c r="O884" i="37"/>
  <c r="O889" i="37"/>
  <c r="O948" i="37"/>
  <c r="O953" i="37"/>
  <c r="O1012" i="37"/>
  <c r="O1017" i="37"/>
  <c r="O1076" i="37"/>
  <c r="O1081" i="37"/>
  <c r="O1097" i="37"/>
  <c r="O1113" i="37"/>
  <c r="O1129" i="37"/>
  <c r="O1145" i="37"/>
  <c r="O1161" i="37"/>
  <c r="O1177" i="37"/>
  <c r="O1193" i="37"/>
  <c r="O1209" i="37"/>
  <c r="O1225" i="37"/>
  <c r="O1241" i="37"/>
  <c r="O1257" i="37"/>
  <c r="O1273" i="37"/>
  <c r="O1630" i="37"/>
  <c r="O909" i="37"/>
  <c r="O973" i="37"/>
  <c r="O1032" i="37"/>
  <c r="O1037" i="37"/>
  <c r="O1285" i="37"/>
  <c r="O1457" i="37"/>
  <c r="O1151" i="37"/>
  <c r="O1167" i="37"/>
  <c r="O1183" i="37"/>
  <c r="O1199" i="37"/>
  <c r="O1215" i="37"/>
  <c r="O1661" i="37"/>
  <c r="O880" i="37"/>
  <c r="O885" i="37"/>
  <c r="O944" i="37"/>
  <c r="O949" i="37"/>
  <c r="O1008" i="37"/>
  <c r="O1013" i="37"/>
  <c r="O1072" i="37"/>
  <c r="O1077" i="37"/>
  <c r="O1610" i="37"/>
  <c r="O1453" i="37"/>
  <c r="O1478" i="37"/>
  <c r="O1517" i="37"/>
  <c r="O1542" i="37"/>
  <c r="O1581" i="37"/>
  <c r="O1606" i="37"/>
  <c r="O1734" i="37"/>
  <c r="O1498" i="37"/>
  <c r="O1537" i="37"/>
  <c r="O1562" i="37"/>
  <c r="O1601" i="37"/>
  <c r="O1454" i="37"/>
  <c r="O1557" i="37"/>
  <c r="O1582" i="37"/>
  <c r="O1426" i="37"/>
  <c r="O1514" i="37"/>
  <c r="O1445" i="37"/>
  <c r="O1470" i="37"/>
  <c r="O1509" i="37"/>
  <c r="O1534" i="37"/>
  <c r="O1573" i="37"/>
  <c r="O1598" i="37"/>
  <c r="O1465" i="37"/>
  <c r="O1490" i="37"/>
  <c r="O1529" i="37"/>
  <c r="O1554" i="37"/>
  <c r="O1593" i="37"/>
  <c r="O1618" i="37"/>
  <c r="O1628" i="37"/>
  <c r="O1648" i="37"/>
  <c r="O1684" i="37"/>
  <c r="O1720" i="37"/>
  <c r="O1446" i="37"/>
  <c r="O1485" i="37"/>
  <c r="O1510" i="37"/>
  <c r="O1549" i="37"/>
  <c r="O1574" i="37"/>
  <c r="O1613" i="37"/>
  <c r="O1466" i="37"/>
  <c r="O1569" i="37"/>
  <c r="O1594" i="37"/>
  <c r="O1716" i="37"/>
  <c r="O1948" i="37"/>
  <c r="O1437" i="37"/>
  <c r="O1462" i="37"/>
  <c r="O1501" i="37"/>
  <c r="O1526" i="37"/>
  <c r="O1565" i="37"/>
  <c r="O1590" i="37"/>
  <c r="O1744" i="37"/>
  <c r="O1640" i="37"/>
  <c r="O1672" i="37"/>
  <c r="O1704" i="37"/>
  <c r="O1736" i="37"/>
  <c r="O1768" i="37"/>
  <c r="O1800" i="37"/>
  <c r="O1833" i="37"/>
  <c r="O1865" i="37"/>
  <c r="O1890" i="37"/>
  <c r="O1954" i="37"/>
  <c r="O1980" i="37"/>
  <c r="O1891" i="37"/>
  <c r="O1955" i="37"/>
  <c r="O1968" i="37"/>
  <c r="O1913" i="37"/>
  <c r="O1945" i="37"/>
  <c r="O2105" i="37"/>
  <c r="O1872" i="37"/>
  <c r="O1887" i="37"/>
  <c r="O1951" i="37"/>
  <c r="O1957" i="37"/>
  <c r="O2018" i="37"/>
  <c r="O1780" i="37"/>
  <c r="O1813" i="37"/>
  <c r="O1845" i="37"/>
  <c r="O1977" i="37"/>
  <c r="O2073" i="37"/>
  <c r="O1809" i="37"/>
  <c r="O1841" i="37"/>
  <c r="O2234" i="37"/>
  <c r="O2177" i="37"/>
  <c r="O2242" i="37"/>
  <c r="O2194" i="37"/>
  <c r="O2201" i="37"/>
  <c r="O2181" i="37"/>
  <c r="O2195" i="37"/>
  <c r="O2189" i="37"/>
  <c r="O2203" i="37"/>
  <c r="O2270" i="37"/>
  <c r="O2178" i="37"/>
  <c r="O2184" i="37"/>
  <c r="O2202" i="37"/>
  <c r="O2250" i="37"/>
  <c r="O2168" i="37"/>
  <c r="O2209" i="37"/>
  <c r="O2258" i="37"/>
  <c r="O2197" i="37"/>
  <c r="O2210" i="37"/>
  <c r="O2174" i="37"/>
  <c r="O2180" i="37"/>
  <c r="O2204" i="37"/>
  <c r="O2238" i="37"/>
  <c r="O2186" i="37"/>
  <c r="O2192" i="37"/>
  <c r="O2198" i="37"/>
  <c r="O2274" i="37"/>
  <c r="O2246" i="37"/>
  <c r="O2176" i="37"/>
  <c r="O2206" i="37"/>
  <c r="O2226" i="37"/>
  <c r="O2262" i="37"/>
  <c r="O2569" i="37"/>
  <c r="O2514" i="37"/>
  <c r="O2522" i="37"/>
  <c r="O2530" i="37"/>
  <c r="O2538" i="37"/>
  <c r="O2546" i="37"/>
  <c r="O2554" i="37"/>
  <c r="O2562" i="37"/>
  <c r="O2570" i="37"/>
  <c r="O3091" i="37"/>
  <c r="O2715" i="37"/>
  <c r="O2723" i="37"/>
  <c r="O2731" i="37"/>
  <c r="O2739" i="37"/>
  <c r="O2747" i="37"/>
  <c r="O2755" i="37"/>
  <c r="O2763" i="37"/>
  <c r="O2771" i="37"/>
  <c r="O2779" i="37"/>
  <c r="O2787" i="37"/>
  <c r="O2795" i="37"/>
  <c r="O2803" i="37"/>
  <c r="O2811" i="37"/>
  <c r="O2819" i="37"/>
  <c r="O2829" i="37"/>
  <c r="O2837" i="37"/>
  <c r="O2845" i="37"/>
  <c r="O2853" i="37"/>
  <c r="O2861" i="37"/>
  <c r="O2869" i="37"/>
  <c r="O2877" i="37"/>
  <c r="O2885" i="37"/>
  <c r="O2893" i="37"/>
  <c r="O2901" i="37"/>
  <c r="O2909" i="37"/>
  <c r="O2917" i="37"/>
  <c r="O2925" i="37"/>
  <c r="O2933" i="37"/>
  <c r="O2941" i="37"/>
  <c r="O2949" i="37"/>
  <c r="O2957" i="37"/>
  <c r="O2965" i="37"/>
  <c r="O2973" i="37"/>
  <c r="O2981" i="37"/>
  <c r="O2989" i="37"/>
  <c r="O2997" i="37"/>
  <c r="O3005" i="37"/>
  <c r="O3013" i="37"/>
  <c r="O3021" i="37"/>
  <c r="O3029" i="37"/>
  <c r="O3037" i="37"/>
  <c r="O3045" i="37"/>
  <c r="O3053" i="37"/>
  <c r="O3069" i="37"/>
  <c r="O2504" i="37"/>
  <c r="O2512" i="37"/>
  <c r="O2520" i="37"/>
  <c r="O2528" i="37"/>
  <c r="O2536" i="37"/>
  <c r="O2544" i="37"/>
  <c r="O2552" i="37"/>
  <c r="O2560" i="37"/>
  <c r="O2568" i="37"/>
  <c r="O2516" i="37"/>
  <c r="O2524" i="37"/>
  <c r="O2532" i="37"/>
  <c r="O2540" i="37"/>
  <c r="O2548" i="37"/>
  <c r="O2556" i="37"/>
  <c r="O2564" i="37"/>
  <c r="O2572" i="37"/>
  <c r="O2640" i="37"/>
  <c r="O2648" i="37"/>
  <c r="O2656" i="37"/>
  <c r="O2664" i="37"/>
  <c r="O2672" i="37"/>
  <c r="O2680" i="37"/>
  <c r="O2688" i="37"/>
  <c r="O2696" i="37"/>
  <c r="O2704" i="37"/>
  <c r="O2712" i="37"/>
  <c r="O2720" i="37"/>
  <c r="O2728" i="37"/>
  <c r="O2736" i="37"/>
  <c r="O2744" i="37"/>
  <c r="O2752" i="37"/>
  <c r="O2760" i="37"/>
  <c r="O2768" i="37"/>
  <c r="O2776" i="37"/>
  <c r="O2784" i="37"/>
  <c r="O2792" i="37"/>
  <c r="O2800" i="37"/>
  <c r="O2808" i="37"/>
  <c r="O2816" i="37"/>
  <c r="O2826" i="37"/>
  <c r="O2834" i="37"/>
  <c r="O2842" i="37"/>
  <c r="O2850" i="37"/>
  <c r="O2858" i="37"/>
  <c r="O2866" i="37"/>
  <c r="O2874" i="37"/>
  <c r="O2882" i="37"/>
  <c r="O2890" i="37"/>
  <c r="O2898" i="37"/>
  <c r="O2906" i="37"/>
  <c r="O2914" i="37"/>
  <c r="O2922" i="37"/>
  <c r="O2930" i="37"/>
  <c r="O2938" i="37"/>
  <c r="O2946" i="37"/>
  <c r="O2954" i="37"/>
  <c r="O2962" i="37"/>
  <c r="O2970" i="37"/>
  <c r="O2978" i="37"/>
  <c r="O2986" i="37"/>
  <c r="O2994" i="37"/>
  <c r="O3002" i="37"/>
  <c r="O3010" i="37"/>
  <c r="O3018" i="37"/>
  <c r="O3026" i="37"/>
  <c r="O3034" i="37"/>
  <c r="O3042" i="37"/>
  <c r="O3050" i="37"/>
  <c r="O3058" i="37"/>
  <c r="O3066" i="37"/>
  <c r="O3074" i="37"/>
  <c r="O3082" i="37"/>
  <c r="O3090" i="37"/>
  <c r="O3098" i="37"/>
  <c r="O3106" i="37"/>
  <c r="O3114" i="37"/>
  <c r="O3122" i="37"/>
  <c r="O2509" i="37"/>
  <c r="O2517" i="37"/>
  <c r="O2525" i="37"/>
  <c r="O2533" i="37"/>
  <c r="O2541" i="37"/>
  <c r="O2549" i="37"/>
  <c r="O2557" i="37"/>
  <c r="O2565" i="37"/>
  <c r="O2573" i="37"/>
  <c r="O3099" i="37"/>
  <c r="O3107" i="37"/>
  <c r="O3123" i="37"/>
  <c r="O2510" i="37"/>
  <c r="O2518" i="37"/>
  <c r="O2526" i="37"/>
  <c r="O2534" i="37"/>
  <c r="O2542" i="37"/>
  <c r="O2550" i="37"/>
  <c r="O2558" i="37"/>
  <c r="O2566" i="37"/>
  <c r="O2574" i="37"/>
  <c r="O2579" i="37"/>
  <c r="O2587" i="37"/>
  <c r="O2595" i="37"/>
  <c r="O2603" i="37"/>
  <c r="O2611" i="37"/>
  <c r="O2619" i="37"/>
  <c r="O2627" i="37"/>
  <c r="O2635" i="37"/>
  <c r="O2643" i="37"/>
  <c r="O2651" i="37"/>
  <c r="O2659" i="37"/>
  <c r="O2667" i="37"/>
  <c r="O2675" i="37"/>
  <c r="O2683" i="37"/>
  <c r="O2691" i="37"/>
  <c r="O2699" i="37"/>
  <c r="O2707" i="37"/>
  <c r="O3077" i="37"/>
  <c r="O3085" i="37"/>
  <c r="O3093" i="37"/>
  <c r="O3101" i="37"/>
  <c r="O3109" i="37"/>
  <c r="O3117" i="37"/>
  <c r="O3055" i="37"/>
  <c r="O3119" i="37"/>
  <c r="O2582" i="37"/>
  <c r="O2590" i="37"/>
  <c r="O2598" i="37"/>
  <c r="O3088" i="37"/>
  <c r="O3096" i="37"/>
  <c r="O3104" i="37"/>
  <c r="O3112" i="37"/>
  <c r="O3120" i="37"/>
  <c r="O2945" i="37"/>
  <c r="O2953" i="37"/>
  <c r="O2961" i="37"/>
  <c r="O2969" i="37"/>
  <c r="O2977" i="37"/>
  <c r="O2985" i="37"/>
  <c r="O2993" i="37"/>
  <c r="O3001" i="37"/>
  <c r="O3009" i="37"/>
  <c r="O3017" i="37"/>
  <c r="O3025" i="37"/>
  <c r="O3033" i="37"/>
  <c r="O3041" i="37"/>
  <c r="O3049" i="37"/>
  <c r="O3057" i="37"/>
  <c r="O3065" i="37"/>
  <c r="O3073" i="37"/>
  <c r="O3081" i="37"/>
  <c r="O3089" i="37"/>
  <c r="O3097" i="37"/>
  <c r="O3105" i="37"/>
  <c r="O3113" i="37"/>
  <c r="O3121" i="37"/>
  <c r="O3051" i="37"/>
  <c r="O3115" i="37"/>
  <c r="O2817" i="37"/>
  <c r="O2618" i="37"/>
  <c r="O2596" i="37"/>
  <c r="O2604" i="37"/>
  <c r="O2612" i="37"/>
  <c r="O2620" i="37"/>
  <c r="O2628" i="37"/>
  <c r="O2636" i="37"/>
  <c r="O2644" i="37"/>
  <c r="O2652" i="37"/>
  <c r="O2660" i="37"/>
  <c r="O2668" i="37"/>
  <c r="O2676" i="37"/>
  <c r="O2684" i="37"/>
  <c r="O2692" i="37"/>
  <c r="O2700" i="37"/>
  <c r="O2708" i="37"/>
  <c r="O2716" i="37"/>
  <c r="O2724" i="37"/>
  <c r="O2732" i="37"/>
  <c r="O2740" i="37"/>
  <c r="O2748" i="37"/>
  <c r="O2756" i="37"/>
  <c r="O2764" i="37"/>
  <c r="O2772" i="37"/>
  <c r="O2780" i="37"/>
  <c r="O2788" i="37"/>
  <c r="O2796" i="37"/>
  <c r="O2804" i="37"/>
  <c r="O2812" i="37"/>
  <c r="O2820" i="37"/>
  <c r="O2727" i="37"/>
  <c r="Q2708" i="37" l="1"/>
  <c r="Q3017" i="37"/>
  <c r="Q2659" i="37"/>
  <c r="Q2644" i="37"/>
  <c r="Q2565" i="37"/>
  <c r="Q2566" i="37"/>
  <c r="Q2533" i="37"/>
  <c r="Q2691" i="37"/>
  <c r="Q2817" i="37"/>
  <c r="Q2590" i="37"/>
  <c r="Q2796" i="37"/>
  <c r="Q2668" i="37"/>
  <c r="Q2740" i="37"/>
  <c r="Q2612" i="37"/>
  <c r="Q3049" i="37"/>
  <c r="Q3104" i="37"/>
  <c r="Q2534" i="37"/>
  <c r="Q2866" i="37"/>
  <c r="Q3122" i="37"/>
  <c r="Q2812" i="37"/>
  <c r="Q2804" i="37"/>
  <c r="Q3109" i="37"/>
  <c r="Q2977" i="37"/>
  <c r="Q3105" i="37"/>
  <c r="Q2619" i="37"/>
  <c r="Q3085" i="37"/>
  <c r="Q3081" i="37"/>
  <c r="Q3058" i="37"/>
  <c r="Q2772" i="37"/>
  <c r="Q2953" i="37"/>
  <c r="Q2595" i="37"/>
  <c r="Q2800" i="37"/>
  <c r="Q2764" i="37"/>
  <c r="Q2945" i="37"/>
  <c r="Q3077" i="37"/>
  <c r="Q2557" i="37"/>
  <c r="Q2922" i="37"/>
  <c r="Q2664" i="37"/>
  <c r="Q2981" i="37"/>
  <c r="Q2723" i="37"/>
  <c r="Q1948" i="37"/>
  <c r="Q2756" i="37"/>
  <c r="Q2628" i="37"/>
  <c r="Q3065" i="37"/>
  <c r="Q3120" i="37"/>
  <c r="Q2707" i="37"/>
  <c r="Q2579" i="37"/>
  <c r="Q2549" i="37"/>
  <c r="Q2914" i="37"/>
  <c r="Q2784" i="37"/>
  <c r="Q2656" i="37"/>
  <c r="Q2528" i="37"/>
  <c r="Q2973" i="37"/>
  <c r="Q2845" i="37"/>
  <c r="Q2715" i="37"/>
  <c r="Q2274" i="37"/>
  <c r="Q2178" i="37"/>
  <c r="Q1813" i="37"/>
  <c r="Q1865" i="37"/>
  <c r="Q1716" i="37"/>
  <c r="Q1554" i="37"/>
  <c r="Q1562" i="37"/>
  <c r="Q1273" i="37"/>
  <c r="Q953" i="37"/>
  <c r="Q1045" i="37"/>
  <c r="Q1265" i="37"/>
  <c r="Q921" i="37"/>
  <c r="Q1115" i="37"/>
  <c r="Q761" i="37"/>
  <c r="Q825" i="37"/>
  <c r="Q789" i="37"/>
  <c r="Q703" i="37"/>
  <c r="Q1914" i="37"/>
  <c r="Q1401" i="37"/>
  <c r="Q1327" i="37"/>
  <c r="Q1518" i="37"/>
  <c r="Q1320" i="37"/>
  <c r="Q1356" i="37"/>
  <c r="Q2335" i="37"/>
  <c r="Q2155" i="37"/>
  <c r="Q1187" i="37"/>
  <c r="Q1971" i="37"/>
  <c r="Q1293" i="37"/>
  <c r="Q2062" i="37"/>
  <c r="Q2067" i="37"/>
  <c r="Q1615" i="37"/>
  <c r="Q849" i="37"/>
  <c r="Q425" i="37"/>
  <c r="Q150" i="37"/>
  <c r="Q1087" i="37"/>
  <c r="Q24" i="37"/>
  <c r="Q2748" i="37"/>
  <c r="Q2620" i="37"/>
  <c r="Q3057" i="37"/>
  <c r="Q3112" i="37"/>
  <c r="Q2699" i="37"/>
  <c r="Q2574" i="37"/>
  <c r="Q2541" i="37"/>
  <c r="Q3034" i="37"/>
  <c r="Q2906" i="37"/>
  <c r="Q2776" i="37"/>
  <c r="Q2648" i="37"/>
  <c r="Q2520" i="37"/>
  <c r="Q2965" i="37"/>
  <c r="Q2837" i="37"/>
  <c r="Q3091" i="37"/>
  <c r="Q2198" i="37"/>
  <c r="Q2270" i="37"/>
  <c r="Q1780" i="37"/>
  <c r="Q1833" i="37"/>
  <c r="Q1594" i="37"/>
  <c r="Q1529" i="37"/>
  <c r="Q1537" i="37"/>
  <c r="Q885" i="37"/>
  <c r="Q1257" i="37"/>
  <c r="Q948" i="37"/>
  <c r="Q1040" i="37"/>
  <c r="Q1249" i="37"/>
  <c r="Q916" i="37"/>
  <c r="Q1099" i="37"/>
  <c r="Q725" i="37"/>
  <c r="Q811" i="37"/>
  <c r="Q737" i="37"/>
  <c r="Q431" i="37"/>
  <c r="Q2318" i="37"/>
  <c r="Q1855" i="37"/>
  <c r="Q1267" i="37"/>
  <c r="Q1321" i="37"/>
  <c r="Q1492" i="37"/>
  <c r="Q1307" i="37"/>
  <c r="Q1219" i="37"/>
  <c r="Q2322" i="37"/>
  <c r="Q1735" i="37"/>
  <c r="Q2115" i="37"/>
  <c r="Q2395" i="37"/>
  <c r="Q1943" i="37"/>
  <c r="Q1275" i="37"/>
  <c r="Q2049" i="37"/>
  <c r="Q1251" i="37"/>
  <c r="Q2055" i="37"/>
  <c r="Q1602" i="37"/>
  <c r="Q1941" i="37"/>
  <c r="Q780" i="37"/>
  <c r="Q249" i="37"/>
  <c r="Q316" i="37"/>
  <c r="Q918" i="37"/>
  <c r="Q424" i="37"/>
  <c r="Q131" i="37"/>
  <c r="Q792" i="37"/>
  <c r="Q155" i="37"/>
  <c r="Q1060" i="37"/>
  <c r="Q1059" i="37"/>
  <c r="Q273" i="37"/>
  <c r="Q1402" i="37"/>
  <c r="Q436" i="37"/>
  <c r="Q1051" i="37"/>
  <c r="Q230" i="37"/>
  <c r="Q19" i="37"/>
  <c r="Q2714" i="37"/>
  <c r="Q3075" i="37"/>
  <c r="Q2939" i="37"/>
  <c r="Q2801" i="37"/>
  <c r="Q630" i="37"/>
  <c r="Q2571" i="37"/>
  <c r="Q3095" i="37"/>
  <c r="Q2959" i="37"/>
  <c r="Q2831" i="37"/>
  <c r="Q601" i="37"/>
  <c r="Q2302" i="37"/>
  <c r="Q1824" i="37"/>
  <c r="Q1477" i="37"/>
  <c r="Q840" i="37"/>
  <c r="Q2325" i="37"/>
  <c r="Q1468" i="37"/>
  <c r="Q2237" i="37"/>
  <c r="Q1746" i="37"/>
  <c r="Q593" i="37"/>
  <c r="Q1322" i="37"/>
  <c r="Q1055" i="37"/>
  <c r="Q2228" i="37"/>
  <c r="Q1427" i="37"/>
  <c r="Q2469" i="37"/>
  <c r="Q2043" i="37"/>
  <c r="Q2368" i="37"/>
  <c r="Q1403" i="37"/>
  <c r="Q929" i="37"/>
  <c r="Q2413" i="37"/>
  <c r="Q1911" i="37"/>
  <c r="Q2351" i="37"/>
  <c r="Q1586" i="37"/>
  <c r="Q1278" i="37"/>
  <c r="Q267" i="37"/>
  <c r="Q2673" i="37"/>
  <c r="Q496" i="37"/>
  <c r="Q609" i="37"/>
  <c r="Q364" i="37"/>
  <c r="Q9" i="37"/>
  <c r="Q411" i="37"/>
  <c r="Q3080" i="37"/>
  <c r="Q2427" i="37"/>
  <c r="Q183" i="37"/>
  <c r="Q3038" i="37"/>
  <c r="Q643" i="37"/>
  <c r="Q407" i="37"/>
  <c r="Q1846" i="37"/>
  <c r="Q1156" i="37"/>
  <c r="Q604" i="37"/>
  <c r="Q2320" i="37"/>
  <c r="Q837" i="37"/>
  <c r="Q1939" i="37"/>
  <c r="Q133" i="37"/>
  <c r="Q2128" i="37"/>
  <c r="Q1034" i="37"/>
  <c r="Q1287" i="37"/>
  <c r="Q1634" i="37"/>
  <c r="Q1801" i="37"/>
  <c r="Q1333" i="37"/>
  <c r="Q1348" i="37"/>
  <c r="Q1046" i="37"/>
  <c r="Q2124" i="37"/>
  <c r="Q800" i="37"/>
  <c r="Q990" i="37"/>
  <c r="Q2417" i="37"/>
  <c r="Q144" i="37"/>
  <c r="Q1767" i="37"/>
  <c r="Q1447" i="37"/>
  <c r="Q2749" i="37"/>
  <c r="Q2479" i="37"/>
  <c r="Q782" i="37"/>
  <c r="Q1325" i="37"/>
  <c r="Q1940" i="37"/>
  <c r="Q1011" i="37"/>
  <c r="Q714" i="37"/>
  <c r="Q2353" i="37"/>
  <c r="Q2718" i="37"/>
  <c r="Q2399" i="37"/>
  <c r="Q2103" i="37"/>
  <c r="Q1758" i="37"/>
  <c r="Q1246" i="37"/>
  <c r="Q758" i="37"/>
  <c r="Q754" i="37"/>
  <c r="Q2920" i="37"/>
  <c r="Q2790" i="37"/>
  <c r="Q1376" i="37"/>
  <c r="Q2080" i="37"/>
  <c r="Q999" i="37"/>
  <c r="Q606" i="37"/>
  <c r="Q213" i="37"/>
  <c r="Q2190" i="37"/>
  <c r="Q1637" i="37"/>
  <c r="Q2666" i="37"/>
  <c r="Q1484" i="37"/>
  <c r="Q2386" i="37"/>
  <c r="Q2193" i="37"/>
  <c r="Q2964" i="37"/>
  <c r="Q1739" i="37"/>
  <c r="Q2711" i="37"/>
  <c r="Q2361" i="37"/>
  <c r="Q2551" i="37"/>
  <c r="Q3044" i="37"/>
  <c r="Q2884" i="37"/>
  <c r="Q786" i="37"/>
  <c r="Q610" i="37"/>
  <c r="Q2499" i="37"/>
  <c r="Q1506" i="37"/>
  <c r="Q1106" i="37"/>
  <c r="Q369" i="37"/>
  <c r="Q484" i="37"/>
  <c r="Q1524" i="37"/>
  <c r="Q1229" i="37"/>
  <c r="Q1400" i="37"/>
  <c r="Q276" i="37"/>
  <c r="Q1665" i="37"/>
  <c r="Q2942" i="37"/>
  <c r="Q1659" i="37"/>
  <c r="Q1144" i="37"/>
  <c r="Q82" i="37"/>
  <c r="Q190" i="37"/>
  <c r="Q968" i="37"/>
  <c r="Q675" i="37"/>
  <c r="Q347" i="37"/>
  <c r="Q1480" i="37"/>
  <c r="Q263" i="37"/>
  <c r="Q1499" i="37"/>
  <c r="Q2316" i="37"/>
  <c r="Q3026" i="37"/>
  <c r="Q2640" i="37"/>
  <c r="Q2512" i="37"/>
  <c r="Q2957" i="37"/>
  <c r="Q2829" i="37"/>
  <c r="Q2570" i="37"/>
  <c r="Q2192" i="37"/>
  <c r="Q2203" i="37"/>
  <c r="Q2018" i="37"/>
  <c r="Q1800" i="37"/>
  <c r="Q1569" i="37"/>
  <c r="Q1490" i="37"/>
  <c r="Q1498" i="37"/>
  <c r="Q880" i="37"/>
  <c r="Q1241" i="37"/>
  <c r="Q889" i="37"/>
  <c r="Q981" i="37"/>
  <c r="Q1233" i="37"/>
  <c r="Q1029" i="37"/>
  <c r="Q1083" i="37"/>
  <c r="Q720" i="37"/>
  <c r="Q797" i="37"/>
  <c r="Q732" i="37"/>
  <c r="Q398" i="37"/>
  <c r="Q2312" i="37"/>
  <c r="Q1817" i="37"/>
  <c r="Q1232" i="37"/>
  <c r="Q1261" i="37"/>
  <c r="Q1357" i="37"/>
  <c r="Q2439" i="37"/>
  <c r="Q2494" i="37"/>
  <c r="Q1919" i="37"/>
  <c r="Q1690" i="37"/>
  <c r="Q2021" i="37"/>
  <c r="Q2091" i="37"/>
  <c r="Q1924" i="37"/>
  <c r="Q1252" i="37"/>
  <c r="Q2038" i="37"/>
  <c r="Q2411" i="37"/>
  <c r="Q2001" i="37"/>
  <c r="Q1540" i="37"/>
  <c r="Q1568" i="37"/>
  <c r="Q772" i="37"/>
  <c r="Q242" i="37"/>
  <c r="Q248" i="37"/>
  <c r="Q878" i="37"/>
  <c r="Q417" i="37"/>
  <c r="Q103" i="37"/>
  <c r="Q785" i="37"/>
  <c r="Q109" i="37"/>
  <c r="Q1053" i="37"/>
  <c r="Q997" i="37"/>
  <c r="Q253" i="37"/>
  <c r="Q1176" i="37"/>
  <c r="Q386" i="37"/>
  <c r="Q1030" i="37"/>
  <c r="Q11" i="37"/>
  <c r="Q2706" i="37"/>
  <c r="Q3067" i="37"/>
  <c r="Q2931" i="37"/>
  <c r="Q2793" i="37"/>
  <c r="Q344" i="37"/>
  <c r="Q2563" i="37"/>
  <c r="Q3087" i="37"/>
  <c r="Q2951" i="37"/>
  <c r="Q2821" i="37"/>
  <c r="Q442" i="37"/>
  <c r="D6" i="4" s="1"/>
  <c r="Q2294" i="37"/>
  <c r="Q1779" i="37"/>
  <c r="Q1422" i="37"/>
  <c r="Q777" i="37"/>
  <c r="Q2309" i="37"/>
  <c r="Q1429" i="37"/>
  <c r="Q2136" i="37"/>
  <c r="Q1676" i="37"/>
  <c r="Q586" i="37"/>
  <c r="Q1306" i="37"/>
  <c r="Q923" i="37"/>
  <c r="Q2220" i="37"/>
  <c r="Q1381" i="37"/>
  <c r="Q2454" i="37"/>
  <c r="Q1982" i="37"/>
  <c r="Q2097" i="37"/>
  <c r="Q1395" i="37"/>
  <c r="Q906" i="37"/>
  <c r="Q2352" i="37"/>
  <c r="Q1873" i="37"/>
  <c r="Q2125" i="37"/>
  <c r="Q1495" i="37"/>
  <c r="Q1270" i="37"/>
  <c r="Q259" i="37"/>
  <c r="Q2665" i="37"/>
  <c r="Q482" i="37"/>
  <c r="Q2913" i="37"/>
  <c r="Q311" i="37"/>
  <c r="Q2342" i="37"/>
  <c r="Q379" i="37"/>
  <c r="Q3072" i="37"/>
  <c r="Q2403" i="37"/>
  <c r="Q176" i="37"/>
  <c r="Q3014" i="37"/>
  <c r="Q560" i="37"/>
  <c r="Q97" i="37"/>
  <c r="Q1838" i="37"/>
  <c r="Q1148" i="37"/>
  <c r="Q588" i="37"/>
  <c r="Q2304" i="37"/>
  <c r="Q829" i="37"/>
  <c r="Q1532" i="37"/>
  <c r="Q2918" i="37"/>
  <c r="Q2096" i="37"/>
  <c r="Q1018" i="37"/>
  <c r="Q1279" i="37"/>
  <c r="Q1626" i="37"/>
  <c r="Q1483" i="37"/>
  <c r="Q659" i="37"/>
  <c r="Q1159" i="37"/>
  <c r="Q644" i="37"/>
  <c r="Q2116" i="37"/>
  <c r="Q784" i="37"/>
  <c r="Q982" i="37"/>
  <c r="Q2409" i="37"/>
  <c r="Q2008" i="37"/>
  <c r="Q1759" i="37"/>
  <c r="Q1439" i="37"/>
  <c r="Q2741" i="37"/>
  <c r="Q2455" i="37"/>
  <c r="Q774" i="37"/>
  <c r="Q1317" i="37"/>
  <c r="Q1868" i="37"/>
  <c r="Q595" i="37"/>
  <c r="Q706" i="37"/>
  <c r="Q522" i="37"/>
  <c r="Q2710" i="37"/>
  <c r="Q2383" i="37"/>
  <c r="Q2087" i="37"/>
  <c r="Q1742" i="37"/>
  <c r="Q1238" i="37"/>
  <c r="Q734" i="37"/>
  <c r="Q667" i="37"/>
  <c r="Q2912" i="37"/>
  <c r="Q136" i="37"/>
  <c r="Q568" i="37"/>
  <c r="Q2072" i="37"/>
  <c r="Q943" i="37"/>
  <c r="Q598" i="37"/>
  <c r="Q197" i="37"/>
  <c r="D120" i="4" s="1"/>
  <c r="Q2182" i="37"/>
  <c r="Q1597" i="37"/>
  <c r="Q2658" i="37"/>
  <c r="Q1476" i="37"/>
  <c r="Q2370" i="37"/>
  <c r="Q1583" i="37"/>
  <c r="Q437" i="37"/>
  <c r="Q835" i="37"/>
  <c r="Q2703" i="37"/>
  <c r="Q497" i="37"/>
  <c r="Q2543" i="37"/>
  <c r="Q3036" i="37"/>
  <c r="Q2876" i="37"/>
  <c r="Q2751" i="37"/>
  <c r="Q602" i="37"/>
  <c r="Q2467" i="37"/>
  <c r="Q1474" i="37"/>
  <c r="Q1098" i="37"/>
  <c r="Q361" i="37"/>
  <c r="Q1812" i="37"/>
  <c r="Q612" i="37"/>
  <c r="Q1221" i="37"/>
  <c r="Q1213" i="37"/>
  <c r="Q252" i="37"/>
  <c r="Q1657" i="37"/>
  <c r="Q2934" i="37"/>
  <c r="Q1459" i="37"/>
  <c r="Q423" i="37"/>
  <c r="Q330" i="37"/>
  <c r="Q182" i="37"/>
  <c r="Q928" i="37"/>
  <c r="Q3008" i="37"/>
  <c r="Q331" i="37"/>
  <c r="Q1368" i="37"/>
  <c r="Q255" i="37"/>
  <c r="Q1260" i="37"/>
  <c r="Q2799" i="37"/>
  <c r="Q3041" i="37"/>
  <c r="Q2558" i="37"/>
  <c r="Q2890" i="37"/>
  <c r="Q2504" i="37"/>
  <c r="Q2819" i="37"/>
  <c r="Q2562" i="37"/>
  <c r="Q2189" i="37"/>
  <c r="Q1957" i="37"/>
  <c r="Q1768" i="37"/>
  <c r="Q1466" i="37"/>
  <c r="Q1734" i="37"/>
  <c r="Q1661" i="37"/>
  <c r="Q1225" i="37"/>
  <c r="Q884" i="37"/>
  <c r="Q976" i="37"/>
  <c r="Q1217" i="37"/>
  <c r="Q1024" i="37"/>
  <c r="Q1073" i="37"/>
  <c r="Q1028" i="37"/>
  <c r="Q765" i="37"/>
  <c r="Q447" i="37"/>
  <c r="Q781" i="37"/>
  <c r="Q2305" i="37"/>
  <c r="Q1764" i="37"/>
  <c r="Q1196" i="37"/>
  <c r="Q1208" i="37"/>
  <c r="Q1243" i="37"/>
  <c r="Q2348" i="37"/>
  <c r="Q2390" i="37"/>
  <c r="Q1781" i="37"/>
  <c r="Q1671" i="37"/>
  <c r="Q2009" i="37"/>
  <c r="Q1786" i="37"/>
  <c r="Q1917" i="37"/>
  <c r="Q1180" i="37"/>
  <c r="Q1963" i="37"/>
  <c r="Q2356" i="37"/>
  <c r="Q1994" i="37"/>
  <c r="Q1533" i="37"/>
  <c r="Q1334" i="37"/>
  <c r="Q741" i="37"/>
  <c r="Q228" i="37"/>
  <c r="Q200" i="37"/>
  <c r="D47" i="4" s="1"/>
  <c r="Q871" i="37"/>
  <c r="Q403" i="37"/>
  <c r="Q88" i="37"/>
  <c r="Q739" i="37"/>
  <c r="Q87" i="37"/>
  <c r="Q1025" i="37"/>
  <c r="Q984" i="37"/>
  <c r="Q245" i="37"/>
  <c r="Q1119" i="37"/>
  <c r="Q352" i="37"/>
  <c r="Q969" i="37"/>
  <c r="Q187" i="37"/>
  <c r="Q544" i="37"/>
  <c r="Q2698" i="37"/>
  <c r="Q3059" i="37"/>
  <c r="Q2923" i="37"/>
  <c r="Q2785" i="37"/>
  <c r="Q337" i="37"/>
  <c r="Q2555" i="37"/>
  <c r="Q3079" i="37"/>
  <c r="Q2943" i="37"/>
  <c r="Q2813" i="37"/>
  <c r="Q371" i="37"/>
  <c r="Q2161" i="37"/>
  <c r="Q1763" i="37"/>
  <c r="Q1415" i="37"/>
  <c r="Q769" i="37"/>
  <c r="Q2278" i="37"/>
  <c r="Q1353" i="37"/>
  <c r="Q2129" i="37"/>
  <c r="Q1622" i="37"/>
  <c r="Q579" i="37"/>
  <c r="Q1298" i="37"/>
  <c r="Q915" i="37"/>
  <c r="Q2173" i="37"/>
  <c r="Q1351" i="37"/>
  <c r="Q2446" i="37"/>
  <c r="Q1875" i="37"/>
  <c r="Q2012" i="37"/>
  <c r="Q1387" i="37"/>
  <c r="Q898" i="37"/>
  <c r="Q2297" i="37"/>
  <c r="Q1866" i="37"/>
  <c r="Q2064" i="37"/>
  <c r="Q1417" i="37"/>
  <c r="Q1262" i="37"/>
  <c r="Q212" i="37"/>
  <c r="D155" i="4" s="1"/>
  <c r="Q2657" i="37"/>
  <c r="Q467" i="37"/>
  <c r="Q2905" i="37"/>
  <c r="Q303" i="37"/>
  <c r="Q2326" i="37"/>
  <c r="Q356" i="37"/>
  <c r="Q3064" i="37"/>
  <c r="Q2002" i="37"/>
  <c r="Q37" i="37"/>
  <c r="Q3006" i="37"/>
  <c r="Q552" i="37"/>
  <c r="Q1810" i="37"/>
  <c r="Q1830" i="37"/>
  <c r="Q1124" i="37"/>
  <c r="Q471" i="37"/>
  <c r="Q2296" i="37"/>
  <c r="Q750" i="37"/>
  <c r="Q1170" i="37"/>
  <c r="Q2910" i="37"/>
  <c r="Q2025" i="37"/>
  <c r="Q947" i="37"/>
  <c r="Q1002" i="37"/>
  <c r="Q1033" i="37"/>
  <c r="Q1349" i="37"/>
  <c r="Q645" i="37"/>
  <c r="Q1023" i="37"/>
  <c r="Q614" i="37"/>
  <c r="Q2084" i="37"/>
  <c r="Q666" i="37"/>
  <c r="Q974" i="37"/>
  <c r="Q2401" i="37"/>
  <c r="Q2000" i="37"/>
  <c r="Q1751" i="37"/>
  <c r="Q1431" i="37"/>
  <c r="Q2725" i="37"/>
  <c r="Q2447" i="37"/>
  <c r="Q1669" i="37"/>
  <c r="Q1309" i="37"/>
  <c r="Q1555" i="37"/>
  <c r="Q524" i="37"/>
  <c r="Q698" i="37"/>
  <c r="Q514" i="37"/>
  <c r="Q2702" i="37"/>
  <c r="Q2375" i="37"/>
  <c r="Q2071" i="37"/>
  <c r="Q1646" i="37"/>
  <c r="Q1230" i="37"/>
  <c r="Q726" i="37"/>
  <c r="Q651" i="37"/>
  <c r="Q2904" i="37"/>
  <c r="Q120" i="37"/>
  <c r="Q151" i="37"/>
  <c r="Q2048" i="37"/>
  <c r="Q919" i="37"/>
  <c r="Q582" i="37"/>
  <c r="Q189" i="37"/>
  <c r="Q2166" i="37"/>
  <c r="Q1525" i="37"/>
  <c r="Q2650" i="37"/>
  <c r="Q1460" i="37"/>
  <c r="Q2362" i="37"/>
  <c r="Q1511" i="37"/>
  <c r="Q132" i="37"/>
  <c r="Q794" i="37"/>
  <c r="Q2695" i="37"/>
  <c r="Q360" i="37"/>
  <c r="Q2535" i="37"/>
  <c r="Q3028" i="37"/>
  <c r="Q2868" i="37"/>
  <c r="Q2743" i="37"/>
  <c r="Q594" i="37"/>
  <c r="Q2451" i="37"/>
  <c r="Q1418" i="37"/>
  <c r="Q1082" i="37"/>
  <c r="Q353" i="37"/>
  <c r="Q1603" i="37"/>
  <c r="Q1443" i="37"/>
  <c r="Q2380" i="37"/>
  <c r="Q1205" i="37"/>
  <c r="Q236" i="37"/>
  <c r="Q1633" i="37"/>
  <c r="Q2926" i="37"/>
  <c r="Q378" i="37"/>
  <c r="Q99" i="37"/>
  <c r="Q1636" i="37"/>
  <c r="Q174" i="37"/>
  <c r="Q744" i="37"/>
  <c r="Q2944" i="37"/>
  <c r="Q243" i="37"/>
  <c r="Q1360" i="37"/>
  <c r="Q724" i="37"/>
  <c r="Q1363" i="37"/>
  <c r="Q2823" i="37"/>
  <c r="Q2898" i="37"/>
  <c r="Q2732" i="37"/>
  <c r="Q3096" i="37"/>
  <c r="Q3033" i="37"/>
  <c r="Q1736" i="37"/>
  <c r="Q853" i="37"/>
  <c r="Q2281" i="37"/>
  <c r="Q2498" i="37"/>
  <c r="Q1513" i="37"/>
  <c r="Q685" i="37"/>
  <c r="Q192" i="37"/>
  <c r="Q863" i="37"/>
  <c r="Q2141" i="37"/>
  <c r="Q717" i="37"/>
  <c r="Q693" i="37"/>
  <c r="Q956" i="37"/>
  <c r="Q225" i="37"/>
  <c r="Q1093" i="37"/>
  <c r="Q326" i="37"/>
  <c r="Q922" i="37"/>
  <c r="Q166" i="37"/>
  <c r="Q525" i="37"/>
  <c r="Q2674" i="37"/>
  <c r="Q3043" i="37"/>
  <c r="Q2915" i="37"/>
  <c r="Q208" i="37"/>
  <c r="Q2547" i="37"/>
  <c r="Q3071" i="37"/>
  <c r="Q2935" i="37"/>
  <c r="Q2805" i="37"/>
  <c r="Q235" i="37"/>
  <c r="Q2138" i="37"/>
  <c r="Q1755" i="37"/>
  <c r="Q1339" i="37"/>
  <c r="Q692" i="37"/>
  <c r="Q2254" i="37"/>
  <c r="Q1323" i="37"/>
  <c r="Q2076" i="37"/>
  <c r="Q1551" i="37"/>
  <c r="Q529" i="37"/>
  <c r="Q1282" i="37"/>
  <c r="Q900" i="37"/>
  <c r="Q2151" i="37"/>
  <c r="Q1329" i="37"/>
  <c r="Q2391" i="37"/>
  <c r="Q1836" i="37"/>
  <c r="Q2134" i="37"/>
  <c r="Q1372" i="37"/>
  <c r="Q883" i="37"/>
  <c r="Q2289" i="37"/>
  <c r="Q1765" i="37"/>
  <c r="Q2056" i="37"/>
  <c r="Q1341" i="37"/>
  <c r="Q1066" i="37"/>
  <c r="Q204" i="37"/>
  <c r="Q2649" i="37"/>
  <c r="Q413" i="37"/>
  <c r="Q2897" i="37"/>
  <c r="Q265" i="37"/>
  <c r="Q1956" i="37"/>
  <c r="Q348" i="37"/>
  <c r="Q3056" i="37"/>
  <c r="Q1486" i="37"/>
  <c r="Q14" i="37"/>
  <c r="Q2998" i="37"/>
  <c r="Q507" i="37"/>
  <c r="Q694" i="37"/>
  <c r="Q1806" i="37"/>
  <c r="Q1092" i="37"/>
  <c r="Q463" i="37"/>
  <c r="Q2106" i="37"/>
  <c r="Q742" i="37"/>
  <c r="Q1074" i="37"/>
  <c r="Q2902" i="37"/>
  <c r="Q1938" i="37"/>
  <c r="Q647" i="37"/>
  <c r="Q875" i="37"/>
  <c r="Q810" i="37"/>
  <c r="Q1286" i="37"/>
  <c r="Q629" i="37"/>
  <c r="Q905" i="37"/>
  <c r="Q528" i="37"/>
  <c r="Q2061" i="37"/>
  <c r="Q628" i="37"/>
  <c r="Q665" i="37"/>
  <c r="Q2393" i="37"/>
  <c r="Q1984" i="37"/>
  <c r="Q1727" i="37"/>
  <c r="Q1423" i="37"/>
  <c r="Q2717" i="37"/>
  <c r="Q2111" i="37"/>
  <c r="Q1326" i="37"/>
  <c r="Q613" i="37"/>
  <c r="Q1332" i="37"/>
  <c r="Q516" i="37"/>
  <c r="Q562" i="37"/>
  <c r="Q506" i="37"/>
  <c r="Q2694" i="37"/>
  <c r="Q2359" i="37"/>
  <c r="Q2047" i="37"/>
  <c r="Q1638" i="37"/>
  <c r="Q1222" i="37"/>
  <c r="Q149" i="37"/>
  <c r="Q2371" i="37"/>
  <c r="Q2896" i="37"/>
  <c r="Q48" i="37"/>
  <c r="Q95" i="37"/>
  <c r="Q2040" i="37"/>
  <c r="Q879" i="37"/>
  <c r="Q574" i="37"/>
  <c r="Q181" i="37"/>
  <c r="Q2150" i="37"/>
  <c r="Q1469" i="37"/>
  <c r="Q2642" i="37"/>
  <c r="Q1428" i="37"/>
  <c r="Q2290" i="37"/>
  <c r="Q399" i="37"/>
  <c r="Q1748" i="37"/>
  <c r="Q362" i="37"/>
  <c r="Q2687" i="37"/>
  <c r="Q40" i="37"/>
  <c r="Q2527" i="37"/>
  <c r="Q3020" i="37"/>
  <c r="Q2860" i="37"/>
  <c r="Q2663" i="37"/>
  <c r="Q578" i="37"/>
  <c r="Q2435" i="37"/>
  <c r="Q1386" i="37"/>
  <c r="Q1042" i="37"/>
  <c r="Q345" i="37"/>
  <c r="B26" i="28" s="1"/>
  <c r="B29" i="28" s="1"/>
  <c r="C14" i="2" s="1"/>
  <c r="Q1595" i="37"/>
  <c r="Q987" i="37"/>
  <c r="Q993" i="37"/>
  <c r="Q1181" i="37"/>
  <c r="Q220" i="37"/>
  <c r="Q1489" i="37"/>
  <c r="Q6" i="37"/>
  <c r="Q1776" i="37"/>
  <c r="Q2205" i="37"/>
  <c r="Q2929" i="37"/>
  <c r="Q868" i="37"/>
  <c r="Q712" i="37"/>
  <c r="Q1192" i="37"/>
  <c r="Q2185" i="37"/>
  <c r="Q1328" i="37"/>
  <c r="Q2308" i="37"/>
  <c r="Q2508" i="37"/>
  <c r="Q836" i="37"/>
  <c r="Q2768" i="37"/>
  <c r="Q2604" i="37"/>
  <c r="Q2683" i="37"/>
  <c r="Q2525" i="37"/>
  <c r="Q3018" i="37"/>
  <c r="Q2760" i="37"/>
  <c r="Q2572" i="37"/>
  <c r="Q2949" i="37"/>
  <c r="Q2186" i="37"/>
  <c r="Q1465" i="37"/>
  <c r="Q2724" i="37"/>
  <c r="Q2596" i="37"/>
  <c r="Q3088" i="37"/>
  <c r="Q2675" i="37"/>
  <c r="Q2550" i="37"/>
  <c r="Q2517" i="37"/>
  <c r="Q3010" i="37"/>
  <c r="Q2882" i="37"/>
  <c r="Q2752" i="37"/>
  <c r="Q2564" i="37"/>
  <c r="Q3069" i="37"/>
  <c r="Q2941" i="37"/>
  <c r="Q2811" i="37"/>
  <c r="Q2554" i="37"/>
  <c r="Q2238" i="37"/>
  <c r="Q2195" i="37"/>
  <c r="Q1951" i="37"/>
  <c r="Q1613" i="37"/>
  <c r="Q1598" i="37"/>
  <c r="Q1606" i="37"/>
  <c r="Q1215" i="37"/>
  <c r="Q1209" i="37"/>
  <c r="Q1536" i="37"/>
  <c r="Q917" i="37"/>
  <c r="Q1201" i="37"/>
  <c r="Q965" i="37"/>
  <c r="Q1068" i="37"/>
  <c r="Q841" i="37"/>
  <c r="Q414" i="37"/>
  <c r="Q435" i="37"/>
  <c r="Q2298" i="37"/>
  <c r="Q1738" i="37"/>
  <c r="Q1184" i="37"/>
  <c r="Q2495" i="37"/>
  <c r="Q2282" i="37"/>
  <c r="Q2336" i="37"/>
  <c r="Q1619" i="37"/>
  <c r="Q1645" i="37"/>
  <c r="Q1997" i="37"/>
  <c r="Q1683" i="37"/>
  <c r="Q1819" i="37"/>
  <c r="Q1895" i="37"/>
  <c r="Q2350" i="37"/>
  <c r="Q1922" i="37"/>
  <c r="Q1155" i="37"/>
  <c r="Q221" i="37"/>
  <c r="Q396" i="37"/>
  <c r="Q991" i="37"/>
  <c r="Q2777" i="37"/>
  <c r="Q2716" i="37"/>
  <c r="Q2618" i="37"/>
  <c r="Q3025" i="37"/>
  <c r="Q2598" i="37"/>
  <c r="Q2667" i="37"/>
  <c r="Q2542" i="37"/>
  <c r="Q2509" i="37"/>
  <c r="Q3002" i="37"/>
  <c r="Q2874" i="37"/>
  <c r="Q2744" i="37"/>
  <c r="Q2556" i="37"/>
  <c r="Q3061" i="37"/>
  <c r="Q2933" i="37"/>
  <c r="Q2803" i="37"/>
  <c r="Q2546" i="37"/>
  <c r="Q2204" i="37"/>
  <c r="Q2181" i="37"/>
  <c r="Q1887" i="37"/>
  <c r="Q1704" i="37"/>
  <c r="Q1574" i="37"/>
  <c r="Q1573" i="37"/>
  <c r="Q1581" i="37"/>
  <c r="Q1199" i="37"/>
  <c r="Q1193" i="37"/>
  <c r="Q933" i="37"/>
  <c r="Q1132" i="37"/>
  <c r="Q1185" i="37"/>
  <c r="Q960" i="37"/>
  <c r="Q1009" i="37"/>
  <c r="Q827" i="37"/>
  <c r="Q839" i="37"/>
  <c r="Q768" i="37"/>
  <c r="Q402" i="37"/>
  <c r="Q2276" i="37"/>
  <c r="Q1707" i="37"/>
  <c r="Q2311" i="37"/>
  <c r="Q2428" i="37"/>
  <c r="Q2229" i="37"/>
  <c r="Q2243" i="37"/>
  <c r="Q2213" i="37"/>
  <c r="Q1605" i="37"/>
  <c r="Q1392" i="37"/>
  <c r="Q1991" i="37"/>
  <c r="Q2327" i="37"/>
  <c r="Q1760" i="37"/>
  <c r="Q2492" i="37"/>
  <c r="Q1709" i="37"/>
  <c r="Q2344" i="37"/>
  <c r="Q1915" i="37"/>
  <c r="Q1507" i="37"/>
  <c r="Q1149" i="37"/>
  <c r="Q553" i="37"/>
  <c r="Q214" i="37"/>
  <c r="Q125" i="37"/>
  <c r="Q832" i="37"/>
  <c r="Q389" i="37"/>
  <c r="Q2089" i="37"/>
  <c r="Q585" i="37"/>
  <c r="Q301" i="37"/>
  <c r="Q977" i="37"/>
  <c r="Q950" i="37"/>
  <c r="Q218" i="37"/>
  <c r="Q1065" i="37"/>
  <c r="Q292" i="37"/>
  <c r="Q908" i="37"/>
  <c r="Q152" i="37"/>
  <c r="Q448" i="37"/>
  <c r="Q927" i="37"/>
  <c r="Q3035" i="37"/>
  <c r="Q2907" i="37"/>
  <c r="Q2769" i="37"/>
  <c r="Q284" i="37"/>
  <c r="Q2992" i="37"/>
  <c r="Q3063" i="37"/>
  <c r="Q2927" i="37"/>
  <c r="Q2797" i="37"/>
  <c r="Q68" i="37"/>
  <c r="Q2108" i="37"/>
  <c r="Q1701" i="37"/>
  <c r="Q1324" i="37"/>
  <c r="Q678" i="37"/>
  <c r="Q2207" i="37"/>
  <c r="Q1315" i="37"/>
  <c r="Q2068" i="37"/>
  <c r="Q1452" i="37"/>
  <c r="Q521" i="37"/>
  <c r="Q1245" i="37"/>
  <c r="Q729" i="37"/>
  <c r="Q2098" i="37"/>
  <c r="Q1313" i="37"/>
  <c r="Q2384" i="37"/>
  <c r="Q1721" i="37"/>
  <c r="Q2119" i="37"/>
  <c r="Q1335" i="37"/>
  <c r="Q796" i="37"/>
  <c r="Q2088" i="37"/>
  <c r="Q1579" i="37"/>
  <c r="Q2033" i="37"/>
  <c r="Q1318" i="37"/>
  <c r="Q1050" i="37"/>
  <c r="Q143" i="37"/>
  <c r="Q2641" i="37"/>
  <c r="Q358" i="37"/>
  <c r="Q2889" i="37"/>
  <c r="Q257" i="37"/>
  <c r="Q1725" i="37"/>
  <c r="Q333" i="37"/>
  <c r="Q3048" i="37"/>
  <c r="Q561" i="37"/>
  <c r="Q2561" i="37"/>
  <c r="Q2990" i="37"/>
  <c r="Q492" i="37"/>
  <c r="Q498" i="37"/>
  <c r="Q1773" i="37"/>
  <c r="Q1052" i="37"/>
  <c r="Q382" i="37"/>
  <c r="Q2004" i="37"/>
  <c r="Q710" i="37"/>
  <c r="Q955" i="37"/>
  <c r="Q2894" i="37"/>
  <c r="Q1414" i="37"/>
  <c r="Q339" i="37"/>
  <c r="Q570" i="37"/>
  <c r="Q802" i="37"/>
  <c r="Q961" i="37"/>
  <c r="Q622" i="37"/>
  <c r="Q833" i="37"/>
  <c r="Q416" i="37"/>
  <c r="Q2037" i="37"/>
  <c r="Q433" i="37"/>
  <c r="Q535" i="37"/>
  <c r="Q2385" i="37"/>
  <c r="Q1976" i="37"/>
  <c r="Q1695" i="37"/>
  <c r="Q1407" i="37"/>
  <c r="Q2677" i="37"/>
  <c r="Q1350" i="37"/>
  <c r="Q1310" i="37"/>
  <c r="Q518" i="37"/>
  <c r="Q196" i="37"/>
  <c r="Q508" i="37"/>
  <c r="Q499" i="37"/>
  <c r="Q2112" i="37"/>
  <c r="Q2686" i="37"/>
  <c r="Q2343" i="37"/>
  <c r="Q2039" i="37"/>
  <c r="Q1502" i="37"/>
  <c r="Q1198" i="37"/>
  <c r="Q13" i="37"/>
  <c r="Q2363" i="37"/>
  <c r="Q2888" i="37"/>
  <c r="Q2481" i="37"/>
  <c r="Q47" i="37"/>
  <c r="Q2032" i="37"/>
  <c r="Q855" i="37"/>
  <c r="Q534" i="37"/>
  <c r="Q173" i="37"/>
  <c r="Q2142" i="37"/>
  <c r="Q1461" i="37"/>
  <c r="Q2634" i="37"/>
  <c r="Q1412" i="37"/>
  <c r="Q2266" i="37"/>
  <c r="Q383" i="37"/>
  <c r="Q1740" i="37"/>
  <c r="Q354" i="37"/>
  <c r="Q2679" i="37"/>
  <c r="Q2065" i="37"/>
  <c r="Q2519" i="37"/>
  <c r="Q3012" i="37"/>
  <c r="Q2852" i="37"/>
  <c r="Q2655" i="37"/>
  <c r="Q466" i="37"/>
  <c r="Q2419" i="37"/>
  <c r="Q1378" i="37"/>
  <c r="Q970" i="37"/>
  <c r="Q217" i="37"/>
  <c r="Q1539" i="37"/>
  <c r="Q971" i="37"/>
  <c r="Q1825" i="37"/>
  <c r="Q1133" i="37"/>
  <c r="Q148" i="37"/>
  <c r="Q1481" i="37"/>
  <c r="Q1828" i="37"/>
  <c r="Q2389" i="37"/>
  <c r="Q2236" i="37"/>
  <c r="Q2921" i="37"/>
  <c r="Q668" i="37"/>
  <c r="Q262" i="37"/>
  <c r="Q2217" i="37"/>
  <c r="Q2153" i="37"/>
  <c r="Q1304" i="37"/>
  <c r="Q2373" i="37"/>
  <c r="Q2069" i="37"/>
  <c r="Q1259" i="37"/>
  <c r="Q2994" i="37"/>
  <c r="Q2736" i="37"/>
  <c r="Q2548" i="37"/>
  <c r="Q3053" i="37"/>
  <c r="Q2925" i="37"/>
  <c r="Q2795" i="37"/>
  <c r="Q2538" i="37"/>
  <c r="Q2180" i="37"/>
  <c r="Q2201" i="37"/>
  <c r="Q1872" i="37"/>
  <c r="Q1672" i="37"/>
  <c r="Q1549" i="37"/>
  <c r="Q1534" i="37"/>
  <c r="Q1542" i="37"/>
  <c r="Q1183" i="37"/>
  <c r="Q1177" i="37"/>
  <c r="Q1128" i="37"/>
  <c r="Q1116" i="37"/>
  <c r="Q1169" i="37"/>
  <c r="Q901" i="37"/>
  <c r="Q1004" i="37"/>
  <c r="Q773" i="37"/>
  <c r="Q748" i="37"/>
  <c r="Q731" i="37"/>
  <c r="Q110" i="37"/>
  <c r="Q2268" i="37"/>
  <c r="Q1693" i="37"/>
  <c r="Q2253" i="37"/>
  <c r="Q2404" i="37"/>
  <c r="Q2214" i="37"/>
  <c r="Q2175" i="37"/>
  <c r="Q1926" i="37"/>
  <c r="Q1571" i="37"/>
  <c r="Q1361" i="37"/>
  <c r="Q1910" i="37"/>
  <c r="Q2314" i="37"/>
  <c r="Q1670" i="37"/>
  <c r="Q2486" i="37"/>
  <c r="Q1702" i="37"/>
  <c r="Q2338" i="37"/>
  <c r="Q1900" i="37"/>
  <c r="Q1500" i="37"/>
  <c r="Q1136" i="37"/>
  <c r="Q509" i="37"/>
  <c r="Q104" i="37"/>
  <c r="Q824" i="37"/>
  <c r="Q349" i="37"/>
  <c r="Q1346" i="37"/>
  <c r="Q537" i="37"/>
  <c r="Q280" i="37"/>
  <c r="Q937" i="37"/>
  <c r="Q924" i="37"/>
  <c r="Q161" i="37"/>
  <c r="Q1058" i="37"/>
  <c r="Q251" i="37"/>
  <c r="Q866" i="37"/>
  <c r="Q127" i="37"/>
  <c r="Q179" i="37"/>
  <c r="Q611" i="37"/>
  <c r="Q3027" i="37"/>
  <c r="Q2899" i="37"/>
  <c r="Q2761" i="37"/>
  <c r="Q277" i="37"/>
  <c r="Q2968" i="37"/>
  <c r="Q3047" i="37"/>
  <c r="Q2919" i="37"/>
  <c r="Q2789" i="37"/>
  <c r="Q61" i="37"/>
  <c r="Q2093" i="37"/>
  <c r="Q1662" i="37"/>
  <c r="Q1316" i="37"/>
  <c r="Q656" i="37"/>
  <c r="Q2199" i="37"/>
  <c r="Q1126" i="37"/>
  <c r="Q2053" i="37"/>
  <c r="Q978" i="37"/>
  <c r="Q2493" i="37"/>
  <c r="Q1231" i="37"/>
  <c r="Q713" i="37"/>
  <c r="Q2059" i="37"/>
  <c r="Q1305" i="37"/>
  <c r="Q2376" i="37"/>
  <c r="Q1713" i="37"/>
  <c r="Q2026" i="37"/>
  <c r="Q1288" i="37"/>
  <c r="Q743" i="37"/>
  <c r="Q2019" i="37"/>
  <c r="Q1371" i="37"/>
  <c r="Q2003" i="37"/>
  <c r="Q1271" i="37"/>
  <c r="Q589" i="37"/>
  <c r="Q111" i="37"/>
  <c r="Q2633" i="37"/>
  <c r="Q312" i="37"/>
  <c r="Q2881" i="37"/>
  <c r="Q241" i="37"/>
  <c r="Q1377" i="37"/>
  <c r="Q272" i="37"/>
  <c r="Q637" i="37"/>
  <c r="Q500" i="37"/>
  <c r="Q2553" i="37"/>
  <c r="Q2982" i="37"/>
  <c r="Q392" i="37"/>
  <c r="Q438" i="37"/>
  <c r="Q1749" i="37"/>
  <c r="Q989" i="37"/>
  <c r="Q374" i="37"/>
  <c r="Q1884" i="37"/>
  <c r="Q663" i="37"/>
  <c r="Q677" i="37"/>
  <c r="Q2886" i="37"/>
  <c r="Q1343" i="37"/>
  <c r="Q28" i="37"/>
  <c r="Q554" i="37"/>
  <c r="Q755" i="37"/>
  <c r="Q699" i="37"/>
  <c r="Q458" i="37"/>
  <c r="Q817" i="37"/>
  <c r="Q400" i="37"/>
  <c r="Q1599" i="37"/>
  <c r="Q113" i="37"/>
  <c r="Q520" i="37"/>
  <c r="Q2377" i="37"/>
  <c r="Q1936" i="37"/>
  <c r="Q1687" i="37"/>
  <c r="Q1399" i="37"/>
  <c r="Q2669" i="37"/>
  <c r="Q1311" i="37"/>
  <c r="Q702" i="37"/>
  <c r="Q60" i="37"/>
  <c r="Q2227" i="37"/>
  <c r="Q1010" i="37"/>
  <c r="Q491" i="37"/>
  <c r="Q688" i="37"/>
  <c r="Q2678" i="37"/>
  <c r="Q2303" i="37"/>
  <c r="Q2023" i="37"/>
  <c r="Q1438" i="37"/>
  <c r="Q1174" i="37"/>
  <c r="Q1757" i="37"/>
  <c r="Q2355" i="37"/>
  <c r="Q2880" i="37"/>
  <c r="Q2473" i="37"/>
  <c r="Q2480" i="37"/>
  <c r="Q2024" i="37"/>
  <c r="Q823" i="37"/>
  <c r="Q526" i="37"/>
  <c r="Q157" i="37"/>
  <c r="Q2110" i="37"/>
  <c r="Q1405" i="37"/>
  <c r="Q2626" i="37"/>
  <c r="Q1404" i="37"/>
  <c r="Q2218" i="37"/>
  <c r="Q375" i="37"/>
  <c r="Q1276" i="37"/>
  <c r="Q1883" i="37"/>
  <c r="Q2671" i="37"/>
  <c r="Q2057" i="37"/>
  <c r="Q2511" i="37"/>
  <c r="Q2996" i="37"/>
  <c r="Q2836" i="37"/>
  <c r="Q2647" i="37"/>
  <c r="Q450" i="37"/>
  <c r="Q2187" i="37"/>
  <c r="Q1370" i="37"/>
  <c r="Q954" i="37"/>
  <c r="Q185" i="37"/>
  <c r="Q995" i="37"/>
  <c r="Q939" i="37"/>
  <c r="Q655" i="37"/>
  <c r="Q805" i="37"/>
  <c r="Q1724" i="37"/>
  <c r="Q1449" i="37"/>
  <c r="Q418" i="37"/>
  <c r="Q1419" i="37"/>
  <c r="Q2140" i="37"/>
  <c r="Q2873" i="37"/>
  <c r="Q660" i="37"/>
  <c r="Q254" i="37"/>
  <c r="Q1620" i="37"/>
  <c r="Q2145" i="37"/>
  <c r="Q1296" i="37"/>
  <c r="Q2324" i="37"/>
  <c r="Q2501" i="37"/>
  <c r="Q2815" i="37"/>
  <c r="Q2700" i="37"/>
  <c r="Q3009" i="37"/>
  <c r="Q2582" i="37"/>
  <c r="Q2651" i="37"/>
  <c r="Q2526" i="37"/>
  <c r="Q3114" i="37"/>
  <c r="Q2986" i="37"/>
  <c r="Q2858" i="37"/>
  <c r="Q2728" i="37"/>
  <c r="Q2540" i="37"/>
  <c r="Q3045" i="37"/>
  <c r="Q2917" i="37"/>
  <c r="Q2787" i="37"/>
  <c r="Q2530" i="37"/>
  <c r="Q2174" i="37"/>
  <c r="Q2194" i="37"/>
  <c r="Q2105" i="37"/>
  <c r="Q1640" i="37"/>
  <c r="Q1510" i="37"/>
  <c r="Q1509" i="37"/>
  <c r="Q1517" i="37"/>
  <c r="Q1167" i="37"/>
  <c r="Q1161" i="37"/>
  <c r="Q1112" i="37"/>
  <c r="Q1100" i="37"/>
  <c r="Q1153" i="37"/>
  <c r="Q896" i="37"/>
  <c r="Q945" i="37"/>
  <c r="Q705" i="37"/>
  <c r="Q733" i="37"/>
  <c r="Q455" i="37"/>
  <c r="Q114" i="37"/>
  <c r="Q2223" i="37"/>
  <c r="Q1680" i="37"/>
  <c r="Q2158" i="37"/>
  <c r="Q2366" i="37"/>
  <c r="Q2029" i="37"/>
  <c r="Q2163" i="37"/>
  <c r="Q1808" i="37"/>
  <c r="Q1367" i="37"/>
  <c r="Q2364" i="37"/>
  <c r="Q1876" i="37"/>
  <c r="Q2286" i="37"/>
  <c r="Q1656" i="37"/>
  <c r="Q2474" i="37"/>
  <c r="Q1624" i="37"/>
  <c r="Q2332" i="37"/>
  <c r="Q1881" i="37"/>
  <c r="Q1494" i="37"/>
  <c r="Q1104" i="37"/>
  <c r="Q477" i="37"/>
  <c r="Q1258" i="37"/>
  <c r="Q89" i="37"/>
  <c r="Q793" i="37"/>
  <c r="Q342" i="37"/>
  <c r="Q1172" i="37"/>
  <c r="Q513" i="37"/>
  <c r="Q205" i="37"/>
  <c r="Q903" i="37"/>
  <c r="Q895" i="37"/>
  <c r="Q101" i="37"/>
  <c r="Q996" i="37"/>
  <c r="Q237" i="37"/>
  <c r="Q858" i="37"/>
  <c r="Q91" i="37"/>
  <c r="Q834" i="37"/>
  <c r="Q510" i="37"/>
  <c r="Q3019" i="37"/>
  <c r="Q2891" i="37"/>
  <c r="Q2753" i="37"/>
  <c r="Q63" i="37"/>
  <c r="Q759" i="37"/>
  <c r="Q3039" i="37"/>
  <c r="Q2911" i="37"/>
  <c r="Q2781" i="37"/>
  <c r="Q41" i="37"/>
  <c r="Q2031" i="37"/>
  <c r="Q1639" i="37"/>
  <c r="Q1308" i="37"/>
  <c r="Q650" i="37"/>
  <c r="Q1885" i="37"/>
  <c r="Q1041" i="37"/>
  <c r="Q2045" i="37"/>
  <c r="Q962" i="37"/>
  <c r="Q2478" i="37"/>
  <c r="Q2291" i="37"/>
  <c r="Q697" i="37"/>
  <c r="Q2036" i="37"/>
  <c r="Q1297" i="37"/>
  <c r="Q2330" i="37"/>
  <c r="Q1682" i="37"/>
  <c r="Q1966" i="37"/>
  <c r="Q1250" i="37"/>
  <c r="Q735" i="37"/>
  <c r="Q1958" i="37"/>
  <c r="Q1302" i="37"/>
  <c r="Q1964" i="37"/>
  <c r="Q1256" i="37"/>
  <c r="Q581" i="37"/>
  <c r="Q96" i="37"/>
  <c r="Q2625" i="37"/>
  <c r="Q227" i="37"/>
  <c r="Q1710" i="37"/>
  <c r="Q226" i="37"/>
  <c r="Q1369" i="37"/>
  <c r="Q140" i="37"/>
  <c r="Q449" i="37"/>
  <c r="Q493" i="37"/>
  <c r="Q2545" i="37"/>
  <c r="Q2974" i="37"/>
  <c r="Q368" i="37"/>
  <c r="Q268" i="37"/>
  <c r="Q1733" i="37"/>
  <c r="Q902" i="37"/>
  <c r="Q366" i="37"/>
  <c r="Q1861" i="37"/>
  <c r="Q564" i="37"/>
  <c r="Q640" i="37"/>
  <c r="Q2878" i="37"/>
  <c r="Q1272" i="37"/>
  <c r="Q2500" i="37"/>
  <c r="Q468" i="37"/>
  <c r="Q747" i="37"/>
  <c r="Q683" i="37"/>
  <c r="Q401" i="37"/>
  <c r="Q801" i="37"/>
  <c r="Q2632" i="37"/>
  <c r="Q1497" i="37"/>
  <c r="Q105" i="37"/>
  <c r="Q359" i="37"/>
  <c r="Q2321" i="37"/>
  <c r="Q1920" i="37"/>
  <c r="Q1679" i="37"/>
  <c r="Q1391" i="37"/>
  <c r="Q2661" i="37"/>
  <c r="Q631" i="37"/>
  <c r="Q686" i="37"/>
  <c r="Q53" i="37"/>
  <c r="Q2027" i="37"/>
  <c r="Q818" i="37"/>
  <c r="Q178" i="37"/>
  <c r="Q617" i="37"/>
  <c r="Q2670" i="37"/>
  <c r="Q2295" i="37"/>
  <c r="Q1927" i="37"/>
  <c r="Q1430" i="37"/>
  <c r="Q1158" i="37"/>
  <c r="Q1373" i="37"/>
  <c r="Q2339" i="37"/>
  <c r="Q2872" i="37"/>
  <c r="Q2345" i="37"/>
  <c r="Q2288" i="37"/>
  <c r="Q1295" i="37"/>
  <c r="Q815" i="37"/>
  <c r="Q494" i="37"/>
  <c r="Q2470" i="37"/>
  <c r="Q2102" i="37"/>
  <c r="Q1397" i="37"/>
  <c r="Q2610" i="37"/>
  <c r="Q1396" i="37"/>
  <c r="Q2162" i="37"/>
  <c r="Q367" i="37"/>
  <c r="Q700" i="37"/>
  <c r="Q1770" i="37"/>
  <c r="Q618" i="37"/>
  <c r="Q2041" i="37"/>
  <c r="Q2503" i="37"/>
  <c r="Q2988" i="37"/>
  <c r="Q2818" i="37"/>
  <c r="Q2639" i="37"/>
  <c r="Q657" i="37"/>
  <c r="Q2179" i="37"/>
  <c r="Q1354" i="37"/>
  <c r="Q946" i="37"/>
  <c r="Q64" i="37"/>
  <c r="Q571" i="37"/>
  <c r="Q907" i="37"/>
  <c r="Q639" i="37"/>
  <c r="Q749" i="37"/>
  <c r="Q764" i="37"/>
  <c r="Q1441" i="37"/>
  <c r="Q673" i="37"/>
  <c r="Q346" i="37"/>
  <c r="Q2100" i="37"/>
  <c r="Q3040" i="37"/>
  <c r="Q652" i="37"/>
  <c r="Q246" i="37"/>
  <c r="Q1612" i="37"/>
  <c r="Q2121" i="37"/>
  <c r="Q1264" i="37"/>
  <c r="Q1475" i="37"/>
  <c r="Q1355" i="37"/>
  <c r="Q2833" i="37"/>
  <c r="Q2727" i="37"/>
  <c r="Q3115" i="37"/>
  <c r="Q2820" i="37"/>
  <c r="Q2692" i="37"/>
  <c r="Q3051" i="37"/>
  <c r="Q3001" i="37"/>
  <c r="Q3119" i="37"/>
  <c r="Q2643" i="37"/>
  <c r="Q2518" i="37"/>
  <c r="Q3106" i="37"/>
  <c r="Q2978" i="37"/>
  <c r="Q2850" i="37"/>
  <c r="Q2720" i="37"/>
  <c r="Q2532" i="37"/>
  <c r="Q3037" i="37"/>
  <c r="Q2909" i="37"/>
  <c r="Q2779" i="37"/>
  <c r="Q2522" i="37"/>
  <c r="Q2210" i="37"/>
  <c r="Q2242" i="37"/>
  <c r="Q1945" i="37"/>
  <c r="Q1744" i="37"/>
  <c r="Q1485" i="37"/>
  <c r="Q1470" i="37"/>
  <c r="Q1478" i="37"/>
  <c r="Q1151" i="37"/>
  <c r="Q1145" i="37"/>
  <c r="Q1096" i="37"/>
  <c r="Q1084" i="37"/>
  <c r="Q1137" i="37"/>
  <c r="Q1585" i="37"/>
  <c r="Q940" i="37"/>
  <c r="Q1141" i="37"/>
  <c r="Q728" i="37"/>
  <c r="Q422" i="37"/>
  <c r="Q439" i="37"/>
  <c r="Q2215" i="37"/>
  <c r="Q1668" i="37"/>
  <c r="Q2083" i="37"/>
  <c r="Q2146" i="37"/>
  <c r="Q1986" i="37"/>
  <c r="Q2081" i="37"/>
  <c r="Q1788" i="37"/>
  <c r="Q1300" i="37"/>
  <c r="Q2358" i="37"/>
  <c r="Q1820" i="37"/>
  <c r="Q2263" i="37"/>
  <c r="Q1589" i="37"/>
  <c r="Q2462" i="37"/>
  <c r="Q1617" i="37"/>
  <c r="Q2319" i="37"/>
  <c r="Q1843" i="37"/>
  <c r="Q1473" i="37"/>
  <c r="Q1056" i="37"/>
  <c r="Q453" i="37"/>
  <c r="Q1123" i="37"/>
  <c r="Q74" i="37"/>
  <c r="Q778" i="37"/>
  <c r="Q329" i="37"/>
  <c r="Q1088" i="37"/>
  <c r="Q481" i="37"/>
  <c r="Q130" i="37"/>
  <c r="Q876" i="37"/>
  <c r="Q798" i="37"/>
  <c r="Q94" i="37"/>
  <c r="Q942" i="37"/>
  <c r="Q210" i="37"/>
  <c r="Q851" i="37"/>
  <c r="Q850" i="37"/>
  <c r="Q826" i="37"/>
  <c r="Q483" i="37"/>
  <c r="Q3011" i="37"/>
  <c r="Q2883" i="37"/>
  <c r="Q2745" i="37"/>
  <c r="Q29" i="37"/>
  <c r="Q672" i="37"/>
  <c r="Q3031" i="37"/>
  <c r="Q2903" i="37"/>
  <c r="Q2773" i="37"/>
  <c r="Q2434" i="37"/>
  <c r="Q1993" i="37"/>
  <c r="Q1608" i="37"/>
  <c r="Q1269" i="37"/>
  <c r="Q636" i="37"/>
  <c r="Q1747" i="37"/>
  <c r="Q691" i="37"/>
  <c r="Q2022" i="37"/>
  <c r="Q870" i="37"/>
  <c r="Q2463" i="37"/>
  <c r="Q1975" i="37"/>
  <c r="Q690" i="37"/>
  <c r="Q2028" i="37"/>
  <c r="Q1244" i="37"/>
  <c r="Q2275" i="37"/>
  <c r="Q1643" i="37"/>
  <c r="Q1874" i="37"/>
  <c r="Q1214" i="37"/>
  <c r="Q719" i="37"/>
  <c r="Q1935" i="37"/>
  <c r="Q874" i="37"/>
  <c r="Q1934" i="37"/>
  <c r="Q1220" i="37"/>
  <c r="Q542" i="37"/>
  <c r="Q72" i="37"/>
  <c r="Q2617" i="37"/>
  <c r="Q219" i="37"/>
  <c r="Q1678" i="37"/>
  <c r="Q202" i="37"/>
  <c r="Q1166" i="37"/>
  <c r="Q92" i="37"/>
  <c r="D75" i="4" s="1"/>
  <c r="Q410" i="37"/>
  <c r="Q478" i="37"/>
  <c r="Q2537" i="37"/>
  <c r="Q2966" i="37"/>
  <c r="Q338" i="37"/>
  <c r="Q260" i="37"/>
  <c r="Q1677" i="37"/>
  <c r="Q894" i="37"/>
  <c r="Q350" i="37"/>
  <c r="Q405" i="37"/>
  <c r="Q470" i="37"/>
  <c r="Q587" i="37"/>
  <c r="Q2870" i="37"/>
  <c r="Q1146" i="37"/>
  <c r="Q2453" i="37"/>
  <c r="Q460" i="37"/>
  <c r="Q646" i="37"/>
  <c r="Q638" i="37"/>
  <c r="Q290" i="37"/>
  <c r="Q489" i="37"/>
  <c r="Q2624" i="37"/>
  <c r="Q1410" i="37"/>
  <c r="Q80" i="37"/>
  <c r="Q335" i="37"/>
  <c r="Q2313" i="37"/>
  <c r="Q1912" i="37"/>
  <c r="Q1623" i="37"/>
  <c r="Q1383" i="37"/>
  <c r="Q2653" i="37"/>
  <c r="Q615" i="37"/>
  <c r="Q550" i="37"/>
  <c r="Q1989" i="37"/>
  <c r="Q1996" i="37"/>
  <c r="Q2482" i="37"/>
  <c r="Q73" i="37"/>
  <c r="Q288" i="37"/>
  <c r="Q2662" i="37"/>
  <c r="Q2287" i="37"/>
  <c r="Q1839" i="37"/>
  <c r="Q1406" i="37"/>
  <c r="Q1150" i="37"/>
  <c r="Q1365" i="37"/>
  <c r="Q2307" i="37"/>
  <c r="Q2864" i="37"/>
  <c r="Q2337" i="37"/>
  <c r="Q2264" i="37"/>
  <c r="Q1263" i="37"/>
  <c r="Q799" i="37"/>
  <c r="Q486" i="37"/>
  <c r="Q2438" i="37"/>
  <c r="Q2086" i="37"/>
  <c r="Q1389" i="37"/>
  <c r="Q2602" i="37"/>
  <c r="Q1036" i="37"/>
  <c r="Q2154" i="37"/>
  <c r="Q2487" i="37"/>
  <c r="Q476" i="37"/>
  <c r="Q1762" i="37"/>
  <c r="Q546" i="37"/>
  <c r="Q1312" i="37"/>
  <c r="Q3116" i="37"/>
  <c r="Q2972" i="37"/>
  <c r="Q2810" i="37"/>
  <c r="Q2631" i="37"/>
  <c r="Q670" i="37"/>
  <c r="Q2139" i="37"/>
  <c r="Q1242" i="37"/>
  <c r="Q914" i="37"/>
  <c r="Q57" i="37"/>
  <c r="Q563" i="37"/>
  <c r="Q891" i="37"/>
  <c r="Q551" i="37"/>
  <c r="Q501" i="37"/>
  <c r="Q723" i="37"/>
  <c r="Q1433" i="37"/>
  <c r="Q464" i="37"/>
  <c r="Q1064" i="37"/>
  <c r="Q1411" i="37"/>
  <c r="Q3032" i="37"/>
  <c r="Q3000" i="37"/>
  <c r="Q238" i="37"/>
  <c r="Q1448" i="37"/>
  <c r="Q2113" i="37"/>
  <c r="Q1248" i="37"/>
  <c r="Q803" i="37"/>
  <c r="Q540" i="37"/>
  <c r="Q2791" i="37"/>
  <c r="Q2684" i="37"/>
  <c r="Q3121" i="37"/>
  <c r="Q2993" i="37"/>
  <c r="Q3055" i="37"/>
  <c r="Q2635" i="37"/>
  <c r="Q2510" i="37"/>
  <c r="Q3098" i="37"/>
  <c r="Q2970" i="37"/>
  <c r="Q2842" i="37"/>
  <c r="Q2712" i="37"/>
  <c r="Q2524" i="37"/>
  <c r="Q3029" i="37"/>
  <c r="Q2901" i="37"/>
  <c r="Q2771" i="37"/>
  <c r="Q2514" i="37"/>
  <c r="Q2197" i="37"/>
  <c r="Q2177" i="37"/>
  <c r="Q1913" i="37"/>
  <c r="Q1590" i="37"/>
  <c r="Q1446" i="37"/>
  <c r="Q1445" i="37"/>
  <c r="Q1453" i="37"/>
  <c r="Q1457" i="37"/>
  <c r="Q1129" i="37"/>
  <c r="Q1080" i="37"/>
  <c r="Q1069" i="37"/>
  <c r="Q1121" i="37"/>
  <c r="Q1281" i="37"/>
  <c r="Q881" i="37"/>
  <c r="Q1109" i="37"/>
  <c r="Q979" i="37"/>
  <c r="Q1043" i="37"/>
  <c r="Q397" i="37"/>
  <c r="Q2170" i="37"/>
  <c r="Q1660" i="37"/>
  <c r="Q2042" i="37"/>
  <c r="Q2122" i="37"/>
  <c r="Q1967" i="37"/>
  <c r="Q2058" i="37"/>
  <c r="Q1717" i="37"/>
  <c r="Q1188" i="37"/>
  <c r="Q2346" i="37"/>
  <c r="Q1604" i="37"/>
  <c r="Q2256" i="37"/>
  <c r="Q1570" i="37"/>
  <c r="Q2456" i="37"/>
  <c r="Q1488" i="37"/>
  <c r="Q2306" i="37"/>
  <c r="Q1778" i="37"/>
  <c r="Q1432" i="37"/>
  <c r="Q1035" i="37"/>
  <c r="Q441" i="37"/>
  <c r="Q1117" i="37"/>
  <c r="Q2405" i="37"/>
  <c r="Q770" i="37"/>
  <c r="Q289" i="37"/>
  <c r="Q1047" i="37"/>
  <c r="Q445" i="37"/>
  <c r="Q116" i="37"/>
  <c r="Q869" i="37"/>
  <c r="Q776" i="37"/>
  <c r="Q1038" i="37"/>
  <c r="Q935" i="37"/>
  <c r="Q188" i="37"/>
  <c r="Q820" i="37"/>
  <c r="Q842" i="37"/>
  <c r="Q384" i="37"/>
  <c r="Q391" i="37"/>
  <c r="Q3003" i="37"/>
  <c r="Q2875" i="37"/>
  <c r="Q2737" i="37"/>
  <c r="Q1274" i="37"/>
  <c r="Q83" i="37"/>
  <c r="Q3023" i="37"/>
  <c r="Q2895" i="37"/>
  <c r="Q2765" i="37"/>
  <c r="Q2426" i="37"/>
  <c r="Q1978" i="37"/>
  <c r="Q1592" i="37"/>
  <c r="Q1240" i="37"/>
  <c r="Q566" i="37"/>
  <c r="Q1591" i="37"/>
  <c r="Q621" i="37"/>
  <c r="Q2015" i="37"/>
  <c r="Q862" i="37"/>
  <c r="Q2440" i="37"/>
  <c r="Q1799" i="37"/>
  <c r="Q627" i="37"/>
  <c r="Q1998" i="37"/>
  <c r="Q1101" i="37"/>
  <c r="Q2267" i="37"/>
  <c r="Q1596" i="37"/>
  <c r="Q1867" i="37"/>
  <c r="Q1206" i="37"/>
  <c r="Q681" i="37"/>
  <c r="Q1750" i="37"/>
  <c r="Q819" i="37"/>
  <c r="Q1903" i="37"/>
  <c r="Q966" i="37"/>
  <c r="Q505" i="37"/>
  <c r="Q34" i="37"/>
  <c r="Q2609" i="37"/>
  <c r="Q203" i="37"/>
  <c r="Q1143" i="37"/>
  <c r="Q194" i="37"/>
  <c r="D119" i="4" s="1"/>
  <c r="Q608" i="37"/>
  <c r="Q84" i="37"/>
  <c r="Q340" i="37"/>
  <c r="Q456" i="37"/>
  <c r="Q2529" i="37"/>
  <c r="Q2958" i="37"/>
  <c r="Q323" i="37"/>
  <c r="Q244" i="37"/>
  <c r="Q1653" i="37"/>
  <c r="Q751" i="37"/>
  <c r="Q334" i="37"/>
  <c r="Q2167" i="37"/>
  <c r="Q555" i="37"/>
  <c r="Q2862" i="37"/>
  <c r="Q1138" i="37"/>
  <c r="Q2445" i="37"/>
  <c r="Q172" i="37"/>
  <c r="Q538" i="37"/>
  <c r="Q123" i="37"/>
  <c r="Q274" i="37"/>
  <c r="Q474" i="37"/>
  <c r="Q2616" i="37"/>
  <c r="Q1362" i="37"/>
  <c r="Q2354" i="37"/>
  <c r="Q319" i="37"/>
  <c r="Q2013" i="37"/>
  <c r="Q1904" i="37"/>
  <c r="Q1567" i="37"/>
  <c r="Q1375" i="37"/>
  <c r="Q2645" i="37"/>
  <c r="Q599" i="37"/>
  <c r="Q519" i="37"/>
  <c r="Q1981" i="37"/>
  <c r="Q1932" i="37"/>
  <c r="Q2466" i="37"/>
  <c r="Q18" i="37"/>
  <c r="Q2782" i="37"/>
  <c r="Q2654" i="37"/>
  <c r="Q2279" i="37"/>
  <c r="Q1831" i="37"/>
  <c r="Q1398" i="37"/>
  <c r="Q1118" i="37"/>
  <c r="Q1301" i="37"/>
  <c r="Q1923" i="37"/>
  <c r="Q2856" i="37"/>
  <c r="Q2329" i="37"/>
  <c r="Q2248" i="37"/>
  <c r="Q1255" i="37"/>
  <c r="Q791" i="37"/>
  <c r="Q446" i="37"/>
  <c r="Q2430" i="37"/>
  <c r="Q2070" i="37"/>
  <c r="Q2892" i="37"/>
  <c r="Q2594" i="37"/>
  <c r="Q572" i="37"/>
  <c r="Q1826" i="37"/>
  <c r="Q2007" i="37"/>
  <c r="Q307" i="37"/>
  <c r="Q1754" i="37"/>
  <c r="Q313" i="37"/>
  <c r="Q696" i="37"/>
  <c r="Q3108" i="37"/>
  <c r="Q2956" i="37"/>
  <c r="Q2802" i="37"/>
  <c r="Q2623" i="37"/>
  <c r="Q1253" i="37"/>
  <c r="Q2075" i="37"/>
  <c r="Q1210" i="37"/>
  <c r="Q890" i="37"/>
  <c r="Q17" i="37"/>
  <c r="Q306" i="37"/>
  <c r="Q112" i="37"/>
  <c r="Q543" i="37"/>
  <c r="Q485" i="37"/>
  <c r="Q715" i="37"/>
  <c r="Q1425" i="37"/>
  <c r="Q1548" i="37"/>
  <c r="Q1048" i="37"/>
  <c r="Q2937" i="37"/>
  <c r="Q3024" i="37"/>
  <c r="Q2952" i="37"/>
  <c r="Q206" i="37"/>
  <c r="Q1020" i="37"/>
  <c r="Q1696" i="37"/>
  <c r="Q1224" i="37"/>
  <c r="Q795" i="37"/>
  <c r="Q2357" i="37"/>
  <c r="Q2783" i="37"/>
  <c r="Q2676" i="37"/>
  <c r="Q3113" i="37"/>
  <c r="Q2985" i="37"/>
  <c r="Q3117" i="37"/>
  <c r="Q2627" i="37"/>
  <c r="Q3123" i="37"/>
  <c r="Q3090" i="37"/>
  <c r="Q2962" i="37"/>
  <c r="Q2834" i="37"/>
  <c r="Q2704" i="37"/>
  <c r="Q2516" i="37"/>
  <c r="Q3021" i="37"/>
  <c r="Q2893" i="37"/>
  <c r="Q2763" i="37"/>
  <c r="Q2569" i="37"/>
  <c r="Q2258" i="37"/>
  <c r="Q2234" i="37"/>
  <c r="Q1968" i="37"/>
  <c r="Q1565" i="37"/>
  <c r="Q1720" i="37"/>
  <c r="Q1514" i="37"/>
  <c r="Q1610" i="37"/>
  <c r="Q1285" i="37"/>
  <c r="Q1113" i="37"/>
  <c r="Q1021" i="37"/>
  <c r="Q1005" i="37"/>
  <c r="Q1105" i="37"/>
  <c r="Q1211" i="37"/>
  <c r="Q821" i="37"/>
  <c r="Q861" i="37"/>
  <c r="Q887" i="37"/>
  <c r="Q843" i="37"/>
  <c r="Q138" i="37"/>
  <c r="Q2147" i="37"/>
  <c r="Q1642" i="37"/>
  <c r="Q1829" i="37"/>
  <c r="Q2117" i="37"/>
  <c r="Q1947" i="37"/>
  <c r="Q2035" i="37"/>
  <c r="Q1685" i="37"/>
  <c r="Q2476" i="37"/>
  <c r="Q2334" i="37"/>
  <c r="Q1564" i="37"/>
  <c r="Q2233" i="37"/>
  <c r="Q1563" i="37"/>
  <c r="Q2443" i="37"/>
  <c r="Q1384" i="37"/>
  <c r="Q2299" i="37"/>
  <c r="Q1752" i="37"/>
  <c r="Q1364" i="37"/>
  <c r="Q1001" i="37"/>
  <c r="Q376" i="37"/>
  <c r="Q1090" i="37"/>
  <c r="Q2367" i="37"/>
  <c r="Q763" i="37"/>
  <c r="Q282" i="37"/>
  <c r="Q992" i="37"/>
  <c r="Q395" i="37"/>
  <c r="Q108" i="37"/>
  <c r="Q738" i="37"/>
  <c r="Q565" i="37"/>
  <c r="Q1031" i="37"/>
  <c r="Q867" i="37"/>
  <c r="Q153" i="37"/>
  <c r="Q812" i="37"/>
  <c r="Q1091" i="37"/>
  <c r="Q119" i="37"/>
  <c r="Q201" i="37"/>
  <c r="Q2995" i="37"/>
  <c r="Q2867" i="37"/>
  <c r="Q1111" i="37"/>
  <c r="Q753" i="37"/>
  <c r="Q49" i="37"/>
  <c r="Q3015" i="37"/>
  <c r="Q2887" i="37"/>
  <c r="Q2757" i="37"/>
  <c r="Q2418" i="37"/>
  <c r="Q1925" i="37"/>
  <c r="Q1584" i="37"/>
  <c r="Q1218" i="37"/>
  <c r="Q523" i="37"/>
  <c r="Q1576" i="37"/>
  <c r="Q2471" i="37"/>
  <c r="Q1992" i="37"/>
  <c r="Q830" i="37"/>
  <c r="Q2432" i="37"/>
  <c r="Q1784" i="37"/>
  <c r="Q620" i="37"/>
  <c r="Q1960" i="37"/>
  <c r="Q1054" i="37"/>
  <c r="Q2259" i="37"/>
  <c r="Q1588" i="37"/>
  <c r="Q1743" i="37"/>
  <c r="Q1191" i="37"/>
  <c r="Q633" i="37"/>
  <c r="Q1379" i="37"/>
  <c r="Q2497" i="37"/>
  <c r="Q1858" i="37"/>
  <c r="Q958" i="37"/>
  <c r="Q490" i="37"/>
  <c r="Q2729" i="37"/>
  <c r="Q2601" i="37"/>
  <c r="Q195" i="37"/>
  <c r="Q532" i="37"/>
  <c r="Q186" i="37"/>
  <c r="Q539" i="37"/>
  <c r="Q69" i="37"/>
  <c r="Q279" i="37"/>
  <c r="Q409" i="37"/>
  <c r="Q2521" i="37"/>
  <c r="Q2458" i="37"/>
  <c r="Q315" i="37"/>
  <c r="Q128" i="37"/>
  <c r="Q1566" i="37"/>
  <c r="Q687" i="37"/>
  <c r="Q318" i="37"/>
  <c r="Q2637" i="37"/>
  <c r="Q2159" i="37"/>
  <c r="Q547" i="37"/>
  <c r="Q2854" i="37"/>
  <c r="Q931" i="37"/>
  <c r="Q2165" i="37"/>
  <c r="Q2468" i="37"/>
  <c r="Q291" i="37"/>
  <c r="Q107" i="37"/>
  <c r="Q266" i="37"/>
  <c r="Q162" i="37"/>
  <c r="Q2608" i="37"/>
  <c r="Q1284" i="37"/>
  <c r="Q1894" i="37"/>
  <c r="Q264" i="37"/>
  <c r="Q2005" i="37"/>
  <c r="Q1896" i="37"/>
  <c r="Q1559" i="37"/>
  <c r="Q1359" i="37"/>
  <c r="Q2629" i="37"/>
  <c r="Q512" i="37"/>
  <c r="Q503" i="37"/>
  <c r="Q1973" i="37"/>
  <c r="Q1916" i="37"/>
  <c r="Q2450" i="37"/>
  <c r="Q10" i="37"/>
  <c r="Q2774" i="37"/>
  <c r="Q2646" i="37"/>
  <c r="Q2271" i="37"/>
  <c r="Q1823" i="37"/>
  <c r="Q1390" i="37"/>
  <c r="Q1110" i="37"/>
  <c r="Q557" i="37"/>
  <c r="Q1827" i="37"/>
  <c r="Q2848" i="37"/>
  <c r="Q2265" i="37"/>
  <c r="Q2240" i="37"/>
  <c r="Q1247" i="37"/>
  <c r="Q783" i="37"/>
  <c r="Q430" i="37"/>
  <c r="Q2422" i="37"/>
  <c r="Q2054" i="37"/>
  <c r="Q2844" i="37"/>
  <c r="Q2586" i="37"/>
  <c r="Q2388" i="37"/>
  <c r="Q1385" i="37"/>
  <c r="Q1871" i="37"/>
  <c r="Q1730" i="37"/>
  <c r="Q129" i="37"/>
  <c r="Q2016" i="37"/>
  <c r="Q3100" i="37"/>
  <c r="Q2948" i="37"/>
  <c r="Q2794" i="37"/>
  <c r="Q2615" i="37"/>
  <c r="Q180" i="37"/>
  <c r="Q1907" i="37"/>
  <c r="Q1202" i="37"/>
  <c r="Q882" i="37"/>
  <c r="Q191" i="37"/>
  <c r="Q258" i="37"/>
  <c r="Q211" i="37"/>
  <c r="Q1699" i="37"/>
  <c r="Q469" i="37"/>
  <c r="Q707" i="37"/>
  <c r="Q577" i="37"/>
  <c r="Q2156" i="37"/>
  <c r="Q2221" i="37"/>
  <c r="Q680" i="37"/>
  <c r="Q3016" i="37"/>
  <c r="Q1897" i="37"/>
  <c r="Q158" i="37"/>
  <c r="Q1299" i="37"/>
  <c r="Q1688" i="37"/>
  <c r="Q1216" i="37"/>
  <c r="Q787" i="37"/>
  <c r="Q1291" i="37"/>
  <c r="Q2865" i="37"/>
  <c r="Q3082" i="37"/>
  <c r="Q2826" i="37"/>
  <c r="Q2696" i="37"/>
  <c r="Q2568" i="37"/>
  <c r="Q3013" i="37"/>
  <c r="Q2885" i="37"/>
  <c r="Q2755" i="37"/>
  <c r="Q2262" i="37"/>
  <c r="Q2209" i="37"/>
  <c r="Q1841" i="37"/>
  <c r="Q1955" i="37"/>
  <c r="Q1526" i="37"/>
  <c r="Q1684" i="37"/>
  <c r="Q1426" i="37"/>
  <c r="Q1077" i="37"/>
  <c r="Q1037" i="37"/>
  <c r="Q1097" i="37"/>
  <c r="Q1016" i="37"/>
  <c r="Q1000" i="37"/>
  <c r="Q1089" i="37"/>
  <c r="Q1195" i="37"/>
  <c r="Q807" i="37"/>
  <c r="Q847" i="37"/>
  <c r="Q845" i="37"/>
  <c r="Q775" i="37"/>
  <c r="Q721" i="37"/>
  <c r="Q2123" i="37"/>
  <c r="Q1629" i="37"/>
  <c r="Q1790" i="37"/>
  <c r="Q2094" i="37"/>
  <c r="Q1860" i="37"/>
  <c r="Q1985" i="37"/>
  <c r="Q1652" i="37"/>
  <c r="Q2464" i="37"/>
  <c r="Q2328" i="37"/>
  <c r="Q1558" i="37"/>
  <c r="Q2196" i="37"/>
  <c r="Q1535" i="37"/>
  <c r="Q2394" i="37"/>
  <c r="Q1995" i="37"/>
  <c r="Q2284" i="37"/>
  <c r="Q1732" i="37"/>
  <c r="Q1303" i="37"/>
  <c r="Q988" i="37"/>
  <c r="Q370" i="37"/>
  <c r="Q1027" i="37"/>
  <c r="Q2060" i="37"/>
  <c r="Q757" i="37"/>
  <c r="Q247" i="37"/>
  <c r="Q938" i="37"/>
  <c r="Q341" i="37"/>
  <c r="Q1171" i="37"/>
  <c r="Q444" i="37"/>
  <c r="Q527" i="37"/>
  <c r="Q790" i="37"/>
  <c r="Q828" i="37"/>
  <c r="Q121" i="37"/>
  <c r="Q804" i="37"/>
  <c r="Q913" i="37"/>
  <c r="Q46" i="37"/>
  <c r="Q193" i="37"/>
  <c r="Q2987" i="37"/>
  <c r="Q2859" i="37"/>
  <c r="Q865" i="37"/>
  <c r="Q515" i="37"/>
  <c r="Q42" i="37"/>
  <c r="Q3007" i="37"/>
  <c r="Q2879" i="37"/>
  <c r="Q2733" i="37"/>
  <c r="Q2410" i="37"/>
  <c r="Q1909" i="37"/>
  <c r="Q1561" i="37"/>
  <c r="Q1142" i="37"/>
  <c r="Q2502" i="37"/>
  <c r="Q1552" i="37"/>
  <c r="Q2448" i="37"/>
  <c r="Q1969" i="37"/>
  <c r="Q767" i="37"/>
  <c r="Q2424" i="37"/>
  <c r="Q1737" i="37"/>
  <c r="Q549" i="37"/>
  <c r="Q1906" i="37"/>
  <c r="Q899" i="37"/>
  <c r="Q2251" i="37"/>
  <c r="Q1289" i="37"/>
  <c r="Q1728" i="37"/>
  <c r="Q1107" i="37"/>
  <c r="Q591" i="37"/>
  <c r="Q695" i="37"/>
  <c r="Q2489" i="37"/>
  <c r="Q1834" i="37"/>
  <c r="Q951" i="37"/>
  <c r="Q421" i="37"/>
  <c r="Q2721" i="37"/>
  <c r="Q2593" i="37"/>
  <c r="Q86" i="37"/>
  <c r="Q495" i="37"/>
  <c r="Q156" i="37"/>
  <c r="Q531" i="37"/>
  <c r="Q16" i="37"/>
  <c r="Q147" i="37"/>
  <c r="Q308" i="37"/>
  <c r="Q2513" i="37"/>
  <c r="Q2078" i="37"/>
  <c r="Q145" i="37"/>
  <c r="Q58" i="37"/>
  <c r="Q1550" i="37"/>
  <c r="Q679" i="37"/>
  <c r="Q302" i="37"/>
  <c r="B16" i="28" s="1"/>
  <c r="Q2231" i="37"/>
  <c r="Q2144" i="37"/>
  <c r="Q388" i="37"/>
  <c r="Q2846" i="37"/>
  <c r="Q669" i="37"/>
  <c r="Q1930" i="37"/>
  <c r="Q2317" i="37"/>
  <c r="Q275" i="37"/>
  <c r="Q66" i="37"/>
  <c r="Q2283" i="37"/>
  <c r="Q122" i="37"/>
  <c r="Q2600" i="37"/>
  <c r="Q1086" i="37"/>
  <c r="Q1694" i="37"/>
  <c r="Q25" i="37"/>
  <c r="Q1575" i="37"/>
  <c r="Q1888" i="37"/>
  <c r="Q1527" i="37"/>
  <c r="Q727" i="37"/>
  <c r="Q2621" i="37"/>
  <c r="Q23" i="37"/>
  <c r="Q2397" i="37"/>
  <c r="Q1949" i="37"/>
  <c r="Q1892" i="37"/>
  <c r="Q1338" i="37"/>
  <c r="Q2457" i="37"/>
  <c r="Q2766" i="37"/>
  <c r="Q2638" i="37"/>
  <c r="Q2255" i="37"/>
  <c r="Q1815" i="37"/>
  <c r="Q1382" i="37"/>
  <c r="Q1102" i="37"/>
  <c r="Q1893" i="37"/>
  <c r="Q1794" i="37"/>
  <c r="D76" i="4" s="1"/>
  <c r="Q2840" i="37"/>
  <c r="Q2249" i="37"/>
  <c r="Q2232" i="37"/>
  <c r="Q1239" i="37"/>
  <c r="Q30" i="37"/>
  <c r="Q381" i="37"/>
  <c r="Q2406" i="37"/>
  <c r="Q2046" i="37"/>
  <c r="Q2828" i="37"/>
  <c r="Q2578" i="37"/>
  <c r="Q2172" i="37"/>
  <c r="Q1057" i="37"/>
  <c r="Q822" i="37"/>
  <c r="Q2444" i="37"/>
  <c r="Q1722" i="37"/>
  <c r="Q1769" i="37"/>
  <c r="Q440" i="37"/>
  <c r="Q3092" i="37"/>
  <c r="Q2940" i="37"/>
  <c r="Q2786" i="37"/>
  <c r="Q2607" i="37"/>
  <c r="Q164" i="37"/>
  <c r="Q1899" i="37"/>
  <c r="Q1194" i="37"/>
  <c r="Q730" i="37"/>
  <c r="Q623" i="37"/>
  <c r="Q65" i="37"/>
  <c r="Q2292" i="37"/>
  <c r="Q256" i="37"/>
  <c r="Q461" i="37"/>
  <c r="Q2066" i="37"/>
  <c r="Q457" i="37"/>
  <c r="Q1804" i="37"/>
  <c r="Q596" i="37"/>
  <c r="Q1380" i="37"/>
  <c r="Q1772" i="37"/>
  <c r="Q1889" i="37"/>
  <c r="Q142" i="37"/>
  <c r="Q1236" i="37"/>
  <c r="Q1664" i="37"/>
  <c r="Q1200" i="37"/>
  <c r="Q779" i="37"/>
  <c r="Q2767" i="37"/>
  <c r="Q2849" i="37"/>
  <c r="Q3107" i="37"/>
  <c r="Q2954" i="37"/>
  <c r="Q2788" i="37"/>
  <c r="Q2660" i="37"/>
  <c r="Q3097" i="37"/>
  <c r="Q2969" i="37"/>
  <c r="Q3101" i="37"/>
  <c r="Q2611" i="37"/>
  <c r="Q3099" i="37"/>
  <c r="Q3074" i="37"/>
  <c r="Q2946" i="37"/>
  <c r="Q2816" i="37"/>
  <c r="Q2688" i="37"/>
  <c r="Q2560" i="37"/>
  <c r="Q3005" i="37"/>
  <c r="Q2877" i="37"/>
  <c r="Q2747" i="37"/>
  <c r="Q2226" i="37"/>
  <c r="Q2168" i="37"/>
  <c r="Q1809" i="37"/>
  <c r="Q1891" i="37"/>
  <c r="Q1501" i="37"/>
  <c r="Q1648" i="37"/>
  <c r="Q1582" i="37"/>
  <c r="Q1072" i="37"/>
  <c r="Q1032" i="37"/>
  <c r="Q1081" i="37"/>
  <c r="Q957" i="37"/>
  <c r="Q941" i="37"/>
  <c r="Q1049" i="37"/>
  <c r="Q1179" i="37"/>
  <c r="Q756" i="37"/>
  <c r="Q709" i="37"/>
  <c r="Q831" i="37"/>
  <c r="Q716" i="37"/>
  <c r="Q462" i="37"/>
  <c r="Q2095" i="37"/>
  <c r="Q1493" i="37"/>
  <c r="Q1635" i="37"/>
  <c r="Q1835" i="37"/>
  <c r="Q1802" i="37"/>
  <c r="Q1666" i="37"/>
  <c r="Q1523" i="37"/>
  <c r="Q2280" i="37"/>
  <c r="Q2315" i="37"/>
  <c r="Q1543" i="37"/>
  <c r="Q2149" i="37"/>
  <c r="Q1521" i="37"/>
  <c r="Q2188" i="37"/>
  <c r="Q1908" i="37"/>
  <c r="Q2277" i="37"/>
  <c r="Q1714" i="37"/>
  <c r="Q1268" i="37"/>
  <c r="Q920" i="37"/>
  <c r="Q357" i="37"/>
  <c r="Q1014" i="37"/>
  <c r="Q1797" i="37"/>
  <c r="Q745" i="37"/>
  <c r="Q233" i="37"/>
  <c r="Q925" i="37"/>
  <c r="Q322" i="37"/>
  <c r="Q1165" i="37"/>
  <c r="Q1726" i="37"/>
  <c r="Q408" i="37"/>
  <c r="Q224" i="37"/>
  <c r="Q736" i="37"/>
  <c r="Q71" i="37"/>
  <c r="Q766" i="37"/>
  <c r="Q788" i="37"/>
  <c r="Q39" i="37"/>
  <c r="Q126" i="37"/>
  <c r="Q2979" i="37"/>
  <c r="Q2851" i="37"/>
  <c r="Q857" i="37"/>
  <c r="Q412" i="37"/>
  <c r="Q21" i="37"/>
  <c r="Q2999" i="37"/>
  <c r="Q2871" i="37"/>
  <c r="Q2709" i="37"/>
  <c r="Q2402" i="37"/>
  <c r="Q1901" i="37"/>
  <c r="Q1553" i="37"/>
  <c r="Q1026" i="37"/>
  <c r="Q2472" i="37"/>
  <c r="Q1134" i="37"/>
  <c r="Q2378" i="37"/>
  <c r="Q1946" i="37"/>
  <c r="Q676" i="37"/>
  <c r="Q2416" i="37"/>
  <c r="Q1675" i="37"/>
  <c r="Q2431" i="37"/>
  <c r="Q1898" i="37"/>
  <c r="Q752" i="37"/>
  <c r="Q2235" i="37"/>
  <c r="Q1162" i="37"/>
  <c r="Q1587" i="37"/>
  <c r="Q1061" i="37"/>
  <c r="Q583" i="37"/>
  <c r="Q625" i="37"/>
  <c r="Q2459" i="37"/>
  <c r="Q1818" i="37"/>
  <c r="Q911" i="37"/>
  <c r="Q406" i="37"/>
  <c r="Q2713" i="37"/>
  <c r="Q2585" i="37"/>
  <c r="Q56" i="37"/>
  <c r="Q473" i="37"/>
  <c r="Q141" i="37"/>
  <c r="Q517" i="37"/>
  <c r="Q2539" i="37"/>
  <c r="Q139" i="37"/>
  <c r="Q278" i="37"/>
  <c r="Q2505" i="37"/>
  <c r="Q2063" i="37"/>
  <c r="Q137" i="37"/>
  <c r="Q2400" i="37"/>
  <c r="Q1416" i="37"/>
  <c r="Q671" i="37"/>
  <c r="Q175" i="37"/>
  <c r="Q1344" i="37"/>
  <c r="Q2050" i="37"/>
  <c r="Q380" i="37"/>
  <c r="Q2838" i="37"/>
  <c r="Q624" i="37"/>
  <c r="Q1851" i="37"/>
  <c r="Q2301" i="37"/>
  <c r="Q20" i="37"/>
  <c r="Q51" i="37"/>
  <c r="Q2133" i="37"/>
  <c r="Q2219" i="37"/>
  <c r="Q2592" i="37"/>
  <c r="Q983" i="37"/>
  <c r="Q1686" i="37"/>
  <c r="Q2496" i="37"/>
  <c r="Q1314" i="37"/>
  <c r="Q1880" i="37"/>
  <c r="Q1519" i="37"/>
  <c r="Q632" i="37"/>
  <c r="Q2613" i="37"/>
  <c r="Q2118" i="37"/>
  <c r="Q2014" i="37"/>
  <c r="Q1933" i="37"/>
  <c r="Q283" i="37"/>
  <c r="Q1330" i="37"/>
  <c r="Q2010" i="37"/>
  <c r="Q2758" i="37"/>
  <c r="Q2630" i="37"/>
  <c r="Q2247" i="37"/>
  <c r="Q1807" i="37"/>
  <c r="Q1374" i="37"/>
  <c r="Q1070" i="37"/>
  <c r="Q171" i="37"/>
  <c r="Q1482" i="37"/>
  <c r="Q2832" i="37"/>
  <c r="Q2241" i="37"/>
  <c r="Q2216" i="37"/>
  <c r="Q1223" i="37"/>
  <c r="Q3086" i="37"/>
  <c r="Q325" i="37"/>
  <c r="Q2398" i="37"/>
  <c r="Q2030" i="37"/>
  <c r="Q2778" i="37"/>
  <c r="Q1877" i="37"/>
  <c r="Q1844" i="37"/>
  <c r="Q2960" i="37"/>
  <c r="Q814" i="37"/>
  <c r="Q2164" i="37"/>
  <c r="Q1706" i="37"/>
  <c r="Q1761" i="37"/>
  <c r="Q207" i="37"/>
  <c r="Q3084" i="37"/>
  <c r="Q2932" i="37"/>
  <c r="Q2762" i="37"/>
  <c r="Q2599" i="37"/>
  <c r="Q2157" i="37"/>
  <c r="Q1674" i="37"/>
  <c r="Q1186" i="37"/>
  <c r="Q682" i="37"/>
  <c r="Q607" i="37"/>
  <c r="Q1505" i="37"/>
  <c r="Q475" i="37"/>
  <c r="Q533" i="37"/>
  <c r="Q428" i="37"/>
  <c r="Q1970" i="37"/>
  <c r="Q240" i="37"/>
  <c r="Q1795" i="37"/>
  <c r="Q580" i="37"/>
  <c r="Q760" i="37"/>
  <c r="Q1988" i="37"/>
  <c r="Q67" i="37"/>
  <c r="Q134" i="37"/>
  <c r="Q1212" i="37"/>
  <c r="Q1632" i="37"/>
  <c r="Q351" i="37"/>
  <c r="Q771" i="37"/>
  <c r="Q2260" i="37"/>
  <c r="Q2841" i="37"/>
  <c r="Q2780" i="37"/>
  <c r="Q2652" i="37"/>
  <c r="Q3089" i="37"/>
  <c r="Q2961" i="37"/>
  <c r="Q3093" i="37"/>
  <c r="Q2603" i="37"/>
  <c r="Q2573" i="37"/>
  <c r="Q3066" i="37"/>
  <c r="Q2938" i="37"/>
  <c r="Q2808" i="37"/>
  <c r="Q2680" i="37"/>
  <c r="Q2552" i="37"/>
  <c r="Q2997" i="37"/>
  <c r="Q2869" i="37"/>
  <c r="Q2739" i="37"/>
  <c r="Q2206" i="37"/>
  <c r="Q2250" i="37"/>
  <c r="Q2073" i="37"/>
  <c r="Q1980" i="37"/>
  <c r="Q1462" i="37"/>
  <c r="Q1628" i="37"/>
  <c r="Q1557" i="37"/>
  <c r="Q1013" i="37"/>
  <c r="Q973" i="37"/>
  <c r="Q1076" i="37"/>
  <c r="Q952" i="37"/>
  <c r="Q936" i="37"/>
  <c r="Q1044" i="37"/>
  <c r="Q1163" i="37"/>
  <c r="Q701" i="37"/>
  <c r="Q704" i="37"/>
  <c r="Q873" i="37"/>
  <c r="Q459" i="37"/>
  <c r="Q98" i="37"/>
  <c r="Q2017" i="37"/>
  <c r="Q1472" i="37"/>
  <c r="Q1614" i="37"/>
  <c r="Q1796" i="37"/>
  <c r="Q1756" i="37"/>
  <c r="Q1627" i="37"/>
  <c r="Q1393" i="37"/>
  <c r="Q1965" i="37"/>
  <c r="Q2272" i="37"/>
  <c r="Q1503" i="37"/>
  <c r="Q2143" i="37"/>
  <c r="Q1421" i="37"/>
  <c r="Q2090" i="37"/>
  <c r="Q1616" i="37"/>
  <c r="Q2269" i="37"/>
  <c r="Q1708" i="37"/>
  <c r="Q1227" i="37"/>
  <c r="Q892" i="37"/>
  <c r="Q317" i="37"/>
  <c r="Q912" i="37"/>
  <c r="Q1173" i="37"/>
  <c r="Q740" i="37"/>
  <c r="Q184" i="37"/>
  <c r="Q897" i="37"/>
  <c r="Q281" i="37"/>
  <c r="Q1140" i="37"/>
  <c r="Q1152" i="37"/>
  <c r="Q393" i="37"/>
  <c r="Q167" i="37"/>
  <c r="Q722" i="37"/>
  <c r="Q1182" i="37"/>
  <c r="Q708" i="37"/>
  <c r="Q559" i="37"/>
  <c r="Q32" i="37"/>
  <c r="Q59" i="37"/>
  <c r="Q2971" i="37"/>
  <c r="Q2843" i="37"/>
  <c r="Q271" i="37"/>
  <c r="Q222" i="37"/>
  <c r="Q7" i="37"/>
  <c r="Q2991" i="37"/>
  <c r="Q2863" i="37"/>
  <c r="Q2701" i="37"/>
  <c r="Q2387" i="37"/>
  <c r="Q1856" i="37"/>
  <c r="Q1538" i="37"/>
  <c r="Q972" i="37"/>
  <c r="Q2449" i="37"/>
  <c r="Q963" i="37"/>
  <c r="Q2347" i="37"/>
  <c r="Q1862" i="37"/>
  <c r="Q662" i="37"/>
  <c r="Q2408" i="37"/>
  <c r="Q1444" i="37"/>
  <c r="Q2423" i="37"/>
  <c r="Q1853" i="37"/>
  <c r="Q689" i="37"/>
  <c r="Q2120" i="37"/>
  <c r="Q1154" i="37"/>
  <c r="Q1541" i="37"/>
  <c r="Q1022" i="37"/>
  <c r="Q2475" i="37"/>
  <c r="Q590" i="37"/>
  <c r="Q2436" i="37"/>
  <c r="Q1741" i="37"/>
  <c r="Q2169" i="37"/>
  <c r="Q390" i="37"/>
  <c r="Q2705" i="37"/>
  <c r="Q2577" i="37"/>
  <c r="Q2239" i="37"/>
  <c r="Q451" i="37"/>
  <c r="Q117" i="37"/>
  <c r="Q502" i="37"/>
  <c r="Q2531" i="37"/>
  <c r="Q115" i="37"/>
  <c r="Q231" i="37"/>
  <c r="Q3118" i="37"/>
  <c r="Q1531" i="37"/>
  <c r="Q81" i="37"/>
  <c r="Q2392" i="37"/>
  <c r="Q1408" i="37"/>
  <c r="Q664" i="37"/>
  <c r="Q159" i="37"/>
  <c r="Q1226" i="37"/>
  <c r="Q2034" i="37"/>
  <c r="Q372" i="37"/>
  <c r="Q2830" i="37"/>
  <c r="Q165" i="37"/>
  <c r="Q1547" i="37"/>
  <c r="Q2293" i="37"/>
  <c r="Q2452" i="37"/>
  <c r="Q43" i="37"/>
  <c r="Q2101" i="37"/>
  <c r="Q1999" i="37"/>
  <c r="Q2584" i="37"/>
  <c r="Q975" i="37"/>
  <c r="Q1654" i="37"/>
  <c r="Q2488" i="37"/>
  <c r="Q1283" i="37"/>
  <c r="Q1816" i="37"/>
  <c r="Q1479" i="37"/>
  <c r="Q616" i="37"/>
  <c r="Q2605" i="37"/>
  <c r="Q1959" i="37"/>
  <c r="Q1990" i="37"/>
  <c r="Q1821" i="37"/>
  <c r="Q2483" i="37"/>
  <c r="Q1290" i="37"/>
  <c r="Q1882" i="37"/>
  <c r="Q2750" i="37"/>
  <c r="Q2622" i="37"/>
  <c r="Q2191" i="37"/>
  <c r="Q1798" i="37"/>
  <c r="Q1366" i="37"/>
  <c r="Q1062" i="37"/>
  <c r="Q1019" i="37"/>
  <c r="Q530" i="37"/>
  <c r="Q2822" i="37"/>
  <c r="Q2225" i="37"/>
  <c r="Q2208" i="37"/>
  <c r="Q1207" i="37"/>
  <c r="Q3078" i="37"/>
  <c r="Q309" i="37"/>
  <c r="Q2382" i="37"/>
  <c r="Q1950" i="37"/>
  <c r="Q2770" i="37"/>
  <c r="Q661" i="37"/>
  <c r="Q2211" i="37"/>
  <c r="Q328" i="37"/>
  <c r="Q806" i="37"/>
  <c r="Q2092" i="37"/>
  <c r="Q1698" i="37"/>
  <c r="Q1753" i="37"/>
  <c r="Q3030" i="37"/>
  <c r="Q3076" i="37"/>
  <c r="Q2924" i="37"/>
  <c r="Q2746" i="37"/>
  <c r="Q2591" i="37"/>
  <c r="Q2109" i="37"/>
  <c r="Q1658" i="37"/>
  <c r="Q1178" i="37"/>
  <c r="Q674" i="37"/>
  <c r="Q575" i="37"/>
  <c r="Q1712" i="37"/>
  <c r="Q79" i="37"/>
  <c r="Q1651" i="37"/>
  <c r="Q420" i="37"/>
  <c r="Q1962" i="37"/>
  <c r="Q232" i="37"/>
  <c r="Q1731" i="37"/>
  <c r="Q556" i="37"/>
  <c r="Q12" i="37"/>
  <c r="Q2984" i="37"/>
  <c r="Q1803" i="37"/>
  <c r="D77" i="4" s="1"/>
  <c r="Q118" i="37"/>
  <c r="Q1204" i="37"/>
  <c r="Q1544" i="37"/>
  <c r="Q343" i="37"/>
  <c r="Q2365" i="37"/>
  <c r="Q2252" i="37"/>
  <c r="Q2775" i="37"/>
  <c r="Q2930" i="37"/>
  <c r="Q2672" i="37"/>
  <c r="Q2989" i="37"/>
  <c r="Q2861" i="37"/>
  <c r="Q2731" i="37"/>
  <c r="Q2176" i="37"/>
  <c r="Q2202" i="37"/>
  <c r="Q1977" i="37"/>
  <c r="Q1954" i="37"/>
  <c r="Q1437" i="37"/>
  <c r="Q1618" i="37"/>
  <c r="Q1454" i="37"/>
  <c r="Q1008" i="37"/>
  <c r="Q909" i="37"/>
  <c r="Q1017" i="37"/>
  <c r="Q893" i="37"/>
  <c r="Q877" i="37"/>
  <c r="Q985" i="37"/>
  <c r="Q1147" i="37"/>
  <c r="Q930" i="37"/>
  <c r="Q1189" i="37"/>
  <c r="Q859" i="37"/>
  <c r="Q426" i="37"/>
  <c r="Q106" i="37"/>
  <c r="Q2006" i="37"/>
  <c r="Q1464" i="37"/>
  <c r="Q1607" i="37"/>
  <c r="Q1621" i="37"/>
  <c r="Q1718" i="37"/>
  <c r="Q1456" i="37"/>
  <c r="Q1319" i="37"/>
  <c r="Q1931" i="37"/>
  <c r="Q2257" i="37"/>
  <c r="Q1337" i="37"/>
  <c r="Q2137" i="37"/>
  <c r="Q1409" i="37"/>
  <c r="Q2085" i="37"/>
  <c r="Q1420" i="37"/>
  <c r="Q2224" i="37"/>
  <c r="Q1681" i="37"/>
  <c r="Q1203" i="37"/>
  <c r="Q886" i="37"/>
  <c r="Q310" i="37"/>
  <c r="Q864" i="37"/>
  <c r="Q1135" i="37"/>
  <c r="Q718" i="37"/>
  <c r="Q177" i="37"/>
  <c r="Q854" i="37"/>
  <c r="Q239" i="37"/>
  <c r="Q1127" i="37"/>
  <c r="Q1120" i="37"/>
  <c r="Q373" i="37"/>
  <c r="Q160" i="37"/>
  <c r="Q545" i="37"/>
  <c r="Q1157" i="37"/>
  <c r="Q569" i="37"/>
  <c r="Q250" i="37"/>
  <c r="Q2738" i="37"/>
  <c r="Q45" i="37"/>
  <c r="Q2963" i="37"/>
  <c r="Q2835" i="37"/>
  <c r="Q52" i="37"/>
  <c r="Q76" i="37"/>
  <c r="Q2506" i="37"/>
  <c r="Q2983" i="37"/>
  <c r="Q2855" i="37"/>
  <c r="Q2693" i="37"/>
  <c r="Q2372" i="37"/>
  <c r="Q1848" i="37"/>
  <c r="Q1530" i="37"/>
  <c r="Q964" i="37"/>
  <c r="Q2379" i="37"/>
  <c r="Q1700" i="37"/>
  <c r="Q2340" i="37"/>
  <c r="Q1854" i="37"/>
  <c r="Q648" i="37"/>
  <c r="Q1491" i="37"/>
  <c r="Q1125" i="37"/>
  <c r="Q2415" i="37"/>
  <c r="Q1837" i="37"/>
  <c r="Q541" i="37"/>
  <c r="Q2082" i="37"/>
  <c r="Q619" i="37"/>
  <c r="Q1504" i="37"/>
  <c r="Q1007" i="37"/>
  <c r="Q2460" i="37"/>
  <c r="Q2273" i="37"/>
  <c r="Q2420" i="37"/>
  <c r="Q1719" i="37"/>
  <c r="Q2131" i="37"/>
  <c r="Q336" i="37"/>
  <c r="Q2697" i="37"/>
  <c r="Q1879" i="37"/>
  <c r="Q1655" i="37"/>
  <c r="Q443" i="37"/>
  <c r="Q77" i="37"/>
  <c r="Q487" i="37"/>
  <c r="Q2523" i="37"/>
  <c r="Q100" i="37"/>
  <c r="Q223" i="37"/>
  <c r="Q3110" i="37"/>
  <c r="Q1234" i="37"/>
  <c r="Q36" i="37"/>
  <c r="Q2360" i="37"/>
  <c r="Q1345" i="37"/>
  <c r="Q649" i="37"/>
  <c r="Q135" i="37"/>
  <c r="Q1139" i="37"/>
  <c r="Q2011" i="37"/>
  <c r="Q324" i="37"/>
  <c r="Q2588" i="37"/>
  <c r="Q2461" i="37"/>
  <c r="Q1436" i="37"/>
  <c r="Q2285" i="37"/>
  <c r="Q2126" i="37"/>
  <c r="Q35" i="37"/>
  <c r="Q1928" i="37"/>
  <c r="Q1983" i="37"/>
  <c r="Q2576" i="37"/>
  <c r="Q904" i="37"/>
  <c r="Q1631" i="37"/>
  <c r="Q2441" i="37"/>
  <c r="Q635" i="37"/>
  <c r="Q1791" i="37"/>
  <c r="Q1471" i="37"/>
  <c r="Q592" i="37"/>
  <c r="Q2597" i="37"/>
  <c r="Q1863" i="37"/>
  <c r="Q1974" i="37"/>
  <c r="Q1805" i="37"/>
  <c r="Q2107" i="37"/>
  <c r="Q986" i="37"/>
  <c r="Q1850" i="37"/>
  <c r="Q2742" i="37"/>
  <c r="Q2614" i="37"/>
  <c r="Q2183" i="37"/>
  <c r="Q1782" i="37"/>
  <c r="Q1358" i="37"/>
  <c r="Q1006" i="37"/>
  <c r="Q1852" i="37"/>
  <c r="Q1793" i="37"/>
  <c r="Q2814" i="37"/>
  <c r="Q1937" i="37"/>
  <c r="Q2200" i="37"/>
  <c r="Q1175" i="37"/>
  <c r="Q3070" i="37"/>
  <c r="Q269" i="37"/>
  <c r="Q2374" i="37"/>
  <c r="Q1886" i="37"/>
  <c r="Q2754" i="37"/>
  <c r="Q653" i="37"/>
  <c r="Q1394" i="37"/>
  <c r="Q304" i="37"/>
  <c r="Q1789" i="37"/>
  <c r="Q2052" i="37"/>
  <c r="Q2807" i="37"/>
  <c r="Q1729" i="37"/>
  <c r="Q2575" i="37"/>
  <c r="Q3068" i="37"/>
  <c r="Q2916" i="37"/>
  <c r="Q1572" i="37"/>
  <c r="Q2583" i="37"/>
  <c r="Q2077" i="37"/>
  <c r="Q1650" i="37"/>
  <c r="Q1130" i="37"/>
  <c r="Q434" i="37"/>
  <c r="Q567" i="37"/>
  <c r="Q432" i="37"/>
  <c r="Q488" i="37"/>
  <c r="Q1961" i="37"/>
  <c r="Q404" i="37"/>
  <c r="Q1697" i="37"/>
  <c r="Q3046" i="37"/>
  <c r="Q1723" i="37"/>
  <c r="Q548" i="37"/>
  <c r="Q1644" i="37"/>
  <c r="Q1953" i="37"/>
  <c r="Q44" i="37"/>
  <c r="Q102" i="37"/>
  <c r="Q387" i="37"/>
  <c r="Q1528" i="37"/>
  <c r="Q327" i="37"/>
  <c r="Q860" i="37"/>
  <c r="Q2244" i="37"/>
  <c r="Q2759" i="37"/>
  <c r="Q2636" i="37"/>
  <c r="Q2587" i="37"/>
  <c r="Q3050" i="37"/>
  <c r="Q2792" i="37"/>
  <c r="Q2536" i="37"/>
  <c r="Q2853" i="37"/>
  <c r="Q2246" i="37"/>
  <c r="Q2184" i="37"/>
  <c r="Q1845" i="37"/>
  <c r="Q1890" i="37"/>
  <c r="Q1593" i="37"/>
  <c r="Q1601" i="37"/>
  <c r="Q949" i="37"/>
  <c r="Q1630" i="37"/>
  <c r="Q1012" i="37"/>
  <c r="Q888" i="37"/>
  <c r="Q1487" i="37"/>
  <c r="Q980" i="37"/>
  <c r="Q1131" i="37"/>
  <c r="Q813" i="37"/>
  <c r="Q994" i="37"/>
  <c r="Q809" i="37"/>
  <c r="Q394" i="37"/>
  <c r="Q2490" i="37"/>
  <c r="Q1921" i="37"/>
  <c r="Q1458" i="37"/>
  <c r="Q1546" i="37"/>
  <c r="Q1600" i="37"/>
  <c r="Q1545" i="37"/>
  <c r="Q1450" i="37"/>
  <c r="Q1277" i="37"/>
  <c r="Q1918" i="37"/>
  <c r="Q2212" i="37"/>
  <c r="Q1235" i="37"/>
  <c r="Q2114" i="37"/>
  <c r="Q1336" i="37"/>
  <c r="Q2079" i="37"/>
  <c r="Q1292" i="37"/>
  <c r="Q2171" i="37"/>
  <c r="Q1649" i="37"/>
  <c r="Q1197" i="37"/>
  <c r="Q872" i="37"/>
  <c r="Q297" i="37"/>
  <c r="Q605" i="37"/>
  <c r="Q1103" i="37"/>
  <c r="Q711" i="37"/>
  <c r="Q170" i="37"/>
  <c r="Q846" i="37"/>
  <c r="Q198" i="37"/>
  <c r="D16" i="4" s="1"/>
  <c r="Q1108" i="37"/>
  <c r="Q1094" i="37"/>
  <c r="Q320" i="37"/>
  <c r="Q85" i="37"/>
  <c r="D74" i="4" s="1"/>
  <c r="Q511" i="37"/>
  <c r="Q1085" i="37"/>
  <c r="Q365" i="37"/>
  <c r="Q54" i="37"/>
  <c r="Q2730" i="37"/>
  <c r="Q31" i="37"/>
  <c r="Q2955" i="37"/>
  <c r="Q2827" i="37"/>
  <c r="Q38" i="37"/>
  <c r="Q50" i="37"/>
  <c r="Q3111" i="37"/>
  <c r="Q2975" i="37"/>
  <c r="Q2847" i="37"/>
  <c r="Q2685" i="37"/>
  <c r="Q2349" i="37"/>
  <c r="Q1840" i="37"/>
  <c r="Q1515" i="37"/>
  <c r="Q856" i="37"/>
  <c r="Q2341" i="37"/>
  <c r="Q1692" i="37"/>
  <c r="Q2261" i="37"/>
  <c r="Q1785" i="37"/>
  <c r="Q641" i="37"/>
  <c r="Q1467" i="37"/>
  <c r="Q1071" i="37"/>
  <c r="Q2369" i="37"/>
  <c r="Q1814" i="37"/>
  <c r="Q2491" i="37"/>
  <c r="Q2074" i="37"/>
  <c r="Q584" i="37"/>
  <c r="Q1442" i="37"/>
  <c r="Q967" i="37"/>
  <c r="Q2437" i="37"/>
  <c r="Q2148" i="37"/>
  <c r="Q2412" i="37"/>
  <c r="Q1711" i="37"/>
  <c r="Q1625" i="37"/>
  <c r="Q321" i="37"/>
  <c r="Q2689" i="37"/>
  <c r="Q1902" i="37"/>
  <c r="Q1647" i="37"/>
  <c r="Q427" i="37"/>
  <c r="Q62" i="37"/>
  <c r="Q480" i="37"/>
  <c r="Q2515" i="37"/>
  <c r="Q22" i="37"/>
  <c r="Q215" i="37"/>
  <c r="Q3102" i="37"/>
  <c r="Q934" i="37"/>
  <c r="Q454" i="37"/>
  <c r="Q2130" i="37"/>
  <c r="Q1266" i="37"/>
  <c r="Q634" i="37"/>
  <c r="Q78" i="37"/>
  <c r="Q1075" i="37"/>
  <c r="Q1987" i="37"/>
  <c r="Q293" i="37"/>
  <c r="Q2580" i="37"/>
  <c r="Q2104" i="37"/>
  <c r="Q1413" i="37"/>
  <c r="Q1842" i="37"/>
  <c r="Q1952" i="37"/>
  <c r="Q27" i="37"/>
  <c r="Q1792" i="37"/>
  <c r="Q1864" i="37"/>
  <c r="Q2465" i="37"/>
  <c r="Q816" i="37"/>
  <c r="Q1512" i="37"/>
  <c r="Q2433" i="37"/>
  <c r="Q558" i="37"/>
  <c r="Q1783" i="37"/>
  <c r="Q1463" i="37"/>
  <c r="Q576" i="37"/>
  <c r="Q2589" i="37"/>
  <c r="Q1847" i="37"/>
  <c r="Q2485" i="37"/>
  <c r="Q684" i="37"/>
  <c r="Q2099" i="37"/>
  <c r="Q762" i="37"/>
  <c r="Q658" i="37"/>
  <c r="Q2734" i="37"/>
  <c r="Q2606" i="37"/>
  <c r="Q2135" i="37"/>
  <c r="Q1774" i="37"/>
  <c r="Q1342" i="37"/>
  <c r="Q998" i="37"/>
  <c r="Q1003" i="37"/>
  <c r="Q2936" i="37"/>
  <c r="Q2806" i="37"/>
  <c r="Q1857" i="37"/>
  <c r="Q2160" i="37"/>
  <c r="Q1079" i="37"/>
  <c r="Q3054" i="37"/>
  <c r="Q261" i="37"/>
  <c r="Q2230" i="37"/>
  <c r="Q1878" i="37"/>
  <c r="Q2690" i="37"/>
  <c r="Q597" i="37"/>
  <c r="Q209" i="37"/>
  <c r="Q296" i="37"/>
  <c r="Q3004" i="37"/>
  <c r="Q2044" i="37"/>
  <c r="Q2735" i="37"/>
  <c r="Q1705" i="37"/>
  <c r="Q2567" i="37"/>
  <c r="Q3060" i="37"/>
  <c r="Q2908" i="37"/>
  <c r="Q1556" i="37"/>
  <c r="Q1811" i="37"/>
  <c r="Q234" i="37"/>
  <c r="Q1578" i="37"/>
  <c r="Q1122" i="37"/>
  <c r="Q385" i="37"/>
  <c r="Q1516" i="37"/>
  <c r="Q1822" i="37"/>
  <c r="Q3062" i="37"/>
  <c r="Q1440" i="37"/>
  <c r="Q332" i="37"/>
  <c r="Q1689" i="37"/>
  <c r="Q3022" i="37"/>
  <c r="Q1715" i="37"/>
  <c r="Q1168" i="37"/>
  <c r="Q2381" i="37"/>
  <c r="Q1929" i="37"/>
  <c r="Q603" i="37"/>
  <c r="Q1228" i="37"/>
  <c r="Q363" i="37"/>
  <c r="Q1520" i="37"/>
  <c r="Q295" i="37"/>
  <c r="Q852" i="37"/>
  <c r="Q1347" i="37"/>
  <c r="Q1435" i="37"/>
  <c r="Q2544" i="37"/>
  <c r="Q3073" i="37"/>
  <c r="Q3042" i="37"/>
  <c r="Q944" i="37"/>
  <c r="Q2331" i="37"/>
  <c r="Q1787" i="37"/>
  <c r="Q1280" i="37"/>
  <c r="Q2429" i="37"/>
  <c r="Q270" i="37"/>
  <c r="Q932" i="37"/>
  <c r="Q452" i="37"/>
  <c r="Q838" i="37"/>
  <c r="Q169" i="37"/>
  <c r="Q1095" i="37"/>
  <c r="Q294" i="37"/>
  <c r="Q1771" i="37"/>
  <c r="Q479" i="37"/>
  <c r="Q1078" i="37"/>
  <c r="Q305" i="37"/>
  <c r="Q33" i="37"/>
  <c r="Q2722" i="37"/>
  <c r="Q3083" i="37"/>
  <c r="Q2947" i="37"/>
  <c r="Q2809" i="37"/>
  <c r="Q8" i="37"/>
  <c r="Q3103" i="37"/>
  <c r="Q2967" i="37"/>
  <c r="Q2839" i="37"/>
  <c r="Q1015" i="37"/>
  <c r="Q2310" i="37"/>
  <c r="Q1832" i="37"/>
  <c r="Q1508" i="37"/>
  <c r="Q848" i="37"/>
  <c r="Q2333" i="37"/>
  <c r="Q1560" i="37"/>
  <c r="Q2245" i="37"/>
  <c r="Q1777" i="37"/>
  <c r="Q600" i="37"/>
  <c r="Q1352" i="37"/>
  <c r="Q1063" i="37"/>
  <c r="Q2323" i="37"/>
  <c r="Q1667" i="37"/>
  <c r="Q2484" i="37"/>
  <c r="Q2051" i="37"/>
  <c r="Q2414" i="37"/>
  <c r="Q1434" i="37"/>
  <c r="Q959" i="37"/>
  <c r="Q2421" i="37"/>
  <c r="Q1942" i="37"/>
  <c r="Q2396" i="37"/>
  <c r="Q1703" i="37"/>
  <c r="Q1609" i="37"/>
  <c r="Q298" i="37"/>
  <c r="Q2681" i="37"/>
  <c r="Q504" i="37"/>
  <c r="Q1340" i="37"/>
  <c r="Q419" i="37"/>
  <c r="Q55" i="37"/>
  <c r="Q465" i="37"/>
  <c r="Q2507" i="37"/>
  <c r="Q15" i="37"/>
  <c r="Q199" i="37"/>
  <c r="Q3094" i="37"/>
  <c r="Q926" i="37"/>
  <c r="Q415" i="37"/>
  <c r="Q1869" i="37"/>
  <c r="Q1164" i="37"/>
  <c r="Q626" i="37"/>
  <c r="Q70" i="37"/>
  <c r="Q1067" i="37"/>
  <c r="Q1979" i="37"/>
  <c r="Q285" i="37"/>
  <c r="Q2477" i="37"/>
  <c r="Q1611" i="37"/>
  <c r="Q1294" i="37"/>
  <c r="Q1745" i="37"/>
  <c r="Q1944" i="37"/>
  <c r="Q1641" i="37"/>
  <c r="Q1577" i="37"/>
  <c r="Q1663" i="37"/>
  <c r="Q2132" i="37"/>
  <c r="Q808" i="37"/>
  <c r="Q1331" i="37"/>
  <c r="Q2425" i="37"/>
  <c r="Q472" i="37"/>
  <c r="Q1775" i="37"/>
  <c r="Q1455" i="37"/>
  <c r="Q536" i="37"/>
  <c r="Q2581" i="37"/>
  <c r="Q1190" i="37"/>
  <c r="Q1580" i="37"/>
  <c r="Q573" i="37"/>
  <c r="Q1859" i="37"/>
  <c r="Q746" i="37"/>
  <c r="Q2857" i="37"/>
  <c r="Q2726" i="37"/>
  <c r="Q2407" i="37"/>
  <c r="Q2127" i="37"/>
  <c r="Q1766" i="37"/>
  <c r="Q1254" i="37"/>
  <c r="Q910" i="37"/>
  <c r="Q26" i="37"/>
  <c r="Q2928" i="37"/>
  <c r="Q2798" i="37"/>
  <c r="Q1849" i="37"/>
  <c r="Q2152" i="37"/>
  <c r="Q1039" i="37"/>
  <c r="Q654" i="37"/>
  <c r="Q229" i="37"/>
  <c r="Q2222" i="37"/>
  <c r="Q1870" i="37"/>
  <c r="Q2682" i="37"/>
  <c r="Q124" i="37"/>
  <c r="Q2442" i="37"/>
  <c r="Q168" i="37"/>
  <c r="Q2980" i="37"/>
  <c r="Q2020" i="37"/>
  <c r="Q2719" i="37"/>
  <c r="Q2976" i="37"/>
  <c r="Q2559" i="37"/>
  <c r="Q3052" i="37"/>
  <c r="Q2900" i="37"/>
  <c r="Q154" i="37"/>
  <c r="Q642" i="37"/>
  <c r="Q146" i="37"/>
  <c r="Q1522" i="37"/>
  <c r="Q1114" i="37"/>
  <c r="Q377" i="37"/>
  <c r="Q1388" i="37"/>
  <c r="Q163" i="37"/>
  <c r="Q1237" i="37"/>
  <c r="Q1424" i="37"/>
  <c r="Q300" i="37"/>
  <c r="Q1673" i="37"/>
  <c r="Q2950" i="37"/>
  <c r="Q1691" i="37"/>
  <c r="Q1160" i="37"/>
  <c r="Q90" i="37"/>
  <c r="Q1905" i="37"/>
  <c r="Q314" i="37"/>
  <c r="Q1972" i="37"/>
  <c r="Q355" i="37"/>
  <c r="Q1496" i="37"/>
  <c r="Q287" i="37"/>
  <c r="Q844" i="37"/>
  <c r="Q1451" i="37"/>
  <c r="Q2300" i="37"/>
  <c r="J30" i="12"/>
  <c r="C50" i="36"/>
  <c r="I50" i="12"/>
  <c r="H42" i="12" s="1"/>
  <c r="S21" i="37"/>
  <c r="S3124" i="37"/>
  <c r="S3119" i="37"/>
  <c r="S3060" i="37"/>
  <c r="S3059" i="37"/>
  <c r="S3049" i="37"/>
  <c r="S2822" i="37"/>
  <c r="S2820" i="37"/>
  <c r="S2717" i="37"/>
  <c r="S2716" i="37"/>
  <c r="S2715" i="37"/>
  <c r="S2678" i="37"/>
  <c r="S2670" i="37"/>
  <c r="S2651" i="37"/>
  <c r="S2240" i="37"/>
  <c r="S2159" i="37"/>
  <c r="S2148" i="37"/>
  <c r="S2142" i="37"/>
  <c r="S2138" i="37"/>
  <c r="S2116" i="37"/>
  <c r="S2103" i="37"/>
  <c r="S2095" i="37"/>
  <c r="S2090" i="37"/>
  <c r="S2089" i="37"/>
  <c r="S2081" i="37"/>
  <c r="S2053" i="37"/>
  <c r="S2026" i="37"/>
  <c r="S2020" i="37"/>
  <c r="S1986" i="37"/>
  <c r="S1983" i="37"/>
  <c r="S1976" i="37"/>
  <c r="S1965" i="37"/>
  <c r="S1964" i="37"/>
  <c r="S1963" i="37"/>
  <c r="S1961" i="37"/>
  <c r="S1928" i="37"/>
  <c r="S1913" i="37"/>
  <c r="S1860" i="37"/>
  <c r="S4" i="37"/>
  <c r="S1810" i="37"/>
  <c r="S1809" i="37"/>
  <c r="S1808" i="37"/>
  <c r="S1807" i="37"/>
  <c r="S1806" i="37"/>
  <c r="S1796" i="37"/>
  <c r="S1793" i="37"/>
  <c r="S1791" i="37"/>
  <c r="S709" i="37"/>
  <c r="S708" i="37"/>
  <c r="S707" i="37"/>
  <c r="S706" i="37"/>
  <c r="S705" i="37"/>
  <c r="S704" i="37"/>
  <c r="S703" i="37"/>
  <c r="S701" i="37"/>
  <c r="S700" i="37"/>
  <c r="S698" i="37"/>
  <c r="S684" i="37"/>
  <c r="S662" i="37"/>
  <c r="S661" i="37"/>
  <c r="S657" i="37"/>
  <c r="S651" i="37"/>
  <c r="S620" i="37"/>
  <c r="S610" i="37"/>
  <c r="S608" i="37"/>
  <c r="S607" i="37"/>
  <c r="S606" i="37"/>
  <c r="S602" i="37"/>
  <c r="S598" i="37"/>
  <c r="S596" i="37"/>
  <c r="S184" i="37"/>
  <c r="S183" i="37"/>
  <c r="S176" i="37"/>
  <c r="S90" i="37"/>
  <c r="S88" i="37"/>
  <c r="S86" i="37"/>
  <c r="S85" i="37"/>
  <c r="S83" i="37"/>
  <c r="S81" i="37"/>
  <c r="S80" i="37"/>
  <c r="S79" i="37"/>
  <c r="S78" i="37"/>
  <c r="S77" i="37"/>
  <c r="S76" i="37"/>
  <c r="S75" i="37"/>
  <c r="S74" i="37"/>
  <c r="S72" i="37"/>
  <c r="S71" i="37"/>
  <c r="S70" i="37"/>
  <c r="S69" i="37"/>
  <c r="S24" i="37"/>
  <c r="S23" i="37"/>
  <c r="C51" i="36"/>
  <c r="H8" i="12" s="1"/>
  <c r="H110" i="34"/>
  <c r="B10" i="28"/>
  <c r="B21" i="28"/>
  <c r="B10" i="17"/>
  <c r="B13" i="17"/>
  <c r="B22" i="17" l="1"/>
  <c r="D78" i="4"/>
  <c r="C18" i="1" s="1"/>
  <c r="F18" i="1" s="1"/>
  <c r="B18" i="28"/>
  <c r="B19" i="17"/>
  <c r="D118" i="4"/>
  <c r="B13" i="28"/>
  <c r="B17" i="28"/>
  <c r="B12" i="28"/>
  <c r="B9" i="28"/>
  <c r="B15" i="28"/>
  <c r="B8" i="28"/>
  <c r="B14" i="28"/>
  <c r="B17" i="17"/>
  <c r="B18" i="17"/>
  <c r="D147" i="4"/>
  <c r="D146" i="4"/>
  <c r="B20" i="17"/>
  <c r="B11" i="17"/>
  <c r="D121" i="4"/>
  <c r="B11" i="28"/>
  <c r="D97" i="4"/>
  <c r="C28" i="1" s="1"/>
  <c r="D98" i="4"/>
  <c r="C34" i="1" s="1"/>
  <c r="D215" i="4"/>
  <c r="D222" i="4"/>
  <c r="C15" i="2" s="1"/>
  <c r="D117" i="4"/>
  <c r="B12" i="17"/>
  <c r="D29" i="4"/>
  <c r="B6" i="17"/>
  <c r="B16" i="17"/>
  <c r="D58" i="4"/>
  <c r="D59" i="4" s="1"/>
  <c r="C12" i="1" s="1"/>
  <c r="D127" i="4"/>
  <c r="C27" i="1" s="1"/>
  <c r="B7" i="28"/>
  <c r="B7" i="17"/>
  <c r="D116" i="4"/>
  <c r="B8" i="17"/>
  <c r="B9" i="17"/>
  <c r="D133" i="4"/>
  <c r="C33" i="1" s="1"/>
  <c r="B14" i="17"/>
  <c r="D115" i="4"/>
  <c r="B15" i="17"/>
  <c r="D14" i="4"/>
  <c r="B27" i="17" l="1"/>
  <c r="B29" i="17" s="1"/>
  <c r="C16" i="2"/>
  <c r="F34" i="1"/>
  <c r="F28" i="1"/>
  <c r="D134" i="4"/>
  <c r="D128" i="4"/>
  <c r="F33" i="1"/>
  <c r="D44" i="12"/>
  <c r="D46" i="12" s="1"/>
  <c r="C42" i="12" s="1"/>
  <c r="D27" i="1"/>
  <c r="O4" i="37"/>
  <c r="H66" i="34"/>
  <c r="C39" i="30"/>
  <c r="D46" i="4"/>
  <c r="H33" i="34" l="1"/>
  <c r="C6" i="2"/>
  <c r="H20" i="34"/>
  <c r="I27" i="1"/>
  <c r="H129" i="34"/>
  <c r="E10" i="24"/>
  <c r="D23" i="36" l="1"/>
  <c r="D14" i="12" s="1"/>
  <c r="G80" i="3" l="1"/>
  <c r="G62" i="3"/>
  <c r="E167" i="4"/>
  <c r="D162" i="4" s="1"/>
  <c r="D167" i="4" s="1"/>
  <c r="C35" i="1" s="1"/>
  <c r="E31" i="4"/>
  <c r="D15" i="4"/>
  <c r="D17" i="4" s="1"/>
  <c r="C9" i="1" s="1"/>
  <c r="G74" i="3" l="1"/>
  <c r="G75" i="3" s="1"/>
  <c r="I10" i="24"/>
  <c r="J10" i="24"/>
  <c r="K10" i="24"/>
  <c r="F10" i="24"/>
  <c r="F15" i="24" s="1"/>
  <c r="I14" i="24"/>
  <c r="J14" i="24"/>
  <c r="K14" i="24"/>
  <c r="F14" i="24"/>
  <c r="E14" i="24"/>
  <c r="E15" i="24" s="1"/>
  <c r="C14" i="24"/>
  <c r="M12" i="24" l="1"/>
  <c r="L14" i="24"/>
  <c r="C10" i="30"/>
  <c r="C29" i="30"/>
  <c r="H45" i="34"/>
  <c r="G14" i="24"/>
  <c r="H14" i="24"/>
  <c r="G10" i="24"/>
  <c r="D10" i="24"/>
  <c r="D15" i="24" s="1"/>
  <c r="H10" i="24"/>
  <c r="C10" i="24"/>
  <c r="L10" i="24" s="1"/>
  <c r="L15" i="24" s="1"/>
  <c r="G15" i="24" l="1"/>
  <c r="C15" i="24"/>
  <c r="H15" i="24"/>
  <c r="N15" i="24" l="1"/>
  <c r="P4" i="37"/>
  <c r="C17" i="1" l="1"/>
  <c r="C52" i="36"/>
  <c r="C54" i="36" s="1"/>
  <c r="D51" i="36"/>
  <c r="D50" i="36"/>
  <c r="D49" i="36"/>
  <c r="D54" i="36" l="1"/>
  <c r="F55" i="36" s="1"/>
  <c r="H115" i="34"/>
  <c r="B51" i="36"/>
  <c r="B52" i="36"/>
  <c r="B50" i="36"/>
  <c r="B49" i="36"/>
  <c r="L4" i="37"/>
  <c r="K4" i="37"/>
  <c r="I4" i="37"/>
  <c r="J3" i="37" s="1"/>
  <c r="D224" i="4"/>
  <c r="D217" i="4"/>
  <c r="D219" i="4"/>
  <c r="D227" i="4"/>
  <c r="K3" i="37" l="1"/>
  <c r="I3" i="37"/>
  <c r="L3" i="37"/>
  <c r="D220" i="4"/>
  <c r="C32" i="36"/>
  <c r="D216" i="4"/>
  <c r="D218" i="4"/>
  <c r="D225" i="4"/>
  <c r="D223" i="4"/>
  <c r="D221" i="4"/>
  <c r="D156" i="4"/>
  <c r="C33" i="36" s="1"/>
  <c r="M4" i="37"/>
  <c r="N4" i="37"/>
  <c r="D226" i="4"/>
  <c r="D228" i="4" l="1"/>
  <c r="M3" i="37"/>
  <c r="F12" i="1"/>
  <c r="D154" i="4"/>
  <c r="C30" i="36" s="1"/>
  <c r="D153" i="4"/>
  <c r="N3" i="37"/>
  <c r="Q4" i="37"/>
  <c r="C31" i="36" l="1"/>
  <c r="D157" i="4"/>
  <c r="F50" i="36"/>
  <c r="F49" i="36"/>
  <c r="F52" i="36"/>
  <c r="B48" i="36"/>
  <c r="E54" i="36"/>
  <c r="F51" i="36"/>
  <c r="G30" i="3"/>
  <c r="G29" i="3"/>
  <c r="G28" i="3"/>
  <c r="B54" i="36" l="1"/>
  <c r="F48" i="36"/>
  <c r="F54" i="36" s="1"/>
  <c r="F56" i="36" s="1"/>
  <c r="D13" i="30"/>
  <c r="F60" i="36" l="1"/>
  <c r="H15" i="12"/>
  <c r="C15" i="12"/>
  <c r="D13" i="12"/>
  <c r="D12" i="12"/>
  <c r="D6" i="36"/>
  <c r="D40" i="1"/>
  <c r="E173" i="4"/>
  <c r="D39" i="1" s="1"/>
  <c r="E103" i="4"/>
  <c r="D19" i="1" s="1"/>
  <c r="D21" i="1" s="1"/>
  <c r="C14" i="12"/>
  <c r="I13" i="12" s="1"/>
  <c r="I137" i="34"/>
  <c r="I110" i="34"/>
  <c r="H111" i="34"/>
  <c r="I111" i="34"/>
  <c r="E228" i="4"/>
  <c r="D43" i="1" l="1"/>
  <c r="E187" i="4"/>
  <c r="I21" i="34"/>
  <c r="H24" i="34"/>
  <c r="I25" i="34" s="1"/>
  <c r="C26" i="30"/>
  <c r="I26" i="34" l="1"/>
  <c r="D35" i="1"/>
  <c r="C36" i="1"/>
  <c r="D36" i="1" l="1"/>
  <c r="F35" i="1"/>
  <c r="H134" i="34"/>
  <c r="H137" i="34" s="1"/>
  <c r="I129" i="34" l="1"/>
  <c r="D10" i="1"/>
  <c r="C29" i="1"/>
  <c r="H130" i="34" s="1"/>
  <c r="D29" i="1"/>
  <c r="I130" i="34" s="1"/>
  <c r="I108" i="34" l="1"/>
  <c r="F29" i="1"/>
  <c r="C35" i="30" s="1"/>
  <c r="E109" i="4"/>
  <c r="D25" i="1" s="1"/>
  <c r="I109" i="34"/>
  <c r="D45" i="4"/>
  <c r="I125" i="34" l="1"/>
  <c r="D26" i="1"/>
  <c r="I126" i="34" s="1"/>
  <c r="D31" i="1" l="1"/>
  <c r="D37" i="1" s="1"/>
  <c r="F9" i="1"/>
  <c r="E67" i="3"/>
  <c r="D67" i="3"/>
  <c r="C67" i="3"/>
  <c r="B67" i="3"/>
  <c r="G65" i="3"/>
  <c r="G64" i="3"/>
  <c r="I107" i="34" l="1"/>
  <c r="D29" i="30"/>
  <c r="D10" i="30"/>
  <c r="D172" i="4"/>
  <c r="C12" i="12" s="1"/>
  <c r="D186" i="4"/>
  <c r="D44" i="36"/>
  <c r="C8" i="12"/>
  <c r="H12" i="12" l="1"/>
  <c r="C40" i="1"/>
  <c r="F40" i="1" s="1"/>
  <c r="H13" i="12"/>
  <c r="D102" i="4"/>
  <c r="D187" i="4"/>
  <c r="D173" i="4"/>
  <c r="H65" i="34" s="1"/>
  <c r="B6" i="28"/>
  <c r="B22" i="28" s="1"/>
  <c r="C34" i="36"/>
  <c r="D43" i="4"/>
  <c r="D44" i="4"/>
  <c r="D7" i="4"/>
  <c r="H32" i="34"/>
  <c r="H31" i="34" s="1"/>
  <c r="D114" i="4"/>
  <c r="D122" i="4" s="1"/>
  <c r="D107" i="4"/>
  <c r="D8" i="4"/>
  <c r="D41" i="4"/>
  <c r="D108" i="4"/>
  <c r="D42" i="4"/>
  <c r="D30" i="4"/>
  <c r="D11" i="36"/>
  <c r="D35" i="36"/>
  <c r="D9" i="4" l="1"/>
  <c r="C41" i="30" s="1"/>
  <c r="D48" i="4"/>
  <c r="K33" i="34"/>
  <c r="I33" i="34"/>
  <c r="D109" i="4"/>
  <c r="C25" i="1" s="1"/>
  <c r="C35" i="36"/>
  <c r="C22" i="12"/>
  <c r="C26" i="1"/>
  <c r="D31" i="4"/>
  <c r="C10" i="1" s="1"/>
  <c r="C39" i="1"/>
  <c r="F39" i="1" s="1"/>
  <c r="H138" i="34"/>
  <c r="H139" i="34"/>
  <c r="H69" i="34"/>
  <c r="I74" i="34" s="1"/>
  <c r="D103" i="4"/>
  <c r="C19" i="1" s="1"/>
  <c r="C21" i="1" s="1"/>
  <c r="K38" i="34"/>
  <c r="F27" i="1"/>
  <c r="C34" i="30" s="1"/>
  <c r="C37" i="30" s="1"/>
  <c r="H49" i="34" l="1"/>
  <c r="H47" i="34" s="1"/>
  <c r="I48" i="34" s="1"/>
  <c r="I49" i="34" s="1"/>
  <c r="I50" i="34" s="1"/>
  <c r="F10" i="1"/>
  <c r="C19" i="30" s="1"/>
  <c r="C31" i="1"/>
  <c r="H116" i="34"/>
  <c r="H119" i="34" s="1"/>
  <c r="C17" i="30"/>
  <c r="I9" i="1"/>
  <c r="C23" i="12"/>
  <c r="H23" i="12"/>
  <c r="H108" i="34"/>
  <c r="C10" i="2"/>
  <c r="C12" i="2" s="1"/>
  <c r="H107" i="34"/>
  <c r="C8" i="1"/>
  <c r="H105" i="34"/>
  <c r="F25" i="1"/>
  <c r="C20" i="30" s="1"/>
  <c r="H125" i="34"/>
  <c r="F26" i="1"/>
  <c r="C21" i="30" s="1"/>
  <c r="H126" i="34"/>
  <c r="C11" i="1"/>
  <c r="C15" i="1" l="1"/>
  <c r="C22" i="1" s="1"/>
  <c r="I11" i="1"/>
  <c r="F11" i="1"/>
  <c r="C18" i="30" s="1"/>
  <c r="H76" i="34"/>
  <c r="I21" i="1"/>
  <c r="H131" i="34"/>
  <c r="H109" i="34"/>
  <c r="C8" i="2" l="1"/>
  <c r="C13" i="2" s="1"/>
  <c r="C18" i="2" l="1"/>
  <c r="C21" i="2" s="1"/>
  <c r="C6" i="12" l="1"/>
  <c r="C9" i="12" s="1"/>
  <c r="C31" i="12" s="1"/>
  <c r="C36" i="12" s="1"/>
  <c r="C38" i="12" s="1"/>
  <c r="C43" i="12" s="1"/>
  <c r="C7" i="30"/>
  <c r="C15" i="30" s="1"/>
  <c r="C24" i="30" s="1"/>
  <c r="C27" i="30" s="1"/>
  <c r="F19" i="1"/>
  <c r="I116" i="34"/>
  <c r="I84" i="34"/>
  <c r="C18" i="12" l="1"/>
  <c r="C19" i="12" s="1"/>
  <c r="H6" i="12"/>
  <c r="H9" i="12" s="1"/>
  <c r="H31" i="12" s="1"/>
  <c r="H36" i="12" s="1"/>
  <c r="C26" i="2"/>
  <c r="C31" i="30"/>
  <c r="C32" i="30" s="1"/>
  <c r="K45" i="34"/>
  <c r="C24" i="12" l="1"/>
  <c r="C46" i="12" s="1"/>
  <c r="H18" i="12"/>
  <c r="H44" i="12"/>
  <c r="I30" i="1"/>
  <c r="C37" i="1"/>
  <c r="G81" i="3"/>
  <c r="D8" i="2"/>
  <c r="D13" i="2" s="1"/>
  <c r="D18" i="2" s="1"/>
  <c r="H19" i="12" l="1"/>
  <c r="H38" i="12"/>
  <c r="H43" i="12" s="1"/>
  <c r="H46" i="12" s="1"/>
  <c r="H27" i="12"/>
  <c r="D9" i="12"/>
  <c r="D18" i="12" s="1"/>
  <c r="D19" i="12" s="1"/>
  <c r="D24" i="12" s="1"/>
  <c r="H24" i="12" l="1"/>
  <c r="I30" i="12" s="1"/>
  <c r="B19" i="12"/>
  <c r="D7" i="30"/>
  <c r="E9" i="4"/>
  <c r="I105" i="34" s="1"/>
  <c r="I25" i="12" l="1"/>
  <c r="D15" i="30"/>
  <c r="D24" i="30" s="1"/>
  <c r="J33" i="34"/>
  <c r="D8" i="1"/>
  <c r="D15" i="1" s="1"/>
  <c r="E57" i="3"/>
  <c r="D57" i="3"/>
  <c r="C57" i="3"/>
  <c r="B57" i="3"/>
  <c r="G55" i="3"/>
  <c r="G54" i="3"/>
  <c r="F8" i="1" l="1"/>
  <c r="I131" i="34"/>
  <c r="D37" i="30"/>
  <c r="C38" i="30" l="1"/>
  <c r="C40" i="30" s="1"/>
  <c r="C42" i="30" s="1"/>
  <c r="F17" i="1" l="1"/>
  <c r="I115" i="34"/>
  <c r="I119" i="34" s="1"/>
  <c r="I82" i="34"/>
  <c r="D32" i="30"/>
  <c r="G48" i="3"/>
  <c r="G41" i="3"/>
  <c r="G39" i="3"/>
  <c r="E50" i="3"/>
  <c r="D50" i="3"/>
  <c r="C50" i="3"/>
  <c r="B50" i="3"/>
  <c r="G47" i="3"/>
  <c r="G46" i="3"/>
  <c r="E43" i="3"/>
  <c r="D43" i="3"/>
  <c r="C43" i="3"/>
  <c r="B43" i="3"/>
  <c r="G42" i="3"/>
  <c r="G40" i="3"/>
  <c r="F50" i="3" l="1"/>
  <c r="F53" i="3" s="1"/>
  <c r="F43" i="3"/>
  <c r="G38" i="3"/>
  <c r="G32" i="3"/>
  <c r="H113" i="34" l="1"/>
  <c r="H123" i="34" s="1"/>
  <c r="I113" i="34"/>
  <c r="I123" i="34" s="1"/>
  <c r="G49" i="3"/>
  <c r="G50" i="3"/>
  <c r="G43" i="3"/>
  <c r="D22" i="1" l="1"/>
  <c r="G53" i="3"/>
  <c r="E35" i="3" l="1"/>
  <c r="D35" i="3"/>
  <c r="C35" i="3"/>
  <c r="B35" i="3"/>
  <c r="G33" i="3"/>
  <c r="G31" i="3"/>
  <c r="G17" i="3"/>
  <c r="F24" i="3"/>
  <c r="E24" i="3"/>
  <c r="D24" i="3"/>
  <c r="C24" i="3"/>
  <c r="B24" i="3"/>
  <c r="G23" i="3"/>
  <c r="G22" i="3"/>
  <c r="G21" i="3"/>
  <c r="G20" i="3"/>
  <c r="G19" i="3"/>
  <c r="G18" i="3"/>
  <c r="C13" i="3"/>
  <c r="D13" i="3"/>
  <c r="E13" i="3"/>
  <c r="F13" i="3"/>
  <c r="B13" i="3"/>
  <c r="G11" i="3"/>
  <c r="G10" i="3"/>
  <c r="G8" i="3"/>
  <c r="G7" i="3"/>
  <c r="G6" i="3"/>
  <c r="G13" i="3" l="1"/>
  <c r="G24" i="3"/>
  <c r="D27" i="30" l="1"/>
  <c r="G34" i="3" l="1"/>
  <c r="G9" i="3" l="1"/>
  <c r="G12" i="3"/>
  <c r="F35" i="3" l="1"/>
  <c r="G35" i="3" l="1"/>
  <c r="D21" i="2" l="1"/>
  <c r="F66" i="3" s="1"/>
  <c r="F30" i="1"/>
  <c r="F44" i="1" s="1"/>
  <c r="F67" i="3" l="1"/>
  <c r="D26" i="2"/>
  <c r="F56" i="3"/>
  <c r="F57" i="3" s="1"/>
  <c r="G57" i="3" s="1"/>
  <c r="G66" i="3" l="1"/>
  <c r="G56" i="3"/>
  <c r="I83" i="34"/>
  <c r="I85" i="34" s="1"/>
  <c r="I87" i="34" s="1"/>
  <c r="G67" i="3" l="1"/>
  <c r="I140" i="34" l="1"/>
  <c r="I142" i="34" s="1"/>
  <c r="I143" i="34" s="1"/>
  <c r="D44" i="1"/>
  <c r="D46" i="1" s="1"/>
  <c r="G71" i="3"/>
  <c r="C42" i="1" l="1"/>
  <c r="F42" i="1" l="1"/>
  <c r="H140" i="34"/>
  <c r="H142" i="34" s="1"/>
  <c r="H143" i="34" s="1"/>
  <c r="C43" i="1"/>
  <c r="C44" i="1" s="1"/>
  <c r="C46" i="1" s="1"/>
  <c r="T287" i="37"/>
  <c r="U287" i="37" s="1"/>
  <c r="T303" i="37"/>
  <c r="U303" i="37" s="1"/>
  <c r="T322" i="37"/>
  <c r="U322" i="37" s="1"/>
  <c r="T327" i="37"/>
  <c r="U327" i="37" s="1"/>
  <c r="T338" i="37"/>
  <c r="U338" i="37" s="1"/>
  <c r="T343" i="37"/>
  <c r="U343" i="37" s="1"/>
  <c r="T351" i="37"/>
  <c r="U351" i="37" s="1"/>
  <c r="T391" i="37"/>
  <c r="U391" i="37" s="1"/>
  <c r="T407" i="37"/>
  <c r="U407" i="37" s="1"/>
  <c r="T415" i="37"/>
  <c r="U415" i="37" s="1"/>
  <c r="T423" i="37"/>
  <c r="U423" i="37" s="1"/>
  <c r="T432" i="37"/>
  <c r="U432" i="37" s="1"/>
  <c r="T2554" i="37"/>
  <c r="U2554" i="37" s="1"/>
  <c r="T3086" i="37"/>
  <c r="U3086" i="37" s="1"/>
  <c r="T3092" i="37"/>
  <c r="U3092" i="37" s="1"/>
  <c r="T3094" i="37"/>
  <c r="U3094" i="37" s="1"/>
  <c r="T3100" i="37"/>
  <c r="U3100" i="37" s="1"/>
  <c r="T3116" i="37"/>
  <c r="U3116" i="37" s="1"/>
  <c r="T34" i="37"/>
  <c r="U34" i="37" s="1"/>
  <c r="T429" i="37"/>
  <c r="U429" i="37" s="1"/>
  <c r="T3101" i="37"/>
  <c r="U3101" i="37" s="1"/>
  <c r="T2792" i="37"/>
  <c r="U2792" i="37" s="1"/>
  <c r="T2784" i="37"/>
  <c r="U2784" i="37" s="1"/>
  <c r="T335" i="37"/>
  <c r="U335" i="37" s="1"/>
  <c r="T365" i="37"/>
  <c r="U365" i="37" s="1"/>
  <c r="T3099" i="37"/>
  <c r="U3099" i="37" s="1"/>
  <c r="T3067" i="37"/>
  <c r="U3067" i="37" s="1"/>
  <c r="T414" i="37"/>
  <c r="U414" i="37" s="1"/>
  <c r="T406" i="37"/>
  <c r="U406" i="37" s="1"/>
  <c r="T382" i="37"/>
  <c r="U382" i="37" s="1"/>
  <c r="T374" i="37"/>
  <c r="U374" i="37" s="1"/>
  <c r="T366" i="37"/>
  <c r="U366" i="37" s="1"/>
  <c r="T350" i="37"/>
  <c r="U350" i="37" s="1"/>
  <c r="T342" i="37"/>
  <c r="U342" i="37" s="1"/>
  <c r="T334" i="37"/>
  <c r="U334" i="37" s="1"/>
  <c r="T326" i="37"/>
  <c r="U326" i="37" s="1"/>
  <c r="T310" i="37"/>
  <c r="U310" i="37" s="1"/>
  <c r="T294" i="37"/>
  <c r="U294" i="37" s="1"/>
  <c r="T286" i="37"/>
  <c r="U286" i="37" s="1"/>
  <c r="T386" i="37"/>
  <c r="U386" i="37" s="1"/>
  <c r="T354" i="37"/>
  <c r="U354" i="37" s="1"/>
  <c r="T433" i="37"/>
  <c r="U433" i="37" s="1"/>
  <c r="T424" i="37"/>
  <c r="U424" i="37" s="1"/>
  <c r="T400" i="37"/>
  <c r="U400" i="37" s="1"/>
  <c r="T392" i="37"/>
  <c r="U392" i="37" s="1"/>
  <c r="T384" i="37"/>
  <c r="U384" i="37" s="1"/>
  <c r="T368" i="37"/>
  <c r="U368" i="37" s="1"/>
  <c r="T336" i="37"/>
  <c r="U336" i="37" s="1"/>
  <c r="T328" i="37"/>
  <c r="U328" i="37" s="1"/>
  <c r="T304" i="37"/>
  <c r="U304" i="37" s="1"/>
  <c r="T2793" i="37"/>
  <c r="U2793" i="37" s="1"/>
  <c r="T2761" i="37"/>
  <c r="U2761" i="37" s="1"/>
  <c r="T2569" i="37"/>
  <c r="U2569" i="37" s="1"/>
  <c r="T2553" i="37"/>
  <c r="U2553" i="37" s="1"/>
  <c r="T3074" i="37"/>
  <c r="U3074" i="37" s="1"/>
  <c r="T2816" i="37"/>
  <c r="U2816" i="37" s="1"/>
  <c r="T330" i="37"/>
  <c r="U330" i="37" s="1"/>
  <c r="T296" i="37"/>
  <c r="U296" i="37" s="1"/>
  <c r="T431" i="37"/>
  <c r="U431" i="37" s="1"/>
  <c r="T3093" i="37"/>
  <c r="U3093" i="37" s="1"/>
  <c r="T3085" i="37"/>
  <c r="U3085" i="37" s="1"/>
  <c r="T2560" i="37"/>
  <c r="U2560" i="37" s="1"/>
  <c r="T408" i="37"/>
  <c r="U408" i="37" s="1"/>
  <c r="T438" i="37"/>
  <c r="U438" i="37" s="1"/>
  <c r="T2753" i="37"/>
  <c r="U2753" i="37" s="1"/>
  <c r="T413" i="37"/>
  <c r="U413" i="37" s="1"/>
  <c r="T312" i="37"/>
  <c r="U312" i="37" s="1"/>
  <c r="T398" i="37"/>
  <c r="U398" i="37" s="1"/>
  <c r="T416" i="37"/>
  <c r="U416" i="37" s="1"/>
  <c r="T360" i="37"/>
  <c r="U360" i="37" s="1"/>
  <c r="T352" i="37"/>
  <c r="U352" i="37" s="1"/>
  <c r="T405" i="37"/>
  <c r="U405" i="37" s="1"/>
  <c r="T2812" i="37" l="1"/>
  <c r="U2812" i="37" s="1"/>
  <c r="T2804" i="37"/>
  <c r="U2804" i="37" s="1"/>
  <c r="T2796" i="37"/>
  <c r="U2796" i="37" s="1"/>
  <c r="T2788" i="37"/>
  <c r="U2788" i="37" s="1"/>
  <c r="T2780" i="37"/>
  <c r="U2780" i="37" s="1"/>
  <c r="T2764" i="37"/>
  <c r="U2764" i="37" s="1"/>
  <c r="T2572" i="37"/>
  <c r="U2572" i="37" s="1"/>
  <c r="T2540" i="37"/>
  <c r="U2540" i="37" s="1"/>
  <c r="T3097" i="37"/>
  <c r="U3097" i="37" s="1"/>
  <c r="T3089" i="37"/>
  <c r="U3089" i="37" s="1"/>
  <c r="T3081" i="37"/>
  <c r="U3081" i="37" s="1"/>
  <c r="T3065" i="37"/>
  <c r="U3065" i="37" s="1"/>
  <c r="T2823" i="37"/>
  <c r="U2823" i="37" s="1"/>
  <c r="T2799" i="37"/>
  <c r="U2799" i="37" s="1"/>
  <c r="T2791" i="37"/>
  <c r="U2791" i="37" s="1"/>
  <c r="T2775" i="37"/>
  <c r="U2775" i="37" s="1"/>
  <c r="T2767" i="37"/>
  <c r="U2767" i="37" s="1"/>
  <c r="T2759" i="37"/>
  <c r="U2759" i="37" s="1"/>
  <c r="T2751" i="37"/>
  <c r="U2751" i="37" s="1"/>
  <c r="T2567" i="37"/>
  <c r="U2567" i="37" s="1"/>
  <c r="T2559" i="37"/>
  <c r="U2559" i="37" s="1"/>
  <c r="T2551" i="37"/>
  <c r="U2551" i="37" s="1"/>
  <c r="T2543" i="37"/>
  <c r="U2543" i="37" s="1"/>
  <c r="T2566" i="37"/>
  <c r="U2566" i="37" s="1"/>
  <c r="T3095" i="37"/>
  <c r="U3095" i="37" s="1"/>
  <c r="T3079" i="37"/>
  <c r="U3079" i="37" s="1"/>
  <c r="T2797" i="37"/>
  <c r="U2797" i="37" s="1"/>
  <c r="T2789" i="37"/>
  <c r="U2789" i="37" s="1"/>
  <c r="T2765" i="37"/>
  <c r="U2765" i="37" s="1"/>
  <c r="T2541" i="37"/>
  <c r="U2541" i="37" s="1"/>
  <c r="T427" i="37"/>
  <c r="U427" i="37" s="1"/>
  <c r="T403" i="37"/>
  <c r="U403" i="37" s="1"/>
  <c r="T387" i="37"/>
  <c r="U387" i="37" s="1"/>
  <c r="T371" i="37"/>
  <c r="U371" i="37" s="1"/>
  <c r="T439" i="37"/>
  <c r="U439" i="37" s="1"/>
  <c r="T3069" i="37"/>
  <c r="U3069" i="37" s="1"/>
  <c r="T2787" i="37"/>
  <c r="U2787" i="37" s="1"/>
  <c r="T2779" i="37"/>
  <c r="U2779" i="37" s="1"/>
  <c r="T420" i="37"/>
  <c r="U420" i="37" s="1"/>
  <c r="T404" i="37"/>
  <c r="U404" i="37" s="1"/>
  <c r="T388" i="37"/>
  <c r="U388" i="37" s="1"/>
  <c r="T372" i="37"/>
  <c r="U372" i="37" s="1"/>
  <c r="T340" i="37"/>
  <c r="U340" i="37" s="1"/>
  <c r="T332" i="37"/>
  <c r="U332" i="37" s="1"/>
  <c r="T324" i="37"/>
  <c r="U324" i="37" s="1"/>
  <c r="T3096" i="37"/>
  <c r="U3096" i="37" s="1"/>
  <c r="T2790" i="37"/>
  <c r="U2790" i="37" s="1"/>
  <c r="T2782" i="37"/>
  <c r="U2782" i="37" s="1"/>
  <c r="T2774" i="37"/>
  <c r="U2774" i="37" s="1"/>
  <c r="T2750" i="37"/>
  <c r="U2750" i="37" s="1"/>
  <c r="T2574" i="37"/>
  <c r="U2574" i="37" s="1"/>
  <c r="T2558" i="37"/>
  <c r="U2558" i="37" s="1"/>
  <c r="T2550" i="37"/>
  <c r="U2550" i="37" s="1"/>
  <c r="T2542" i="37"/>
  <c r="U2542" i="37" s="1"/>
  <c r="T346" i="37"/>
  <c r="U346" i="37" s="1"/>
  <c r="T355" i="37"/>
  <c r="U355" i="37" s="1"/>
  <c r="T347" i="37"/>
  <c r="U347" i="37" s="1"/>
  <c r="T339" i="37"/>
  <c r="U339" i="37" s="1"/>
  <c r="T331" i="37"/>
  <c r="U331" i="37" s="1"/>
  <c r="T315" i="37"/>
  <c r="U315" i="37" s="1"/>
  <c r="T3063" i="37"/>
  <c r="U3063" i="37" s="1"/>
  <c r="T2781" i="37"/>
  <c r="U2781" i="37" s="1"/>
  <c r="T2557" i="37"/>
  <c r="U2557" i="37" s="1"/>
  <c r="T3103" i="37"/>
  <c r="U3103" i="37" s="1"/>
  <c r="T2565" i="37"/>
  <c r="U2565" i="37" s="1"/>
  <c r="T2549" i="37"/>
  <c r="U2549" i="37" s="1"/>
  <c r="T3073" i="37"/>
  <c r="U3073" i="37" s="1"/>
  <c r="T2575" i="37"/>
  <c r="U2575" i="37" s="1"/>
  <c r="T308" i="37"/>
  <c r="U308" i="37" s="1"/>
  <c r="T31" i="37"/>
  <c r="U31" i="37" s="1"/>
  <c r="T3106" i="37"/>
  <c r="U3106" i="37" s="1"/>
  <c r="T3098" i="37"/>
  <c r="U3098" i="37" s="1"/>
  <c r="T3090" i="37"/>
  <c r="U3090" i="37" s="1"/>
  <c r="T3066" i="37"/>
  <c r="U3066" i="37" s="1"/>
  <c r="T2568" i="37"/>
  <c r="U2568" i="37" s="1"/>
  <c r="T393" i="37"/>
  <c r="U393" i="37" s="1"/>
  <c r="T377" i="37"/>
  <c r="U377" i="37" s="1"/>
  <c r="T3102" i="37"/>
  <c r="U3102" i="37" s="1"/>
  <c r="T2772" i="37"/>
  <c r="U2772" i="37" s="1"/>
  <c r="T2756" i="37"/>
  <c r="U2756" i="37" s="1"/>
  <c r="T409" i="37"/>
  <c r="U409" i="37" s="1"/>
  <c r="T401" i="37"/>
  <c r="U401" i="37" s="1"/>
  <c r="T385" i="37"/>
  <c r="U385" i="37" s="1"/>
  <c r="T2817" i="37"/>
  <c r="U2817" i="37" s="1"/>
  <c r="T2785" i="37"/>
  <c r="U2785" i="37" s="1"/>
  <c r="T2752" i="37"/>
  <c r="U2752" i="37" s="1"/>
  <c r="T397" i="37"/>
  <c r="U397" i="37" s="1"/>
  <c r="T389" i="37"/>
  <c r="U389" i="37" s="1"/>
  <c r="T341" i="37"/>
  <c r="U341" i="37" s="1"/>
  <c r="T333" i="37"/>
  <c r="U333" i="37" s="1"/>
  <c r="T317" i="37"/>
  <c r="U317" i="37" s="1"/>
  <c r="T318" i="37"/>
  <c r="U318" i="37" s="1"/>
  <c r="T309" i="37"/>
  <c r="U309" i="37" s="1"/>
  <c r="T373" i="37"/>
  <c r="U373" i="37" s="1"/>
  <c r="T345" i="37"/>
  <c r="U345" i="37" s="1"/>
  <c r="T2794" i="37"/>
  <c r="U2794" i="37" s="1"/>
  <c r="T2786" i="37"/>
  <c r="U2786" i="37" s="1"/>
  <c r="T2778" i="37"/>
  <c r="U2778" i="37" s="1"/>
  <c r="T3091" i="37"/>
  <c r="U3091" i="37" s="1"/>
  <c r="T3083" i="37"/>
  <c r="U3083" i="37" s="1"/>
  <c r="T3075" i="37"/>
  <c r="U3075" i="37" s="1"/>
  <c r="T437" i="37"/>
  <c r="U437" i="37" s="1"/>
  <c r="T428" i="37"/>
  <c r="U428" i="37" s="1"/>
  <c r="T364" i="37"/>
  <c r="U364" i="37" s="1"/>
  <c r="T356" i="37"/>
  <c r="U356" i="37" s="1"/>
  <c r="T348" i="37"/>
  <c r="U348" i="37" s="1"/>
  <c r="T3084" i="37"/>
  <c r="U3084" i="37" s="1"/>
  <c r="T2571" i="37"/>
  <c r="U2571" i="37" s="1"/>
  <c r="T2555" i="37"/>
  <c r="U2555" i="37" s="1"/>
  <c r="T2547" i="37"/>
  <c r="U2547" i="37" s="1"/>
  <c r="T2783" i="37"/>
  <c r="U2783" i="37" s="1"/>
  <c r="T378" i="37"/>
  <c r="U378" i="37" s="1"/>
  <c r="T2564" i="37"/>
  <c r="U2564" i="37" s="1"/>
  <c r="T2749" i="37"/>
  <c r="U2749" i="37" s="1"/>
  <c r="T358" i="37"/>
  <c r="U358" i="37" s="1"/>
  <c r="T419" i="37"/>
  <c r="U419" i="37" s="1"/>
  <c r="T422" i="37"/>
  <c r="U422" i="37" s="1"/>
  <c r="T2820" i="37"/>
  <c r="U2820" i="37" s="1"/>
  <c r="T395" i="37"/>
  <c r="U395" i="37" s="1"/>
  <c r="T363" i="37"/>
  <c r="U363" i="37" s="1"/>
  <c r="T323" i="37"/>
  <c r="U323" i="37" s="1"/>
  <c r="T440" i="37"/>
  <c r="U440" i="37" s="1"/>
  <c r="T2545" i="37"/>
  <c r="U2545" i="37" s="1"/>
  <c r="T3077" i="37"/>
  <c r="U3077" i="37" s="1"/>
  <c r="T2770" i="37"/>
  <c r="U2770" i="37" s="1"/>
  <c r="T2777" i="37"/>
  <c r="U2777" i="37" s="1"/>
  <c r="T3113" i="37"/>
  <c r="U3113" i="37" s="1"/>
  <c r="T412" i="37"/>
  <c r="U412" i="37" s="1"/>
  <c r="T33" i="37"/>
  <c r="U33" i="37" s="1"/>
  <c r="T2762" i="37"/>
  <c r="U2762" i="37" s="1"/>
  <c r="T390" i="37"/>
  <c r="U390" i="37" s="1"/>
  <c r="T2768" i="37"/>
  <c r="U2768" i="37" s="1"/>
  <c r="T2546" i="37"/>
  <c r="U2546" i="37" s="1"/>
  <c r="T319" i="37"/>
  <c r="U319" i="37" s="1"/>
  <c r="T2763" i="37"/>
  <c r="U2763" i="37" s="1"/>
  <c r="T418" i="37"/>
  <c r="U418" i="37" s="1"/>
  <c r="T410" i="37"/>
  <c r="U410" i="37" s="1"/>
  <c r="T370" i="37"/>
  <c r="U370" i="37" s="1"/>
  <c r="T3070" i="37"/>
  <c r="U3070" i="37" s="1"/>
  <c r="T2755" i="37"/>
  <c r="U2755" i="37" s="1"/>
  <c r="T311" i="37"/>
  <c r="U311" i="37" s="1"/>
  <c r="T314" i="37"/>
  <c r="U314" i="37" s="1"/>
  <c r="T2760" i="37"/>
  <c r="U2760" i="37" s="1"/>
  <c r="T2556" i="37"/>
  <c r="U2556" i="37" s="1"/>
  <c r="T2552" i="37"/>
  <c r="U2552" i="37" s="1"/>
  <c r="T3114" i="37"/>
  <c r="U3114" i="37" s="1"/>
  <c r="T306" i="37"/>
  <c r="U306" i="37" s="1"/>
  <c r="T3068" i="37"/>
  <c r="U3068" i="37" s="1"/>
  <c r="T337" i="37"/>
  <c r="U337" i="37" s="1"/>
  <c r="T376" i="37"/>
  <c r="U376" i="37" s="1"/>
  <c r="T2561" i="37"/>
  <c r="U2561" i="37" s="1"/>
  <c r="T421" i="37"/>
  <c r="U421" i="37" s="1"/>
  <c r="T349" i="37"/>
  <c r="U349" i="37" s="1"/>
  <c r="T430" i="37"/>
  <c r="U430" i="37" s="1"/>
  <c r="T357" i="37"/>
  <c r="U357" i="37" s="1"/>
  <c r="T3105" i="37"/>
  <c r="U3105" i="37" s="1"/>
  <c r="T2766" i="37"/>
  <c r="U2766" i="37" s="1"/>
  <c r="T359" i="37"/>
  <c r="U359" i="37" s="1"/>
  <c r="T2757" i="37"/>
  <c r="U2757" i="37" s="1"/>
  <c r="T320" i="37"/>
  <c r="U320" i="37" s="1"/>
  <c r="T2562" i="37"/>
  <c r="U2562" i="37" s="1"/>
  <c r="T2544" i="37"/>
  <c r="U2544" i="37" s="1"/>
  <c r="T2819" i="37"/>
  <c r="U2819" i="37" s="1"/>
  <c r="T344" i="37"/>
  <c r="U344" i="37" s="1"/>
  <c r="T417" i="37"/>
  <c r="U417" i="37" s="1"/>
  <c r="T2748" i="37"/>
  <c r="U2748" i="37" s="1"/>
  <c r="T367" i="37"/>
  <c r="U367" i="37" s="1"/>
  <c r="T2776" i="37"/>
  <c r="U2776" i="37" s="1"/>
  <c r="T381" i="37"/>
  <c r="U381" i="37" s="1"/>
  <c r="T399" i="37"/>
  <c r="U399" i="37" s="1"/>
  <c r="T2754" i="37" l="1"/>
  <c r="U2754" i="37" s="1"/>
  <c r="T396" i="37"/>
  <c r="U396" i="37" s="1"/>
  <c r="T2563" i="37"/>
  <c r="U2563" i="37" s="1"/>
  <c r="T3104" i="37"/>
  <c r="U3104" i="37" s="1"/>
  <c r="T3076" i="37"/>
  <c r="U3076" i="37" s="1"/>
  <c r="T436" i="37"/>
  <c r="U436" i="37" s="1"/>
  <c r="T299" i="37"/>
  <c r="U299" i="37" s="1"/>
  <c r="T3082" i="37"/>
  <c r="U3082" i="37" s="1"/>
  <c r="T307" i="37"/>
  <c r="U307" i="37" s="1"/>
  <c r="T2573" i="37"/>
  <c r="U2573" i="37" s="1"/>
  <c r="T2539" i="37"/>
  <c r="U2539" i="37" s="1"/>
  <c r="T2795" i="37"/>
  <c r="U2795" i="37" s="1"/>
  <c r="T2769" i="37"/>
  <c r="U2769" i="37" s="1"/>
  <c r="T3115" i="37"/>
  <c r="U3115" i="37" s="1"/>
  <c r="T329" i="37"/>
  <c r="U329" i="37" s="1"/>
  <c r="T353" i="37"/>
  <c r="U353" i="37" s="1"/>
  <c r="T361" i="37"/>
  <c r="U361" i="37" s="1"/>
  <c r="T2818" i="37"/>
  <c r="U2818" i="37" s="1"/>
  <c r="T369" i="37"/>
  <c r="U369" i="37" s="1"/>
  <c r="T2798" i="37"/>
  <c r="U2798" i="37" s="1"/>
  <c r="T321" i="37"/>
  <c r="U321" i="37" s="1"/>
  <c r="T325" i="37"/>
  <c r="U325" i="37" s="1"/>
  <c r="T2570" i="37"/>
  <c r="U2570" i="37" s="1"/>
  <c r="T35" i="37"/>
  <c r="U35" i="37" s="1"/>
  <c r="T2548" i="37"/>
  <c r="U2548" i="37" s="1"/>
  <c r="T2758" i="37"/>
  <c r="U2758" i="37" s="1"/>
  <c r="T3078" i="37"/>
  <c r="U3078" i="37" s="1"/>
  <c r="T316" i="37"/>
  <c r="U316" i="37" s="1"/>
  <c r="T380" i="37"/>
  <c r="U380" i="37" s="1"/>
  <c r="T3112" i="37"/>
  <c r="U3112" i="37" s="1"/>
  <c r="T2773" i="37"/>
  <c r="U2773" i="37" s="1"/>
  <c r="T3080" i="37"/>
  <c r="U3080" i="37" s="1"/>
  <c r="T305" i="37"/>
  <c r="U305" i="37" s="1"/>
  <c r="T313" i="37"/>
  <c r="U313" i="37" s="1"/>
  <c r="T3087" i="37"/>
  <c r="U3087" i="37" s="1"/>
  <c r="T2747" i="37"/>
  <c r="U2747" i="37" s="1"/>
  <c r="T394" i="37"/>
  <c r="U394" i="37" s="1"/>
  <c r="T3072" i="37"/>
  <c r="U3072" i="37" s="1"/>
  <c r="T402" i="37"/>
  <c r="U402" i="37" s="1"/>
  <c r="T2771" i="37"/>
  <c r="U2771" i="37" s="1"/>
  <c r="T426" i="37"/>
  <c r="U426" i="37" s="1"/>
  <c r="T435" i="37"/>
  <c r="U435" i="37" s="1"/>
  <c r="T434" i="37"/>
  <c r="U434" i="37" s="1"/>
  <c r="T3071" i="37"/>
  <c r="U3071" i="37" s="1"/>
  <c r="T32" i="37"/>
  <c r="U32" i="37" s="1"/>
  <c r="T411" i="37"/>
  <c r="U411" i="37" s="1"/>
  <c r="T362" i="37"/>
  <c r="U362" i="37" s="1"/>
  <c r="T3064" i="37"/>
  <c r="U3064" i="37" s="1"/>
  <c r="T3088" i="37"/>
  <c r="U3088" i="37" s="1"/>
  <c r="T425" i="37"/>
  <c r="U425" i="37" s="1"/>
</calcChain>
</file>

<file path=xl/sharedStrings.xml><?xml version="1.0" encoding="utf-8"?>
<sst xmlns="http://schemas.openxmlformats.org/spreadsheetml/2006/main" count="20009" uniqueCount="3756">
  <si>
    <t xml:space="preserve">مصنع أنظمة الألمنيوم الإنشائى </t>
  </si>
  <si>
    <t xml:space="preserve">الرياض - المملكة العربية السعودية </t>
  </si>
  <si>
    <t xml:space="preserve">ايضاح </t>
  </si>
  <si>
    <t>رقم</t>
  </si>
  <si>
    <t xml:space="preserve">ريال سعودى </t>
  </si>
  <si>
    <t xml:space="preserve">الموجودات </t>
  </si>
  <si>
    <t xml:space="preserve">الموجودات المتداولة </t>
  </si>
  <si>
    <t>مجموع الموجودات المتداولة</t>
  </si>
  <si>
    <t>[8]</t>
  </si>
  <si>
    <t>[9]</t>
  </si>
  <si>
    <t>إجمالى الموجودات</t>
  </si>
  <si>
    <t xml:space="preserve">المطلوبات المتداولة </t>
  </si>
  <si>
    <t xml:space="preserve">مجموع المطلوبات المتداولة </t>
  </si>
  <si>
    <t>[10]</t>
  </si>
  <si>
    <t>[11]</t>
  </si>
  <si>
    <t>المطلوبات غير المتداولة</t>
  </si>
  <si>
    <t>مجموع المطلوبات غير المتداولة</t>
  </si>
  <si>
    <t xml:space="preserve">حقوق الملكية </t>
  </si>
  <si>
    <t xml:space="preserve">رأس المال </t>
  </si>
  <si>
    <t xml:space="preserve">مجموع حقوق الملكية </t>
  </si>
  <si>
    <t xml:space="preserve">اجمالى المطلوبات وحقوق الملكية </t>
  </si>
  <si>
    <t>[13]</t>
  </si>
  <si>
    <t>البيــــــــــــان</t>
  </si>
  <si>
    <t>[15]</t>
  </si>
  <si>
    <t xml:space="preserve">البيان </t>
  </si>
  <si>
    <t xml:space="preserve">راس المال </t>
  </si>
  <si>
    <t>جارى الشركاء</t>
  </si>
  <si>
    <t xml:space="preserve">الارباح المبقاة </t>
  </si>
  <si>
    <t xml:space="preserve">الرصيد فى بداية العام </t>
  </si>
  <si>
    <t xml:space="preserve">التغير فى رأس المال </t>
  </si>
  <si>
    <t>صافى ارباح العام</t>
  </si>
  <si>
    <t xml:space="preserve">الرصيد فى نهاية العام </t>
  </si>
  <si>
    <t>الاجمـــــــــــالى</t>
  </si>
  <si>
    <t>بيــــــــــــــــــــــان</t>
  </si>
  <si>
    <t>الأجمالي</t>
  </si>
  <si>
    <t>الاجمـــــــــالى</t>
  </si>
  <si>
    <t>2017م</t>
  </si>
  <si>
    <t>احطياطي نظامي</t>
  </si>
  <si>
    <t xml:space="preserve">شركة مصنع أنظمة الألمنيوم الإنشائى </t>
  </si>
  <si>
    <t>استبعادات</t>
  </si>
  <si>
    <t>شركة مصنع أنظمة الألومونيوم الانشائي</t>
  </si>
  <si>
    <t>الرياض - المملكة العربية السعودية</t>
  </si>
  <si>
    <t>سيارات</t>
  </si>
  <si>
    <t>2015م</t>
  </si>
  <si>
    <t>2016م</t>
  </si>
  <si>
    <t>راس المال الاضافي</t>
  </si>
  <si>
    <t>مجموع حقوق الشركاء</t>
  </si>
  <si>
    <t>احطياطي النظامي</t>
  </si>
  <si>
    <t>التغير في جاري الشركاء</t>
  </si>
  <si>
    <t xml:space="preserve">توزيع الارباح </t>
  </si>
  <si>
    <t>خصم مكتسب</t>
  </si>
  <si>
    <t>جزاءات عاملين</t>
  </si>
  <si>
    <t>2019م</t>
  </si>
  <si>
    <t>النقدية وما في حكمها</t>
  </si>
  <si>
    <t>2018م</t>
  </si>
  <si>
    <t>الذمم المدينه التجارية - بالصافي</t>
  </si>
  <si>
    <t>المخزون- بالصافي</t>
  </si>
  <si>
    <t>مصاريف مدفوعة مقدما وارصده مدينة اخري</t>
  </si>
  <si>
    <t>الموجودات غير المتداولة</t>
  </si>
  <si>
    <t>العقارات والالات والمعدات - بالصافي</t>
  </si>
  <si>
    <t>مشروعات تحت التنفيذ</t>
  </si>
  <si>
    <t>مجموع الموجودات غير المتداولة</t>
  </si>
  <si>
    <t>المطلوبات وحقوق الملكيه</t>
  </si>
  <si>
    <t>الذمم الدائنة التجارية واوراق الدفع</t>
  </si>
  <si>
    <t>مصاريف مستحقه وارصده دائنه اخري</t>
  </si>
  <si>
    <t>مستحقه الي اطراف ذات علاقه</t>
  </si>
  <si>
    <t>مخصص الزكاه</t>
  </si>
  <si>
    <t>مخصص مكافاة نهاية الخدمة</t>
  </si>
  <si>
    <t>مجموع  المطلوبات</t>
  </si>
  <si>
    <t>الأرباح المبقاه</t>
  </si>
  <si>
    <t>تكلفة الإيرادات</t>
  </si>
  <si>
    <t>مجمل الدخل</t>
  </si>
  <si>
    <t>مصاريف الاعمال الرئيسيه</t>
  </si>
  <si>
    <t>المصاريف العموميه والاداريه</t>
  </si>
  <si>
    <t>مجموع مصاريف الاعمال الرئيسيه</t>
  </si>
  <si>
    <t xml:space="preserve"> ايرادات اخرى </t>
  </si>
  <si>
    <t>ارباح ( خسائر) راسمالية</t>
  </si>
  <si>
    <t>صافى الدخل قبل الزكاه</t>
  </si>
  <si>
    <t>قائمة الدخل الشامل الاخر</t>
  </si>
  <si>
    <t>بنود قدلايتم تصنيفها لاحقا الي قائمة الدخل او الخساره</t>
  </si>
  <si>
    <t>الأرباح الاكتواريه</t>
  </si>
  <si>
    <t>اجمالي الدخل الشامل</t>
  </si>
  <si>
    <t>اجمالي الدخل الشامل الاخر</t>
  </si>
  <si>
    <t>صافي دخل السنه</t>
  </si>
  <si>
    <t>قائمة التغير فى حقوق الشركاء للسنة المالية المنتهية فى 2019/12/31م</t>
  </si>
  <si>
    <t>الرصيد فى بداية العام 1/1/2018</t>
  </si>
  <si>
    <t>صافى دخل السنه</t>
  </si>
  <si>
    <t>المحول من الاحطياطي النظامي</t>
  </si>
  <si>
    <t>الدخل الشامل الاخر</t>
  </si>
  <si>
    <t xml:space="preserve">توزيعات الارباح </t>
  </si>
  <si>
    <t>الرصيد فى نهاية العام 31/12/2018</t>
  </si>
  <si>
    <t>الرصيد فى بداية العام 1/1/2019</t>
  </si>
  <si>
    <t>تسويات</t>
  </si>
  <si>
    <t>يخصم:- مخصص الانخفاض في قيمة الذمم</t>
  </si>
  <si>
    <t>ذمم موظفين</t>
  </si>
  <si>
    <t xml:space="preserve">ايضاح رقم (8)بيان العقارات والالات والمعدات - بالصافي </t>
  </si>
  <si>
    <t>اثاث وتجهيزات 
وديكورات</t>
  </si>
  <si>
    <t xml:space="preserve">أجهزة
 والات </t>
  </si>
  <si>
    <t>أجهزة
 وحاسبات</t>
  </si>
  <si>
    <t>عدد
 ودوات</t>
  </si>
  <si>
    <t>المجموع</t>
  </si>
  <si>
    <t>الإضافات</t>
  </si>
  <si>
    <t>دائن</t>
  </si>
  <si>
    <t>نوع 
التعامل</t>
  </si>
  <si>
    <t>صافي الدخل قبل الزكاه</t>
  </si>
  <si>
    <t>مخصص مكافاه نهاية الخدمة المكون</t>
  </si>
  <si>
    <t>صافي الدخل المعدل</t>
  </si>
  <si>
    <t>راس المال</t>
  </si>
  <si>
    <t>مخصصات مدوره</t>
  </si>
  <si>
    <t>اجمالي العناصر الموجبه</t>
  </si>
  <si>
    <t>يطرح العناصر السالبه</t>
  </si>
  <si>
    <t>العقارات والالات والمعدات بالصافي</t>
  </si>
  <si>
    <t>اجمالي العناصر السالبه</t>
  </si>
  <si>
    <t>الوعاء الزكوي</t>
  </si>
  <si>
    <t>الزكاة بواقع 2.5% من صافي الدخل المعدل / الوعاء</t>
  </si>
  <si>
    <t>المخصص المحتسب للسنه</t>
  </si>
  <si>
    <t>الموقف الزكوي:-</t>
  </si>
  <si>
    <t>إيضاح</t>
  </si>
  <si>
    <t>المسدد خلال السنه</t>
  </si>
  <si>
    <t>التدفقات النقدية الناتجه عن الأنشطة التشغليه</t>
  </si>
  <si>
    <t>صافي دخل السنه قبل الزكاه</t>
  </si>
  <si>
    <r>
      <t xml:space="preserve">تسويات مطابقه صافي دخل السنه مع صافي النقد المتوفر
</t>
    </r>
    <r>
      <rPr>
        <b/>
        <u/>
        <sz val="18"/>
        <color theme="1"/>
        <rFont val="Calibri"/>
        <family val="2"/>
        <scheme val="minor"/>
      </rPr>
      <t>من الأنشطة التشغيليه :-</t>
    </r>
  </si>
  <si>
    <t>أرباح (خسائر) راسمالية</t>
  </si>
  <si>
    <t>صافي دخل السنه المعدل</t>
  </si>
  <si>
    <t>التغيرات في راس المال العامل :</t>
  </si>
  <si>
    <t>الذمم المدينة التجاريه</t>
  </si>
  <si>
    <t>مصاريف مدفوعة مقدمة وارصده مدينه اخري</t>
  </si>
  <si>
    <t>المخزون</t>
  </si>
  <si>
    <t>الذمم الدائنة التجاريه واوراق الدفع</t>
  </si>
  <si>
    <t>مصاريف مستحقه وارصده دائنة اخري</t>
  </si>
  <si>
    <t>النقد الناتج من الانشطه التشغيليه</t>
  </si>
  <si>
    <t>مخصص الزكاه المسدد</t>
  </si>
  <si>
    <t>مخصص مكافاه نهاية الخدمة المسدد</t>
  </si>
  <si>
    <t>صافي النقد المورد من الأنشطة التشغيليه</t>
  </si>
  <si>
    <t>التدفقات النقدية الناتجه من الأنشطة الاستثماريه</t>
  </si>
  <si>
    <t>المدفوعات لشراء العقارت والالات والمعدات</t>
  </si>
  <si>
    <t>المقبوضات من بيع العقارات والالات والمعدات</t>
  </si>
  <si>
    <t>صافي النقد (المستخدم في ) الأنشطة الاستثماريه</t>
  </si>
  <si>
    <t>التدفقات النقديه الناتج من الأنشطة التمويليه</t>
  </si>
  <si>
    <t>مستحق الي اطراف ذات علاقه</t>
  </si>
  <si>
    <t>صافي النقد (المستخدم في ) الأنشطة التمويليه</t>
  </si>
  <si>
    <t>صافي التغير من النقد وما في حكمها</t>
  </si>
  <si>
    <t>النقد والنقد وما في حكمها في بداية السنه</t>
  </si>
  <si>
    <t>النقد والنقد وما في حكمها في نهاية السنه</t>
  </si>
  <si>
    <t>[17]</t>
  </si>
  <si>
    <t>قائمة الدخل</t>
  </si>
  <si>
    <t>SA36 1000 0021 6614 5400 0108_بنك اهلى انظمه</t>
  </si>
  <si>
    <t>SA 6615000-451119879210004_بنك البلاد انظمة</t>
  </si>
  <si>
    <t xml:space="preserve"> SA 93 1000 00-21 6739 5800 0101_بنك اهلى واجهات</t>
  </si>
  <si>
    <t xml:space="preserve"> SA 50 6500 00-00 1183 5222 5001_البنك السعودى للاستثمار</t>
  </si>
  <si>
    <t>SA 10 5000 0000_ 0107 8739 3001_البنك الاول انظمة</t>
  </si>
  <si>
    <t>SA 4040 00000000_ 2707002933_بنك سامبا انظمة</t>
  </si>
  <si>
    <t>SA 5655 000 000 097 444 500 366_بنك الفرنسى انظمة</t>
  </si>
  <si>
    <t>SA 6810 000 021 600 000 125 802_بنك الاهلى اخشاب</t>
  </si>
  <si>
    <t>البنك اسعودي الفرنسي _ 97444500269</t>
  </si>
  <si>
    <t>اصول تحت التجهيز _مصنع الابواب الخشبيه</t>
  </si>
  <si>
    <t>تجهيزات مصنع الحديد 2018</t>
  </si>
  <si>
    <t>اوراق دفع</t>
  </si>
  <si>
    <t>رواتب وأجور مستحقة</t>
  </si>
  <si>
    <t>إيجارات مستحقة</t>
  </si>
  <si>
    <t>كهرباء مستحقة</t>
  </si>
  <si>
    <t>بريد وهاتف مستحقة</t>
  </si>
  <si>
    <t>مصاريف مستحقه اخرى</t>
  </si>
  <si>
    <t>ارباح (خسائر )راسمالية العام</t>
  </si>
  <si>
    <t>دفعه مقدمة_  شركة بكين الامارات - كاب 2 المدينة_10012</t>
  </si>
  <si>
    <t>د. مقدمة_ شركة الراشد - ايرباص RRS_10088</t>
  </si>
  <si>
    <t>د. مقدمة_ شركة الاعمال المدنية (CWG - ANM)_10139</t>
  </si>
  <si>
    <t>د. مقدمة_ الراشد 10124_اضافي ارامكو ظهران 14641</t>
  </si>
  <si>
    <t>د. مقدمة_ شركة السيف- ساب</t>
  </si>
  <si>
    <t>د. مقدمة_ شركة العراب - كاب 4 ضد الرصاص</t>
  </si>
  <si>
    <t>د. مقدمة_ مؤسسة قواعد الاعمار للمقاولات /حوطة سدير</t>
  </si>
  <si>
    <t>د.مقدمه_شركة الاريل للمقاولات والصناعه المحدوده</t>
  </si>
  <si>
    <t>د. مقدمة_مشروع تطوير حرس الحدود _الراشد</t>
  </si>
  <si>
    <t>د.مقدمة _ شركة ارميتال مترو 3</t>
  </si>
  <si>
    <t>د. مقدمة_ شركة العراب _كاب 2 B2</t>
  </si>
  <si>
    <t>د . مقدمة عملا_ مركز التدريب / الراشد</t>
  </si>
  <si>
    <t>دفعه مقدمة_ كاب 2A السيف_مشروع الملك عبدالعزيز.</t>
  </si>
  <si>
    <t>دفعه مقدمة_مشروع ديسكا _الاولي للمقاولات</t>
  </si>
  <si>
    <t>دائنون _ عمولات مستحقه محمود نصار</t>
  </si>
  <si>
    <t>دائنون _ عمولات مستحقه احسان</t>
  </si>
  <si>
    <t>دائنون _ محمد حسن الحكيم</t>
  </si>
  <si>
    <t>دائنون _ حساب _تسوية اجور ورواتب وسيط</t>
  </si>
  <si>
    <t>دائنون _ شركة البواني _ مدارس البواني</t>
  </si>
  <si>
    <t>دائنون _عمولات مستحقه _محمد فهد القاضي</t>
  </si>
  <si>
    <t>دائنون _ عبدالله عبدالعزيز الزيد</t>
  </si>
  <si>
    <t>VATعلى المبيعات بنسبه 5%</t>
  </si>
  <si>
    <t>VAT المستحقه</t>
  </si>
  <si>
    <t>مخصص الزكاة الشرعية</t>
  </si>
  <si>
    <t>مخصص ضمان اعمال مشاريع. سابقه</t>
  </si>
  <si>
    <t>مخصص ديون مشكوك فيها</t>
  </si>
  <si>
    <t>مخصص الهبوط في المخزون</t>
  </si>
  <si>
    <t>بدل اجازه مستحقه</t>
  </si>
  <si>
    <t>بدل تذاكر مستحقه</t>
  </si>
  <si>
    <t>احطياطي نظامي.</t>
  </si>
  <si>
    <t>ارباح مدوره اعوام سابقه</t>
  </si>
  <si>
    <t>ارباح(خسائر) اكتوارية</t>
  </si>
  <si>
    <t>صافي ارباح العام</t>
  </si>
  <si>
    <t>اجور ورواتب / اداريه</t>
  </si>
  <si>
    <t>بدل سكن / اداريه</t>
  </si>
  <si>
    <t>بدل انتقال / اداريه</t>
  </si>
  <si>
    <t>بدل تذاكر سفر / اداريه</t>
  </si>
  <si>
    <t>بدل طعام / اداريه</t>
  </si>
  <si>
    <t>مقابل مالي / اداريه</t>
  </si>
  <si>
    <t>تأمين طبى/ اداريه</t>
  </si>
  <si>
    <t>تأمينات إجتماعية/ادريه</t>
  </si>
  <si>
    <t>أدوية وعلاج / اداريه</t>
  </si>
  <si>
    <t>مكافأة نهاية خدمة / اداريه</t>
  </si>
  <si>
    <t>بدل أجازات / إداريه</t>
  </si>
  <si>
    <t>الصندوق الرئيسى</t>
  </si>
  <si>
    <t>مخزن رقم 2</t>
  </si>
  <si>
    <t>مخزن الدهان</t>
  </si>
  <si>
    <t>فروع شقيقة _ مصنع واجهات الرياض للالمنيوم والزجاج</t>
  </si>
  <si>
    <t>فروع شقيقة _ مصنع واجهات الرياض للصناعات المعدنيه</t>
  </si>
  <si>
    <t>مدينون _ مؤسسة تاهيل الحلول_رواتب حماية الاجور</t>
  </si>
  <si>
    <t>مدينون _  بنيامين بحر يوسف _ رسومات_مصر</t>
  </si>
  <si>
    <t>مدينون _ شركة محاور الدولية _محمد عبده ريع بخش</t>
  </si>
  <si>
    <t>مدينون _ عادل سيد محمد السيد</t>
  </si>
  <si>
    <t>مدينون _ مصنع الو سيستمز الشرق الاوسط مصر</t>
  </si>
  <si>
    <t>مدينون_شركة اوستن الشرق الاوسط</t>
  </si>
  <si>
    <t>مدينون _ شركة رونق الطلاء الدولية.</t>
  </si>
  <si>
    <t>مدينو _ابراهيم لبد _مشروع وادي الدواسر</t>
  </si>
  <si>
    <t>مدينون _ مروان محمد الغانمي _حديد نجران</t>
  </si>
  <si>
    <t>VAT _ المشتريات الخاضعه بنسبة 5%(مصروفات)</t>
  </si>
  <si>
    <t>VAT _ علي المشتريات 5%(مشتريات مواد)</t>
  </si>
  <si>
    <t>ضمان اعمال</t>
  </si>
  <si>
    <t>ضمان اعمال_ كاب 2 مكه_10012</t>
  </si>
  <si>
    <t>ضمان اعمال_ كاب2 المدينه_10012</t>
  </si>
  <si>
    <t>ضمان اعمال_ ايه بي في روك-استيل_10017</t>
  </si>
  <si>
    <t>ضمان اعمال_ كاب 5</t>
  </si>
  <si>
    <t>ضمان اعمال _ شركة ارميتال مشروع المترو_10080</t>
  </si>
  <si>
    <t>ضمان اعمال _ كاب 2 السيف - تبوك_10033</t>
  </si>
  <si>
    <t>ضمان اعمال _ شركة العراب للمقاولات_10077</t>
  </si>
  <si>
    <t>ضمان اعمال _ الشركة السعودية للخدمات- المطار_10079</t>
  </si>
  <si>
    <t>ضمان اعمال _ كاب A2 السيف - الرياض_10097</t>
  </si>
  <si>
    <t>ضمان اعمال_ شركة الراشد مواقع (الرياض الدمام المدينة)_10141</t>
  </si>
  <si>
    <t>عملاء م منتهيه_ شركة العثيم - مول العثيم عنيزة</t>
  </si>
  <si>
    <t>عملاء م منتهيه_ مؤسسة بسمان - بلدية وادي الدواسر.</t>
  </si>
  <si>
    <t>عملاء م منتهيه_ عبدلله الشنقيطي - فيلا الشنقيطي.</t>
  </si>
  <si>
    <t>عملاء م منتهيه_ الشركة السعودية للاعمار و المقاولات</t>
  </si>
  <si>
    <t>عملاء م منتهيه_ شركة جودكم - مستشفي الملك عبد العزيز - الاحساء</t>
  </si>
  <si>
    <t>عملاء م منتهيه_ شركة كيان السعودية - م. فيلا متعب</t>
  </si>
  <si>
    <t>عملاء م منتهيه_ شركة رال العالمية - م. بلدية مرات</t>
  </si>
  <si>
    <t>عملاء م منتهيه_ بن لادن - قصر الأميرة بسمة</t>
  </si>
  <si>
    <t>عملاء م منتهيه_ شركة نايف الراجحي - مجمع الامير تركي</t>
  </si>
  <si>
    <t>عملاء م منتهيه_ شركة تبراك للمقاولات - مدارس تبراك</t>
  </si>
  <si>
    <t>عملاء م منتهيه_ شركة تبراك للمقاولات - مروج ينبع</t>
  </si>
  <si>
    <t>عملاء م منتهيه_ شركة جوانو العربية المحدودة _تلال الوصيل</t>
  </si>
  <si>
    <t>عملاء م منتهيه_ الرمز السعودى - مشروع التحلية MEC</t>
  </si>
  <si>
    <t>عملاء م منتهيه_ شركة ازميل - المنصة الملكية</t>
  </si>
  <si>
    <t>عملاء م منتهيه_شركة الجزيرة للدهانات</t>
  </si>
  <si>
    <t>عملاء م منتهيه_ شركة تبراك للمقاولات_فيلا خاصه تبراك</t>
  </si>
  <si>
    <t>عملاء م منتهيه_ الهيئه الملكية بالجبيل وينبع _ الزهراني</t>
  </si>
  <si>
    <t>عملاء م منتهيه_صحراء الوادي مبني الحضاري</t>
  </si>
  <si>
    <t>عملاء م منتهيه_ صحراء الوادي استكمال مبني وادي الدواسر</t>
  </si>
  <si>
    <t>عملاء م منتهيه_ الهيئة اجيال</t>
  </si>
  <si>
    <t>عملاء م منتهيه_ شركة التطويريه مدارس جده</t>
  </si>
  <si>
    <t>عملاء م منتهيه_ ادراك اند اسكل بنك الراجحي</t>
  </si>
  <si>
    <t>عملاء م منتهيه_ شركة موبكو بنك البلاد</t>
  </si>
  <si>
    <t>عملاء م منتهيه_ انظمة الاتصالات مشروع علم</t>
  </si>
  <si>
    <t>مقاول _ على محمد خطاب / يوميات</t>
  </si>
  <si>
    <t>مقاول _ احمد عسكر - مشروع ارامكو 1</t>
  </si>
  <si>
    <t>مقاول _- على خطاب_ متحف الباحة</t>
  </si>
  <si>
    <t>مقاول _ الفحص الصناعى_TUV مشاريع</t>
  </si>
  <si>
    <t>مقاول _ مؤسسة البلاد الرائدة - ديم بلازا</t>
  </si>
  <si>
    <t>مقاول _  مؤسسة خالد حمد - مقاولة / حنيف الله -كاست زجاج</t>
  </si>
  <si>
    <t xml:space="preserve"> مقاول _ مؤسسة خالد حمد - مقاولة / حنيف الله - شابورجى</t>
  </si>
  <si>
    <t xml:space="preserve"> مقاول _ مؤسسة خالد حمد - حنيف الله -مرافق 2</t>
  </si>
  <si>
    <t>مقاول _ مؤسسة عبد العزيز معيوف / المطار</t>
  </si>
  <si>
    <t>مقاول _ مؤسسة عبد العزيز معيوف _ايبسو الدمام</t>
  </si>
  <si>
    <t>مقاول _ مؤسسة عبد العزيز معيوف _ارامكو اكس 10124</t>
  </si>
  <si>
    <t>سياره_ قسط - مازدا X9 - ح و و 8023</t>
  </si>
  <si>
    <t>سياره_ سيارة نسيان باث فايندر 2015 - ح ي ب 2883</t>
  </si>
  <si>
    <t>سياره_ قسط سيارة توسان ح د ا 4572</t>
  </si>
  <si>
    <t>سياره_ كرولا 2014 - ح ر ر - 7447</t>
  </si>
  <si>
    <t>ذمم_ م وليد عبد العزيز محمود سعيد_10102</t>
  </si>
  <si>
    <t>ذمم_هشام فتحي محفوظ ابراهيم - 103</t>
  </si>
  <si>
    <t>ذمم_جهاد محمد بكير  سلامه-1008</t>
  </si>
  <si>
    <t>ذمم_احمد جمال فرج عبد-1007</t>
  </si>
  <si>
    <t>ذمم_ احمد وحيد  محمد يوسف-1006</t>
  </si>
  <si>
    <t>ذمم_مجدي محمد حسن حسن -1003</t>
  </si>
  <si>
    <t>ذمم_ هشام احمد محمد راضى _1004</t>
  </si>
  <si>
    <t>ذمم_ محمد محمود عبد العزيز محمود-1036</t>
  </si>
  <si>
    <t>ذمم_ محمد حسين كمال الشرقاوى-4018</t>
  </si>
  <si>
    <t>ذمم_ محمد رجب شعبان الضببي-1029</t>
  </si>
  <si>
    <t>ذمم_ابراهيم محمود ابراهيم مصطفي-1043</t>
  </si>
  <si>
    <t xml:space="preserve"> ذمم_ م حامد احمد حامد-1009</t>
  </si>
  <si>
    <t>ذمم_ م اسماعيل مصطفي عطيه -1011</t>
  </si>
  <si>
    <t>ذمم_ سامر علي دياب-1012</t>
  </si>
  <si>
    <t>ذمم_ محمود فؤاد محمد نصار -1013</t>
  </si>
  <si>
    <t>ذمم_ احسان الحق صديق -1015</t>
  </si>
  <si>
    <t xml:space="preserve"> ذمم_ سك نصر الدين سك_1018</t>
  </si>
  <si>
    <t>ذمم_ عبد الرحمن علي ابراهيم الخضري-1020</t>
  </si>
  <si>
    <t>ذمم_ محمد محمود عبد العزيز الزواوي-1022</t>
  </si>
  <si>
    <t>ذمم_ احمد عرفه عبد السلام -1023</t>
  </si>
  <si>
    <t>ذمم_ مصطفي صبحي محمود الجزار -1024</t>
  </si>
  <si>
    <t>ذمم_ ريزالدي مارفيل اروجا -1026</t>
  </si>
  <si>
    <t>ذمم_ تامر محمد احمد محمد_4277</t>
  </si>
  <si>
    <t>ذمم_ ايمن حمدي محمد فرحات-1038</t>
  </si>
  <si>
    <t>ذمم_ عبدالمقصود محمد جمال الدين-1039</t>
  </si>
  <si>
    <t>ذمم_ معتز محمد بكير سلامه-1040</t>
  </si>
  <si>
    <t>ذمم_عبدالرحمن محمد سلامه سلامه1041</t>
  </si>
  <si>
    <t>ذمم_ محمد فهد احمد السيد القاضي-1044</t>
  </si>
  <si>
    <t>ذمم_ اسامه اسماعيل داود ابوحليمه1045</t>
  </si>
  <si>
    <t>ذمم_ حسين حسن بن عمار-1048</t>
  </si>
  <si>
    <t>ذمم_ محمد صبحي داود النجار-1049</t>
  </si>
  <si>
    <t>ذمم_ اشرف مصطفي يونس-1050</t>
  </si>
  <si>
    <t>ذمم_ محمد احمد عبد النبى 1052</t>
  </si>
  <si>
    <t>ذمم_ ايمن عبد الهادى عبد العظيم بدر _4278</t>
  </si>
  <si>
    <t>ذمم_ احمد محمد عبد الحميد غطاس 1054</t>
  </si>
  <si>
    <t>ذمم_ رولين دى فيرا الجندور _ 1055</t>
  </si>
  <si>
    <t>ذمم_ اسلام جمعه السيد حسن _ 1058</t>
  </si>
  <si>
    <t>ذمم_ عبد العظيم على حسن على عمر  _1064</t>
  </si>
  <si>
    <t>ذمم_ احمد عبدالهادي _4001</t>
  </si>
  <si>
    <t>ذمم_ ابراهيم رجب حسين-4002</t>
  </si>
  <si>
    <t>ذمم_ جامشادا علي غلاب دين-4005</t>
  </si>
  <si>
    <t>ذمم_ عويس اصغار محمد اصغار-4007</t>
  </si>
  <si>
    <t>ذمم_ محمد رفيق محمد صديق-4010</t>
  </si>
  <si>
    <t>ذمم_ سيد عشرات عباس شيرازي-4015</t>
  </si>
  <si>
    <t>ذمم_ سليم حسين نجدى-4016</t>
  </si>
  <si>
    <t>ذمم_ روبنسون جونيور اورتيز-4019</t>
  </si>
  <si>
    <t>ذمم_ محمد ربيع محمود محمد-4020</t>
  </si>
  <si>
    <t>ذمم_ بدوي محمد الاحمري -4022</t>
  </si>
  <si>
    <t>ذمم_ جيزوش ارفالو بيلدا-4024</t>
  </si>
  <si>
    <t>ذمم_ رافى فالينسيا ادفيكولا-4026</t>
  </si>
  <si>
    <t>ذمم_ بادمانابان بروزوتامان ناريتا-4027</t>
  </si>
  <si>
    <t>ذمم_ اناسيتو بولالا ديراماس -4029</t>
  </si>
  <si>
    <t>ذمم_ محمد راسيل مياه -4030</t>
  </si>
  <si>
    <t>ذمم_ حسين محمد جلال -4032</t>
  </si>
  <si>
    <t>ذمم_ كومار تشيلاياه موتاياه-4034</t>
  </si>
  <si>
    <t>ذمم_ عارف محمد احمد-4037</t>
  </si>
  <si>
    <t>ذمم_ بهيم مادور شيرسزر-4038</t>
  </si>
  <si>
    <t>ذمم_ راميش براسود -4039</t>
  </si>
  <si>
    <t>ذمم_ حسان بسيوني طلبة ضيف جاد-4044</t>
  </si>
  <si>
    <t>ذمم_ جيس جونيور يايا بانسيل-4045</t>
  </si>
  <si>
    <t>ذمم_ كمال محمد عبودى عبد الله-4046</t>
  </si>
  <si>
    <t>ذمم_ فرهاد ال شير فل -4047</t>
  </si>
  <si>
    <t>ذمم_ نجيب الرحمن فضل رحمن -4049</t>
  </si>
  <si>
    <t>ذمم_ نور الزمان -4052</t>
  </si>
  <si>
    <t>ذمم_ ابراب ابراب نصير احمد-4053</t>
  </si>
  <si>
    <t>ذمم_ سلمان ناصر ناصر احمد-4054</t>
  </si>
  <si>
    <t>ذمم_ ابراهيم مصطفى عبد الله -4058</t>
  </si>
  <si>
    <t>ذمم_ رضا سمير عبد الحميد -4060</t>
  </si>
  <si>
    <t>ذمم_ جيران بلدان-4062</t>
  </si>
  <si>
    <t>ذمم_ فرج جمعه عبدالحكيم-4065</t>
  </si>
  <si>
    <t>ذمم_ ناصر باجايو -4069</t>
  </si>
  <si>
    <t>ذمم_ غفور خان اتبار خان-4071</t>
  </si>
  <si>
    <t>ذمم_ كامل خيري كامل السيد-4072</t>
  </si>
  <si>
    <t>ذمم_ علاء الدين احمد محمد-4073</t>
  </si>
  <si>
    <t>ذمم_ باشا احمد شاه جيهان -4076</t>
  </si>
  <si>
    <t>ذمم_ رام شاران تيليى -4077</t>
  </si>
  <si>
    <t>ذمم_ محمد معصوم علي-4079</t>
  </si>
  <si>
    <t>ذمم_ ريحان الله -4081</t>
  </si>
  <si>
    <t>ذمم_ نسيب روان رحمن -4082</t>
  </si>
  <si>
    <t>ذمم_ محمد اينتاج مسلمان-4085</t>
  </si>
  <si>
    <t>ذمم_ وقار حيدر والد بشير احمد-4088</t>
  </si>
  <si>
    <t>ذمم_ طاير شبير اعوان-4091</t>
  </si>
  <si>
    <t>ذمم_ عمر محمد الفحام-4100</t>
  </si>
  <si>
    <t>ذمم_ محمود محمد حسن علوان-4101</t>
  </si>
  <si>
    <t>ذمم_ تنفير أحمد  جيهان قير "-4102</t>
  </si>
  <si>
    <t>ذمم_ محمد منير-4103</t>
  </si>
  <si>
    <t>ذمم_ سيخ فريد-4106</t>
  </si>
  <si>
    <t>ذمم_ موريس ريسن ( فلبينى )-4110</t>
  </si>
  <si>
    <t>ذمم_ محمد رزاق-4111</t>
  </si>
  <si>
    <t>ذمم_ شعبان ابو المجد-4113</t>
  </si>
  <si>
    <t>ذمم_ تامر السيد محمد منصور -4118</t>
  </si>
  <si>
    <t>ذمم_ عبد الخطيب محمد خالق  - رخام -4122</t>
  </si>
  <si>
    <t>ذمم_ اوم بركاس - رخام -4124</t>
  </si>
  <si>
    <t>ذمم_ مشتاق انصاري - رخام -4125</t>
  </si>
  <si>
    <t>ذمم_ ماهبشور ماهاتو - رخام -4126</t>
  </si>
  <si>
    <t>ذمم_ محمد شاهنواز محمد _تبراك-4130</t>
  </si>
  <si>
    <t>ذمم_ سامشير علام اسلام انصارى _تبراك-4133</t>
  </si>
  <si>
    <t>ذمم_ دانيش محمد_تبراك-4134</t>
  </si>
  <si>
    <t>ذمم_ ديلشاد احمد شريف_تبراك-4135</t>
  </si>
  <si>
    <t>ذمم_ سلمان صابر حسين _تبراك-4137</t>
  </si>
  <si>
    <t>ذمم_ توحيد الاسلام تايزو الاسلام-4139</t>
  </si>
  <si>
    <t>ذمم_ علاء صلاح الدين المحلاوي-4144</t>
  </si>
  <si>
    <t>ذمم_ علم جان اكبر خان-4145</t>
  </si>
  <si>
    <t>ذمم_ محمود ياسر عبدالعزيز محمود-4147</t>
  </si>
  <si>
    <t>ذمم_ نور حسين حنيف-4148</t>
  </si>
  <si>
    <t>ذمم_ خالد سعيد محمد حسن ابراهيم-4149</t>
  </si>
  <si>
    <t>ذمم_ محمد ميزانزار رحمن-4151</t>
  </si>
  <si>
    <t>ذمم_ محمد حفيظ الدين-4154</t>
  </si>
  <si>
    <t>ذمم_ راضي محمد عبدالجواد عبدالغني-4155</t>
  </si>
  <si>
    <t>ذمم_ عبد الرحيم عبدالمنعم محمد حسين-4156</t>
  </si>
  <si>
    <t>ذمم_ محمد عبدالناصر سعد الغندور-4159</t>
  </si>
  <si>
    <t>ذمم_ زيد محمد احمد الشريفي-4166</t>
  </si>
  <si>
    <t>ذمم_ باشا مايا شيخ-4169</t>
  </si>
  <si>
    <t>ذمم_ افروج بك موجال-4170</t>
  </si>
  <si>
    <t>ذمم_ زوبير شاه نور محمد خان-4171</t>
  </si>
  <si>
    <t>ذمم_ عبدالله افزال وحيد-4172</t>
  </si>
  <si>
    <t>ذمم_ مالك شير افضل اكرم خان-4175</t>
  </si>
  <si>
    <t>ذمم_ عنايات الله رحمات الله جان-4176</t>
  </si>
  <si>
    <t>ذمم_ محمد هاشم-4177</t>
  </si>
  <si>
    <t>ذمم_ حسام محمد سعد محمد نصار-4183</t>
  </si>
  <si>
    <t>ذمم_ احمد سعد محمود عبدالهادي عبدالله-4184</t>
  </si>
  <si>
    <t>ذمم_ محمد احمد فؤاد محي-4187</t>
  </si>
  <si>
    <t>ذمم_ مانا علي الله راكا-4188</t>
  </si>
  <si>
    <t>ذمم_ محمد عليم الدين بارفيش-4191</t>
  </si>
  <si>
    <t>ذمم_ جيريراج بودهاثوكي_4193</t>
  </si>
  <si>
    <t>ذمم_ شيام لا ل شودري_4194</t>
  </si>
  <si>
    <t>ذمم_ جهاجو بك _4195</t>
  </si>
  <si>
    <t>ذمم_ محمود عبد الغفار محمود عطية_1090</t>
  </si>
  <si>
    <t>ذمم_ محمد نور نوبي_4198</t>
  </si>
  <si>
    <t>ذمم_ اينامول حق _4199</t>
  </si>
  <si>
    <t>ذمم_ جيمى سنتوش_4200</t>
  </si>
  <si>
    <t>ذمم_ افاق بالاغا حسين_4201</t>
  </si>
  <si>
    <t>ذمم_ أوليمبيو مونغ ميناميديش_4202</t>
  </si>
  <si>
    <t>ذمم_ جبير أحمد محمد شاديك_4204</t>
  </si>
  <si>
    <t>ذمم_ عبدالرؤؤف محمد منصور علم_4205</t>
  </si>
  <si>
    <t>ذمم_ جيت بهادور تامانج_4209</t>
  </si>
  <si>
    <t>ذمم_ جوزيف ارنولد ميجوال 4215</t>
  </si>
  <si>
    <t>ذمم_ سانندرو روفى الفريز 4216</t>
  </si>
  <si>
    <t>ذمم_ محمد رياض عبد الرحمن على 4217</t>
  </si>
  <si>
    <t>ذمم_ نادر على ثابت على 4218</t>
  </si>
  <si>
    <t>ذمم_ شيخوماشيوالله_ 4230</t>
  </si>
  <si>
    <t>ذمم_ محمد نعيم محمد متيور - 4226</t>
  </si>
  <si>
    <t>ذمم_ ايمن محمد حسن البدرى_1061</t>
  </si>
  <si>
    <t>ذمم_ محمد عماد الدين محمد عبد القادر_1063</t>
  </si>
  <si>
    <t>ذمم_ ياسين محمد ياسين لبد_1067</t>
  </si>
  <si>
    <t>ذمم_ حسن علي حسن شريف_4235</t>
  </si>
  <si>
    <t>ذمم_ شاروخ محمد علي _1069</t>
  </si>
  <si>
    <t>ذمم_ سجاد على بير محمد خان 4233</t>
  </si>
  <si>
    <t>ذمم_ ممدوح مرزوق _ 4236</t>
  </si>
  <si>
    <t>ذمم_ محمد عبدالله امان الله _1073</t>
  </si>
  <si>
    <t>ذمم_ مؤمن محمود اسعد عبدالعال _ 1072</t>
  </si>
  <si>
    <t>ذمم_ قصي حمدي راشد ابوعليا_1070</t>
  </si>
  <si>
    <t>ذمم_ مؤمن حسين كمال_ 1078</t>
  </si>
  <si>
    <t>ذمم_ محمد عبد رشد 4242</t>
  </si>
  <si>
    <t>ذمم _ نضال حبش _1077</t>
  </si>
  <si>
    <t>ذمم _ نايف محسن جاسر _4237</t>
  </si>
  <si>
    <t>ذمم _ نبيل حمود محمد العلوي _4241</t>
  </si>
  <si>
    <t>ذمم_ الربيع وحيد عبدالسلام_4238</t>
  </si>
  <si>
    <t>ذمم_ مصطفي كمال ابوالمعاطي_4243</t>
  </si>
  <si>
    <t>مجدي لطفي الشافعي_1079</t>
  </si>
  <si>
    <t>ذمم _ علي سعيد حسن _4250</t>
  </si>
  <si>
    <t>ذمم_ مجدي السيد عبده عبدالكريم_4246</t>
  </si>
  <si>
    <t>ذمم_ رضا توفيق ابراهيم ابوسريع _4247</t>
  </si>
  <si>
    <t>محمد ابراهيم الشاطر _4249</t>
  </si>
  <si>
    <t>زبير اسماعيل_4251</t>
  </si>
  <si>
    <t>ذمم _ محمد افضل خان _1081</t>
  </si>
  <si>
    <t>ذمم _ محمد جمال الدين _ 4254</t>
  </si>
  <si>
    <t>ذمم_ شاكر خان  _ 4253</t>
  </si>
  <si>
    <t>ذمم_ محمد ابراهيم احمد مصطفى - 4252</t>
  </si>
  <si>
    <t>ذمم_ محمد جمال محمد رجب _1084</t>
  </si>
  <si>
    <t>ذمم_ احمد سيد محمد سيد _4263</t>
  </si>
  <si>
    <t>ذمم_ وليد حسن عطية حسن جاويش _1085</t>
  </si>
  <si>
    <t>ذمم_ محمد فؤاد محمد علي نصار_1087</t>
  </si>
  <si>
    <t>ذمم _ احمد السيد احمد الوصيف_1088</t>
  </si>
  <si>
    <t>ذمم_حفيظ حسين مياه_4257</t>
  </si>
  <si>
    <t>ذمم _ ديلا اوسين رحمن كالاسي_4259</t>
  </si>
  <si>
    <t>ذمم _ احمد فؤاد سراج الدين</t>
  </si>
  <si>
    <t>ذمم _ تشارلي مارفيل ارويجا_4262</t>
  </si>
  <si>
    <t>ذمم_ فرحان فاشان حسين _4266</t>
  </si>
  <si>
    <t>ذمم_ التاب خان خان _ 4267</t>
  </si>
  <si>
    <t>ذمم_ عرفان فرقان فرقان _ 4268</t>
  </si>
  <si>
    <t>ذمم_ انصار احمد احمد _ 4270</t>
  </si>
  <si>
    <t>ذمم_ شان علم علم _ 4271</t>
  </si>
  <si>
    <t>ذمم_ معصم على على _ 4273</t>
  </si>
  <si>
    <t>ذمم_ مجاهد عاتق _ 4274</t>
  </si>
  <si>
    <t>ذمم_ ديليب كومار ساه تيلي_4280</t>
  </si>
  <si>
    <t>ذمم_ داسارات بانديت _4281</t>
  </si>
  <si>
    <t>ذمم_ رام بركاش ساه_4282</t>
  </si>
  <si>
    <t>ذمم_ براديب ساه تيلي_4283</t>
  </si>
  <si>
    <t>ذمم_مانيرام بلباس _4286</t>
  </si>
  <si>
    <t>ذمم_ كول بهادور بودهوكي_ 4287</t>
  </si>
  <si>
    <t>ذمم _كومار ثابا _4288</t>
  </si>
  <si>
    <t>ذمم _ سومان راي_ 4290</t>
  </si>
  <si>
    <t>فيم بهادور بك_4291</t>
  </si>
  <si>
    <t>ذمم _بال دهان ماجار_4293</t>
  </si>
  <si>
    <t>ذمم_ اودابا ثابا _4294</t>
  </si>
  <si>
    <t>ذمم_ هاني رجب فرج غنيم الصيرفي_4295</t>
  </si>
  <si>
    <t>ذمم_ عزت عفيفي صابر البحيري_4297</t>
  </si>
  <si>
    <t>ذمم _ نبيل محمد ابراهيم سالمان _4298</t>
  </si>
  <si>
    <t>ذمم _ محمد محمد حسن سليم _4318</t>
  </si>
  <si>
    <t>ذمم _ السيد درويش مصطفى سويلم _4321</t>
  </si>
  <si>
    <t>ذمم_ يوسف محمد احمد الشامي_ 4279</t>
  </si>
  <si>
    <t>ذمم_ امين حسن احمد عبدالعال_4300</t>
  </si>
  <si>
    <t>ذمم_ محمد اسماعيل محمد شريف_4304</t>
  </si>
  <si>
    <t>ذمم_انس احمد ظاهر خان _4305</t>
  </si>
  <si>
    <t>ذمم_ محمد ظافر اقبال وحيد بخش _4307</t>
  </si>
  <si>
    <t>ذمم_ نجيب الله فرمان علي خان _4309</t>
  </si>
  <si>
    <t>ذمم _ ماتلوب حسين محمد حنيف_4310</t>
  </si>
  <si>
    <t>ذمم _ مجاهد شاه زجاهات علي شاه _4311</t>
  </si>
  <si>
    <t>ذمم_ نعمان علي يارده علي خان _4312</t>
  </si>
  <si>
    <t>ذمم _ محمد اشفق شاه مراد خان _4314</t>
  </si>
  <si>
    <t>علي صادق محمد صادق_4315</t>
  </si>
  <si>
    <t>ذمم _ رام سودهار شارما _4317</t>
  </si>
  <si>
    <t>ذمم _ محمد احسان الله صديق_4319</t>
  </si>
  <si>
    <t>ذمم_ ابراهيم محمد ابراهيم الرفاعى _ 1092</t>
  </si>
  <si>
    <t>ذمم_ مبشر صابر شيما _ 1093</t>
  </si>
  <si>
    <t>ذمم_ محمد ارشاد اريان ثهوبي _ 1095</t>
  </si>
  <si>
    <t>ذمم_  أسامة محمد عبد الظاهر  _ 4323</t>
  </si>
  <si>
    <t>ذمم_محمد ياسر ابوسريع  _ 4324</t>
  </si>
  <si>
    <t>ذمم_حمدي سيف النصر علي   _ 4325</t>
  </si>
  <si>
    <t>ذمم_ محمد ارشد عبد المنان   _ 4326</t>
  </si>
  <si>
    <t>ذمم_ امجد حسين  _ 4327</t>
  </si>
  <si>
    <t>ذمم_ عبد السلام مازى _ 4329</t>
  </si>
  <si>
    <t>ذمم_  الشبراوى عبد البديع حسن الجندى _ 1097</t>
  </si>
  <si>
    <t>ذمم_ سليمان يوسف يوسف _ 4330</t>
  </si>
  <si>
    <t>ذمم_ شاروخ خان خان _ 4331</t>
  </si>
  <si>
    <t>ذمم_ احمد يحي حسونه _ 4332</t>
  </si>
  <si>
    <t>ذمم_ السيد مهدي سليم _ 4333</t>
  </si>
  <si>
    <t>ذمم _ عبدالله مسعود مسعود _4338</t>
  </si>
  <si>
    <t>ذمم _ محمد سليمان محمد حنيف_4339</t>
  </si>
  <si>
    <t>ذمم _ صدام حسين صابر حسين_4340</t>
  </si>
  <si>
    <t>ذمم _ جمشيد خان شميم خان _4342</t>
  </si>
  <si>
    <t>ذمم _ رامو شيارام _4343</t>
  </si>
  <si>
    <t>ذمم _ محمد عرفان عرفان _4344</t>
  </si>
  <si>
    <t>ذمم _ محمد حسن مجاهد علي _1091</t>
  </si>
  <si>
    <t>ذمم_ لؤي صبحي داوود النجار _1098</t>
  </si>
  <si>
    <t>ذمم _ لويدسون فوينتس باتريسيو_4348</t>
  </si>
  <si>
    <t>ذمم _ اوليفرفرانسيسكو كاسترو_4349</t>
  </si>
  <si>
    <t>ذمم _ داروين بريستوزا كاسترو _ 4350</t>
  </si>
  <si>
    <t>ذمم _ رولاند كوربليزو _4351</t>
  </si>
  <si>
    <t>ذمم _ محروس السيد حسن الاغا _4352</t>
  </si>
  <si>
    <t>ذمم _ جنس ساليجو دابوك _ 1105</t>
  </si>
  <si>
    <t>ذمم _ مارسيليو اولجان بلداد_ 4356</t>
  </si>
  <si>
    <t>ذمم _ جيري ماتابانج استرادا _4355</t>
  </si>
  <si>
    <t>ذمم _ جاندا بهادور جاها_ 4364</t>
  </si>
  <si>
    <t>ذمم _ بوم بهادور تضا_ 4365</t>
  </si>
  <si>
    <t>ذمم _ يام بهادور باريا_ 4366</t>
  </si>
  <si>
    <t>ذمم _ بوبهادور ماندال_ 4367</t>
  </si>
  <si>
    <t>ذمم _ شيب كومار ساردار_ 4368</t>
  </si>
  <si>
    <t>ذمم _ شريدهار كومارعلي_ 4369</t>
  </si>
  <si>
    <t>ذمم _ راج كومار جورنج_ 4370</t>
  </si>
  <si>
    <t>ذمم _ محمد امين محمد رفيق _ 4358</t>
  </si>
  <si>
    <t>ذمم _ محمد عمر محمد سليم _ 4359</t>
  </si>
  <si>
    <t>ذمم _ عاصم على عاشق حسين _ 4360</t>
  </si>
  <si>
    <t>ذمم _ غلام مرتضى محمد اسلم _ 4362</t>
  </si>
  <si>
    <t>ذمم _ ابراهيم جميل ذكي _ 4335</t>
  </si>
  <si>
    <t>ذمم _ نافيز سليم قادر _ 4336</t>
  </si>
  <si>
    <t>ذمم _ منصور جبر عزاز _ 4337</t>
  </si>
  <si>
    <t>ذمم_ شارلي ازور ميركادو_ 4373</t>
  </si>
  <si>
    <t>ذمم_ كريستوف سالس بوينافيتي_ 4374</t>
  </si>
  <si>
    <t>ذمم _ ناصر محمد عفيفي شادي_ 4375</t>
  </si>
  <si>
    <t>ذمم _ سليم شفيق احمد _4384</t>
  </si>
  <si>
    <t>ذمم _ محمد جنيد خان  _4385</t>
  </si>
  <si>
    <t>ذمم _ ايشان خان خان  _4386</t>
  </si>
  <si>
    <t>ذمم _ فيروز احمد احمد _4387</t>
  </si>
  <si>
    <t>ذمم _ محمد سيد احمد مصطفى  _4394</t>
  </si>
  <si>
    <t>ذمم _ شريف عادل محمد رياض  _4388</t>
  </si>
  <si>
    <t>ذمم _ مصطفى صبحى فوزى كامل  _4390</t>
  </si>
  <si>
    <t>ذمم_ احمد علاء سالم 1108</t>
  </si>
  <si>
    <t>ذمم_ خالد رفعت احمد 4395</t>
  </si>
  <si>
    <t>ذمم _ سيد مصطفى افضل _4383</t>
  </si>
  <si>
    <t>ذمم_ محمد نعيم بشير احمد 4402</t>
  </si>
  <si>
    <t>ذمم_ مبشر اسلم محمد اسلم 4404</t>
  </si>
  <si>
    <t>ذمم_ محمد منير راشد مامون 4405</t>
  </si>
  <si>
    <t>ذمم_ علم جير حسين  4406</t>
  </si>
  <si>
    <t>ذمم_ سوباش برودينا ابراهيم 4407</t>
  </si>
  <si>
    <t>ذمم_ شاهبران شان مياه 4408</t>
  </si>
  <si>
    <t>ذمم_ ارتيميو سيرابين غولا 4409</t>
  </si>
  <si>
    <t>ذمم_ اروين انطونيو اريولا 4410</t>
  </si>
  <si>
    <t>ذمم_ جيسى كاتالان لاجماى 4411</t>
  </si>
  <si>
    <t>ذمم_ جيت بهادور تامانج 4422</t>
  </si>
  <si>
    <t>ذمم_ دهان بهادور تامانج 4412</t>
  </si>
  <si>
    <t>ذمم_ راج كومار تانج 4413</t>
  </si>
  <si>
    <t>ذمم_ اشيش دونغ 4416</t>
  </si>
  <si>
    <t>ذمم_ اوتام ثابا ماغار 4424</t>
  </si>
  <si>
    <t>ذمم_ سوم بهادور شريستا 4427</t>
  </si>
  <si>
    <t>ذمم_ شيتال شريستا 4429</t>
  </si>
  <si>
    <t>ذمم_ غانجا براساد غيمير 4425</t>
  </si>
  <si>
    <t>ذمم_ شيت بهادور على ماغار 4428</t>
  </si>
  <si>
    <t>ذمم_ ساتروغان ماندال 4419</t>
  </si>
  <si>
    <t>ذمم_ برنا بهادور نيوبان 4421</t>
  </si>
  <si>
    <t>ذمم_ لاكسمى ماندال 4418</t>
  </si>
  <si>
    <t>ذمم_ ناريان ماندال 4420</t>
  </si>
  <si>
    <t>ذمم_ بريم لامبيو 4417</t>
  </si>
  <si>
    <t>ذمم_ سوريش كومار ماندال 4423</t>
  </si>
  <si>
    <t>ذمم _ هشام محمد عبدالرحيم الطوخي  _4430</t>
  </si>
  <si>
    <t>ذمم _ محمد حسن حسن  _4431</t>
  </si>
  <si>
    <t>ذمم _ فرحان خان خان  _4432</t>
  </si>
  <si>
    <t>ذمم _ اسرائيل ياسين ياسين   _4433</t>
  </si>
  <si>
    <t>ذمم _ محمد ساهيل ساهيل  _4434</t>
  </si>
  <si>
    <t>ذمم_ كريم جمال مصطفي محمد _1109</t>
  </si>
  <si>
    <t>ذمم_ محمد اسف مصطفي _ 1110</t>
  </si>
  <si>
    <t>ذمم _ محمد السيد محمد احمد _ 4398</t>
  </si>
  <si>
    <t>ذمم _ محمد رضا عبدالحميد جاب الله _4439</t>
  </si>
  <si>
    <t>ذمم _ وليد عبدالحميد عبداللة السيد _4437</t>
  </si>
  <si>
    <t>ذمم _ حسين عواد سليمان _4438</t>
  </si>
  <si>
    <t>ذمم _ وليد احمد عبدالعال _4449</t>
  </si>
  <si>
    <t>ذمم _ ماهر احمد النحراوي _4448</t>
  </si>
  <si>
    <t>ذمم _ ياسر محمود عادل  _1111</t>
  </si>
  <si>
    <t>ذمم _محمد عبدالعزيز حامد العواد _4442</t>
  </si>
  <si>
    <t>ذمم _ احمد سمير ابراهيم السيد _4444</t>
  </si>
  <si>
    <t>ذمم _محمد محمد وهبه  _4443</t>
  </si>
  <si>
    <t>ذمم _ معاذ جمال السنباط  _4445</t>
  </si>
  <si>
    <t>ذمم _محمد سعد طاهر _4446</t>
  </si>
  <si>
    <t>ذمم _ سامح فتحي محمد  _4447</t>
  </si>
  <si>
    <t>ذمم _ سومان مولا _4441</t>
  </si>
  <si>
    <t>ذمم _ حمدي السيد الناغي _4453</t>
  </si>
  <si>
    <t>ذمم _رمضان عبدالتواب ابراهيم _4452</t>
  </si>
  <si>
    <t>ذمم _ اسامة مصطفي ابراهيم شلبي _ 4457</t>
  </si>
  <si>
    <t>عقد ايجار_19-20  مصنع انظمة الالمنيوم  _100000</t>
  </si>
  <si>
    <t>عقد ايجار_13-14  مصنع انظمة الالمنيوم  _100000</t>
  </si>
  <si>
    <t>عقد ايجار_7-8  مستودع انظمة الالمنيوم  _100000</t>
  </si>
  <si>
    <t>عقد ايجار _مستودع رقم 2 _50000</t>
  </si>
  <si>
    <t>عقد ايجار _297-298_مصنع الحديد _100000</t>
  </si>
  <si>
    <t>عقد ايجار _304-306_مصنع الحديد _90000</t>
  </si>
  <si>
    <t>عقد ايجار _ مصنع تقنية الطلاء_180000</t>
  </si>
  <si>
    <t>عقد ايجار عماره اسطنبول سكن العمال _230000</t>
  </si>
  <si>
    <t>عقد ايجار سكن النسيم القديم _16000</t>
  </si>
  <si>
    <t>عقد ايجار مصنع الابواب الخشبيه ورشة 363/364_80000</t>
  </si>
  <si>
    <t>عقد ايجار سكن 3و4 عمارة الابناء_36680</t>
  </si>
  <si>
    <t>مجمع اهلاك_ أثاث وتجهزات وديكورات الإدارة</t>
  </si>
  <si>
    <t>مجمع اهلاك_ أجهزة وحاسبات وبرامج الإدارة</t>
  </si>
  <si>
    <t>مجمع اهلاك_ سيارات الإدارة</t>
  </si>
  <si>
    <t>مجمع اهلاك_ أثاث وتجهيزات وديكورات</t>
  </si>
  <si>
    <t>مجمع اهلاك_ أجهزة وآلات</t>
  </si>
  <si>
    <t>مجمع اهلاك_ سيارات</t>
  </si>
  <si>
    <t>مجمع اهلاك_ عدد وأدوات</t>
  </si>
  <si>
    <t>مجمع اهلاك_ أثاث وتجهيزات السكن</t>
  </si>
  <si>
    <t>مجمع اهلاك_أثاث وتجهيزات وديكورات_مصنع الحديد</t>
  </si>
  <si>
    <t>مجمع اهلاك_أجهزه والات_مصنع الحديد</t>
  </si>
  <si>
    <t>مجمع اهلاك_سيارات_مصنع الحديد</t>
  </si>
  <si>
    <t>مجمع اهلاك_عدد وادوات_مصنع الحديد</t>
  </si>
  <si>
    <t>مجمع اهلاك_اجهزه وحاسبات وبرامج_مصنع الحديد</t>
  </si>
  <si>
    <t>مجمع اهلاك_أثاث وتجهيزات وديكورات الزجاج</t>
  </si>
  <si>
    <t>مجمع اهلاك_أجهزه والات_الزجاج</t>
  </si>
  <si>
    <t>مورد_ مصنع شركة المتولى للمنتجات الفولازيه</t>
  </si>
  <si>
    <t>مورد_ مؤسسة المنيوم العاصمة للتجارة</t>
  </si>
  <si>
    <t>مورد_ شركة الزامل القابضة - سليكون</t>
  </si>
  <si>
    <t>مورد_ مصنع شركة موانع التسرب الفنية المحدودة - ربل</t>
  </si>
  <si>
    <t>مورد_ الشركة المتحدة للصناعات الزجاجية- الفوزان</t>
  </si>
  <si>
    <t>مورد_ مصنع برني للالمنيوم و المعادن</t>
  </si>
  <si>
    <t>مورد_ شركة الاندلس القابضة - زجاج</t>
  </si>
  <si>
    <t>مورد_ شركة جاردين السعودية</t>
  </si>
  <si>
    <t>مورد_ الشركة العربية المتحدة للزجاج المسطح</t>
  </si>
  <si>
    <t>مورد_ مؤسسة طيف الشام للمقاولات</t>
  </si>
  <si>
    <t>مورد_ شركة الزجاج المعماري - ارك جلاس</t>
  </si>
  <si>
    <t>مورد_ شركة معمار للمعدات الانشائية والتجارة المحدودة</t>
  </si>
  <si>
    <t>مورد_ شركة امداد الرياض (شركة نسما ترك التجاريه)</t>
  </si>
  <si>
    <t>مورد_ شركة الدانوب السعودي للتجارة المحدودة - أنظمة</t>
  </si>
  <si>
    <t>مورد_ شركة هيلتي العربية السعودية</t>
  </si>
  <si>
    <t>مورد_ الشركة السعودية للالات الصناعية المحدودة - سيمكو</t>
  </si>
  <si>
    <t>مورد_ شركة شهاب الصناعية التجارية</t>
  </si>
  <si>
    <t>مورد_ مؤسسة ماس السعودية للتجارة - ماكينات</t>
  </si>
  <si>
    <t>مورد_ شركة هيرا للصناعة</t>
  </si>
  <si>
    <t>مورد_ مصنع الضحيان لألواح الالمنيوم</t>
  </si>
  <si>
    <t>مورد_ محمد ابراهيم المدني للتجارة - قطع غيار وتر جيت</t>
  </si>
  <si>
    <t>مورد_ شركة منتجات الالمنيوم الوبكو - أنظمة</t>
  </si>
  <si>
    <t>مورد_ شركة مناع للزجاج</t>
  </si>
  <si>
    <t>مورد_ مؤسسة اتون للتجارة</t>
  </si>
  <si>
    <t>مورد_ شركة ابناء احمد عمر باحليوه - براغي</t>
  </si>
  <si>
    <t>مورد_ شركة ابناء ابرهيم عبد الرحمن المانع للتجارة و الصناعة</t>
  </si>
  <si>
    <t>مورد_ شركة المنيوم التيسير - تالكو</t>
  </si>
  <si>
    <t>مورد_ شركة الاندلس للتجارة - المنيوم و اكسسوارات</t>
  </si>
  <si>
    <t>مورد_ شركة عثمان عبد الرحمن العصيمي و شركاه التجارية</t>
  </si>
  <si>
    <t>مورد_ شركة العاشوري للتجارة و الصناعة و المقاولات</t>
  </si>
  <si>
    <t>مورد_ شركة هدايه السعوديه المحدوده</t>
  </si>
  <si>
    <t>مورد_ مؤسسة الواح الخليج للتجارة (تكنو بوند )</t>
  </si>
  <si>
    <t>مورد_ مؤسسة بيت الايثار</t>
  </si>
  <si>
    <t>مورد_ شركة المصنع السعودي لصناعه الصوف</t>
  </si>
  <si>
    <t>مورد الخطوط المتخصصة للاعمال المعدنية</t>
  </si>
  <si>
    <t>مؤسسة بوابة الشتر</t>
  </si>
  <si>
    <t>مورد_ مؤسسة مكائن الخليج للتجارة - جوماكو</t>
  </si>
  <si>
    <t>مورد_ المصنع السعودي لفواصل الالمنيوم</t>
  </si>
  <si>
    <t>مورد _شركة المطاط الفني المحدوده</t>
  </si>
  <si>
    <t>مورد_ شركة تقنيات الدهان للتجارة</t>
  </si>
  <si>
    <t>مورد_ الشركة السعودية الامريكية للزجاج</t>
  </si>
  <si>
    <t>مورد_ مؤسسة الالات الدقيقة للتجارة</t>
  </si>
  <si>
    <t>مورد _ شركة شدادات الخرسانة المتقدمة</t>
  </si>
  <si>
    <t>مورد _ شركة الخالدي للمقاولات المكانيكيه</t>
  </si>
  <si>
    <t>مورد _ مؤسسة فنون الوحده التقنية للتجاره</t>
  </si>
  <si>
    <t>مورد متنوع _ ارميتال _تكنال</t>
  </si>
  <si>
    <t>مورد متنوع _ارميتال_ جلاس تيك</t>
  </si>
  <si>
    <t>مورد متنوع _ باكس _ خبراء الالواح</t>
  </si>
  <si>
    <t>مورد متنوع _ارميتال_ ASSA ABLOY</t>
  </si>
  <si>
    <t>مورد متنوع _ ارميتال _الدانوب</t>
  </si>
  <si>
    <t>مورد متنوع _ ANM _ولوف</t>
  </si>
  <si>
    <t>مورد متنوع _ العراب_ابناء ابراهيم المانع</t>
  </si>
  <si>
    <t>مورد متنوع _ شوكو</t>
  </si>
  <si>
    <t>مورد نقدي _ شركة الدريس للصناعة 0</t>
  </si>
  <si>
    <t>مورد  نقدي _ شركة منصور المساعد للتجارة 0</t>
  </si>
  <si>
    <t>مورد نقدي _الشركة الاهلية لتامين التعاون 0</t>
  </si>
  <si>
    <t>مورد نقدي _مؤسسة عبد العزيز ابو عبيد0</t>
  </si>
  <si>
    <t>مورد نقدي _شركة مسارات العالمية 0</t>
  </si>
  <si>
    <t>مورد نقدي _ارميتال للصناعات المعدنية 0</t>
  </si>
  <si>
    <t>مورد نقدي _مصنع تقنية ثلاثي الابعاد0</t>
  </si>
  <si>
    <t>مورد نقدي _مؤسسة السهم المنافس 0</t>
  </si>
  <si>
    <t>مورد نقدي _مؤسسة تأهيل المسكن0</t>
  </si>
  <si>
    <t>مورد نقدي _اورجا داتا_برنامج المكتب 0</t>
  </si>
  <si>
    <t>مورد نقدي _مؤسسة حريرة مطلق 0</t>
  </si>
  <si>
    <t>مورد نقدي _مؤسسة حسن محمد المحروس0</t>
  </si>
  <si>
    <t>مورد نقدي _مؤسسة ولوف للتجارة 0</t>
  </si>
  <si>
    <t>مورد نقدي _مصدر للتجهيزات الفنية 0</t>
  </si>
  <si>
    <t>مورد نقدي _شركة زيروكس 0</t>
  </si>
  <si>
    <t>مورد نقدي _مؤسسة منصات الغربية 0</t>
  </si>
  <si>
    <t>مورد نقدي _جيسكو لاند تاشيرات فلبين 0</t>
  </si>
  <si>
    <t>مورد نقدي _مؤسسة عبدلله ابراهيم 0</t>
  </si>
  <si>
    <t>مورد نقدي _شركة المصيريعي للمعدات 0</t>
  </si>
  <si>
    <t>مورد نقدي _الانامل الفضية للمقاولات 0</t>
  </si>
  <si>
    <t>مورد نقدي _مؤسسة رؤية المساحة 0</t>
  </si>
  <si>
    <t>مورد نقدي _ مؤسسة لمعة الاشعال 0</t>
  </si>
  <si>
    <t>مورد نقدي _ شركة محمد وعبد الرحمن 0</t>
  </si>
  <si>
    <t>مورد نقدي_ مجموعة الجذور العربيه</t>
  </si>
  <si>
    <t>مورد نقدي _ مؤسسة قمة العروبه للتجاره</t>
  </si>
  <si>
    <t>مورد نقدي _ مؤسسة محمد ضناوي لخدمات البناء</t>
  </si>
  <si>
    <t>مورد نقدي _ مؤسسة ضوء اسيا للمقاولات_كامل</t>
  </si>
  <si>
    <t>مورد نقدي _ شركة محمد وعبد الرحمن البواردى</t>
  </si>
  <si>
    <t>مورد نقدي _ مؤسسة سانا للتجاره</t>
  </si>
  <si>
    <t>مورد نقدي_ مؤسسة عقول البيانات للتكنولوجيا</t>
  </si>
  <si>
    <t>مورد نقدي_مؤسسة رائد خليل النمرى التجارية</t>
  </si>
  <si>
    <t>مورد نقدي _ شركة لاس العربيه</t>
  </si>
  <si>
    <t>مورد خارجي _ شركة كين لونج - Kin Long - الصينية.</t>
  </si>
  <si>
    <t>مورد خارجي _ تكنال الشرق الاوسط.</t>
  </si>
  <si>
    <t>مورد خارجي _ INANMAK JC VE DIS TICARET LTD.</t>
  </si>
  <si>
    <t>مورد خارجي_ AXYZ TRADING LLC.</t>
  </si>
  <si>
    <t>مورد خارجي _  HAFELE GMBH AND CO.KG.</t>
  </si>
  <si>
    <t>مورد خارجي _ مواد الوكوبانل ميدل ايست.</t>
  </si>
  <si>
    <t>مورد خارجي _DUFAST INTERNATIONAL TRADING LLCFZ.</t>
  </si>
  <si>
    <t>مورد خارجي _ مورد_ YGTY TRADING LIMITED.</t>
  </si>
  <si>
    <t>مورد خارجي _ مركز دبى لتوريد مواد البناء(DBMSC).</t>
  </si>
  <si>
    <t>مورد خارجي _ شركة EFP INTERNATIONAL B.V.</t>
  </si>
  <si>
    <t>مورد خارجي _  شركة شوكو الشرق الاوسط.</t>
  </si>
  <si>
    <t>مورد خارجي _ تايجر ستيل - النمر للصناعات المعدنية.</t>
  </si>
  <si>
    <t>مورد خارجي _ Profilm Protection Manufacturing Gmbh.</t>
  </si>
  <si>
    <t>مورد خارجي _ VETROTECH SAINT- GOBAIN ATLANTIQUE SARL.</t>
  </si>
  <si>
    <t>مورد خارجي _ DSS STEEL LLC.</t>
  </si>
  <si>
    <t>مورد خارجي _ DE BESTAR TRADING COMPANY.</t>
  </si>
  <si>
    <t>مورد خارجي _ HEBEI SHUOLONG METAL PRODUCTS.</t>
  </si>
  <si>
    <t>مورد خارجي _ HYDRO BUILDING SYSTEMS MIDDEL EAST - ربر.</t>
  </si>
  <si>
    <t>مورد خارجي _ GSS.</t>
  </si>
  <si>
    <t>مورد خارجي _ شركة دور ماكس_ابواب.</t>
  </si>
  <si>
    <t>مورد خارجي _ SAINT GOBAIN.</t>
  </si>
  <si>
    <t>مورد خارجي _ اكسسوارات O.M.G.E.S.P.A.</t>
  </si>
  <si>
    <t>مورد خارجي _0PELLINI SPA VIA FUSARL 19.</t>
  </si>
  <si>
    <t>مورد خارجي _ مختبر ضد  الرصاص.</t>
  </si>
  <si>
    <t>مورد خارجي _ 0GUANGDONG KING LONG.</t>
  </si>
  <si>
    <t>مورد خارجي _ 0JLTING RECHTSBERERATUNG.</t>
  </si>
  <si>
    <t>مورد خاجي _ 0A SPECIAL STEEL LIMITED.</t>
  </si>
  <si>
    <t>مورد خارجي _  كلادينج 0_MITSUBISHI.</t>
  </si>
  <si>
    <t>مورد خارجي _  شركة وتر جيت الشرق الاوسط.</t>
  </si>
  <si>
    <t>جاري عملاء_قواعد الاعمار _مشروع حوطة سدير_10006</t>
  </si>
  <si>
    <t>جاري عملاء_ الامارات بكين - كاب 2 المدينة_10012</t>
  </si>
  <si>
    <t>جاري عملاء_الربع العالى مشروع كلية الاداب و العلوم بنجران_10030</t>
  </si>
  <si>
    <t>جاري عملاء_كاب 4 ادارة السجون</t>
  </si>
  <si>
    <t>جاري عملاء_كاب 4 رنج_ الراشد</t>
  </si>
  <si>
    <t>جاري عملاء_ شركة الراشد_اسكان سابك_10027</t>
  </si>
  <si>
    <t>جاري عملاء_ شركة الراشد - كاب 4 - اربع مواقع</t>
  </si>
  <si>
    <t>جاري عملاء_ الراشد _ حرس الحدود _ايرباص_10088</t>
  </si>
  <si>
    <t>جاري عملاء_الراشد_  ايبسوالرياض _ 1480_11837_ المنيوم_10091</t>
  </si>
  <si>
    <t>جاري عملاء_شركة الراشد_ ايبسو المدينة 13696 _ المنيوم_10109</t>
  </si>
  <si>
    <t>جاري عملاء_ الراشد_ ايبسو الرياض 13023 _ ضد الرصاص_10099</t>
  </si>
  <si>
    <t>جاري عملاء_شركة الراشد_ ارامكو الظهران 14063_10124</t>
  </si>
  <si>
    <t>جاري عملاء_  الراشد_اسكان سابك-لوفر _ رقم 13575</t>
  </si>
  <si>
    <t>جاري عملاء_ الراشد_ ايبسو الدمام ضد الرصاص_13026_10101</t>
  </si>
  <si>
    <t>جاري عملاء_شركة الراشد_ الامن العام كاب 2C_جيزان_10117</t>
  </si>
  <si>
    <t>جاري عملاء_شركة الراشد_قوات الطوارئ كاب 2C_جيزان_10118</t>
  </si>
  <si>
    <t>جاري عملاء_ازميل مشروع مبني المرافق الرئيسي_606275_10064</t>
  </si>
  <si>
    <t>جاري عملاء_ازميل مشروع مبني المطرفيه_10065</t>
  </si>
  <si>
    <t>جاري عملاء_ازميل مشروع شارما_10076</t>
  </si>
  <si>
    <t>جاري عملاء_ازميل _ مدرسة تحفيظ القران الكريم_10105</t>
  </si>
  <si>
    <t>جاري عملاء_ شركة  ABV _زجاج بارتشن_10018</t>
  </si>
  <si>
    <t>جاري عملاء_شركة ABV _ استانلس ستيل _10017</t>
  </si>
  <si>
    <t>جاري عملاء_ شركة ABV - كاب C 2 _ الامن العام كانوبي 13836</t>
  </si>
  <si>
    <t>جاري عملاء_عمولة 22 % - ليندنر _2382253.64</t>
  </si>
  <si>
    <t>جاري عملاء_عمولة توريد زجاج - ليندنر _2749231.56</t>
  </si>
  <si>
    <t>جاري عملاء_ ماسك جده - شركة موبكو_10130</t>
  </si>
  <si>
    <t>جاري عملاء_ فندق سوفيتيل - شركة موبكو_10137</t>
  </si>
  <si>
    <t>جاري عملاء_مكتب وزارة الماليه بالقرن - الهلاليه</t>
  </si>
  <si>
    <t>جاري عملاء_مكتب وزارة الماليه بعسير - الهلاليه</t>
  </si>
  <si>
    <t>جاري عملاء_ديم بلازا - فيجن المتقدمه</t>
  </si>
  <si>
    <t>جاري عملاء_شركة فجن المتقدمة - الريان_10102</t>
  </si>
  <si>
    <t>جاري عملاء_شركة الكهرباء سكيكو- كلادينج_10040</t>
  </si>
  <si>
    <t>جاري عملاء_شركة الكهرباء سكيكو- زجاج_10039</t>
  </si>
  <si>
    <t>جاري عملاء_ شركة السيف للمقاولات - كاب2_10033</t>
  </si>
  <si>
    <t>جاري عملاء_ شركة السيف للمقاولات - كاب2 Aالرياض_10097</t>
  </si>
  <si>
    <t>جاري عملاء_مستشفى السعودى الالمانى - نوافذ وابواب_10068</t>
  </si>
  <si>
    <t>جاري عملاء_شركة الاولي للمقاولات_ ابواب طريف_10066</t>
  </si>
  <si>
    <t>جاري عملاء_ شركة العراب _كا2 B2_موقع 9_10077</t>
  </si>
  <si>
    <t>جاري عملاء_ شركة العراب كاب 4 _رينج  مواقع117_10011</t>
  </si>
  <si>
    <t>جاري عملاء_ شركة العراب _كا2 B2_موقع 13_10077</t>
  </si>
  <si>
    <t>جاري عملاء_ شركة العراب _كا2 B2_موقع 17_10077</t>
  </si>
  <si>
    <t>جاري عملاء_ شركة العراب _كا2 B2_موقع 20_10077</t>
  </si>
  <si>
    <t>جاري عملاء_ شركة العراب _كا2 B2_موقع 20M _10077</t>
  </si>
  <si>
    <t>جاري عملاء_ شركة العراب _كا2 B2_موقع22_10077</t>
  </si>
  <si>
    <t>جاري عملاء_ شركة العراب كاب 4 _رينج  مواقع118_10011</t>
  </si>
  <si>
    <t>جاري عملاء_ شركة العراب كاب 4 _رينج  مواقع119_10011</t>
  </si>
  <si>
    <t>جاري عملاء_شركة ارميتال  - المترو 3_10080</t>
  </si>
  <si>
    <t>جاري عملاء_وادى مرامر الانشائية - متحف الباحه_10084</t>
  </si>
  <si>
    <t>جاري عملاء_ مشروع افينيو الجامه _ الحكير_10095</t>
  </si>
  <si>
    <t>جاري عملاء_شركة الحمزى  للمقاولات_ رعاية البنات_30001</t>
  </si>
  <si>
    <t>جاري عملاء_ شركة الصفوه المتحالفه0</t>
  </si>
  <si>
    <t>جاري عملاء_الاساس الاكترونيه 0_30002</t>
  </si>
  <si>
    <t>جاري عملاء_ مؤسسة ابانمي_بلدية الارطاويه_10096</t>
  </si>
  <si>
    <t>جاري عملاء_ العقارية السعودية  للتعمير_مجمع العقاريه_10003</t>
  </si>
  <si>
    <t>جاري عملاء_ الراجحى للبناء والتعمير _كاب1 موقع 56و 151_10106</t>
  </si>
  <si>
    <t>جاري عملاء_  شركة الاعمال المدنية (CWG - ANM)_المترو1</t>
  </si>
  <si>
    <t>جاري عملاء_ شركة ارفاد الدولية للصناعة_ارامكو1_ 402178_10128</t>
  </si>
  <si>
    <t>عهدة_ احمد وحيد-المشتريات</t>
  </si>
  <si>
    <t>عهدة_ محمود نصار</t>
  </si>
  <si>
    <t>عهدة_ حسين محمد جلال سالم</t>
  </si>
  <si>
    <t>عهدة_ الربيع وحيد عبدالسلام</t>
  </si>
  <si>
    <t>عهدة_ محمد جمال محمد رجب</t>
  </si>
  <si>
    <t>عهدة _ قصي حمدي راشد ابوعليا</t>
  </si>
  <si>
    <t>عهده_ احمد السيد احمد الوصيف</t>
  </si>
  <si>
    <t>عهدة _ محمد عماد الدين محمد عبدالقادر</t>
  </si>
  <si>
    <t>عهدة_ م- اسماعيل مصطفى عطية</t>
  </si>
  <si>
    <t>عهدة_ محمد ربيع</t>
  </si>
  <si>
    <t>عهدة_ احمد عبد الهادى احمد عبد الهادى</t>
  </si>
  <si>
    <t>عهدة_ بدوى محمد الاحمرى</t>
  </si>
  <si>
    <t>عهدة_عبد الرحمن على ابراهيم الخضرى</t>
  </si>
  <si>
    <t>عهدة_ رضا سمير عبد الحميد</t>
  </si>
  <si>
    <t>عهدة_  محمد محمود الزواوي</t>
  </si>
  <si>
    <t>عهدة_ عبد المقصود محمد عبد المقصود</t>
  </si>
  <si>
    <t>عهدة_ علاء صلاح الدين محمد المحلاوى</t>
  </si>
  <si>
    <t>عهدة_ فرج جمعه</t>
  </si>
  <si>
    <t>عهدة_  م . ابراهيم محمود ابراهيم مصطفى</t>
  </si>
  <si>
    <t>عهدة_ م حامد احمد حامد</t>
  </si>
  <si>
    <t>عهدة_ م هشام فتحى محفوظ ابراهيم</t>
  </si>
  <si>
    <t>عهدة_ م- جهاد محمد بكير سلامة</t>
  </si>
  <si>
    <t>عهدة_محمد فؤاد محي-4187</t>
  </si>
  <si>
    <t>عهدة_ خالد صديق الحوتي</t>
  </si>
  <si>
    <t>عهدة_  م- محمد احمد عبد النبى</t>
  </si>
  <si>
    <t>عهدة_ اشرف مصطفى يونس</t>
  </si>
  <si>
    <t>عهدة_ م/ اسلام جمعه السيد حسن</t>
  </si>
  <si>
    <t>عهدة_ عبدالرحمن محمد سلامه سلامه</t>
  </si>
  <si>
    <t>عهدة_ ايمن البدرى</t>
  </si>
  <si>
    <t>عهدة_ حسام محمد سعد محمد نصار</t>
  </si>
  <si>
    <t>عهدة_ ناصر باجايو</t>
  </si>
  <si>
    <t>عهدة_ م عبدالعظيم علي حسن عمر</t>
  </si>
  <si>
    <t>عهدة_ م اسامة اسماعيل داود</t>
  </si>
  <si>
    <t>عهده _ سامر دياب</t>
  </si>
  <si>
    <t>عهده _ ممدوح مرزوق</t>
  </si>
  <si>
    <t>عهدة_مانا على الله راكا</t>
  </si>
  <si>
    <t>عهده _ محمد حسن سليم</t>
  </si>
  <si>
    <t>عهدة_ حمدي سيف النصر اسماعيل</t>
  </si>
  <si>
    <t>عهده_ محمد ابراهيم السيد الشاطر</t>
  </si>
  <si>
    <t>عهده _ لؤي صبحي داوود النجار</t>
  </si>
  <si>
    <t>عهده _ م ابراهيم الرفاعي</t>
  </si>
  <si>
    <t>عهدة_ مجدى محمد حسن</t>
  </si>
  <si>
    <t xml:space="preserve">المصروفات المستحقة </t>
  </si>
  <si>
    <t>اوراق دفع اعتماد الوبكو _ من الفرنسي</t>
  </si>
  <si>
    <t>اوراق دفع اعتماد الاندلس للزجاج _ من الفرنسي</t>
  </si>
  <si>
    <t>د. مقدمة_ شركة باكس _ المترو_10145</t>
  </si>
  <si>
    <t>د. مقدمة_ شركة الراشد - ارامكو امرالشراء 15055</t>
  </si>
  <si>
    <t>دفعة مقدمة 15%._شركة التعفف للاعمال الكهربائيه</t>
  </si>
  <si>
    <t>دفعة مقدمة 15%._شركة رضايات المحدوده عقد 97 _اسكاي لايت</t>
  </si>
  <si>
    <t>دفعة مقدمة 15%._مشروع KAFD _UNIDECOR</t>
  </si>
  <si>
    <t>دفعة مقدمة 15%.شركة  ارميتال _المترو 3HI</t>
  </si>
  <si>
    <t>دفعة مقدمة 15%._مشروع تكنال - شركة السعودى الامريكى</t>
  </si>
  <si>
    <t>دفعة مقدمة 15%._مشروع هيئة الاتصالات - شركة المواطن  الدولية</t>
  </si>
  <si>
    <t>دفعة مقدمة 15%._مشروع ايبسو 15449 - شركة الراشد</t>
  </si>
  <si>
    <t>دفعة مقدمة 15%._مشروع مستشفى الرعاية - شركة الفوزان للتجارة</t>
  </si>
  <si>
    <t>دفعه مقدمة15%_ كاب 2A السيف_مشروع الملك عبدالعزيز.</t>
  </si>
  <si>
    <t>دفعه مقدمة15%_ شركة باكس المترو _ 10145</t>
  </si>
  <si>
    <t>دفعه مقدمة15%_ شركة الاعمال المدنية (CWG - ANM)_10139</t>
  </si>
  <si>
    <t>دفعه مقدمة15%_ الشركة الفنية المتميزه للاعمار_ماسك</t>
  </si>
  <si>
    <t>دفعه مقدمة15%_ شركة وادي البناء _ مشروع هيلتون  جاردن ان</t>
  </si>
  <si>
    <t>دفعه مقدمة15%_ GIUGIARO ARCHITETTURA - المركز المالى_10162</t>
  </si>
  <si>
    <t>دفعه مقدمة15% _ الراشد 10124 - الظهران 14063</t>
  </si>
  <si>
    <t>د. مقدمة15%_ شركة الراشد- موقف السيارات 13379</t>
  </si>
  <si>
    <t>VATعلى المبيعات بنسبه 15%</t>
  </si>
  <si>
    <t>VAT المستحقه اعوام سابقه</t>
  </si>
  <si>
    <t>العملاء</t>
  </si>
  <si>
    <t>جاري شريك/ ا- مسلم عطاالله سالم العازمى .</t>
  </si>
  <si>
    <t>بنك الانماء انظمة _ 5305000068200994668000 SA</t>
  </si>
  <si>
    <t>المصروفات المدفوعة مقدما</t>
  </si>
  <si>
    <t>مقدم _ تامين طبى _ انظمة رقم 19329960</t>
  </si>
  <si>
    <t>مقدم _ مصروف  اقامات وكروت عمل</t>
  </si>
  <si>
    <t>مقدم _ إيجارات مدفوعة مقدما انظمه واخري</t>
  </si>
  <si>
    <t>مقدم _ مصروف اشتراك انترنت</t>
  </si>
  <si>
    <t>مقدم _ تامين سيارات المصنع</t>
  </si>
  <si>
    <t>مقدم _ تامين ضد الحريق علي المصنع</t>
  </si>
  <si>
    <t>مقدم _ تامين طبى _ حديد رقم 18728936</t>
  </si>
  <si>
    <t>مقدم _ تامين طبى _ زجاج رقم 16628011</t>
  </si>
  <si>
    <t>مقدم _ تامين طبى _ انظمة مقاولات رقم17393955</t>
  </si>
  <si>
    <t>مقدم _تامين طبى _ التعاونيه الزجاج_19028372.</t>
  </si>
  <si>
    <t>مقدم _ تامين طبى _ شركة الاتحاد للتامين التعاونية</t>
  </si>
  <si>
    <t>مخزن رقم 8..</t>
  </si>
  <si>
    <t>مخزن رقم 8 المنيوم متنوعه</t>
  </si>
  <si>
    <t>فروع شقيقة _ مصنع واجهات الرياض للصناعات الخشبيه</t>
  </si>
  <si>
    <t>مدينون _ دينون هيئة الزكاه والدخل _ ضريبه vat</t>
  </si>
  <si>
    <t>مدينون _ شركة شركة اجود للالمنيوم _ سكراب</t>
  </si>
  <si>
    <t>مدينون _ تامين ايجار عقارات</t>
  </si>
  <si>
    <t>VAT _ الاستيرادات الخاضعه  المسدده للجمارك _5%</t>
  </si>
  <si>
    <t>VAT _ الاستيرادات الخاضعه  المسدده للجمارك _15%</t>
  </si>
  <si>
    <t>VAT _ المشتريات الخاضعه بنسبة 15%(مصروفات)</t>
  </si>
  <si>
    <t>VAT _ علي المشتريات 15%(مشتريات مواد)</t>
  </si>
  <si>
    <t>kap 2 steel _ abv -ضمان اعمال</t>
  </si>
  <si>
    <t>ضمان اعمال _ANM 3E2 STATION _  10139</t>
  </si>
  <si>
    <t>ضمان اعمال _ شركة الراشد مركز التدريب</t>
  </si>
  <si>
    <t>ضمان اعمال _ موبكو-سوفيتيل_10137</t>
  </si>
  <si>
    <t>ضمان اعمال_ شركة الراشد - المدينة ضد الرصاص_14241</t>
  </si>
  <si>
    <t>ضمان اعمال _ شركة مورجنتى _القدية</t>
  </si>
  <si>
    <t>ضمان اعمال _ ساب - السيف</t>
  </si>
  <si>
    <t>موردين دفعات مقدمة</t>
  </si>
  <si>
    <t>دفعات مقدمة للموردين 0</t>
  </si>
  <si>
    <t>دفعة مقدمة مورد_ شركة عصام قباني مشروع كاب 2 سي موقع 34و35و32</t>
  </si>
  <si>
    <t>مقاول _- على خطاب_ باكس</t>
  </si>
  <si>
    <t>مقاول _- على خطاب_ مشروع فريسينيه</t>
  </si>
  <si>
    <t>مقاول باطن_على خطاب - سوفتيل</t>
  </si>
  <si>
    <t>مقاول _- محمد عيد _مشاريع</t>
  </si>
  <si>
    <t>مقاول _مؤسسة المدن الوسطى_ احمد عسكر _ فريسينيه</t>
  </si>
  <si>
    <t>مقاول _  سيد شعبان احمد - ارامكو  EXPEC</t>
  </si>
  <si>
    <t>مقاول _   سما الهلال _ مشروع كاست الرياض فريملس</t>
  </si>
  <si>
    <t xml:space="preserve"> مقاول _ مؤسسة خالد حمد -  حنيف - كاب 2 سي موقع 32</t>
  </si>
  <si>
    <t xml:space="preserve"> مقاول _ مؤسسة خالد حمد -  حنيف - كاب 2 سي موقع 34</t>
  </si>
  <si>
    <t xml:space="preserve"> مقاول _ مؤسسة خالد حمد - مقاولة / حنيف الله - ساب</t>
  </si>
  <si>
    <t>مقاول_ مؤسسة عزيز سالم العمارى _مشروع فريسينيه/شمس الدين</t>
  </si>
  <si>
    <t>مقاول_ مؤسسة عزيز سالم العمارى _مشروع القدية /شمس الدين</t>
  </si>
  <si>
    <t>ورشة حلول الصناعة-سابك ازميل</t>
  </si>
  <si>
    <t>مقاول _ شركة راك السعودية الصناعية</t>
  </si>
  <si>
    <t>مقاول_ اتقن المتحده_ازميل  المطرفية _ رانا</t>
  </si>
  <si>
    <t>مقاول_ اتقن المتحده_ازميل  ارامكو 1</t>
  </si>
  <si>
    <t>مقاول_شركة معالي المحدوده _ارامكو 1</t>
  </si>
  <si>
    <t>مقاول _ مركز جوداء للحدادة والالمنيوم _ المعقلية</t>
  </si>
  <si>
    <t>ذمم_حسام مدحت عبدالسلام_4376</t>
  </si>
  <si>
    <t>ذمم_ انيل كومار كورمي _4377</t>
  </si>
  <si>
    <t>ذمم_ والفريد الفين بيكار_4378</t>
  </si>
  <si>
    <t>ذمم_ مد اتاورا راين _4380</t>
  </si>
  <si>
    <t>ذمم_ سنوال مشتاق احمد _4382</t>
  </si>
  <si>
    <t>ذمم_ الياس جوناب حليم ._4381</t>
  </si>
  <si>
    <t>ذمم _ شادي عاطف علي محمد _4353</t>
  </si>
  <si>
    <t>ذمم _ محمد مسعود رانا  _ 4454</t>
  </si>
  <si>
    <t>ذمم _ محمد ادريس علي اكبر  _ 4455</t>
  </si>
  <si>
    <t>ذمم _ كوكان راج عبدالسبحان  _ 4456</t>
  </si>
  <si>
    <t>ذمم _ وليد محمد ابراهيم الفلاح  _ 4458</t>
  </si>
  <si>
    <t>ذمم _ محمود محمد عبد الهادى عبد الرازق  _ 4459</t>
  </si>
  <si>
    <t>ذمم_ اكرم الحق _4460</t>
  </si>
  <si>
    <t>ذمم_محمد حنيف _4461</t>
  </si>
  <si>
    <t>ذمم _ شاه جلال كابر مياه _4462</t>
  </si>
  <si>
    <t>ذمم _ عزيزول حق يمن _4463</t>
  </si>
  <si>
    <t>ذمم_ محمد ابراهيم محمود ابراهيم-4466</t>
  </si>
  <si>
    <t>ذمم_ شريف احمد شعبان احمد -4467</t>
  </si>
  <si>
    <t>ذمم_ محمد احمد شعبان احمد -4468</t>
  </si>
  <si>
    <t>ذمم_ ياسر عبد الله بسيونى عبد العال -4469</t>
  </si>
  <si>
    <t>ذمم_ محمد اسماعيل محمود حمدون -4470</t>
  </si>
  <si>
    <t>ذمم_ محمد سيد متولى منصور -4473</t>
  </si>
  <si>
    <t>ذمم_ شريف سعيد عبد العزيز -4474</t>
  </si>
  <si>
    <t>ذمم_ محمود حلمى ابراهيم فريج -4475</t>
  </si>
  <si>
    <t>ذمم_ احمد فوزى احمد جاد -4478</t>
  </si>
  <si>
    <t>ذمم _ دينيش بيشو كارما _ 4480</t>
  </si>
  <si>
    <t>ذمم _ لاكسمان  بهادر خاتري _ 4482</t>
  </si>
  <si>
    <t>ذمم _ شيام راج راي _ 4483</t>
  </si>
  <si>
    <t>ذمم _ بيشنو كي سي _ 4484</t>
  </si>
  <si>
    <t>ذمم _دورغا بهادر غارتي _ 4485</t>
  </si>
  <si>
    <t>ذمم _هوم كومارب _ 4486</t>
  </si>
  <si>
    <t>ذمم _بيشنو كونوار _ 4487</t>
  </si>
  <si>
    <t>ذمم _بيريث داني _ 4488</t>
  </si>
  <si>
    <t>ذمم _بهوبندرا مكيم ماغار _ 4489</t>
  </si>
  <si>
    <t>ذمم _بوجراج ب _ 4490</t>
  </si>
  <si>
    <t>ذمم _بيمال يوغي _ 4491</t>
  </si>
  <si>
    <t>ذمم _خيم  براساد غار المغار _ 4492</t>
  </si>
  <si>
    <t>ذمم _مادو ب ك _ 4493</t>
  </si>
  <si>
    <t>ذمم _ ديل بهادور راي _ 4494</t>
  </si>
  <si>
    <t>ذمم _ يام كومار شريستا _ 4495</t>
  </si>
  <si>
    <t>ذمم _باسوف سونار_ 4496</t>
  </si>
  <si>
    <t>ذمم _بابا رام سونار _ 4497</t>
  </si>
  <si>
    <t>ذمم _مانديف سينغ سعود _ 4498</t>
  </si>
  <si>
    <t>ذمم _سوسيت كومار موخيا _ 4499</t>
  </si>
  <si>
    <t>ذمم _ناندا بهادور جحيدي _ 4500</t>
  </si>
  <si>
    <t>ذمم _منيرج سونوار _ 4501</t>
  </si>
  <si>
    <t>ذمم _راجندار سونوار _ 4502</t>
  </si>
  <si>
    <t>ذمم _سانتوش غارتي ماغار_ 4504</t>
  </si>
  <si>
    <t>ذمم _بجاية بون _ 4505</t>
  </si>
  <si>
    <t>ذمم _ وليد محمد عطية سليمان_4509</t>
  </si>
  <si>
    <t>ذمم _ نادر محمد سلام الصغير _1116</t>
  </si>
  <si>
    <t>ذمم_ماجد احمد الزمامرى_1113</t>
  </si>
  <si>
    <t>ذمم _ بنيامين بحر يوسف اندراوس _ 1115</t>
  </si>
  <si>
    <t>ذمم _ احمد على ابراهيم عبد المقصود_ 4465</t>
  </si>
  <si>
    <t>ذمم _ على محمد عبد الوهاب الجمل_4476</t>
  </si>
  <si>
    <t>ذمم _ حسام الدين محمود احمد الجوينى_4477</t>
  </si>
  <si>
    <t>ذمم _ سوهيل رانا_4481</t>
  </si>
  <si>
    <t>ذمم_يونس سابد على_4464</t>
  </si>
  <si>
    <t>ذمم_ باسم محمد عطيه قحف_ 1119</t>
  </si>
  <si>
    <t>ذمم_ محمد افتخار احمد 1120</t>
  </si>
  <si>
    <t>ذمم _ محمد حفيظ الدين _1121</t>
  </si>
  <si>
    <t>ذمم _ عبد الرحمن سليمان محمد عبودي_4510</t>
  </si>
  <si>
    <t>ذمم_ طه محمد 4513</t>
  </si>
  <si>
    <t>ذمم_ احمد احمد هلال العجمى 106</t>
  </si>
  <si>
    <t>ذمم_ محمد مهين الدين 4516</t>
  </si>
  <si>
    <t>ذمم_ ذاكر حسين 4514</t>
  </si>
  <si>
    <t>ذمم_ محمد جامشيد علم  4518</t>
  </si>
  <si>
    <t>ذمم_ محمد عبد الحليم 4517</t>
  </si>
  <si>
    <t>ذمم_ محمد سوهاج مابول حق  4515</t>
  </si>
  <si>
    <t>ذمم_ بيرولا شيخ الله 4512</t>
  </si>
  <si>
    <t>ذمم_ انس جمال محمود 4511</t>
  </si>
  <si>
    <t>ذمم _ ابو القاسم _4528</t>
  </si>
  <si>
    <t>ذمم _ ارسلان غفران _4529</t>
  </si>
  <si>
    <t>ذمم _ محمد يوسف_4524</t>
  </si>
  <si>
    <t>ذمم _ محمد ممتاز _4520</t>
  </si>
  <si>
    <t>ذمم _ عاقب انصار _4521</t>
  </si>
  <si>
    <t>ذمم _ عبد الحفيظ  ممتاز على _4522</t>
  </si>
  <si>
    <t>ذمم _ بابول بهوان _4525</t>
  </si>
  <si>
    <t>ذمم _ محمد شاكيل خاه _4523</t>
  </si>
  <si>
    <t>ذمم _ محمد لاتون مياه_4527</t>
  </si>
  <si>
    <t>ذمم _ محمد رشيد مياه_4526</t>
  </si>
  <si>
    <t>ذمم _ مجدى فكرى سراج عامر_4530</t>
  </si>
  <si>
    <t>ذمم _ محمد كامل محمود البربرى_4533</t>
  </si>
  <si>
    <t>ذمم _ محمد فتحى طعيمه_4531</t>
  </si>
  <si>
    <t>ذمم _ محمد السعيد السعيد عبد العال_4532</t>
  </si>
  <si>
    <t>ذمم _ حمادة محمد السيد حافظ الحلو_4534</t>
  </si>
  <si>
    <t>ذمم _ هيثم عامر الاحمدى  _1122</t>
  </si>
  <si>
    <t>ذمم - راسيل  حسين_4535</t>
  </si>
  <si>
    <t>الموردين</t>
  </si>
  <si>
    <t>عقد ايجار_17-18 مصنع الزجاج _100000</t>
  </si>
  <si>
    <t>عقد ايجار_6  مستودع انظمة الالمنيوم  _45000_مكتب مشاريع النور</t>
  </si>
  <si>
    <t>عقد ايجار_ورشة 15 -16  _45000_ مكتب مشاريع النور</t>
  </si>
  <si>
    <t>عقد ايجار _70-71 مصنع واجهات الرياض_100000 _ احمد فهد الدسيماني</t>
  </si>
  <si>
    <t>عقد ايجار _ورشة جوجوريو _</t>
  </si>
  <si>
    <t>عقد ايجار _ايمن التويجرى _عمارة الاميرة</t>
  </si>
  <si>
    <t>عقد ايجار_سكن العمال شقة 68-شركة عبدالاله بن صالح المهيلب وشريكه</t>
  </si>
  <si>
    <t>عقد ايجار مصنع الابواب المعدنية _80000</t>
  </si>
  <si>
    <t>عقد ايجار مصنع  جانبي بالشهر_بجوار الابواب الخشبيه</t>
  </si>
  <si>
    <t>عقد ايجار شقة 209 و 210 سكن العمال-شركة العواد للاستثمارات</t>
  </si>
  <si>
    <t>عقد ايجار_ سكن الشباب في النسيم2 شقه 33000  _ محمد سعود</t>
  </si>
  <si>
    <t>عقد ايجار سكن209 العمال اسطنبول. _21000</t>
  </si>
  <si>
    <t>عقد ايجار سكن210 العمال اسطنبول. _21000</t>
  </si>
  <si>
    <t>مورد_ الشركة العربية لتشكيل وزخرفة الزجاج</t>
  </si>
  <si>
    <t>مورد_ شركة  بروق الامان التجاريه</t>
  </si>
  <si>
    <t>مورد_ شركة خبراء الالواح المركبة المحدوده.</t>
  </si>
  <si>
    <t>مورد _ مؤسسة التلال الزجاجيه للتجاره</t>
  </si>
  <si>
    <t>مورد_شركة الكفاءة المحدودة</t>
  </si>
  <si>
    <t>مورد _ شركة سيكا العربيه السعودية المحدوده</t>
  </si>
  <si>
    <t>مورد_ شركة المصنع العالمى للاحذية الرياضية والبلاستيكية</t>
  </si>
  <si>
    <t>مورد _ مصنع ابراهيم يوسف العوضي</t>
  </si>
  <si>
    <t>مورد _ مؤسسة اوبين الابيض للمقاولات</t>
  </si>
  <si>
    <t>مورد_ مؤسسة المنصات المتحركة للتجارة</t>
  </si>
  <si>
    <t>مورد_ شركة منافع الصناعية المحدودة</t>
  </si>
  <si>
    <t>مورد_ شركة عبد العزيز وسعد المعجل</t>
  </si>
  <si>
    <t>مورد_ مؤسسة محمد خليل ثوينى للتكييف والتبريد</t>
  </si>
  <si>
    <t>مورد_ مصنع البتراء للصناعات المعدنية</t>
  </si>
  <si>
    <t>مورد_ الخليج للسحب GULF EXTRUSIONS</t>
  </si>
  <si>
    <t>مورد متنوع _ مصنع الصوف الصخري السعودي</t>
  </si>
  <si>
    <t>مورد متنوع _ مجموعة  الجذور العربية</t>
  </si>
  <si>
    <t>مورد متنوع _ ASSA ABOLY - ANM</t>
  </si>
  <si>
    <t>مورد متنوع _ شركة الاندلس</t>
  </si>
  <si>
    <t>مورد متنوع _ شركة تكنال / مصنع انظمة</t>
  </si>
  <si>
    <t>مورد نقدي _ شركة ابراهيم الجفالي للمعدات الثقيلة0</t>
  </si>
  <si>
    <t>مورد نقدي _شركة المختبر الخليجي لخدمات المعايرة 0</t>
  </si>
  <si>
    <t>مورد نقدي _مؤسسة عبدالله ابراهيم فلاته لتقنية المعلومات-حلول مدينة الش</t>
  </si>
  <si>
    <t>مورد نقدي _ كلادينج 0_MITSUBISHI</t>
  </si>
  <si>
    <t>مورد نقدي _ كيمكو ايسوفر الشركه السعوديه الدوليه لصناعة المواد العازله</t>
  </si>
  <si>
    <t>مورد نقدي _ شركة مصنع تقنية الالواح _ تكنوبنل</t>
  </si>
  <si>
    <t>مورد نقدي _ مؤسسة ركن اليمان للمقاولات</t>
  </si>
  <si>
    <t>مورد نقدي _ مؤسسة التعرفة الدوليه لتجارة البلاستيك</t>
  </si>
  <si>
    <t>مورد نقدي_ شركة مدار لمواد البناء المحدوده</t>
  </si>
  <si>
    <t>مورد نقدي_ مؤسسة تقنية الابواب التجاريه</t>
  </si>
  <si>
    <t>مورد نقدي_ مؤسسة موضة السندس للتجارة</t>
  </si>
  <si>
    <t>مورد نقدي _شركة عين الصيانه</t>
  </si>
  <si>
    <t>مورد نقدي_ مؤسسة قيادات للتجارة وتقنية المعلومات</t>
  </si>
  <si>
    <t>مورد نقدي _مؤسسة المتحدة واو فاشون للدعاية والاعلان</t>
  </si>
  <si>
    <t>مورد نقدي_ شركة اتحاد الخليج للتامين</t>
  </si>
  <si>
    <t>مورد خدمة_ شركة انماط الصناعيه للصناعه _دهان.</t>
  </si>
  <si>
    <t>مورد خدمة_ شركة رضا الوطنيه للدهانات _دهان0</t>
  </si>
  <si>
    <t>مورد خدمة_ شركة المكان العالى التجاريه-تذاكر سفر0</t>
  </si>
  <si>
    <t>مورد خدمة_ مؤسسة سناس للتجاره - DHL0</t>
  </si>
  <si>
    <t>مورد خدمة_ التعاونية للتامين _انظمة_رقم_19329960.0</t>
  </si>
  <si>
    <t>مورد خدمة_ شركة القصر جلاس الصناعيه_سكريت0</t>
  </si>
  <si>
    <t>مورد خدمة_ شركة مصنع العالمية لتصنيع الزجاج المضاد للكسر _سكريت.</t>
  </si>
  <si>
    <t>مورد خدمة_ مؤسسة خالد ظافر - جمرك ..0</t>
  </si>
  <si>
    <t>مورد خدمة_ شركة نما الدار للمقاولات المحدودة .</t>
  </si>
  <si>
    <t>مورد خدمة_ مجموعة النظم التطبيقية - برنامج دلتا .</t>
  </si>
  <si>
    <t>مورد خدمة_ مؤسسة الشمري - تأجير فوركلفت.</t>
  </si>
  <si>
    <t>مورد خدمة_ شركة رفيفكم للمقاولات - عتيق</t>
  </si>
  <si>
    <t>مورد خدمة_ المصنع السعودي لجلفنة المعادن0</t>
  </si>
  <si>
    <t>مورد خدمة_ بوبا للتأمين الطبي- مصنع واجهات الرياض للزجاج0</t>
  </si>
  <si>
    <t>مورد خدمة_ شركة اعمال صحارى للمقاولات - حاويات0</t>
  </si>
  <si>
    <t>مورد خدمة_ شركة شاس للمقاولات - توريد مياه0</t>
  </si>
  <si>
    <t>مورد خدمة_ مؤسسة السلامة المدنية لمعدات السلامة0</t>
  </si>
  <si>
    <t>مورد خدمة _ مؤسسة اسرع رقم للمقاولات المعمارية_عمالة مؤجره0</t>
  </si>
  <si>
    <t>مورد خدمة_ التعاونية للتامين _حديد_رقم_18728936</t>
  </si>
  <si>
    <t>مورد خدمة_ التعاونية للتامين _زجاج_رقم_19028372</t>
  </si>
  <si>
    <t>مورد خدمة _ الشركة العربيه الدولية_ايجار مصعد0</t>
  </si>
  <si>
    <t>مورد خدمة _ شركة رابيدالعربيه السعودية المحدوده  _رافعات0</t>
  </si>
  <si>
    <t>مورد خدمة_ التعاونية للتامين _تاهيل _رقم_177277510</t>
  </si>
  <si>
    <t>مورد خدمة _ مؤسسة المنال المتالقة للمقاولات0</t>
  </si>
  <si>
    <t>مورد خدمة _ شركة محمد عبد الله العريض المحدودة0</t>
  </si>
  <si>
    <t>مورد خدمة_ التعاونية للتامين _الالمنيوم و الزجاج _رقم_19028517</t>
  </si>
  <si>
    <t>مورد خدمة_ مصنع صحارى نجد للزجاج_سكريت</t>
  </si>
  <si>
    <t>مورد خدمة_مؤسسة عبدالله عمر ابو بكر باعفيف للحديد</t>
  </si>
  <si>
    <t>مورد خدمة_ مكتب فهد عبدالله القاسم محاسبون</t>
  </si>
  <si>
    <t>مورد خدمة_مؤسسة مزنة السبيعى للنقل البرى</t>
  </si>
  <si>
    <t>مورد مؤسسة وقت الشرق للمقاولات.</t>
  </si>
  <si>
    <t>مورد خدمة_ التعاونية للتامين _تقنية الطلاء</t>
  </si>
  <si>
    <t>مورد خاجي _ شركة جاردين السعودية راس الخيمة.</t>
  </si>
  <si>
    <t>مورد خارجي _ شركة وايت المنيوم - جلاس.</t>
  </si>
  <si>
    <t>مورد خارجي _  شركة وايت المنيوم - فورستر_مقاوم للحريق ايبسو.</t>
  </si>
  <si>
    <t>مورد خارجي _شركة لندنر الشرق الاوسط.</t>
  </si>
  <si>
    <t>مورد خارجي _ ايلو ماتيك الشرق الاوسط  _ ELUMATEC</t>
  </si>
  <si>
    <t>مورد خارجي _ شركة اوستن الشرق الاوسط.</t>
  </si>
  <si>
    <t>مورد خارجي _ جلاس فورمز _ زجاج</t>
  </si>
  <si>
    <t>مورد خاجي _ سينوميتال جروب SINOMETAL</t>
  </si>
  <si>
    <t>مورد خارجي _ TATA STEEL INTERNATIONAL MIDDLE EASTحديد</t>
  </si>
  <si>
    <t>مورد خاجي _ ASTEKIN MUHEDNDISKLI YAPI تركيا</t>
  </si>
  <si>
    <t>مورد خارجي _ MORGAN ADVANCED MATERILS IND</t>
  </si>
  <si>
    <t>مورد خارجي _ صناعة تقنية الزجاج جلاستك</t>
  </si>
  <si>
    <t>مورد خارجي _ DANA STEEL PROCESSING</t>
  </si>
  <si>
    <t>مورد خارجي _KADIM MIMARLIK _سليكون</t>
  </si>
  <si>
    <t>مورد خارجي _REMAK MAKINA INSAAT_تركيب عينه</t>
  </si>
  <si>
    <t>مورد خارجي _GUTMANN SYSTEMS MIDDLE EAST FZCO</t>
  </si>
  <si>
    <t>مورد خارجي _  OYTUNMAK CNC</t>
  </si>
  <si>
    <t>مورد خارجي _ LUNG AN STINLESS STEEL</t>
  </si>
  <si>
    <t>مورد خارجي _ Tech INN</t>
  </si>
  <si>
    <t>مورد خارجي _  قطع غيار Righetti Srl Via Della Meccanica</t>
  </si>
  <si>
    <t>مورد خارجي _ NATIONA GLASS ASSOCIATION</t>
  </si>
  <si>
    <t>مورد خدمة استقطاع _ SGS-CSTC STANDARDS</t>
  </si>
  <si>
    <t>مورد خدمة استقطاع _ EFECTS ERA AVRASYA TEST</t>
  </si>
  <si>
    <t>مورد خدمة استقطاع _ INTERTEK اعمال اختبارات وشهادات0</t>
  </si>
  <si>
    <t>مورد خدمة استقطاع _SGS- GULF LIMITED  .</t>
  </si>
  <si>
    <t>مورد خدمة استقطاع _الواجهة العالمية لخدمات التصميم</t>
  </si>
  <si>
    <t>مورد خدمة استقطاع _NTERTEK يورو اختبارات وشهادات0</t>
  </si>
  <si>
    <t>مورد خدمة استقطاع _SAFAGA     سوفت وير</t>
  </si>
  <si>
    <t>جاري عملاء_ الامارات بكين - كاب 2 مكه _10012</t>
  </si>
  <si>
    <t>جاري عملاء_شركة الراشد_ ارامكو الظهران 15240</t>
  </si>
  <si>
    <t>جاري عملاء_ شركة الراشد - مواقف سيارات -13379</t>
  </si>
  <si>
    <t>جاري عملاء_شركة الراشد_ ارامكو الظهران 15404</t>
  </si>
  <si>
    <t>جاري عملاء_شركة الراشد_ ايبسو  15449</t>
  </si>
  <si>
    <t>جاري عملاء_ازميل مشروع مدارس الاحساء 10147</t>
  </si>
  <si>
    <t>جاري عملاء_شركة بيجة السعودية المحدوده_ موقع 36_10131</t>
  </si>
  <si>
    <t>جاري عملاء_ شركة ارفاد الدولية للصناعة_ارامكو2_ 621380_10128</t>
  </si>
  <si>
    <t>جاري عملاء_ شركة باكس _ المترو _10145</t>
  </si>
  <si>
    <t>جاري عملاء _ شركة فريسينية السعودية العربية  _مشروع قصر العدل_10169</t>
  </si>
  <si>
    <t>عهدة_محمود علوان</t>
  </si>
  <si>
    <t>عهده _ شريف شعبان</t>
  </si>
  <si>
    <t>عهدة_ شادي عاطف علي محمد</t>
  </si>
  <si>
    <t>عهده _ ابراهيم جميل زكي</t>
  </si>
  <si>
    <t>عهدة _ كريم جمال مصطفى محمد</t>
  </si>
  <si>
    <t>عهدة_السيد درويش مصطفي سويلم</t>
  </si>
  <si>
    <t>حبيبات امتصاص الرطوبة</t>
  </si>
  <si>
    <t>2020م</t>
  </si>
  <si>
    <t>تسهيلات ائتمانيه</t>
  </si>
  <si>
    <t>الرصيد فى بداية العام 1/1/2020</t>
  </si>
  <si>
    <t>دفعات مقدمة من عملاء</t>
  </si>
  <si>
    <t>مخصص ضمان  مشاريع منتهيه</t>
  </si>
  <si>
    <t>تدفقات</t>
  </si>
  <si>
    <t>عمولات</t>
  </si>
  <si>
    <t>ا</t>
  </si>
  <si>
    <t>المملكة العربيه السعودية</t>
  </si>
  <si>
    <t>ﻤوذج رقم 10 (الموحد) الهيئة العامة للزكاة و الدخل</t>
  </si>
  <si>
    <t>فرع / فرع الرياض</t>
  </si>
  <si>
    <t>الإقرار ( الزكوي/ الضريبي ) لكافة المكلفﻴﻦ
 ممن يحاسبون ﺑﻤوجب حسابات نظامية٠.٠٠٠٠</t>
  </si>
  <si>
    <t>الرقم المالي</t>
  </si>
  <si>
    <t>معلومات 
 اساسيه</t>
  </si>
  <si>
    <t>الاسم التجاري</t>
  </si>
  <si>
    <t>شركة مصنع أنظمة الالمونيوم الانشائي المحدوده</t>
  </si>
  <si>
    <t>السنة المالية</t>
  </si>
  <si>
    <t>نسبة الملكيه</t>
  </si>
  <si>
    <t xml:space="preserve"> حصة الشركاء السعودين 
 ومن في حكمهم في رأس المال % </t>
  </si>
  <si>
    <t xml:space="preserve">حصة الشركاء الغير سعودين ومن في
 حكمهم راس المال %  </t>
  </si>
  <si>
    <t>حصة الشركاء السعوديﻴﻦ ومن في حكمهم في الربح %</t>
  </si>
  <si>
    <t>حصة الشركاء الغير سعوديﻴﻦ ومن في حكمهم في الربح %</t>
  </si>
  <si>
    <t xml:space="preserve">النشاط الرئيسى </t>
  </si>
  <si>
    <t>التشييد والبناء</t>
  </si>
  <si>
    <t>وصف النشاط
 الرئيسي</t>
  </si>
  <si>
    <t>تفصيل وصالة عرض وبيع مطابخ المنيوم٠.٠٠٠٠</t>
  </si>
  <si>
    <t xml:space="preserve">العنوان </t>
  </si>
  <si>
    <t>ص. ب</t>
  </si>
  <si>
    <t>الرمز</t>
  </si>
  <si>
    <t>هاتف</t>
  </si>
  <si>
    <t>فاكس</t>
  </si>
  <si>
    <t>بريد الكتروني</t>
  </si>
  <si>
    <t>الموقع</t>
  </si>
  <si>
    <t>البناية</t>
  </si>
  <si>
    <t>الشارع</t>
  </si>
  <si>
    <t>الحي</t>
  </si>
  <si>
    <t>المدينه</t>
  </si>
  <si>
    <t>الرياض</t>
  </si>
  <si>
    <t xml:space="preserve">الدخل </t>
  </si>
  <si>
    <t>مسلسل</t>
  </si>
  <si>
    <t>البيان</t>
  </si>
  <si>
    <t xml:space="preserve">ريال </t>
  </si>
  <si>
    <t>ايراد الدخل الرئيسي</t>
  </si>
  <si>
    <t>الإيرادات من العقود</t>
  </si>
  <si>
    <t>ينطبق</t>
  </si>
  <si>
    <t>لاينطبق</t>
  </si>
  <si>
    <t>االإيرادات من نشاط التشغيلي</t>
  </si>
  <si>
    <t xml:space="preserve">اجمالي الإيرادات من النشاط التشغيلي </t>
  </si>
  <si>
    <t>هل لديك اى إيرادات أخرى او أرباح/خسائر؟</t>
  </si>
  <si>
    <t xml:space="preserve">نعم </t>
  </si>
  <si>
    <t>لا</t>
  </si>
  <si>
    <t>مكاسب/خسائر رأسﻤﺎلية٠٫٠٠</t>
  </si>
  <si>
    <t>التكاليف والمصروفات</t>
  </si>
  <si>
    <t>تكاليف البضاعة 
المباعة</t>
  </si>
  <si>
    <t xml:space="preserve">مخزون اول المده </t>
  </si>
  <si>
    <t>مشتريات داخلية</t>
  </si>
  <si>
    <t>مخزون آخر المدة</t>
  </si>
  <si>
    <t>تكلفة البضاعة المباعة</t>
  </si>
  <si>
    <t>المصاريف</t>
  </si>
  <si>
    <t>المقاولون من الباطن</t>
  </si>
  <si>
    <t>استئجار آلات ومعدات</t>
  </si>
  <si>
    <t>مصاريف الصيانة والإصلاح</t>
  </si>
  <si>
    <t>مزايا أخرى للموظفﻴﻦ</t>
  </si>
  <si>
    <t>مصاريف التأمينات الاجتﻤﺎعية - السعوديون</t>
  </si>
  <si>
    <t>مصاريف التأمينات الاجتﻤﺎعية - الأجانب</t>
  </si>
  <si>
    <t>المخصصات المكونة خلال العام</t>
  </si>
  <si>
    <t>الإتاوات وأتعاب فنية واستشارية ومهنية</t>
  </si>
  <si>
    <t>تبرعات</t>
  </si>
  <si>
    <t>الاستهلاك الدفتري</t>
  </si>
  <si>
    <t>مصاريف البحوث والتطوير</t>
  </si>
  <si>
    <t>صافي الربح / الخسارة الدفترية</t>
  </si>
  <si>
    <t>التعديلات علي صافي الربح والخسارة الدفترية</t>
  </si>
  <si>
    <t>التعديلات  صافي الربح /والخسارة الدفترية</t>
  </si>
  <si>
    <t>التعديلات علي
 صافي الربح والخسارة الدفترية</t>
  </si>
  <si>
    <t xml:space="preserve"> التعديلات على صافي الربح</t>
  </si>
  <si>
    <t>مصاريف صيانة وإصلاح زائدة عن الحد المسموح به</t>
  </si>
  <si>
    <t>المستخدم من المخصصات السابق ردها للوعاء</t>
  </si>
  <si>
    <t>مخصصات محملة على حسابات الفترة</t>
  </si>
  <si>
    <t>فروقات استهلاك</t>
  </si>
  <si>
    <t>عوائد القروض الزائدة عن الحد المسموح</t>
  </si>
  <si>
    <t>اجمالي التعديلات الزكوية</t>
  </si>
  <si>
    <t>صافي الربح/ الخسارة المعدلة الزكوي</t>
  </si>
  <si>
    <t>صافي الربح/ الخسارة المعدلة الضريبي</t>
  </si>
  <si>
    <t xml:space="preserve">الاضافات </t>
  </si>
  <si>
    <t>رأس المال</t>
  </si>
  <si>
    <t>صافي ربح / خسارة الزكاة بعد التعديلات</t>
  </si>
  <si>
    <t>الاحتياطيات</t>
  </si>
  <si>
    <t>الديون وما في حكمها</t>
  </si>
  <si>
    <t>التغﻴﺮ بالقيمة العادلة</t>
  </si>
  <si>
    <t>بنود حقوق الملكية أو مطلوبات أخرى مولت أصول حسمت من الوعاء</t>
  </si>
  <si>
    <t>اضافات أخرى</t>
  </si>
  <si>
    <t>الحسميات</t>
  </si>
  <si>
    <t>صافي الأصول الثابتة وما في حكمها</t>
  </si>
  <si>
    <t>الاستثﻤﺎرات في منشأة خارج المملكة٠٫٠٠</t>
  </si>
  <si>
    <t>الاستثﻤﺎرات في منشأة داخل المملكة لغﻴﺮ المتاجرة وتخضع لجباية الزكاة</t>
  </si>
  <si>
    <t>خسائر مرحلة معدلة٠</t>
  </si>
  <si>
    <t>عقارات ومشاريع تحت التطوير معدة للبيع</t>
  </si>
  <si>
    <t>حسميات أخرى</t>
  </si>
  <si>
    <t>الوعاء الزكوي من صافي الدخل المعدل بواقع 2.5%</t>
  </si>
  <si>
    <t>زكاة الاستثﻤﺎرات الخارجية طبقا لشهادة المحاسب القانوﻧي</t>
  </si>
  <si>
    <t>إجﻤﺎلي الزكاة المستحقة</t>
  </si>
  <si>
    <t>اضافه او حسميات للوعاء الضريبي</t>
  </si>
  <si>
    <t>صافي الربح/ الخسارة المعدلة الضريبي٠٫٠٠</t>
  </si>
  <si>
    <t>خسائر الشركة المستثمر فيها٠٫٠٠</t>
  </si>
  <si>
    <t>إجﻤﺎلى الإضافات ٠٫٠٠</t>
  </si>
  <si>
    <t>حصته من المكاسب الرأسﻤﺎلية المحققة من التخلص من الأوراق المالية المعفاة نظاما</t>
  </si>
  <si>
    <t>حصته من التوزيعات النقدية أو العينية المستحقة من استثﻤﺎرات شركة الأموال المقيمة في شركات أخرى المعفاة نظاما ٠٫٠٠</t>
  </si>
  <si>
    <t>حصته من الخسائر المرحلة المعدلة بحد أقصى ٢٥% من الربح المعدل طبقاً لإقرار المكلف حصته من أرباح الشركة المستثمر فيها٠٫٠٠</t>
  </si>
  <si>
    <t>حصته من ارباح الشركة المستثمره</t>
  </si>
  <si>
    <t>الوعاء الخاضع للضريبة٠٫٠٠</t>
  </si>
  <si>
    <t xml:space="preserve">الدخل الخاضع للضريبة على شركات التأمﻴﻦ الغﻴﺮ مقيمة والتي مارست نشاط من خلال منشأة داﺋﻤة </t>
  </si>
  <si>
    <t xml:space="preserve">ضريبة الدخل علي حصة الجانب الضريبي </t>
  </si>
  <si>
    <t xml:space="preserve">المركز المالي </t>
  </si>
  <si>
    <t>الوصف</t>
  </si>
  <si>
    <t>اصول متدولة</t>
  </si>
  <si>
    <t>نقد بالصندوق ولدى البنوك</t>
  </si>
  <si>
    <t>استثﻤﺎرات قصﻴﺮة الأجل٠٫٠٠</t>
  </si>
  <si>
    <t xml:space="preserve">مدينون وأرصدة مدينة </t>
  </si>
  <si>
    <t xml:space="preserve">مخزون سلعي </t>
  </si>
  <si>
    <t>إيرادات مستحقة ٠٫٠٠</t>
  </si>
  <si>
    <t>مستحق من أطراف ذات علاقة٠</t>
  </si>
  <si>
    <t>اصول غير متداوبة</t>
  </si>
  <si>
    <t>استثﻤﺎرات طويلة الأجل٠٫٠٠</t>
  </si>
  <si>
    <t>صافي القيمة الدفترية للأصول الثابتة-2019</t>
  </si>
  <si>
    <t xml:space="preserve">إنشاءات تحت التنفيذ </t>
  </si>
  <si>
    <t>مصاريف تأسيس٠٫٠٠</t>
  </si>
  <si>
    <t>الاصول غير الملموسة</t>
  </si>
  <si>
    <t>براءة الإختراع٠٫٠٠</t>
  </si>
  <si>
    <t>شهرة المحل٠٫٠٠</t>
  </si>
  <si>
    <t>خصوم متدولة</t>
  </si>
  <si>
    <t>أوراق دفع قصﻴﺮة الأجل٠٫٠٠</t>
  </si>
  <si>
    <t>دائنون</t>
  </si>
  <si>
    <t>مصروفات مستحقة٠</t>
  </si>
  <si>
    <t>توزيعات أرباح مستحقة٠٫٠٠</t>
  </si>
  <si>
    <t>قسط مستحق من القروض طويلة الأجل٠٫٠٠</t>
  </si>
  <si>
    <t>قروض قصﻴﺮة الأجل</t>
  </si>
  <si>
    <t>مستحق للأطراف ذات العلاقة</t>
  </si>
  <si>
    <t>خصوم غير متدولة</t>
  </si>
  <si>
    <t>قروض طويلة الأجل٠٫٠٠</t>
  </si>
  <si>
    <t>أوراق دفع طويلة الأجل٠٫٠٠</t>
  </si>
  <si>
    <t>جاري الشركاء٠٫٠٠</t>
  </si>
  <si>
    <t>مستحق للأطراف ذات العلاقة٠٫٠٠</t>
  </si>
  <si>
    <t>إجﻤﺎلي الإلتزامات غﻴﺮ المتداولة٠٫٠٠</t>
  </si>
  <si>
    <t>حقوق الشركاء</t>
  </si>
  <si>
    <t>رأس المال٠٫٠٠</t>
  </si>
  <si>
    <t>الاحتياطيات٠٫٠٠</t>
  </si>
  <si>
    <t>أرباح / (خسائر) الفترة٠٫٠٠</t>
  </si>
  <si>
    <t>أخرى٠٫٠٠</t>
  </si>
  <si>
    <t>صول متداولةأ</t>
  </si>
  <si>
    <t>صول غﻴﺮ متداولةالأصول غﻴﺮا</t>
  </si>
  <si>
    <t>لملموسةخ</t>
  </si>
  <si>
    <t>صوم متداولةخ</t>
  </si>
  <si>
    <t>صوم غﻴﺮ متداولةحقوق الشركاء</t>
  </si>
  <si>
    <t>أشهد بأن المعلومات المدونة بالإقرار مستخرجة من دفاتر وسجلات المكلف ومطابقة لها، وأن الإقرار تم إعداده وفقاً لأحكام نظام ضريبة الدخل السعودي.الاسم: رقم الترخيص: الرقم المالي: التوقيع:</t>
  </si>
  <si>
    <t>شهادة المحاسب القانوﻧﻲ الختم: ١. هل لديك أي عمليات مع اطراف ذوي علاقة او اطراف خاضعﻴﻦ لسيطرةمشتركة؟ : لا ٢. .هل أنت جزء من مجموعة متعددة الجنسيات - المجموعة المؤهلة لتقرير كل دولة ؟ ( تحتاج للجواب بنعم إذا كان مجموع الإيرادات الموحدة للمجموعة تزيد عن ٣.٢ مليار ريال )</t>
  </si>
  <si>
    <t>1 هذا الإقرار خاص بكافة المكلفﻴﻦ ( مؤسسات وشركات ) سعوديﻴﻦ و غﻴﺮ سعوديﻴﻦ سواء المقيمﻴﻦ أو الغﻴﺮ مقيمﻴﻦ 2 يجب تعبئة هذا الإقرار باللغة العربية بخط واضح مع عدم الكشط أو المسح أو التعديل في بياناته ، إذا كان للشركة أي إيضاحات إضافية ترفق مع هذا الإقرار. 3 لا يعتد بهذا الإقرار ما ﻟﻢ تكن كافة حقوله مكتملة ، ومتضمناً المرفقات 4 يجب تقديم هذا الإقرار ومرفقاته خلال مائة وعشرين يوماً من نهاية السنة المالية التي أعد الإقرار عنها، مع تسديد الزكاة والضريبة المستحقة من واقعه. 5_ يتم إعداد إقرارات شركات الأشخاص والمشاريع المشتركة (الكونسورتيوم) السعودية المقيمة التي يكون أحد الشركاء فيها أو أكﺜﺮ غﻴﺮ سعودي وفقاً لهذا النموذج، ويعتبر هذا مبثابة إقرار معلومات، وعلى كل شريك فيها تقديم إقرار مستقل عن كافة أوجه نشاطه في المملكة. 6_ في حالة شركات التأمني غري المقيمة التي تعمل من خلال منشأة داﺋﻤة ، فإن الربح الخاضع للضريبة هو الربح المعدل ﺑﻤوجب الحسابات أو الربح حسب المعادلة المحددة في المادة ( ١٨% ) من اللائحة أيهﻤﺎ أكبر. 7_ في حالة عدم تقديم هذا الإقرار وفقاً للضوابط المحددة أعلاه ودفع المبالغ المستحقة من واقعه خلال المدة النظامية ، تحتسب غرامة عدم تقديم الإقرار حسب المادة السادسة والسبعﻴﻦ من النظام، كﻤﺎ تحتسب غرامة تأخﻴﺮ مقدارها ١% من الضريبة غﻴﺮ المسددة عن كل ثلاثﻴﻦ يوم تأخﻴﺮ وفقاً للﻤﺎدة السابعة والسبعﻴﻦ فقرة (أ) من النظام. 8_ يرفق مع الإقرار الإيصالات التي تثبت سداد المستحق من واقعه. 9_ يلزم مصادقة محاسب قانوﻧﻲ على صحة هذا بيانات الإقرار إذا زاد إجﻤﺎلي الدخل الخاضع للضريبة عن مليون ريال سعودي . 10_ تعد الشركة والمحاسب القانوﻧﻲ مسؤولﻴﻦ مسؤولية كاملة عن صحة هذه البيانات الواردة بالإقرار والتي يجب أن تكون متفقة مع سجلات ودفاتر الشركة النظامية، كﻤﺎ أن عدم تحري الدقة أو عدم صحة أو تعمد اخفاء بعض بياناته سوف يؤدي الى اتخاذ المصلحة لكافة الإجراءات اللازمة في هذا الشأن ، مﻤﺎ يؤدي إلى التأخر في انهاء اجراءات الحصول على الشهادة. 11_ إذا كان يتوجب على المكلف زكاة مستحقة خلاف ما جبته المصلحة فيلزم إخراجها ﺑﻤعرفتة إبراءاً للذمة. 12_ يحق للمصلحة اعادة احتساب مقدار الزكاة الشرعية والضرائب المستحقة وإشعار المكلف بها في حال توفر بيانات اخرى خلاف ما تم التصريح عنه بالإقرار او بسبب احتسابها بالإقرار بطريقة تخالف الأنظمة واللوائح. 13_ الخدمة الإلكترونية أقر المكلف مبسئوليته الكاملة عن استخدامه الشخصي لنظام الاقرارات وفقاً للأغراض والاستخدامات المقررة. وﺑﻤسؤليتة عن القيام بالعمليات و ذلك بواسطة الخدمات الإلكترونية ، وأي إستخدام لتلك الخدمة يقوم به الشخص المفوض من قبله بعلمه أو بدون علمه وذلك بإستخدام بيانات الدخول ، كﻤﺎ أقر المكلف بأن الرقم السري يعتبر ﺑﻤثابة التوقيع الشخصي أياً كان مستخدم الخدمة. ولا تتحمل المصلحة مطلقاً أي أضرار أو نتائج أو خسائر أو تعويضات تترتب على عدم الالتزام بأي مﻤﺎ ذكر. ويكون المكلف مسئولاً عن صحة وسلامة ونظامية جميع العمليات التي تتم بإستخدام الخدمة. 14_ المكلف مسئول مسئولية كاملة عن جميع الالتزامات التي تنشأ عن استخدام الخدمة.</t>
  </si>
  <si>
    <t>إرشاداتاقرار : أقر انا الموقع أدناه بقراءة الاحكام والشروط الموضحة بعالية والموافقة عليه</t>
  </si>
  <si>
    <t>الانخفاض في قيمة الذمم المكون_ ديون مشكوك حركة دائنه</t>
  </si>
  <si>
    <t xml:space="preserve">توزيعات الأرباح حركة مدينه </t>
  </si>
  <si>
    <t xml:space="preserve">توزيعات الارباح خلال العام </t>
  </si>
  <si>
    <t>مخصص الديون المشكوك في تحصيلها</t>
  </si>
  <si>
    <t>التغير</t>
  </si>
  <si>
    <t xml:space="preserve">المصاريف العمومية والاداريه </t>
  </si>
  <si>
    <t xml:space="preserve">تكاليف البضاعة المباعة ( تكاليف الايرادات ) </t>
  </si>
  <si>
    <t>الأرباح المدورة ( الرصيد + التسويات )</t>
  </si>
  <si>
    <t>المخصصات (الرصيد - مخصصات محملة علي حساب الفتره )</t>
  </si>
  <si>
    <t xml:space="preserve">المخصصات نهاية الخدمة </t>
  </si>
  <si>
    <t>[18]</t>
  </si>
  <si>
    <t>الإيرادات من النشاط التشغيلي- ايضاح 15</t>
  </si>
  <si>
    <t>أصول متداولة أخرى مكمل</t>
  </si>
  <si>
    <t xml:space="preserve">مخصصات اخري المكونه </t>
  </si>
  <si>
    <t xml:space="preserve">حركة دائنه </t>
  </si>
  <si>
    <t>م</t>
  </si>
  <si>
    <t>رقم الحساب</t>
  </si>
  <si>
    <t>الفرع</t>
  </si>
  <si>
    <t>القائمة</t>
  </si>
  <si>
    <t>التحليل الرئيسي</t>
  </si>
  <si>
    <t>التحليل الفرعي</t>
  </si>
  <si>
    <t>البند</t>
  </si>
  <si>
    <t>إسم الحساب</t>
  </si>
  <si>
    <t>مدين أول</t>
  </si>
  <si>
    <t>دائن أول</t>
  </si>
  <si>
    <t>مدين حركة</t>
  </si>
  <si>
    <t>دائن حركة</t>
  </si>
  <si>
    <t>نهائي مدين</t>
  </si>
  <si>
    <t>نهائي دائن</t>
  </si>
  <si>
    <t>الرصيد</t>
  </si>
  <si>
    <t>أنظمة</t>
  </si>
  <si>
    <t>المركز المالي</t>
  </si>
  <si>
    <t>الأصول الثابتة</t>
  </si>
  <si>
    <t>حقوق الملكية</t>
  </si>
  <si>
    <t>جاري فروع شقيقه</t>
  </si>
  <si>
    <t>إلتزامات متداولة</t>
  </si>
  <si>
    <t>اوراق دفع يناير 2022</t>
  </si>
  <si>
    <t>اوراق دفع فبراير 2022</t>
  </si>
  <si>
    <t>اوراق دفع مارس 2022</t>
  </si>
  <si>
    <t>اوراق دفع يونيو 2022</t>
  </si>
  <si>
    <t>اوراق دفع يوليو 2022</t>
  </si>
  <si>
    <t>الدخل</t>
  </si>
  <si>
    <t>إيرادات أخرى</t>
  </si>
  <si>
    <t>أرباح / خسائر رأسمالية</t>
  </si>
  <si>
    <t>اوراق دفع اعتماد المنيوم التيسير _ من الفرنسي</t>
  </si>
  <si>
    <t>اوراق دفع اعتماد سيمكو _ من الفرنسي</t>
  </si>
  <si>
    <t>اوراق دفع اعتماد خبراء الالواح المركبه _ من الفرنسي</t>
  </si>
  <si>
    <t>اوراق دفع اعتمادDBMSC _ من الفرنسي</t>
  </si>
  <si>
    <t>اوراق دفع اعتماد شوكو _ من الفرنسي</t>
  </si>
  <si>
    <t>اوراق دفع اعتماد وايت المنيوم _ من الفرنسي</t>
  </si>
  <si>
    <t>اوراق دفع اعتماد فورستر _ من الفرنسي</t>
  </si>
  <si>
    <t>أثاث وديكورات</t>
  </si>
  <si>
    <t>اثاث وتجهيزات وديكورات _ الاداره</t>
  </si>
  <si>
    <t>اجهزه وحاسبات وبرامج_  الاداره</t>
  </si>
  <si>
    <t>سيارات_  الاداره</t>
  </si>
  <si>
    <t>اثاث وتجهيزات وديكورات _ المصنع</t>
  </si>
  <si>
    <t>آلات ومعدات</t>
  </si>
  <si>
    <t>اجهزه والات ومعدات _  المصنع</t>
  </si>
  <si>
    <t>سيارات _ المصنع</t>
  </si>
  <si>
    <t>عدد وادوات _ المصنع</t>
  </si>
  <si>
    <t>اثاث وتجهيزات السكن_ المصنع</t>
  </si>
  <si>
    <t>حاويات _ المصنع</t>
  </si>
  <si>
    <t>أراضي</t>
  </si>
  <si>
    <t>ارض مصنع انظمه_ المصنع</t>
  </si>
  <si>
    <t>اثاث و تجهيزات و ديكورات _ مصنع الحديد</t>
  </si>
  <si>
    <t>اجهزه  والات ومعدات  _ مصنع الحديد</t>
  </si>
  <si>
    <t>عدد وادوات _ مصنع الحديد</t>
  </si>
  <si>
    <t>اجهزه وحاسبات وبرامج _ مصنع الحديد</t>
  </si>
  <si>
    <t>اثاث وتجهيزات  وديكورات _ مصنع الزجاج</t>
  </si>
  <si>
    <t>اجهزه والات _ مصنع الزجاج</t>
  </si>
  <si>
    <t>دفعة مقدمة 15%._شركة الخنينى Package_8_ ارامكو</t>
  </si>
  <si>
    <t>دفعة مقدمة 15%._مشروع دار قريش - شركة غنيم الدولية لاعمال المقاولات ال</t>
  </si>
  <si>
    <t>دفعة مقدمة 15%._مشروع الوثائق والمحفوظات _سفارى المحدودة</t>
  </si>
  <si>
    <t>دفعة مقدمة 15%._مشروع نادى الصحى - شركة الحقيط</t>
  </si>
  <si>
    <t>دفعة مقدمة 15%._مشروع مركز الملك عبد الله المالى- شركة مؤنس الشايب</t>
  </si>
  <si>
    <t>دفعة مقدمة 15%._شركة الخنينى Package_7_ ارامكو</t>
  </si>
  <si>
    <t>دفعة مقدمة 15%._شركة الخنينى Package_9_ ارامكو</t>
  </si>
  <si>
    <t>دفعة مقدمة 15%._شركة موبكو _ سوفيتيل_ غرفة الحارس_10137</t>
  </si>
  <si>
    <t>دفعة مقدمة 15%._شركة الكفاح للمقاولات _بزنس بارك_10183</t>
  </si>
  <si>
    <t>دفعة مقدمة 15%._شركة فريسينيه _ بارك اند رايد10188</t>
  </si>
  <si>
    <t>دفعة مقدمة 15%._شركة بايتور _سكاي ووك 10190</t>
  </si>
  <si>
    <t>دفعة مقدمة 15%._مشروع فيلا احمد سعد الناصر</t>
  </si>
  <si>
    <t>دفعة مقدمة 15%._مشروع برج 205و208 _KAFD _بايتور</t>
  </si>
  <si>
    <t>دفعة مقدمة 15%._شركة قاده البناء الحديث_معرض الدفاع 10193</t>
  </si>
  <si>
    <t>دفعة مقدمة 15%._شركة قاده البناء الحديث_نادي الياخت  10195</t>
  </si>
  <si>
    <t>دفعة مقدمة 15%._شركة قاده البناء الحديث_promende_ 10196</t>
  </si>
  <si>
    <t>دفعة مقدمة 15%._شركة بكين الامارات _ كاب2 المدينه</t>
  </si>
  <si>
    <t>دفعة مقدمة 15%._شركة االبناء التخصصيه _ASHAR</t>
  </si>
  <si>
    <t>دفعة مقدمة 15%._شركة التعفف للاعمال الكهربائيه_مستشفي المرجان</t>
  </si>
  <si>
    <t>دفعة مقدمة 15%._شركة KAFD PARCEL 5.06 _UNIDECOR</t>
  </si>
  <si>
    <t>دفعة مقدمة 15%._شركة لوست للاسنان _10209</t>
  </si>
  <si>
    <t>دفعة مقدمة 15%._شركة شيد المحدودة_IT LAP_10206</t>
  </si>
  <si>
    <t>دفعة مقدمة 15%._شركة الربع العالي _كلية الاداب</t>
  </si>
  <si>
    <t>دفعة مقدمة 15%._مشروع_ مدارس مسك _10210 _بايتور</t>
  </si>
  <si>
    <t>دائنون _شركة كيناز المتحدة _مشرروغ خميس مشيط</t>
  </si>
  <si>
    <t>دائنون _ شركة ركن المعادن للتجارة والصناعة</t>
  </si>
  <si>
    <t>دائنون _ مصنع تكنولوجيا المعادن سكراب</t>
  </si>
  <si>
    <t>ضريبة الاستقطاع</t>
  </si>
  <si>
    <t>إلتزامات غير متداولة</t>
  </si>
  <si>
    <t>مخصص بدل نهاية الخدمة</t>
  </si>
  <si>
    <t xml:space="preserve">جاري شركاء مسلم </t>
  </si>
  <si>
    <t>جاري شركاء جميل</t>
  </si>
  <si>
    <t>جاري شريك/ ا- جميل محمد عبدالرحمن جميل</t>
  </si>
  <si>
    <t>إحتياطي نظامي</t>
  </si>
  <si>
    <t>أرباح/خسائر مبقاه</t>
  </si>
  <si>
    <t>الراتب الاساسي / تسويق - تسعير</t>
  </si>
  <si>
    <t>بدل سكن / تسويق - تسعير</t>
  </si>
  <si>
    <t>بدل انتقال / تسويق - تسعير</t>
  </si>
  <si>
    <t>بدل تذاكر سفر / تسويق - تسعير</t>
  </si>
  <si>
    <t>بدل اتصال / تسويق - تسعير</t>
  </si>
  <si>
    <t>اجر اضافى / تسويق - تسعير</t>
  </si>
  <si>
    <t>بدل طعام / تسويق. - تسعير</t>
  </si>
  <si>
    <t>مقابل مالى / تسويق. - تسعير</t>
  </si>
  <si>
    <t>مكافآت و حوافز / تسويق. - تسعير</t>
  </si>
  <si>
    <t>اخري _تسويق - تسعير</t>
  </si>
  <si>
    <t>تأمين طبى/ تسويق - تسعير</t>
  </si>
  <si>
    <t>أدوية وعلاج / تسويق - تسعير</t>
  </si>
  <si>
    <t>مكافأة نهاية خدمة / تسويق - تسعير</t>
  </si>
  <si>
    <t>بدل أجازات / تسويق - تسعير</t>
  </si>
  <si>
    <t>رسوم وإشتراكات / تسويق - تسعير</t>
  </si>
  <si>
    <t>بريد وهاتف / تسويق - تسعير</t>
  </si>
  <si>
    <t>اعمال رسم مخططات / تسويق - تسعير</t>
  </si>
  <si>
    <t>ادوات مكتبيه و مطبوعات / تسويق - تسعير</t>
  </si>
  <si>
    <t>زيوت ومحروقات/ تسويق - تسعير</t>
  </si>
  <si>
    <t>عدد مستهلكة/ تسويق- تسعير</t>
  </si>
  <si>
    <t>صيانة عامة  / تسويق- تسعير</t>
  </si>
  <si>
    <t>سفر وإنتقالات</t>
  </si>
  <si>
    <t>تعقيب وجوازات و تصديقات/ تسويق - تسعير</t>
  </si>
  <si>
    <t>صيانه و قطع غيار سيارات / تسويق - تسعير</t>
  </si>
  <si>
    <t>إيجار سيارات / تسويق - تسعير</t>
  </si>
  <si>
    <t>مصروف تخليص جمركي / تسويق - تسعير</t>
  </si>
  <si>
    <t>مصروف شحن ونقل وتحميل / تسويق - تسعير</t>
  </si>
  <si>
    <t>مصروف عينات / تسويق - تسعير</t>
  </si>
  <si>
    <t>خروج وعودة / تسويق - تسعير</t>
  </si>
  <si>
    <t>ايجارات سكن وفندق/ تسويق - تسعير</t>
  </si>
  <si>
    <t>مصروف نقل كفالة / تسويق - تسعير</t>
  </si>
  <si>
    <t>م .ضيافة / تسويق - تسعير</t>
  </si>
  <si>
    <t>برمجية وصيانة حاسب / تسويق - تسعير</t>
  </si>
  <si>
    <t>تامين سيارات / تسويق - تسعير</t>
  </si>
  <si>
    <t>تامينات اجتماعية / تسويق - تسعير</t>
  </si>
  <si>
    <t>هدايا ونثريات متنوعة/ تسويق - تسعير</t>
  </si>
  <si>
    <t>بدل اتصال _ اداريه</t>
  </si>
  <si>
    <t>اجر اضافى _ اداريه</t>
  </si>
  <si>
    <t>تجديد الاقامات وخروج وعوده وفحص طبي وكارت عمل _ اداريه</t>
  </si>
  <si>
    <t>مكافاه وحوافز وهدايا واخرى / اداريه</t>
  </si>
  <si>
    <t>أرباح تمويل / اداريه</t>
  </si>
  <si>
    <t>كهرباء - مياه</t>
  </si>
  <si>
    <t>كهرباء و مياه _اداريه</t>
  </si>
  <si>
    <t>ادوات مكتبيه و مطبوعات _ اداريه</t>
  </si>
  <si>
    <t>ايجار السكن _ اداري</t>
  </si>
  <si>
    <t>زيوت ومحروقات_اداريه</t>
  </si>
  <si>
    <t>صيانه و قطع غيار سيارات _ اداريه</t>
  </si>
  <si>
    <t>مصروف  مستهلكة ومهمات _ ادارية</t>
  </si>
  <si>
    <t>مستلزمات اعاشة سكن / ادارية 0</t>
  </si>
  <si>
    <t>تامين سيارات _ ادارية</t>
  </si>
  <si>
    <t>مصاريف متنوعه _ اداريه</t>
  </si>
  <si>
    <t>برمجة وصيانة حاسب _ادارية</t>
  </si>
  <si>
    <t>سفر وإنتقال _ اداريه</t>
  </si>
  <si>
    <t>دعاية وإعلان _ اداريه</t>
  </si>
  <si>
    <t>رسوم حكوميه  وإشتراكات وغرمات _  اداريه0</t>
  </si>
  <si>
    <t>مصاريف بنكية اداريه _ وفوائد تمويل واخري تمويل</t>
  </si>
  <si>
    <t>مصاريف بنكية اداريه _ اداريه0</t>
  </si>
  <si>
    <t>م .ضيافة _ اداريه</t>
  </si>
  <si>
    <t>م. تاشيرات واستقدام ونقل كفالة _ اداريه</t>
  </si>
  <si>
    <t>اتعاب مهنية _ادارية0</t>
  </si>
  <si>
    <t>صيانة عامة وسلامة _ اداري</t>
  </si>
  <si>
    <t>خصم مسموح به _ الاداره</t>
  </si>
  <si>
    <t>تامين ضد الحريق علي المصنع _اداريه0</t>
  </si>
  <si>
    <t>مصروف الزكاة الشرعيه _ اداريه0</t>
  </si>
  <si>
    <t>مصاريف ضريبة الاستقطاع _  اعوام سابقه</t>
  </si>
  <si>
    <t>مصاريف ضريبة الاستقطاع /ادارى</t>
  </si>
  <si>
    <t>مصاريف اهلاك _ الاصول الثابته الادارة0</t>
  </si>
  <si>
    <t>م . ايجار سيارات_ اداريه</t>
  </si>
  <si>
    <t>مصاريف فؤائد تمويل سيارات واخري</t>
  </si>
  <si>
    <t>الراتب الاساسي  _ تصنيع</t>
  </si>
  <si>
    <t>بدل سكن  _ تصنيع</t>
  </si>
  <si>
    <t>بدل انتقال  _ تصنيع</t>
  </si>
  <si>
    <t>بدل تذاكر سفر  _تصنيع</t>
  </si>
  <si>
    <t>مقابل مالي _ تصنيع</t>
  </si>
  <si>
    <t>اجر اضافى  _ تصنيع</t>
  </si>
  <si>
    <t>بدل طعام  _ تصنيع</t>
  </si>
  <si>
    <t>مكافاه وحوافز وهدايا  _ تصنيع</t>
  </si>
  <si>
    <t>تجديد الاقامات وخروج وعوده وفحص طبي وكارت عمل _ تصنيع</t>
  </si>
  <si>
    <t>تأمين طبى_ تصنيع</t>
  </si>
  <si>
    <t>تأمينات إجتماعية _ تصنيع</t>
  </si>
  <si>
    <t>أدوية وعلاج _ تصنيع</t>
  </si>
  <si>
    <t>م. مكافأة نهاية الخدمة _ تصنيع</t>
  </si>
  <si>
    <t>م . بدل أجازات _تصنيع</t>
  </si>
  <si>
    <t>م. قص ولف وتشكيل مواد _ تصنيع</t>
  </si>
  <si>
    <t>م. شحن ونقل وتحميل _ تصنيع</t>
  </si>
  <si>
    <t>م. كهرباء و مياه _ تصنيع</t>
  </si>
  <si>
    <t>م. ادوات مكتبيه و مطبوعات_ تصنيع</t>
  </si>
  <si>
    <t>م. إيجار معدات_تصنيع</t>
  </si>
  <si>
    <t>م. إيجارات المصانع  _تصنيع</t>
  </si>
  <si>
    <t>م. صيانه وقطع غيار الات ومعدات واخري _ تصنيع</t>
  </si>
  <si>
    <t>م. إكراميات وهدايا _ تصنيع</t>
  </si>
  <si>
    <t>م. زيوت ومحروقات _ تصنيع</t>
  </si>
  <si>
    <t>م. مهمات  مستهلكة _ تصنيع</t>
  </si>
  <si>
    <t>م. سفر وانتقال ورحلة عمل _ تصنيع</t>
  </si>
  <si>
    <t>رسوم حكوميه واشتركات وغرامات _ تصنيع</t>
  </si>
  <si>
    <t>م. صيانه و قطع غيار سيارات_ تصنيع</t>
  </si>
  <si>
    <t>م. إيجار سيارات _ تصنيع</t>
  </si>
  <si>
    <t>م. ايجارات سكن  ووحدات سكنيه _ تصنيع</t>
  </si>
  <si>
    <t>م. مخالفات مرورية _ تصنيع</t>
  </si>
  <si>
    <t>م. مستلزمات اعاشه و سكن _ تصنيع</t>
  </si>
  <si>
    <t>م. اعمال اختبارات_ تصنيع</t>
  </si>
  <si>
    <t>م.تصنيع مقاولي الباطن وعمالة يوميه_ تصنيع</t>
  </si>
  <si>
    <t>م. تاشيرات واستقدام ونقل كفالة _ تصنيع.</t>
  </si>
  <si>
    <t>مصروف عينات _ تصنيع</t>
  </si>
  <si>
    <t>م. وجبات وضيافة_ تصنيع</t>
  </si>
  <si>
    <t>برمجة وصيانة حاسب الي _تصنيع</t>
  </si>
  <si>
    <t>م. بريد وهاتف _ تصنيع</t>
  </si>
  <si>
    <t>م. تامين سيارات _ تصنيع</t>
  </si>
  <si>
    <t>م. اعمال رسم مخططات _ تصنيع</t>
  </si>
  <si>
    <t>م.رسوم سابر/ساسو_ تصنيع</t>
  </si>
  <si>
    <t>م. ايجار حاويه _ تصنيع</t>
  </si>
  <si>
    <t>مصاريف عمولات بنكيه(تسييل اعتمادات وضمانات )_تصنيع</t>
  </si>
  <si>
    <t>م. اهلاك _ الاصول الثابته مصنع الحديد_ تصنيع</t>
  </si>
  <si>
    <t>م. اهلاك _ الاصول الثابته مصنع الزجاج _ تصنيع</t>
  </si>
  <si>
    <t>م. اهلاك _ الاصول الثابته _ تصنيع</t>
  </si>
  <si>
    <t>م.رمل وتر جيت - تصنيع</t>
  </si>
  <si>
    <t>مصروف صيانه عامة وسلامه _تصنيع</t>
  </si>
  <si>
    <t>م .عوده الموظفين عن طريق دول اخري _ تصنيع</t>
  </si>
  <si>
    <t xml:space="preserve"> خامات _ اكسسوارات  _AC.</t>
  </si>
  <si>
    <t xml:space="preserve"> خامات _ ألومنيوم _ ALU_ خامات.</t>
  </si>
  <si>
    <t xml:space="preserve"> خامات _صوف صخري   _ROCK.</t>
  </si>
  <si>
    <t xml:space="preserve"> خامات _حديد_ خامات _  STEEL.</t>
  </si>
  <si>
    <t>خامات _3M لواصق _ خامات -poli</t>
  </si>
  <si>
    <t xml:space="preserve"> خامات _سليكون  _ خامات _SILI.</t>
  </si>
  <si>
    <t xml:space="preserve"> خامات _كلادينج ولكسان    _ CLA.</t>
  </si>
  <si>
    <t>خامات_ براغي خابور سنفره اخري   _  TOOL.</t>
  </si>
  <si>
    <t>خامات _ربر _ خامات _GAS.</t>
  </si>
  <si>
    <t>خامات _ام دي اف</t>
  </si>
  <si>
    <t>خامات _رول تيب و ستريتش_ خامات ST_ROOL</t>
  </si>
  <si>
    <t>خامات _سلك المنيوم</t>
  </si>
  <si>
    <t>خامات _شيت نحاس</t>
  </si>
  <si>
    <t>خامات_استنالس تيل</t>
  </si>
  <si>
    <t xml:space="preserve"> خامات _متنوعه _ خامات</t>
  </si>
  <si>
    <t>م . خامات زجاج</t>
  </si>
  <si>
    <t>خامات سيكوريت زجاج</t>
  </si>
  <si>
    <t xml:space="preserve"> خامات _عوازل ودهانات اسطح _ خامات</t>
  </si>
  <si>
    <t>خامات_ دهان وطلاء وجلفنه المنيوم.</t>
  </si>
  <si>
    <t>خامات_ رمل  وتر جيت _ خامات</t>
  </si>
  <si>
    <t>خامات_ زجاج _ مصنع واجهات الرياض للزجاج</t>
  </si>
  <si>
    <t>خامات _ زجاج ضدد الرصاص</t>
  </si>
  <si>
    <t>مصروف تخليص جمركي _ خامات</t>
  </si>
  <si>
    <t>خامات _ زجاج ضدد الحريق</t>
  </si>
  <si>
    <t>خامات_ دهان وطلاء وجلفنه المنيوم__ مصنع الدهان</t>
  </si>
  <si>
    <t>خامات _ ابواب جاهزه مع الفريم المعدني</t>
  </si>
  <si>
    <t>الراتب الاساسي  _ تركيبات مشاريع</t>
  </si>
  <si>
    <t>بدل سكن  _ تركيبات مشاريع</t>
  </si>
  <si>
    <t>بدل انتقال  _ تركيبات مشاريع</t>
  </si>
  <si>
    <t>بدل تذاكر سفر  _ تركيبات مشاريع</t>
  </si>
  <si>
    <t>مقابل مالي _ تركيبات مشاريع</t>
  </si>
  <si>
    <t>اجر اضافى  _ تركيبات مشاريع</t>
  </si>
  <si>
    <t>بدل طعام  _ تركيبات مشاريع</t>
  </si>
  <si>
    <t>مكافاه وحوافز وهدايا  _ تركيبات مشاريع</t>
  </si>
  <si>
    <t>تجديد الاقامات وخروج وعوده وفحص طبي وكارت عمل _ تركيبات مشاريع</t>
  </si>
  <si>
    <t>تأمين طبى_ تركيبات مشاريع</t>
  </si>
  <si>
    <t>تأمينات إجتماعية _ تركيبات مشاريع</t>
  </si>
  <si>
    <t>أدوية وعلاج _ تركيبات مشاريع</t>
  </si>
  <si>
    <t>م. مكافأة نهاية الخدمة _ تركيبات مشاريع</t>
  </si>
  <si>
    <t>بدل أجازات _ تركيبات مشاريع</t>
  </si>
  <si>
    <t>م. قص ولف وتشكيل مواد _ تركيبات مشاريع</t>
  </si>
  <si>
    <t>م. شحن ونقل وتحميل _ تركيبات مشاريع</t>
  </si>
  <si>
    <t>م. كهرباء و مياه _ تركيبات مشاريع</t>
  </si>
  <si>
    <t>م. ادوات مكتبيه و مطبوعات_ تركيبات مشاريع</t>
  </si>
  <si>
    <t>م. إيجار معدات_ تركيبات مشاريع</t>
  </si>
  <si>
    <t>م. صيانه وقطع غيار الات ومعدات واخري _ تركيبات مشاريع</t>
  </si>
  <si>
    <t>م. إكراميات وهدايا _ تركيبات مشاريع</t>
  </si>
  <si>
    <t>م. زيوت ومحروقات _ تركيبات مشاريع</t>
  </si>
  <si>
    <t>م. مهمات  مستهلكة _ تركيبات مشاريع</t>
  </si>
  <si>
    <t>م. سفر وانتقال  _ تركيبات مشاريع</t>
  </si>
  <si>
    <t>رسوم حكوميه واشتركات وغرامات_ تركيبات مشاريع</t>
  </si>
  <si>
    <t>م. صيانه و قطع غيار سيارات_ تركيبات مشاريع</t>
  </si>
  <si>
    <t>م. إيجار سيارات _ تركيبات مشاريع</t>
  </si>
  <si>
    <t>م. ايجارات سكن ووحدات سكنية_ تركيبات مشاريع</t>
  </si>
  <si>
    <t>م. مخالفات مرورية _ تركيبات مشاريع</t>
  </si>
  <si>
    <t>م. مستلزمات اعاشه و سكن _ تركيبات مشاريع</t>
  </si>
  <si>
    <t>م.تركيبات مقاولي الباطن وعمالة يوميه - تركيبات مشاريع</t>
  </si>
  <si>
    <t>م. بريد وهاتف _ تركيبات مشاريع</t>
  </si>
  <si>
    <t>م. تامين سيارات _ تركيبات مشاريع</t>
  </si>
  <si>
    <t>م. تاشيرات واستقدام ونقل كفالة _ تركيبات مشاريع</t>
  </si>
  <si>
    <t>م. وجبات وضيافة_ تركيبات مشاريع</t>
  </si>
  <si>
    <t>م. ايجار سقالات _ تركيبات مشاريع</t>
  </si>
  <si>
    <t>م. اعمال اختبارات_ تركيبات مشاريع</t>
  </si>
  <si>
    <t>م. خصم مسموح به __ تركيبات مشاريع</t>
  </si>
  <si>
    <t>م. اهلاك _ الاصول الثابته _ تركيبات مشاريع</t>
  </si>
  <si>
    <t>مصروف صيانه عامة وسلامه _تركيبات</t>
  </si>
  <si>
    <t>عمولة المشاريع _ مشاريع</t>
  </si>
  <si>
    <t>إيرادات النشاط</t>
  </si>
  <si>
    <t>ايرادات _ المشاريع بضريبه مبيعات 5%</t>
  </si>
  <si>
    <t>ايرادات _ المشاريع بضريبه مبيعات 15%</t>
  </si>
  <si>
    <t>ايرادات _  غير مفوترة عام 2019 - 2020 - 2021</t>
  </si>
  <si>
    <t>ايرادات _ من نسب الانجاز محققه</t>
  </si>
  <si>
    <t>ايرادات_  بيع سكراب المنيوم وبودرة</t>
  </si>
  <si>
    <t>ايرادات _  مبيعات مواد0</t>
  </si>
  <si>
    <t>ايرادات _  بيع سكراب حديد</t>
  </si>
  <si>
    <t>ايرادات _  مبيعات زجاج واجهات الرياض</t>
  </si>
  <si>
    <t>ايرادات _  مبيعات  متنوعة</t>
  </si>
  <si>
    <t>ايرادات _  مبيعات كلادينج _سكراب</t>
  </si>
  <si>
    <t>ايرادات _  بيع اصول ثابتة</t>
  </si>
  <si>
    <t>شركة ارميتال للصناعات المعدنية المحدوده-دائنو شراء اصول</t>
  </si>
  <si>
    <t>أصول متداولة</t>
  </si>
  <si>
    <t>نقد بالصندوق</t>
  </si>
  <si>
    <t>نقد لدي البنوك</t>
  </si>
  <si>
    <t>بنك ساب _SA 5545000000819051343001</t>
  </si>
  <si>
    <t>مقدم _ تامين طبى _ الخشب رقم _ 20254378</t>
  </si>
  <si>
    <t>فروع شقيقة _ مصنع تقنية الطلاء للصناعه_مصنع الدهان</t>
  </si>
  <si>
    <t>مدينون _ شركة انفال التعمير للمقاولات _ سكراب</t>
  </si>
  <si>
    <t>مدينون _شركة ركن المعادن للتجارة والصناعة_ سكراب</t>
  </si>
  <si>
    <t>مدينون _ شركة ميان  MCC_عمالة مؤجره0</t>
  </si>
  <si>
    <t>مدينون _ سامى عبد الله فيضى المحامى</t>
  </si>
  <si>
    <t>مدينون _ شركة المدافعة للمحاماه والاستشارات</t>
  </si>
  <si>
    <t>مدينون _ مؤسسة تاهيل الحلول للمقاولات</t>
  </si>
  <si>
    <t>مدينون _ شركة مصنع المنصوره للصناعات المعدنيه</t>
  </si>
  <si>
    <t>ضمان اعمال_ الخنيني Package_7</t>
  </si>
  <si>
    <t>ضمان اعمال _ شركة محمد الراشد ماركو</t>
  </si>
  <si>
    <t>ضمان اعمال _ شركة العراب - كاب 4 ضد الرصاص 6 مواقع _10138</t>
  </si>
  <si>
    <t>ضمان اعمال_ مشروع هيلتون _ شركة وادي البناء</t>
  </si>
  <si>
    <t>ضمان اعمال _ شركة مواطن الدولية _10175</t>
  </si>
  <si>
    <t>ضمان اعمال _ شركة سفاري المحدوده _ 10178</t>
  </si>
  <si>
    <t>ضمان اعمال_شركة غنيم الدولية لاعمال المقاولات المحدودة _داري قريش</t>
  </si>
  <si>
    <t>ضمان اعمال _ شركة الفوزان _ مستشفي سابك 10171</t>
  </si>
  <si>
    <t>ضمان اعمال_ شركة الكفاح _بيزنس بارك</t>
  </si>
  <si>
    <t>ضمان اعمال_ الخنيني Package_8</t>
  </si>
  <si>
    <t>ضمان اعمال_ الخنيني Package_9</t>
  </si>
  <si>
    <t>ضمان اعمال _ بايتور _مشروع برج 205و208 _KAFD</t>
  </si>
  <si>
    <t>ضمان اعمال _ شركة موبكو _ غرفة الحارس سيفوتيل</t>
  </si>
  <si>
    <t>ضمان أعمال  _ شركة بايتور_ skywalk</t>
  </si>
  <si>
    <t>خصم محتجز أعمال10%  _ شركة ارميتال _ IR’S</t>
  </si>
  <si>
    <t>ضمان اعمال _ شركة مواطن الدولية _صالة متعددة الاستعمالات_10184</t>
  </si>
  <si>
    <t>اوراق قبض 2021</t>
  </si>
  <si>
    <t>خطاب ضمان الجدية خبراء الالواح _البنك الفرنسي</t>
  </si>
  <si>
    <t>خطاب ضمان الجدية DBMSC _البنك الفرنسي</t>
  </si>
  <si>
    <t>ارباح تمويل - الاولى للتمويل</t>
  </si>
  <si>
    <t>مقاول_ ذاكر علي مشروع _مستشفي الفوزان</t>
  </si>
  <si>
    <t>مقاول _- عدنان - مشروع اليخت</t>
  </si>
  <si>
    <t>مقاول _ محمد صادق1 عمالة خارجية</t>
  </si>
  <si>
    <t>مقاول _  البلاد الرائدة - المركز المالى_يوني ديكور</t>
  </si>
  <si>
    <t>مقاول _  البلاد الرائدة - المركز المالى_بيتور</t>
  </si>
  <si>
    <t>مقاول _  البلاد الرائدة - سما</t>
  </si>
  <si>
    <t>مقاول _ مؤسسة مواسم التشييد والبناء للمقاولات</t>
  </si>
  <si>
    <t>مقاول_ مؤسسة عزيز سالم العمارى _مشروع جامعة الغد _شمس الدين</t>
  </si>
  <si>
    <t>مؤسسه الكسب الطيب مقاول _ شاهد محمد _مشروع المعقليه</t>
  </si>
  <si>
    <t>مقاول _ مؤسسة العمارة والفن للمقاولات _ الكاست</t>
  </si>
  <si>
    <t>مقاول _ ساحة الشموخ_ هيئة الاتصالات</t>
  </si>
  <si>
    <t xml:space="preserve"> مقاول _ مؤسسة ياز التطويرية للمساحه</t>
  </si>
  <si>
    <t>مقاول _ شركة المسبك الوطنى / كاب 2 جيزان</t>
  </si>
  <si>
    <t>مقاول باطن _ موسسة التاثيرات _مشروع WDS</t>
  </si>
  <si>
    <t>مؤسسة ريبال الخليج لانظمة الالمنيوم - المركز المالى</t>
  </si>
  <si>
    <t>شركة محترفوا المعادن المحدودة للمقاولات العامة-اليخت</t>
  </si>
  <si>
    <t>مقاول _ مؤسسة عبد المجيد عبد اللطيف-برومينادا</t>
  </si>
  <si>
    <t>مقاول _ مؤسسة الابداع للدعاية والاعلان برومينادا</t>
  </si>
  <si>
    <t>مقاول _عاصم حمد ابراهيم الخميس برومينادا</t>
  </si>
  <si>
    <t>مقاول _ سيد شعبان / برومينادا</t>
  </si>
  <si>
    <t>مقاول _ عبد الكريم / برومينادا</t>
  </si>
  <si>
    <t>مقاول _شركة ايس للالمنيوم  برومينادا</t>
  </si>
  <si>
    <t>مقاول _سامح تركيبات  برومينادا</t>
  </si>
  <si>
    <t>مقاول _شيخ عمران  برومينادا</t>
  </si>
  <si>
    <t>مؤسسة الاوتاد التكاملية للمقاولات.</t>
  </si>
  <si>
    <t>سياره_ حافله انهوي_ب س ل 2405</t>
  </si>
  <si>
    <t>ذمم _ خالد صديق الحوتى _1089</t>
  </si>
  <si>
    <t>ذمم _ ضياء بوتا _ 4519</t>
  </si>
  <si>
    <t>ذمم _تيك بهادور سونار_ 4537</t>
  </si>
  <si>
    <t>ذمم _بيشنو برساد بودها ماجار_ 4538</t>
  </si>
  <si>
    <t>ذمم _رجتيش باسوان_ 4539</t>
  </si>
  <si>
    <t>ذمم _كريشنا بهادور نيبالي_ 4540</t>
  </si>
  <si>
    <t>ذمم _ اسامة عبدالباقي</t>
  </si>
  <si>
    <t>ذمم_ محمد كمال سليم ابوموجه 1126</t>
  </si>
  <si>
    <t>ذمم _ اجمل كوبا كوزجي._1124</t>
  </si>
  <si>
    <t>ذمم _ انيش كودبادي محمد _ 1125</t>
  </si>
  <si>
    <t>ذمم_ احمد السيد حسنين السيد_ 1127</t>
  </si>
  <si>
    <t>ذمم_ عبد الرحمن 4547</t>
  </si>
  <si>
    <t>ذمم_ سيف الاسلام  4548</t>
  </si>
  <si>
    <t>ذمم_ محمظ نظيم حسن  4549</t>
  </si>
  <si>
    <t>ذمم_ محمد سوفكير رحمن4550</t>
  </si>
  <si>
    <t>ذمم_  ربيع حسين  4551</t>
  </si>
  <si>
    <t>ذمم_  جابار مامرجان يامسون_ 1129</t>
  </si>
  <si>
    <t>ذمم _رامبى ايفان جلستا_ 4542</t>
  </si>
  <si>
    <t>ذمم _جيفرى ارجانا_ 4543</t>
  </si>
  <si>
    <t>ذمم _ فرمى ماثيو_ 4544</t>
  </si>
  <si>
    <t>ذمم _ الفى جينتو _ 4545</t>
  </si>
  <si>
    <t>ذمم _جارى باسكيوا_ 4546</t>
  </si>
  <si>
    <t>ذمم_محمد عادل عبد المجيد سماره-1130</t>
  </si>
  <si>
    <t>ذمم _ عبدالرحمن غسان العلوان_1128</t>
  </si>
  <si>
    <t>ذمم _ ديليب بون_ 4536</t>
  </si>
  <si>
    <t>ذمم_ محمد هداية 1131</t>
  </si>
  <si>
    <t>ذمم _ فهد محمد غرمان العمري_3140</t>
  </si>
  <si>
    <t>ذمم _ عبد الرحمن غريب  الشمري_3141</t>
  </si>
  <si>
    <t>ذمم_ عبد السلام عبد الحميد شيخ 4553</t>
  </si>
  <si>
    <t>ذمم_محمود ابو المكارم عبدالحميد -1134</t>
  </si>
  <si>
    <t>ذمم_عوض محمد عوض الحربى -3143</t>
  </si>
  <si>
    <t>ذمم_خالد فهد سعيد الفهيد -3144</t>
  </si>
  <si>
    <t>ذمم_سلمان سليمان الرشيدى -3145</t>
  </si>
  <si>
    <t>ذمم_عبد العزيز منيف فهد العلوى -3142</t>
  </si>
  <si>
    <t>ذمم_ميشيل ساليخاو دابوش -1136</t>
  </si>
  <si>
    <t>ذمم _ لورينزو بونيلا ديزون _1137</t>
  </si>
  <si>
    <t>ذمم_ كيين دانيال  _1140</t>
  </si>
  <si>
    <t>ذمم_ عصام غسان الطير 4554</t>
  </si>
  <si>
    <t>ذمم _ محمد هاريس رحمن دالي_</t>
  </si>
  <si>
    <t>ذمم_  محمد قمرو زمان -4557</t>
  </si>
  <si>
    <t>ذمم_  محمد ابراهيم مصنع الالمنيوم -بنجلاديش</t>
  </si>
  <si>
    <t>ذمم _ احمد سعيد حسنين _ 4555</t>
  </si>
  <si>
    <t>ذمم_ نيبو فارغيس كونجمون باديتاثيل 1139</t>
  </si>
  <si>
    <t>ذمم _ محمد احمد ابراهيم _1141</t>
  </si>
  <si>
    <t>ذمم_ريالدو جاتاران ماكوميتا 1143</t>
  </si>
  <si>
    <t>ذمم_ جوبينال يابنز كالوب 4559</t>
  </si>
  <si>
    <t>ذمم_رول ديفينا دجنالان 4560</t>
  </si>
  <si>
    <t>ذمم_ جون توازون ميركادو 4561</t>
  </si>
  <si>
    <t>ذمم_ ريكس كاغنو جارش 4558</t>
  </si>
  <si>
    <t>ذمم_ بوييت كاليواج مانغالندان 4562</t>
  </si>
  <si>
    <t>ذمم _ عامر عبدالرحيم قصراوي _1142</t>
  </si>
  <si>
    <t>ذمم _ رينو توراليبا _4563</t>
  </si>
  <si>
    <t>ذمم _ مدثر محمد محمود حسن_ 4564</t>
  </si>
  <si>
    <t>ذمم _ مارك انطوني روقي لازارو-4565</t>
  </si>
  <si>
    <t>ذمم _ ايمن ماجد ابراهيم السعدني_1147</t>
  </si>
  <si>
    <t>ذمم _رأفت محمد عبد الوهاب صديق-1148</t>
  </si>
  <si>
    <t>ذمم _ لال بهادور شوشداري_ 4568</t>
  </si>
  <si>
    <t>ذمم _ تانكا بهادور روات _ 4569</t>
  </si>
  <si>
    <t>ذمم _ جيتندرا دهامي _ 4570</t>
  </si>
  <si>
    <t>ذمم _ بسرام ثاكور _ 4571</t>
  </si>
  <si>
    <t>ذمم _ دارميندار دامي ثاور _ 4572</t>
  </si>
  <si>
    <t>ذمم _ الفين يوسنج فالنسيا-4573</t>
  </si>
  <si>
    <t>ذمم _ حسام عبدالرحمن كرزون  _ 4567</t>
  </si>
  <si>
    <t>ذمم _شكيب جاسم نجيب-1146</t>
  </si>
  <si>
    <t>ذمم _ عبدالسلام احمد تسقيه _ 4574</t>
  </si>
  <si>
    <t>ذمم _ سوزون خان _ 4576</t>
  </si>
  <si>
    <t>ذمم _ دونالد بلداد جيريرو _ 4577</t>
  </si>
  <si>
    <t>ذمم _ دانيلو جوجنو _ 4578</t>
  </si>
  <si>
    <t>ذمم _ ريزالدى الاغاو _ 4579</t>
  </si>
  <si>
    <t>ذمم _ محمد انس _ 4580</t>
  </si>
  <si>
    <t>ذمم_ جنيد بوكودان عمير 1149</t>
  </si>
  <si>
    <t>ذمم_ محمد الصادق امين صادق 1150</t>
  </si>
  <si>
    <t>ذمم _ امير عبد العاطى طير البر _ 4575</t>
  </si>
  <si>
    <t>ذمم _ رجب حسن حسن علوان _ 4581</t>
  </si>
  <si>
    <t>ذمم _ محمد فؤاد سراج الدين _ 4582</t>
  </si>
  <si>
    <t>ذمم _ شهادات حسين _ 4588</t>
  </si>
  <si>
    <t>ذمم _ جاهر اقبال _ 4589</t>
  </si>
  <si>
    <t>ذمم _ محمد عاشق _ 4587</t>
  </si>
  <si>
    <t>ذمم _ محمود احمد غنيم_4585</t>
  </si>
  <si>
    <t>ذمم_ تميم محمد عبده النشرتى 4583</t>
  </si>
  <si>
    <t>ذمم_ برنا بهادور جورونج 4596</t>
  </si>
  <si>
    <t>ذمم_ سومان بولون 4598</t>
  </si>
  <si>
    <t>ذمم_ رام شاندرا ثارو 4591</t>
  </si>
  <si>
    <t>ذمم_ تيج بهادور باسنيت 4595</t>
  </si>
  <si>
    <t>ذمم_ راجيش ثارو 4605</t>
  </si>
  <si>
    <t>ذمم_ ناريش كومار رابيداس 4592</t>
  </si>
  <si>
    <t>ذمم_ براهامديف ماهاتو 4599</t>
  </si>
  <si>
    <t>ذمم_ كيم بهادور داندى 4604</t>
  </si>
  <si>
    <t>ذمم_ نورول هدى خان 4597</t>
  </si>
  <si>
    <t>ذمم_ ميجا راج ك سي 4603</t>
  </si>
  <si>
    <t>ذمم_ براين كومار شودارى 4602</t>
  </si>
  <si>
    <t>ذمم_  ريم بهادور اولى 4593</t>
  </si>
  <si>
    <t>ذمم_ ساتروهان ملاح 4601</t>
  </si>
  <si>
    <t>ذمم_ مانوج براجا 4594</t>
  </si>
  <si>
    <t>ذمم_ رام بهادور هجره 4600</t>
  </si>
  <si>
    <t>ذمم_ هم بهادور ثارو 4590</t>
  </si>
  <si>
    <t>ذمم_ محمد مؤمن حسين  4607</t>
  </si>
  <si>
    <t>ذمم _ جورج سانشيز امارو_4611</t>
  </si>
  <si>
    <t>ذمم _ الدرين اليجو رانادا_1152</t>
  </si>
  <si>
    <t>ذمم _اوزول رابونجيشي -4612</t>
  </si>
  <si>
    <t>ذمم_ عبد العزيز ابراهيم عبد المعطى -4614</t>
  </si>
  <si>
    <t>ذمم_ حمادة محمد حسونة -4613</t>
  </si>
  <si>
    <t>ذمم_ محمود كامل سمرى -1153</t>
  </si>
  <si>
    <t>ذمم_ معراج الاسلام -عماله خارجيه</t>
  </si>
  <si>
    <t>ذمم _ طارق محمد علي احمد _1151</t>
  </si>
  <si>
    <t>ذمم_ علاء السيد عبدالفتاح متولي_4586</t>
  </si>
  <si>
    <t>ذمم _ محمد معراج _4606</t>
  </si>
  <si>
    <t>ذمم _ محمد حسان _4608</t>
  </si>
  <si>
    <t>ذمم _ احمد سمير الوهيبي درازه_4609</t>
  </si>
  <si>
    <t>ذمم_ خالد صبرى فرج احمد 4621</t>
  </si>
  <si>
    <t>ذمم _ وائل بشار السراقبي</t>
  </si>
  <si>
    <t>ذمم _ محمد شيخ فريد _ 4623</t>
  </si>
  <si>
    <t>ذمم _ وليد ابراهيم محمود ابراهيم _ 4624</t>
  </si>
  <si>
    <t>ذمم _ احمد محمد احمد طعيمة _ 4626</t>
  </si>
  <si>
    <t>ذمم _ محمد علي احمد احمد _ 4625</t>
  </si>
  <si>
    <t>VAT 15% الدفعة المقدمة للعملاء</t>
  </si>
  <si>
    <t>عقد ايجار مصنع الحديد  365و366</t>
  </si>
  <si>
    <t>عقد ايجار مصنع  هنجر شركة النخيش</t>
  </si>
  <si>
    <t>مجمع الإهلاك</t>
  </si>
  <si>
    <t>مجمع اهلاك_ حاويات المصنع</t>
  </si>
  <si>
    <t>تمويلات بنكية - شهر يناير 2022</t>
  </si>
  <si>
    <t>تمويلات بنكية - شهر مارس 2022</t>
  </si>
  <si>
    <t>تمويلات بنكية - شهر ابريل _ 2022</t>
  </si>
  <si>
    <t>تمويلات بنكية - شهر يونيه _ 2022</t>
  </si>
  <si>
    <t>تمويل _ شركة تمويل الأولى قسط مايو 2022</t>
  </si>
  <si>
    <t>تمويل _ شركة تمويل الأولى قسط شهر يونيو 2022</t>
  </si>
  <si>
    <t>تمويل _ شركة تمويل الأولى قسط شهر يوليو 2022</t>
  </si>
  <si>
    <t>تمويل _ شركة تمويل الأولى قسط شهر أغسطس 2022</t>
  </si>
  <si>
    <t>تمويل _ شركة تمويل الأولى قسط شهر سبتمبر 2022</t>
  </si>
  <si>
    <t>تمويل _ شركة تمويل الأولى قسط شهر أكتوبر 2022.</t>
  </si>
  <si>
    <t>تمويل _ شركة تمويل الأولى قسط شهر نوفمبر 2022</t>
  </si>
  <si>
    <t>تمويل _ شركة تمويل الأولى قسط شهر ديسمبر 2022</t>
  </si>
  <si>
    <t>تمويل_ شركة تمويل الاولي قسط يناير 2023</t>
  </si>
  <si>
    <t>تمويل_ شركة تمويل الاولي قسط فبراير 2023</t>
  </si>
  <si>
    <t>تمويل_ شركة تمويل الاولي قسط مارس 2023</t>
  </si>
  <si>
    <t>تمويل_ شركة تمويل الاولي قسط ابريل 2023</t>
  </si>
  <si>
    <t>تمويل_ شركة تمويل الاولي قسط مايو 2023</t>
  </si>
  <si>
    <t>تمويل_ شركة تمويل الاولي قسط يونيه 2023</t>
  </si>
  <si>
    <t>تمويل_ شركة تمويل الاولي قسط يوليو 2023</t>
  </si>
  <si>
    <t>تمويل_ شركة تمويل الاولي قسط اغسطس 2023</t>
  </si>
  <si>
    <t>تمويل_ شركة تمويل الاولي قسط سبتمبر 2023</t>
  </si>
  <si>
    <t>تمويل_ شركة تمويل الاولي قسط اكتوبر 2023</t>
  </si>
  <si>
    <t>تمويل_ شركة تمويل الاولي قسط نوفمبر 2023</t>
  </si>
  <si>
    <t>تمويل_ شركة تمويل الاولي قسط ديسمبر 2023</t>
  </si>
  <si>
    <t>تمويل_ شركة تمويل الاولي قسط يناير 2024</t>
  </si>
  <si>
    <t>تمويل_ شركة تمويل الاولي قسط فبراير 2024</t>
  </si>
  <si>
    <t>تمويل_ شركة تمويل الاولي قسط مارس 2024</t>
  </si>
  <si>
    <t>تمويل_ شركة تمويل الاولي قسط ابريل 2024</t>
  </si>
  <si>
    <t>تمويل_ شركة تمويل الاولي قسط مايو 2024</t>
  </si>
  <si>
    <t>تمويل_ شركة تمويل الاولي قسط يونيه 2024</t>
  </si>
  <si>
    <t>تمويل_ شركة تمويل الاولي قسط يوليو 2024</t>
  </si>
  <si>
    <t>تمويل_ شركة تمويل الاولي قسط اغسطس 2024</t>
  </si>
  <si>
    <t>تمويل_ شركة تمويل الاولي قسط سبتمبر 2024</t>
  </si>
  <si>
    <t>تمويل_ شركة تمويل الاولي قسط اكتوبر 2024</t>
  </si>
  <si>
    <t>مورد_ شركة العدد العربية للتجارة / مؤسسة المهرى للتجارة</t>
  </si>
  <si>
    <t>مورد_ شركة دوم الواجهات المحدودة</t>
  </si>
  <si>
    <t>مورد_ مؤسسة يوسف صالح الروق التجارية</t>
  </si>
  <si>
    <t>مورد_ شركة الاندلس  - الابواب والمصاعد</t>
  </si>
  <si>
    <t>مورد_ شركة التجهيزات والمشاريع العربية</t>
  </si>
  <si>
    <t>مورد_ شركة ارميتال للانابيب الفولاذية</t>
  </si>
  <si>
    <t>مورد_ مؤسسة عبير الاطلس للتجارة</t>
  </si>
  <si>
    <t>مورد_ مؤسسة عمر سعد الصانع للمقاولات</t>
  </si>
  <si>
    <t>مورد_ شركة عبد الرزاق قنبر الانصارى</t>
  </si>
  <si>
    <t>مورد_ شركة مصنع شبك وحديد التقنية العليا</t>
  </si>
  <si>
    <t>مورد_ شركة صهر للتجارة</t>
  </si>
  <si>
    <t>مورد خدمة _  شركة الاجزى  للمقاولات_</t>
  </si>
  <si>
    <t>مورد_ شركة النافع للحديد</t>
  </si>
  <si>
    <t>مورد_ شركة عصام  محمد خيري قباني لاعمال الزجاج</t>
  </si>
  <si>
    <t>مورد _ شركة بريق نجد للتجارة والمقاولات</t>
  </si>
  <si>
    <t>مورد _ شركة الدرع للتجارة و المقاولات</t>
  </si>
  <si>
    <t>مورد _ مؤسسة ركن المسبار التجارية</t>
  </si>
  <si>
    <t>مورد_ مؤسسة اعمار المتميزة للتجارة</t>
  </si>
  <si>
    <t>مورد_ شركة كريم العربى التجارية</t>
  </si>
  <si>
    <t>مورد_ شركة السيف مشروع ساب _ ليندنر خامات</t>
  </si>
  <si>
    <t>مورد خدمة _ شركة التجارة العالمية 0</t>
  </si>
  <si>
    <t>مورد نقدي _الشركة المعاينة المتطورة للفحص0</t>
  </si>
  <si>
    <t>مورد نقدي _مؤسسة مجد الخزامي 0</t>
  </si>
  <si>
    <t>مورد نقدي _ بنزين ساسكو_2275 DRA_ شادي_12527</t>
  </si>
  <si>
    <t>مورد نقدي_ شركة طريق الكون المحدوده</t>
  </si>
  <si>
    <t>مورد نقدي_ شركة افلاك للصناعات الالكترونيه _بصمه</t>
  </si>
  <si>
    <t>مورد نقدي _مؤسسة مصدر المعادن</t>
  </si>
  <si>
    <t>مورد نقدي _ بنزين ساسكو 2275 GBB_ ربيع _ 02909</t>
  </si>
  <si>
    <t>مورد نقدي _ بنزين ساسكو 2463 UNA_علاء احمد  _ 13036</t>
  </si>
  <si>
    <t>مورد نقدي _ بنزين ساسكو 2496 ZEA_حسين سليم _ 12603</t>
  </si>
  <si>
    <t>مورد نقدي _ بنزين ساسكو_ 4034 HVA _محروس _  13038</t>
  </si>
  <si>
    <t>مورد نقدي _ بنزين ساسكو_ 4534 GDB _علاء احمد _   03176</t>
  </si>
  <si>
    <t xml:space="preserve">  مورد نقدي _ بنزين ساسكو_6158 LUA_ احمد عبدالهادي_ 03274</t>
  </si>
  <si>
    <t xml:space="preserve"> مورد نقدي _ بنزين ساسكو_6322 KJA_علاء احمد _13043</t>
  </si>
  <si>
    <t xml:space="preserve"> مورد نقدي _ بنزين ساسكو_  8228 tua _ ربيع وحيد  _ 02948</t>
  </si>
  <si>
    <t xml:space="preserve"> مورد نقدي _ بنزين ساسكو_8804 zva _ علاءاحمد _ 002950</t>
  </si>
  <si>
    <t>مورد نقدي _ بنزين ساسكو_ 9287 HSA_سيد سويلم_53416</t>
  </si>
  <si>
    <t>مورد نقدي _ بنزين ساسكو_  4311 BSB_ علاء احمد _02896</t>
  </si>
  <si>
    <t>مورد نقدي _ بنزين ساسكو_  بطاقة المترو_ابراهيم ذكي 6322-KJA</t>
  </si>
  <si>
    <t>مورد نقدي _ بنزين ساسكو_  شريحه _2405 L SB_ حسين محمد</t>
  </si>
  <si>
    <t>مورد نقدي_ مؤسسة خالد محمد المصيريعي للتجارة</t>
  </si>
  <si>
    <t>مورد نقدي _ مؤسسة عالم اللحام للتجارة</t>
  </si>
  <si>
    <t>مورد خشب  _ شركة انفال السعودية للمشاريع المحدودة</t>
  </si>
  <si>
    <t>مورد خدمة_ شركة مصنع الاهلي للالمنيوم _نافكو0</t>
  </si>
  <si>
    <t>مورد _ مؤسسة وقت الاعمال.</t>
  </si>
  <si>
    <t>مورد خدمة_ التعاونية للتامين _انظمة المقاولات _رقم_19268208</t>
  </si>
  <si>
    <t>مورد خدمه _ شركة ادفانسد كونستركشن تكنولوجي عيناتACTS</t>
  </si>
  <si>
    <t>مورد خدمة_ التعاونية للتامين _مصنع الخشب _رقم_20254378</t>
  </si>
  <si>
    <t>مورد خدمة_ التعاونية للتامين _زجاج_رقم_19508857</t>
  </si>
  <si>
    <t>مورد خدمة_ الشركة الوطنية للجلفنة والاعمال الحديدية</t>
  </si>
  <si>
    <t>مورد خدمة_ رياض حلول المدينة</t>
  </si>
  <si>
    <t>مورد _ شركة الوقاية الذكية المحدودة</t>
  </si>
  <si>
    <t>مورد خدمة _ مناحى عياد العتيبي_ايجار فوركلفت</t>
  </si>
  <si>
    <t>مورد خدمة_ شركة توفي ليدز وانكو سيرتفكشن 0</t>
  </si>
  <si>
    <t>مورد خدمة_مؤسسة حلول المعادن للمقاولات</t>
  </si>
  <si>
    <t>مورد خدمة_ مؤسسة دقة الاداء للمقاولات المعمارى - قص .</t>
  </si>
  <si>
    <t>مورد خدمة_ شركة معارض الخريجى0</t>
  </si>
  <si>
    <t>مورد خدمة_ التعاونية للتامين _تامين سيارات</t>
  </si>
  <si>
    <t>مورد خدمة_ مكتب محمد وبران ابراهيم كليب للاستشارات المحاسبية</t>
  </si>
  <si>
    <t>مورد خدمة_شركة الاتقان والتجهيزات المعدنية</t>
  </si>
  <si>
    <t>مورد خارجي _ جولف رولينج _GULF</t>
  </si>
  <si>
    <t>مورد خارجي _  OSA BUILDING MATERIAL TRADING</t>
  </si>
  <si>
    <t>مورد خارجي_ CMS - MACHINERY_قطه غيار</t>
  </si>
  <si>
    <t>مورد خارجي_ INSTALLUX GULF WLL</t>
  </si>
  <si>
    <t>مورد خارجي_ ETEX MIDDLE EAST LLC</t>
  </si>
  <si>
    <t>مورد خارجي _ COCHRANE GULF FZE</t>
  </si>
  <si>
    <t>مورد خارجي _  POLIFILM PROTECTION MANUFACTURING</t>
  </si>
  <si>
    <t>مورد خارجي _  AGC INTERPANE</t>
  </si>
  <si>
    <t>مورد خارجي_ WEIFANG GALIN POWDER_قطع غيار</t>
  </si>
  <si>
    <t>مورد خدمة استقطاع _مكتب رسومات  ARCHI HEAVEN _مصر</t>
  </si>
  <si>
    <t>مورد خدمة استقطاع _شركة المعرفه المتطوره الاردن</t>
  </si>
  <si>
    <t>مورد خدمة استقطاع _ TECH ASSIST FZE</t>
  </si>
  <si>
    <t>مورد خدمة استقطاع _ AL HUR AL ABYAD LLC</t>
  </si>
  <si>
    <t>مورد خدمة استقطاع _ مكتب الهدف ترافيل شروق عبدالرحمن</t>
  </si>
  <si>
    <t>مورد خدمة استقطاع _ ORGADATA MIDDLE EAST DMCC</t>
  </si>
  <si>
    <t>مورد خدمة استقطاع _ بنامين بحر يوسف</t>
  </si>
  <si>
    <t>مورد خدمة استقطاع _ براء صالح _KAFD</t>
  </si>
  <si>
    <t>جاري عملاء_ شركة الراشد - ارامكو الظهران -14605</t>
  </si>
  <si>
    <t>جاري عملاء_ شركة السيف للمقاولات - ساب 10129</t>
  </si>
  <si>
    <t>جاري عملاء_ شركة الحقيط _ مجمع سكني</t>
  </si>
  <si>
    <t>جاري عملاء_  العراب كاب 4 _  ضد الرصاص مواقع117_10138</t>
  </si>
  <si>
    <t>جاري عملاء_  العراب كاب 4 _  ضد الرصاص مواقع118_10138</t>
  </si>
  <si>
    <t>جاري عملاء_  العراب كاب 4 _  ضد الرصاص مواقع119_10138</t>
  </si>
  <si>
    <t>جاري عملاء_  العراب كاب 4 _  ضد الرصاص مواقع120_10138</t>
  </si>
  <si>
    <t>جاري عملاء_  العراب كاب 4 _  ضد الرصاص مواقع121_10138</t>
  </si>
  <si>
    <t>جاري عملاء_  العراب كاب 4 _  ضد الرصاص مواقع122_10138</t>
  </si>
  <si>
    <t>جاري عملاء_احمد سعد الناصر_فيلا</t>
  </si>
  <si>
    <t>جاري عملاء_ شركة وادي البناء_مشروع هيلتون جاردن ان</t>
  </si>
  <si>
    <t>جاري عملاء _ شركة مورجانتي _مشروع المركز الرئيسي</t>
  </si>
  <si>
    <t>جاري عملاء_ شركة ايجك بيت خبرهندسي</t>
  </si>
  <si>
    <t>جاري عملاء _ شركة فريسينية السعودية العربية  _مشروعRUH- METRO PARK</t>
  </si>
  <si>
    <t>شركة التصميم والتنفيذ /جامعة الغد</t>
  </si>
  <si>
    <t>جاري عملاء_شركة مواطن الدولية _صالة متعددة الاستعمالات_10184</t>
  </si>
  <si>
    <t>لشركة السعودية الامريكية للزجاج - سما</t>
  </si>
  <si>
    <t>لشركة السعودية الامريكية للزجاج - قلعة الضيوف</t>
  </si>
  <si>
    <t>جاري عملاء_ شركة الخنيني Package_7_ ارامكو</t>
  </si>
  <si>
    <t>جاري عملاء_ شركة الخنيني Package_8_ ارامكو</t>
  </si>
  <si>
    <t>جاري عملاء_ شركة الخنيني Package_9_ ارامكو</t>
  </si>
  <si>
    <t>جاري عملاء_ شركة التعفف _NCB_10163</t>
  </si>
  <si>
    <t>جاري عملاء_ شركة التعفف _مستشفي المرجان_10203</t>
  </si>
  <si>
    <t>جاري عملاء_ سفاري المحدوده_10178</t>
  </si>
  <si>
    <t>جاري عملاء_شركة غنيم الدولية لاعمال المقاولات المحدود _مشروع دارى قريش</t>
  </si>
  <si>
    <t>جاري عملاء_ مؤسسة التاثيرات الهندسيه _10197</t>
  </si>
  <si>
    <t>جاري عملاء_ شركة الفوزان مستشفي سابك_10171</t>
  </si>
  <si>
    <t>جاري عملاء_ شركة رضايات _RCL_الجبيل_10156</t>
  </si>
  <si>
    <t>جاري عملاء_ شركة الكفاح _ بيزنس بارك</t>
  </si>
  <si>
    <t>جاري عملاء _ شركة بايتور_ KAFD 205, 208</t>
  </si>
  <si>
    <t>جاري عملاء _ شركة بايتور_ skywalk</t>
  </si>
  <si>
    <t>جاري عملاء_ شركة قادة البناء_yacht clup_10195</t>
  </si>
  <si>
    <t>جاري عملاء_ شركة قادة البناء_PROMENDO_10196</t>
  </si>
  <si>
    <t>جاري عملاء_ شركة قادة البناء_WDS_10193</t>
  </si>
  <si>
    <t>جاري عملاء _ شرق الدلتا _ مطعم ساسي</t>
  </si>
  <si>
    <t>جاري عملاء_ البناء التخصصيه _ ASHAR</t>
  </si>
  <si>
    <t>جاري عملاء_ البناء التخصصيه _ سما</t>
  </si>
  <si>
    <t>جاري عملاء_ المتكاملة العربيه _ مونورل</t>
  </si>
  <si>
    <t>جاري عملاء_ مركز لوست للاسنان_10209</t>
  </si>
  <si>
    <t>جاري عملاء _ فيلا خاصه ناصر العسيري</t>
  </si>
  <si>
    <t>عهده _ انس جمال محمود 4511</t>
  </si>
  <si>
    <t>عهدة _ انس احمد ظاهر خان</t>
  </si>
  <si>
    <t>عهده_ عبد الرحمن غسان العلوان</t>
  </si>
  <si>
    <t>عهدة _ ماجد احمد الزمامرى</t>
  </si>
  <si>
    <t>عهده _ احمد عبد المنعم عمر</t>
  </si>
  <si>
    <t>عهدة_  باسم محمد عطيه قحف</t>
  </si>
  <si>
    <t>عهدة_ محمد افتخار احمد</t>
  </si>
  <si>
    <t>عهده _ احمد على ابراهيم عبد المقصود</t>
  </si>
  <si>
    <t>عهده _ رافت محمد عبد الوهاب</t>
  </si>
  <si>
    <t>عهدة_ محمود احمد غنيم</t>
  </si>
  <si>
    <t>عهده _ محمد الصادق امين صادق</t>
  </si>
  <si>
    <t>عهدة_علاء الدين احمد محمد</t>
  </si>
  <si>
    <t>عهدة_ فهد محمد غرمان العمري</t>
  </si>
  <si>
    <t>عهدة_محمد عبد الناصر الغندور-4159</t>
  </si>
  <si>
    <t>عهدة فيزا م. وليد</t>
  </si>
  <si>
    <t>عهده _ محمد فؤاد نصار _ مشتريات</t>
  </si>
  <si>
    <t>عهده _ احمد سعيد حسنين العجمى</t>
  </si>
  <si>
    <t>الزجاج</t>
  </si>
  <si>
    <t>GLASS - 6 MM NEUTRAL 70</t>
  </si>
  <si>
    <t>GLASS - 6 MM HD BRONZE REFLECT</t>
  </si>
  <si>
    <t>GLASS - 6 MM BRONZE TINTED</t>
  </si>
  <si>
    <t>GLASS - 6 MM HD BRONZE</t>
  </si>
  <si>
    <t>GLASS - 6 MM HD BLUE PLUS</t>
  </si>
  <si>
    <t>GLASS - 6 MM HD GREEN</t>
  </si>
  <si>
    <t>GLASS - 6 MM HD GREY</t>
  </si>
  <si>
    <t>GLASS - 6 MM HD GREY PLUS</t>
  </si>
  <si>
    <t>GLASS - 6 MM HD BLUE ON GREEN</t>
  </si>
  <si>
    <t>GLASS - 6 MM HD PLUS BLUE GREEN</t>
  </si>
  <si>
    <t>GLASS - 6 MM SUNLUX DARK GREEN</t>
  </si>
  <si>
    <t>GLASS - 6 MM HD GREY REFLECTIVE</t>
  </si>
  <si>
    <t>GLASS - 6 MM HD BLUE REFLECT</t>
  </si>
  <si>
    <t>برميل سيليكون كبير - Silicone</t>
  </si>
  <si>
    <t>ارباح وخسائر عام 2020</t>
  </si>
  <si>
    <t>الخشب</t>
  </si>
  <si>
    <t>مورد/ شركة الاخشاب العالمية المحدودة.</t>
  </si>
  <si>
    <t>مورد/ شركة نجمة للتجارة و المقاولات.</t>
  </si>
  <si>
    <t>مورد/ شركة ستره الوطنية للاخشاب المحدودة.</t>
  </si>
  <si>
    <t>مورد/ مؤسسة مملكة الاخشاب التجارية</t>
  </si>
  <si>
    <t>مورد/ شركة الاتقان والتجهيزات المعدنية</t>
  </si>
  <si>
    <t>شركة اعمال صحاري للمقاولات - حاوية مخلفات</t>
  </si>
  <si>
    <t>مورد/ مؤسسة التوريدات الذهبية التجارية</t>
  </si>
  <si>
    <t>مورد/ شركة مصنع الجزيرة للدهانات</t>
  </si>
  <si>
    <t>مورد/ مؤسسة اضواء رهوان للتجارة</t>
  </si>
  <si>
    <t>مورد/ شركة الدريس للصناعة والتجارة (اليتكو)</t>
  </si>
  <si>
    <t>مورد/ مصنع شركة المناشي للابواب الحديدية</t>
  </si>
  <si>
    <t>خسائر عام 2019</t>
  </si>
  <si>
    <t>ارباح و خسائر عام 2020</t>
  </si>
  <si>
    <t>اكراميات</t>
  </si>
  <si>
    <t>الدهان</t>
  </si>
  <si>
    <t>عميل/ مصنع رؤية الخليج للصناعة</t>
  </si>
  <si>
    <t>عميل/ مصنع رواد الواجهات</t>
  </si>
  <si>
    <t>عميل/ مصنع شركة تكنولوجيا الألمنيوم - تكنوتال</t>
  </si>
  <si>
    <t>عميل/ مؤسسة سدرة للحدادة والالمنيوم</t>
  </si>
  <si>
    <t>عميل/ مصنع تكنولوجيا المعادن</t>
  </si>
  <si>
    <t>عميل/ أهالينا المحدودة</t>
  </si>
  <si>
    <t>عميل/ شركة الراشد للتجارة و المقاولات</t>
  </si>
  <si>
    <t>ALWAN - RAL 9005 HR - 13 SR</t>
  </si>
  <si>
    <t>ALWAN - RAL 7037 HR - 13 SR</t>
  </si>
  <si>
    <t>ALWAN - RAL 1015 HR- BS - 13 SR</t>
  </si>
  <si>
    <t>ALWAN - RAL 7022 HR - 15 SR</t>
  </si>
  <si>
    <t>ALWAN - RAL 7035 HR - 15 SR</t>
  </si>
  <si>
    <t>ALWAN - RAL 8016 HR - 13 SR</t>
  </si>
  <si>
    <t>ALWAN - RAL 1019 HR - 14 SR</t>
  </si>
  <si>
    <t>ALWAN - RAL 9004 HR - 14 SR</t>
  </si>
  <si>
    <t>ALWAN - RAL 1013 HR - 13 SR</t>
  </si>
  <si>
    <t>ALWAN - RAL 9011 HR - 16 SR</t>
  </si>
  <si>
    <t>ALWAN - RAL 7048 MFS - NAF - 23.5 SR</t>
  </si>
  <si>
    <t>ALWAN - RAL 6034 HR - 17 SR</t>
  </si>
  <si>
    <t>ALWAN - RAL 7040 HR - 14 SR</t>
  </si>
  <si>
    <t>ALWAN - RAL 828 MFS - 24 SR</t>
  </si>
  <si>
    <t>JOTUN - RAL 1218581 ARKENY- 49 SR</t>
  </si>
  <si>
    <t>JOTUN - RAL 1011 - 17 SR</t>
  </si>
  <si>
    <t>JOTUN - RAL 9006 B SPARKEL M - 41.5 SR</t>
  </si>
  <si>
    <t>ALWAN - RAL 9002 HR - 15 SR</t>
  </si>
  <si>
    <t>ALWAN - RAL 8014 HR - 15 SR</t>
  </si>
  <si>
    <t>ALWAN - RAL 6027 HR - 17 SR</t>
  </si>
  <si>
    <t>ALWAN - RAL 7047 HR - 15 SR</t>
  </si>
  <si>
    <t>ALWAN - RAL 7036 HR - 14 SR</t>
  </si>
  <si>
    <t>ALWAN - RAL 5005 HR - 16 SR</t>
  </si>
  <si>
    <t>ALWAN - RAL 990 MFS - CT - 28 SR</t>
  </si>
  <si>
    <t>ALWAN - RAL 7004 HR - 14 SR</t>
  </si>
  <si>
    <t>ALWAN - RAL 9005 M - 16 SR</t>
  </si>
  <si>
    <t>ALWAN - RAL 8017 HR - 14 SR</t>
  </si>
  <si>
    <t>ALWAN - RAL 7042 HR - 15 SR</t>
  </si>
  <si>
    <t>ALWAN - RAL 8019 HR - 15 SR</t>
  </si>
  <si>
    <t>ALWAN - RAL 1035 MFG - 24 SR</t>
  </si>
  <si>
    <t>ALWAN - RAL 7003 HR - 14 SR</t>
  </si>
  <si>
    <t>JOTUN - RAL 1001 PE- F - 16 SR</t>
  </si>
  <si>
    <t>JOTUN - RAL 1019 SMO - 17 SR</t>
  </si>
  <si>
    <t>ALWAN - RAL 5014 HR - 16 SR</t>
  </si>
  <si>
    <t>JOTUN - RAL 1035 PRLS - 25 SR</t>
  </si>
  <si>
    <t>ALWAN - RAL 7006 HR - 15 SR</t>
  </si>
  <si>
    <t>ALWAN - RAL 7008 HR - 15 SR</t>
  </si>
  <si>
    <t>ALWAN - RAL 9001 HR - 15 SR</t>
  </si>
  <si>
    <t>ALWAN - RAL 7013 HR - 14 SR</t>
  </si>
  <si>
    <t>ALWAN - RAL 771 CT - 20 SR</t>
  </si>
  <si>
    <t>ALWAN - RAL 7016 HR - 15 SR</t>
  </si>
  <si>
    <t>JOTUN - RAL 1019435 LG - 38.5 SR</t>
  </si>
  <si>
    <t>ALWAN - RAL 7001 HR - 15 SR</t>
  </si>
  <si>
    <t>ALWAN - RAL 8025 HR - 15 SR</t>
  </si>
  <si>
    <t>ALWAN - RAL 7043 HR - 15 SR</t>
  </si>
  <si>
    <t>JOTUN - RAL 7044 - 16.5 SR</t>
  </si>
  <si>
    <t>ALWAN - RAL 7012 HR - 15 SR</t>
  </si>
  <si>
    <t>JOTUN - RAL 1218887 - 43 SR</t>
  </si>
  <si>
    <t>ALWAN - RAL 8028 HR - 15 SR</t>
  </si>
  <si>
    <t>ALWAN - RAL 6021 HR - 17 SR</t>
  </si>
  <si>
    <t>ALWAN - RAL 9003 HR - 15 SR</t>
  </si>
  <si>
    <t>ALWAN - RAL 7024 HR - 15 SR</t>
  </si>
  <si>
    <t>JOTUN - RAL 1013 - 14.5 SR</t>
  </si>
  <si>
    <t>ALWAN - RAL 7034 HR - 15 SR</t>
  </si>
  <si>
    <t>ALWAN - RAL 8011 HR - 15 SR</t>
  </si>
  <si>
    <t>ALWAN - RAL 5007 HR - 16 SR</t>
  </si>
  <si>
    <t>JOTUN - RAL 9010 - 13.25 SR</t>
  </si>
  <si>
    <t>ALWAN - RAL 7011 HR - 15 SR</t>
  </si>
  <si>
    <t>JOTUN - RAL 7035 - 17 SR</t>
  </si>
  <si>
    <t>ALWAN - RAL 9016 HR - 15 SR</t>
  </si>
  <si>
    <t>ALWAN - RAL 1015 HR-A - 14 SR</t>
  </si>
  <si>
    <t>ALWAN - RAL 7046 HR - 14 SR</t>
  </si>
  <si>
    <t>ALWAN - RAL 3007 HR - 15 SR</t>
  </si>
  <si>
    <t>JOTUN - RAL 9022 SDF - 45 SR</t>
  </si>
  <si>
    <t>ALWAN - RAL 8007 HR - 15 SR</t>
  </si>
  <si>
    <t>JOTUN - RAL 9006 - 25 SR</t>
  </si>
  <si>
    <t>ALWAN - RAL 3011 HR - 17 SR</t>
  </si>
  <si>
    <t>JOTUN - RAL 1035 SD - 42 SR</t>
  </si>
  <si>
    <t>JOTUN - RAL 7040 HR - 14 SR</t>
  </si>
  <si>
    <t>ALWAN - RAL 9010 HR-AL - 12.5 SR</t>
  </si>
  <si>
    <t>ALWAN - RAL 9005 M-UAE - 16 SR</t>
  </si>
  <si>
    <t>ALWAN - RAL 9006 UAE - 21 SR</t>
  </si>
  <si>
    <t>JOTUN - RAL 9016 SDF- 32 SR</t>
  </si>
  <si>
    <t>ALWAN - RAL 5012 HR - 17 SR</t>
  </si>
  <si>
    <t>ALWAN - RAL 1017 HR-UAE - 18 SR</t>
  </si>
  <si>
    <t>ALWAN - RAL 1036 UAE - 28 SR</t>
  </si>
  <si>
    <t>JOTUN - RAL 7015 SDF - 38 SR</t>
  </si>
  <si>
    <t>ALWAN - RAL 6010 HR - 15 SR</t>
  </si>
  <si>
    <t>ALWAN - RAL 7022 CS - 32 SR</t>
  </si>
  <si>
    <t>ALWAN - RAL 9023 MFS - 27 SR</t>
  </si>
  <si>
    <t>ALWAN - RAL 7039 HR - 15 SR</t>
  </si>
  <si>
    <t>ALWAN - RAL 7021 M - 18 SR</t>
  </si>
  <si>
    <t>ALWAN - RAL 1035 HR- 18 SR</t>
  </si>
  <si>
    <t>JOTUN - Durasol RAL 7036 SMO - 142 SR</t>
  </si>
  <si>
    <t>JOTUN - Durasol RAL 9007  PRL - 144 SR</t>
  </si>
  <si>
    <t>ALWAN - PR 29 DB 822 M-BC - 23 SR</t>
  </si>
  <si>
    <t>ALWAN - RAL 3004 HR - 18 SR</t>
  </si>
  <si>
    <t>JOTUN - SD 2003 RAL 9023 SPMD - 46 SR</t>
  </si>
  <si>
    <t>JOTUN - SD 2003 RAL 9003 SMO - 38 SR</t>
  </si>
  <si>
    <t>JOTUN - SD 2003 RAL 9010 SMO - 37 SR</t>
  </si>
  <si>
    <t>JOTUN - SD 2003 RAL 9005 SMO - 39 SR</t>
  </si>
  <si>
    <t>JOTUN - SD 2003 -GREY SPMS - 44 SR</t>
  </si>
  <si>
    <t>JOTUN- SD 2003 RAL 9016 SMO - 35 SR</t>
  </si>
  <si>
    <t>ALWAN - RAL 7015 HR - 15.5 SR</t>
  </si>
  <si>
    <t>ALWAN - RAL 7030 HR - 12.5 SR</t>
  </si>
  <si>
    <t>ALWAN - RAL 6022 HR - 15 SR</t>
  </si>
  <si>
    <t>ALWAN - RAL 2013 MFS - 30 SR</t>
  </si>
  <si>
    <t>JOTUN- RAL 1020 SMO - 15 SR</t>
  </si>
  <si>
    <t>ALWAN - RAL 8024 M - 19 SR</t>
  </si>
  <si>
    <t>ALWAN - PE60 RAL 9005 HR - 24 SR</t>
  </si>
  <si>
    <t>JOTUN- SD RAL 7022 SMO - 35.5 SR</t>
  </si>
  <si>
    <t>JOTUN- SD RAL 7024 SMO - 37 SR</t>
  </si>
  <si>
    <t>ALWAN - RAL 7005 HR - 14 SR</t>
  </si>
  <si>
    <t>JOTUN- SD2003 RAL 7043 SMO- 39 SR</t>
  </si>
  <si>
    <t>JOTUN- SD2003 - Brown PRLS - 46 SR</t>
  </si>
  <si>
    <t>ALWAN - RAL 8001 HR - 15 SR</t>
  </si>
  <si>
    <t>JOTUN - SD2003 RAL 9007 SPMD - 42 SR</t>
  </si>
  <si>
    <t>ALWAN - RAL PE 10/J 744 CM - 28 SR</t>
  </si>
  <si>
    <t>ALWAN - RAL 7021 HR - 15 SR</t>
  </si>
  <si>
    <t>JOTUN - SD  RAL 8007 SMO - 39 SR</t>
  </si>
  <si>
    <t>ALWAN - RAL 1020 HR - 20 SR</t>
  </si>
  <si>
    <t>JOTUN - Alupco RAL 7047 SMO- 15.5 SR</t>
  </si>
  <si>
    <t>JOTUN - SD 2003 RAL 7036 SMO- 38 SR</t>
  </si>
  <si>
    <t>JOTUN- SD 2003 RAL 7046 SOM - 37 SR</t>
  </si>
  <si>
    <t>ALWAN - RAL 9005 CT - 18 SR</t>
  </si>
  <si>
    <t>JOTUN- SD RAL 8017 SMO - 40 SR</t>
  </si>
  <si>
    <t>JOTUN- RAL 1002 SMO - 19 SR</t>
  </si>
  <si>
    <t>JOTUN - SD 2003 RAL 7011 SMO - 38 SR</t>
  </si>
  <si>
    <t>JOTUN-SD2003 RAL 8019 SMO - 39 SR</t>
  </si>
  <si>
    <t>ALWAN - RAL 8007 M - 20 SR</t>
  </si>
  <si>
    <t>JOTUN - SD2003 RAL 7035 SMO - 37 SR</t>
  </si>
  <si>
    <t>JOTUN-SD2003 RAL 9006 SPMD - 43 SR</t>
  </si>
  <si>
    <t>JOTUN-SD2003 RAL 9004 SMO - 38.5 SR</t>
  </si>
  <si>
    <t>ADWA - RAL 1036 - 24.5 SR</t>
  </si>
  <si>
    <t>ALWAN - RAL 8016 HR-BA - 14 SR</t>
  </si>
  <si>
    <t>JOTUN - SD2003  RAL 8025 SMO - 38 SR</t>
  </si>
  <si>
    <t>ALWAN - RAL 9022 MFS - 28.5 SR</t>
  </si>
  <si>
    <t>ALWAN - RAL PE60/F 880 MFG- 37 SR</t>
  </si>
  <si>
    <t>ALWAN - RAL PR29/J 777 HR - 17 SR</t>
  </si>
  <si>
    <t>ALWAN - RAL PR29/V 7045 HR - 15 SR</t>
  </si>
  <si>
    <t>JOTUN -SD2003 RAL 7006 SMO - 36 SR</t>
  </si>
  <si>
    <t>ALWAN - RAL 8004 HR - 15 SR</t>
  </si>
  <si>
    <t>JOTUN - Facade RAL 9006 SPMD - 26 SR</t>
  </si>
  <si>
    <t>JOTUN - SD2003 RAL Beige SMO - 37 SR</t>
  </si>
  <si>
    <t>مورد/ الوان - شركة الخليج لإنتاج بوردة البولي استر</t>
  </si>
  <si>
    <t>مورد/ مصنع اطياف الدهانات للصناعه - ناشونال</t>
  </si>
  <si>
    <t>مورد/ شركة الجوهرة الماسية</t>
  </si>
  <si>
    <t>ارباح و خسائر عام 2020 ( ارباح )</t>
  </si>
  <si>
    <t>عمالة يومية</t>
  </si>
  <si>
    <t>2021م</t>
  </si>
  <si>
    <t>اراضي</t>
  </si>
  <si>
    <t>الرصيد كما في 31/12/2021</t>
  </si>
  <si>
    <t>الرصيد بعد التسويات</t>
  </si>
  <si>
    <t>ض. قيمة المضافة مستحقه</t>
  </si>
  <si>
    <t>الرواتب وما في حكمها</t>
  </si>
  <si>
    <t>مقاولي باطن</t>
  </si>
  <si>
    <t>[12]</t>
  </si>
  <si>
    <t>تسهيلات ائتمانية</t>
  </si>
  <si>
    <t>كهرباء - مياه0</t>
  </si>
  <si>
    <t>سفر وإنتقالات0</t>
  </si>
  <si>
    <t>ضيافة0</t>
  </si>
  <si>
    <t>هاتف وبريد0</t>
  </si>
  <si>
    <t>مصاريف تسويقيه</t>
  </si>
  <si>
    <t>إشتراكات ورسوم</t>
  </si>
  <si>
    <t>تأمين</t>
  </si>
  <si>
    <t>اعمال قص</t>
  </si>
  <si>
    <t>مصاريف شحن وتخليص جمركي</t>
  </si>
  <si>
    <t>إيجارات</t>
  </si>
  <si>
    <t>صيانة وإصلاح</t>
  </si>
  <si>
    <t>زيوت ومحروقات</t>
  </si>
  <si>
    <t>أعمال تصنيع وتركيب</t>
  </si>
  <si>
    <t>الرواتب وما في حكمها0</t>
  </si>
  <si>
    <t>إشتراكات ورسوم0</t>
  </si>
  <si>
    <t>أتعاب إستشارية0</t>
  </si>
  <si>
    <t>تأمين0</t>
  </si>
  <si>
    <t>استهلاك  العقارات والالات والمعدات العام- الاضافات</t>
  </si>
  <si>
    <t xml:space="preserve">تسويات </t>
  </si>
  <si>
    <t xml:space="preserve">ارباح راسمالية </t>
  </si>
  <si>
    <t>مشتريات خارجية ( من اقرار الورادات  فسج الجمركي)</t>
  </si>
  <si>
    <t>مكون خلال العام مخصص 
ديون مشكوك في تحصيلها حركة دائنه</t>
  </si>
  <si>
    <t>اجمالي الإيرادات الأخرى</t>
  </si>
  <si>
    <t>إيرادات أخرى ايضاح</t>
  </si>
  <si>
    <t xml:space="preserve">اجمالي الإيرادات </t>
  </si>
  <si>
    <t>الايرادات الاخري</t>
  </si>
  <si>
    <t>إجمالي المصاريف وتكلفة البضاعة المباعة</t>
  </si>
  <si>
    <t>اجمالي الإضافات</t>
  </si>
  <si>
    <t>اجمالي الحسميات٠</t>
  </si>
  <si>
    <t>اجمالي الوعاء بدون صافي الدخل المعدل</t>
  </si>
  <si>
    <t>الوعاء الزكوي بدون  صافي الدخل المعدل بواقع 2.57768%</t>
  </si>
  <si>
    <t>اجمالي ضريبة الدخل المستحقة٠٫٠٠</t>
  </si>
  <si>
    <t>اجمالي الحسميات ٠٫٠٠</t>
  </si>
  <si>
    <t>اجمالي الاصول متداولة٠</t>
  </si>
  <si>
    <t>اجمالي الأصول غير متداولة</t>
  </si>
  <si>
    <t>اجمالي الإصول</t>
  </si>
  <si>
    <t>اجماليالأصول غير الملموسة٠٫٠٠</t>
  </si>
  <si>
    <t>اجمالي الخصوم المتداولة</t>
  </si>
  <si>
    <t>اجمالي حقوق الملكية٠٫٠٠</t>
  </si>
  <si>
    <t>اجمالي الخصوم وحقوق الملكية٠</t>
  </si>
  <si>
    <t>مصاريف أخري مكمل</t>
  </si>
  <si>
    <t>ايضاح رقم [21 ] ارصدة دائنة في حدود الحسميات  كما فى 2021/12/31م</t>
  </si>
  <si>
    <t xml:space="preserve">الأرباح المبقاه </t>
  </si>
  <si>
    <t>فرق</t>
  </si>
  <si>
    <t>الرصيد فى بداية العام 1/1/2017</t>
  </si>
  <si>
    <t>صافي الدخل</t>
  </si>
  <si>
    <t>المحول لاحطياطي النظامي</t>
  </si>
  <si>
    <t>خسائر اكتواري</t>
  </si>
  <si>
    <t>اثر التحول لتطبيق المعايير</t>
  </si>
  <si>
    <t>الرصيد فى نهاية العام 31/12/2017</t>
  </si>
  <si>
    <t>الاسم</t>
  </si>
  <si>
    <t>رصيد المخصصات
 في بداية المده</t>
  </si>
  <si>
    <t xml:space="preserve">المكون 
خلال العام </t>
  </si>
  <si>
    <t xml:space="preserve">المستخدم 
خلال العام </t>
  </si>
  <si>
    <t>رصيد المخصات
 في نهاية الفترة</t>
  </si>
  <si>
    <t>رصيد دائن</t>
  </si>
  <si>
    <t>اصول تحت التجهيز_ بناء مباني المصنع الجديد</t>
  </si>
  <si>
    <t>اوراق دفع ابريل 2022</t>
  </si>
  <si>
    <t>اوراق دفع مايو 2022</t>
  </si>
  <si>
    <t>اوراق دفع اغسطس 2022</t>
  </si>
  <si>
    <t>اوراق دفع سبتمبر 2022</t>
  </si>
  <si>
    <t>اوراق دفع اكتوبر 2022</t>
  </si>
  <si>
    <t>اوراق دفع نوفمبر 2022</t>
  </si>
  <si>
    <t>اوراق دفع ديسمبر 2022</t>
  </si>
  <si>
    <t>اوراق دفع يناير 2023</t>
  </si>
  <si>
    <t>اوراق دفع فبراير  2023</t>
  </si>
  <si>
    <t>اوراق دفع مارس  2023</t>
  </si>
  <si>
    <t>اوراق دفع ابريل  2023</t>
  </si>
  <si>
    <t>اوراق دفع مايو  2023</t>
  </si>
  <si>
    <t>ايرادات اخري _ محصله بدون ضريبه</t>
  </si>
  <si>
    <t>خصم مكتسب موردين</t>
  </si>
  <si>
    <t>اوراق دفع اعتماد تقنية الطلاء_ من الفرنسي</t>
  </si>
  <si>
    <t>اوراق دفع اعتماد الوبوند _ C069364_ من الفرنسي</t>
  </si>
  <si>
    <t>اوراق دفع اعتماد فيوتشر_ C069075_ من الفرنسي</t>
  </si>
  <si>
    <t>اوراق دفع اعتماد سانجوبان_ C069651_ من الفرنسي</t>
  </si>
  <si>
    <t>أجهزة و حاسوب وبرمجيات</t>
  </si>
  <si>
    <t>اجهزة وحاسبات  وبرامج _المصنع</t>
  </si>
  <si>
    <t>كريدل _ المصنع</t>
  </si>
  <si>
    <t>دفعة مقدمة 15%._الراشد _ الشقيق _17324</t>
  </si>
  <si>
    <t>دفعة مقدمة 15%._مشروع_مستشفي غرب جده  _10214 _سليمان الحبيب</t>
  </si>
  <si>
    <t>دفعة مقدمة 15%._مشروع_سابك الجبيل _10205 _شابورجي</t>
  </si>
  <si>
    <t>دفعة مقدمة 15%._مشروع _NEW SATELLITE _17773 _الراشد</t>
  </si>
  <si>
    <t>دفعة مقدمة 15%._مشروع مركز الملك عبدالله المالي310   _10212</t>
  </si>
  <si>
    <t>دفعة مقدمة 15%._مجموعة زيد الحسين _حدائق</t>
  </si>
  <si>
    <t>دفعة مقدمة 15%._شركة بايتور _Aramco P2.13 External Signage Logo</t>
  </si>
  <si>
    <t>دفعة مقدمة 15%._ادارة و تطوير مركز الملك عبدالله - KAFD310</t>
  </si>
  <si>
    <t>دفعة مقدمة 15%._مشروع طريق خريض  _شركة امداد _10220</t>
  </si>
  <si>
    <t>دفعة مقدمة 15%._شركة الراشد -WTS امر الشراء 17540</t>
  </si>
  <si>
    <t>دفعة مقدمة 15%._شركة السيف _ ساب</t>
  </si>
  <si>
    <t>دفعة مقدمة 15%._مشروع_نيوم _10224 _بكين</t>
  </si>
  <si>
    <t>دفعة مقدمة 15%._انتيلا ابها-تبوك-الدمام10221 - شركة المواطن  الدولية</t>
  </si>
  <si>
    <t>دفعة مقدمة 15%.شركةاريل _ مشروع TRANSFER STATION 321</t>
  </si>
  <si>
    <t>دفعة مقدمة 15%._مشروع_كاب 5 _10225 _بى اى سى بكين</t>
  </si>
  <si>
    <t>دفعة مقدمة 15%._Citc ابها-تبوك-الدمام10222 - شركة المواطن  الدولية</t>
  </si>
  <si>
    <t>دفعة مقدمة 15%._مشروع_Capita Gate Exit10 _شركة احمد محمد السيف</t>
  </si>
  <si>
    <t>دفعة مقدمة 15%._شركة وسائل التعمير للمقاولات _برج لما_10233</t>
  </si>
  <si>
    <t>دفعة مقدمة 15%._شركة سرعة الانجاز للصناعة _ كاس السعوديه للفروسي_10235</t>
  </si>
  <si>
    <t>دفعة مقدمة 15%._مشروع_STC _10234 _بى اى سى بكين</t>
  </si>
  <si>
    <t>دائنون _ عمولات مستحقه لؤى النجار</t>
  </si>
  <si>
    <t>دائنون _ عمولات مستحقه عامر القصراوى</t>
  </si>
  <si>
    <t>دائنون _ شركة فابكو للمقاولات _ زجاج</t>
  </si>
  <si>
    <t>دائنون _عمولات مستحقه _عبدالعزيز محمد حماد بن عنيق</t>
  </si>
  <si>
    <t>دائنون _ ورشة انظمة التركيب للالمنيوم _ سكراب</t>
  </si>
  <si>
    <t>دائنون _ مؤسسة كاجو للتجارة _ سكراب</t>
  </si>
  <si>
    <t>دائنون _ ورشة مهندس اسحاق-سكراب</t>
  </si>
  <si>
    <t>دائنون _ سامي عبداللة فيضي المحامي</t>
  </si>
  <si>
    <t>مخصص بدل ترك الخدمة</t>
  </si>
  <si>
    <t>مكافأة العاملين بالشركة _ مستحقه</t>
  </si>
  <si>
    <t>حصه راس المال _  مسلم عطاالله العازمي _6.75%</t>
  </si>
  <si>
    <t>حصه راس المال _  جميل محمد جميل _ 27%</t>
  </si>
  <si>
    <t>حصة راس المال _ شركة سدك التطويرية المحدودة _ 40%</t>
  </si>
  <si>
    <t>حصة راس المال _ شركة المنصورة للصناعات المعدنية_26.25%</t>
  </si>
  <si>
    <t>جاري شريك/ شركة سدك التطويرية المحدودة</t>
  </si>
  <si>
    <t>جاري شريك _ شركة المنصورة للصناعات المعدنية</t>
  </si>
  <si>
    <t>تجديد الاقامات وخروج وعوده-فحص-كارت عمل-نقل كفالات / تسويق - تسعير</t>
  </si>
  <si>
    <t>مصروفات متنوعة</t>
  </si>
  <si>
    <t>سفر وإنتقال و فنادق / تسويق - تسعير</t>
  </si>
  <si>
    <t>اخري _ ادارية</t>
  </si>
  <si>
    <t>بريد وهاتف  اداريه</t>
  </si>
  <si>
    <t>الزكاة الشرعية _ الدخل</t>
  </si>
  <si>
    <t>مصروف ديون مشكوك في تحصيلها</t>
  </si>
  <si>
    <t>م. ديون معدومة</t>
  </si>
  <si>
    <t>اجور عمالة يومية مؤجره _ تصنيع</t>
  </si>
  <si>
    <t>م.اعمال اللحام _ تصنيع</t>
  </si>
  <si>
    <t xml:space="preserve"> خامات _ماكينات اتوماتيك وابواب دورما</t>
  </si>
  <si>
    <t xml:space="preserve"> خامات _اعمال  رخام    _ .</t>
  </si>
  <si>
    <t xml:space="preserve"> خامات _اعمال الخشب   _ .</t>
  </si>
  <si>
    <t xml:space="preserve"> خامات _اعمال الخشب   _ مصنع الخشب</t>
  </si>
  <si>
    <t>مصروف تامين علي المشاريع</t>
  </si>
  <si>
    <t>اجور عمالة يومية مؤجره _ تركيبات</t>
  </si>
  <si>
    <t>رواتب ادارية خارجية مشرفين _ تركيبات</t>
  </si>
  <si>
    <t>م. حسابات انشائية _ تركيبات ومشاريع</t>
  </si>
  <si>
    <t>بنك الرياض _ SA1320000002453060559940</t>
  </si>
  <si>
    <t>مقدم _ مصاريف اخري</t>
  </si>
  <si>
    <t>مقدم _ تامين طبى _ المنيوم رقم _ 22147169</t>
  </si>
  <si>
    <t>مقدم _ تامين علي المشاريع</t>
  </si>
  <si>
    <t>مقدم _ تامين طبى _ المنصورة</t>
  </si>
  <si>
    <t>مقدم _ تمديد ضمان الدفعة المقدمة   _ المركز المالي</t>
  </si>
  <si>
    <t>مقدم _ تمديد ضمان النهائي   _ المركز المالي</t>
  </si>
  <si>
    <t>مخزن رقم 6</t>
  </si>
  <si>
    <t>مخزن رقم 7</t>
  </si>
  <si>
    <t>مدينون _  شركة تقنية البناء التجاريه _باوتك _ BAUTECH</t>
  </si>
  <si>
    <t>مدينون _ البناء التخصصية _ مبيعات زجاج_ASHAR</t>
  </si>
  <si>
    <t>مدينون _مصنع رمز البدران للصناعة</t>
  </si>
  <si>
    <t>مدينون _مؤسسة مسفر بن بريكان ال ظافر</t>
  </si>
  <si>
    <t>مدينون _شركة راك السعودية الصناعية</t>
  </si>
  <si>
    <t>مدينون _ مصنع تكنولوجيا المعادن _ سكراب</t>
  </si>
  <si>
    <t>ضمان اعمال_ شركة باكس - المترو_10145.</t>
  </si>
  <si>
    <t>ضمان اعمال_ شابورجي_سابك الجبيل 10205</t>
  </si>
  <si>
    <t>ضمان أعمال  _  مجموعة وادى مرامر الانشائية-متحف الباحة 10084</t>
  </si>
  <si>
    <t>ضمان اعمال _ شركة الفوزان _سلالم 10171</t>
  </si>
  <si>
    <t>ضمان أعمال  _ ادارة و تطوير مركز الملك عبدالله _ KAFD310</t>
  </si>
  <si>
    <t>ضمان أعمال  _ شركة بايتور_ مدارس مسك</t>
  </si>
  <si>
    <t>ضمان أعمال  _ شركة فريسنيه_ قصر العدل</t>
  </si>
  <si>
    <t>ضمان اعمال _ شركة سليمان الحبيب_مستشفى غرب جده 10214</t>
  </si>
  <si>
    <t>ضمان اعمال_شركة بى اى سى -بكين-نيوم_10224</t>
  </si>
  <si>
    <t>ضمان اعمال_شركة التعفف للاعمال الكهربائية-مستشفى المرجان</t>
  </si>
  <si>
    <t>ضمان اعمال _ شركة مواطن الدولية _محطات الطيف الترددى ابها الدمام تبوك</t>
  </si>
  <si>
    <t>ضمان اعمال_ شركة الراشد - الشقيق_ 17324</t>
  </si>
  <si>
    <t>ضمات اعمال _عمولة 22 % - ليندنر _2382253.64</t>
  </si>
  <si>
    <t>ضمان اعمال _عمولة توريد زجاج - ليندنر _2749231.56</t>
  </si>
  <si>
    <t>ضمان بنكي_ دفعة مقدمه _ كاب 2 السيف _بنك البلاد.</t>
  </si>
  <si>
    <t>ضمان بنكي_ ابتدائي _المركز المالي _KAFD _ رقم R122435</t>
  </si>
  <si>
    <t>ضمان بنكي_ نهائي 10%_مشروع سليمان الحبيب _1,539,150_الفرنسي_125364</t>
  </si>
  <si>
    <t>أوراق قبض</t>
  </si>
  <si>
    <t>اعمال تحت التنفيذ 5% عام 2019و2020_ مشاريع</t>
  </si>
  <si>
    <t>اعمال تحت التنفيذ 15%_ عام2022 _ مشاريع</t>
  </si>
  <si>
    <t>خطاب ضمان الجدية فورستر_  C069450_البنك الفرنسي</t>
  </si>
  <si>
    <t>خطاب ضمان الجدية فيوتشر _ C069075_البنك الفرنسي</t>
  </si>
  <si>
    <t>خطاب ضمان الجدية الوبوند ميدل ايست_ C069364_البنك الفرنسي.</t>
  </si>
  <si>
    <t>خطاب ضمان الجدية EFP _ C069413_البنك الفرنسي.</t>
  </si>
  <si>
    <t>خطاب ضمان الجدية سانت جوبان_ C069651_البنك الفرنسي.</t>
  </si>
  <si>
    <t>دفعة مقدمة مورد_ شركة ضمن البناء للمقاولات العامة _ نيوم</t>
  </si>
  <si>
    <t>دفعة مقدمة مورد_ شركة ضمن البناء للمقاولات العامة_ مسك</t>
  </si>
  <si>
    <t>دفعة مقدمة مورد_ شركة ضمن البناء للمقاولات العامة _ رضايات</t>
  </si>
  <si>
    <t>ارباح تمويل _ سيارات</t>
  </si>
  <si>
    <t>مقاول عمالة  _  شركة مزايا الاداء لمقاولات</t>
  </si>
  <si>
    <t>مقاول عمالة  _ مؤسسة سور العاصمة للمقاولات حبيب</t>
  </si>
  <si>
    <t>مقاول عمالة _ تواصل التعمير للمقاولات</t>
  </si>
  <si>
    <t>مقاول عمالة _ مؤسسة غنام تركي السبيعي</t>
  </si>
  <si>
    <t>مقاول عمالة _ رمال ورماح للمقاولات</t>
  </si>
  <si>
    <t>مقاول عمالة _ مؤسسة هيا حسين العقيدي</t>
  </si>
  <si>
    <t>مقاول عمالة _ شركة محمد سالم قريش وشريكه</t>
  </si>
  <si>
    <t>مقاول عمالة _ مؤسسة عبدالرحمن علي فقيهي للمقاولات</t>
  </si>
  <si>
    <t>مقاول عمالة _ خالد حمد حمود / حنيف - يوميات</t>
  </si>
  <si>
    <t>مقاول عمالة _ مؤسسة فهد سمير سمران الحربي</t>
  </si>
  <si>
    <t>مقاول عمالة  _ مؤسسة فارس الريم للمقاولات.</t>
  </si>
  <si>
    <t>مقاول عمالة_مؤسسة العنود علي احمد مباركي</t>
  </si>
  <si>
    <t>مقاول عمالة _ مؤسسة انظمة الموارد للمقاولات</t>
  </si>
  <si>
    <t>مقاول عمالة _شركة بشائر الخير للمقاولات</t>
  </si>
  <si>
    <t>مقاول _  ود عبدالوهاب ابراهيم العانوس</t>
  </si>
  <si>
    <t>مقاول _ ابو طلحه - يوميات</t>
  </si>
  <si>
    <t>مقاول _ ابو حسن مشروع_ البنك الاهلي  - يوميات</t>
  </si>
  <si>
    <t>مقاول _ مقال باطن_رضا</t>
  </si>
  <si>
    <t>مقاول _  مبدعين المستقبل للمقاولات _حديد مسك</t>
  </si>
  <si>
    <t>مقاول _ العين المحدودة للمقاولات_مستشفى  الحبيب0</t>
  </si>
  <si>
    <t>مقاول _ مهدي صالح بن عاطف_</t>
  </si>
  <si>
    <t>شركة المسؤول للمقاولات العامه - سليمان الحبيب</t>
  </si>
  <si>
    <t>مؤسسة عبد العليم رجاء الله البشرى للمقاولات العامه - سليمان الحبيب</t>
  </si>
  <si>
    <t>مقاول _ تحت التعديل</t>
  </si>
  <si>
    <t>مقاول _  حنيف الله _ كاست استيل ABVR_ وKAP 2 A</t>
  </si>
  <si>
    <t>مقاول _   سما الهلال _ مشروع المركز المالي310</t>
  </si>
  <si>
    <t>مقاول _ مؤسسة البلاد الرائدة - داري قريش كرتينول</t>
  </si>
  <si>
    <t>مقاول _ ليان نواف علي الحنان _سليمان الحبيب جده</t>
  </si>
  <si>
    <t>مقاول _ شركة هند ناصر الدوسرى - المرجان</t>
  </si>
  <si>
    <t>مؤسسة التعمير المميزه  _ مشروع مستشفي الحبيب</t>
  </si>
  <si>
    <t>مقاول _شركة عصام قباني _ANM_وPO.200500100</t>
  </si>
  <si>
    <t>مقاول _شركة عصام قباني _ مدارس مسك</t>
  </si>
  <si>
    <t>مقاول _شركة مصنع درفات _ سليمان الحبيب</t>
  </si>
  <si>
    <t>مقاول _عوض احمد فرغلي حسن _دهان جيزان</t>
  </si>
  <si>
    <t>مقاول _ سكاب  للمقاولات العامة _ مدارس مسك</t>
  </si>
  <si>
    <t>مقاول _  القوة السوداء للمقاولات_ kfed 310</t>
  </si>
  <si>
    <t>مقاول_  مؤسسة زاخر الرائدة التجارية-مستشفى المرجان</t>
  </si>
  <si>
    <t>مقاول _ ساري الليل تركيب المشاريع</t>
  </si>
  <si>
    <t>مقاول عمالة _ ساري الليل</t>
  </si>
  <si>
    <t>مقاول _مؤسسة عثمان علي عبدالعزيز العجروشى</t>
  </si>
  <si>
    <t>مقاول _ دوائر الاساس للمقاولات(عدنان بكر سابقا) _ ارميتال</t>
  </si>
  <si>
    <t>مقاول _ بريق نجد للتجارة والمقاولات _NCB</t>
  </si>
  <si>
    <t>مقاول _ محمد ناصر بن راجح وشركاه _ مدارس مسك</t>
  </si>
  <si>
    <t>مقاول عمالة  _ مؤسسة اسيا برومينادا</t>
  </si>
  <si>
    <t>مقاول_ مؤسسة الجوهرة للمقاولات</t>
  </si>
  <si>
    <t>مؤسسة الفراس  للمقاولات.</t>
  </si>
  <si>
    <t>مقاول_ عمار القاضي للمقاولات _سليمان الحبيب</t>
  </si>
  <si>
    <t>مقاول _ اسلوب الدولية للمقاولات _سابك الجبيل</t>
  </si>
  <si>
    <t>مؤسسة انملة التطوير  للمقاولات</t>
  </si>
  <si>
    <t>ورشة سامى كاظم راضى الشمرى للصيانه - المركز المالي 310</t>
  </si>
  <si>
    <t>مقاول _  احمد  فراج الرفاعى التجارية</t>
  </si>
  <si>
    <t>مقاول_ لوله حسين علي كعبي للمقاولات</t>
  </si>
  <si>
    <t>مقاول _ حسن محمدحمدان الحربى_ مستشفي سليمان الحبيب</t>
  </si>
  <si>
    <t>مقاول _ بندر مسعود العتيني _ خريص ارك</t>
  </si>
  <si>
    <t>مقاول _ فريق المتحدة للفحص TUV</t>
  </si>
  <si>
    <t>ضمان اعمال مقاول _  محمد عيد _ABVR</t>
  </si>
  <si>
    <t>ضمان اعمال مقاول _  ساري الليل صادق  _متحف الباحة</t>
  </si>
  <si>
    <t>ضمان اعمال مقاول _  شركة ضمن البناء للمقاولات العامة_ نيوم</t>
  </si>
  <si>
    <t>ضمان اعمال مقاول _  شركة ضمن البناء للمقاولات العامة_ مسك</t>
  </si>
  <si>
    <t>سياره _ تويوتا كورولا _2021  _ د ي ق 3132_عبداللطيف جميل</t>
  </si>
  <si>
    <t>سياره _ تويوتا هايلكس غماره_2022 _لوحة رقم ب ص د -2192 _الخشب</t>
  </si>
  <si>
    <t>سياره _ تويوتا باص كوستر _2014 -لوحة  ا هـ ص 3826</t>
  </si>
  <si>
    <t>سياره _ كيا سبورتيج_ 2023_ لوحة رقم ر د ط 1889_ عبداللطيف جميل</t>
  </si>
  <si>
    <t>سياره _ كيا سبورتيج_ 2023_ لوحة رقم ر د ط 1943 _ عبداللطيف جميل</t>
  </si>
  <si>
    <t>سياره _ فورد اكسبلورر_2022_  لوحة رقم ر د ك 9320 -عبداللطيف جميل0</t>
  </si>
  <si>
    <t>سياره_  تويوتا  باص كوستر 23 راكب_ لوحة ب ص ط  3367</t>
  </si>
  <si>
    <t>سياره_  تويوتا باص كوستر 23 راكب لوحة ب ص ل 7321 _ عبداللطيف جميل0</t>
  </si>
  <si>
    <t>سياره_ فورد تيريتوري _2023_لوحة ر د و 4930 _ عبد اللطيف جميل</t>
  </si>
  <si>
    <t>سياره_ تويوتا هايلكس_ 2023_ لوحة رقم ب ص م 9134 _ عبد اللطيف جميل</t>
  </si>
  <si>
    <t>سياره_ م جهاد و محمود نصار _ الجبر للتمويل</t>
  </si>
  <si>
    <t>ذمم_ د صابر عبدالسلام محمود ابوالمجد_1004</t>
  </si>
  <si>
    <t>ذمم_محمد نور احمد محمد 1175</t>
  </si>
  <si>
    <t>ذمم_ تهامي عبد العال عبد الونيس -4826</t>
  </si>
  <si>
    <t>ذمم_ محمود احمد محمد  ابو ضيف-4057</t>
  </si>
  <si>
    <t>ذمم_ جمال ناصر عمر الباكستاني_ 4066</t>
  </si>
  <si>
    <t>ذمم_ عكراش محمد خبران_3011_ مغلق</t>
  </si>
  <si>
    <t>ذمم_ محمد معراج انصاري_4244</t>
  </si>
  <si>
    <t>ذمم _ محمود محمد عبد اللطيف  _4789</t>
  </si>
  <si>
    <t>ذمم_احمدعوض طلبه جاد_4479</t>
  </si>
  <si>
    <t>ذمم _ مامون بيفاري _عماله خارجية</t>
  </si>
  <si>
    <t>ذمم_ابو الكلام ابو الكاسيم_ عمالة خارجيه</t>
  </si>
  <si>
    <t>ذمم_مينتو اولادير_ عمالة خارجيه</t>
  </si>
  <si>
    <t>ذمم_احمد شاهزاد_ عمالة خارجيه</t>
  </si>
  <si>
    <t>ذمم_محمد علي الامين_ عمالة خارجيه</t>
  </si>
  <si>
    <t>ذمم_محمد مياه محمد كوثر_ عمالة خارجيه</t>
  </si>
  <si>
    <t>ذمم_سهيل سيكدار_ عمالة خارجيه</t>
  </si>
  <si>
    <t>ذمم_محمد مجيد  مد ارشد -عماله خارجيه</t>
  </si>
  <si>
    <t>ذمم_محمد لطفى محمد مصطفى_4584</t>
  </si>
  <si>
    <t>ذمم _ السيد محمد كمال شعير_4610</t>
  </si>
  <si>
    <t>ذمم_ سوكى داس 4615</t>
  </si>
  <si>
    <t>ذمم_ سير بهادور سونار 4616</t>
  </si>
  <si>
    <t>ذمم_ راجيش سونار 4617</t>
  </si>
  <si>
    <t>ذمم_ ماجو لال شوادرى 4618</t>
  </si>
  <si>
    <t>ذمم_ محمد شاه جيهان 4619</t>
  </si>
  <si>
    <t>ذمم_ عباس عبد المالك 4620</t>
  </si>
  <si>
    <t>ذمم _ اسلام كامرول _ 4627</t>
  </si>
  <si>
    <t>ذمم _ محمد عليم مياه _ 4628</t>
  </si>
  <si>
    <t>ذمم _ محمد نيوم حسين _ 4629</t>
  </si>
  <si>
    <t>ذمم _ حبيب الرحمن _ 4630</t>
  </si>
  <si>
    <t>ذمم _ محمد مشرف _ 4631</t>
  </si>
  <si>
    <t>ذمم _ رسماء بطحي  غازي العتيبي_3001</t>
  </si>
  <si>
    <t>ذمم _ جواهر سالم هلال العتيبي_3002</t>
  </si>
  <si>
    <t>ذمم _ عزه محمد الشهري_3003</t>
  </si>
  <si>
    <t>ذمم _عائشة نايف عمر العتيبي_3004</t>
  </si>
  <si>
    <t>وضحا طريقي عمر العتيبي_3007</t>
  </si>
  <si>
    <t>سليمان علي عبدالله المسلم التميمي_3010</t>
  </si>
  <si>
    <t>فيصل محمد عثمان خبراني_3011</t>
  </si>
  <si>
    <t>عيشة مروعي محمد خبراني_3012</t>
  </si>
  <si>
    <t>دلال نايف جاموس الشمري_3013</t>
  </si>
  <si>
    <t>فاطمه محمد عثمان خبراني_3014</t>
  </si>
  <si>
    <t>صيفية محمد عثمان خبراني_3015</t>
  </si>
  <si>
    <t>سحر حسن مروعي خبراني_3018</t>
  </si>
  <si>
    <t>متعبه علي عبدالله خبراني_3021</t>
  </si>
  <si>
    <t>ليلة عثمان خبراني_3022</t>
  </si>
  <si>
    <t>عبدالله سعد الشهراني_3024</t>
  </si>
  <si>
    <t>حنان مريح سعد الشهراني_3025</t>
  </si>
  <si>
    <t>شارع حسن شارع الرمثي_3026</t>
  </si>
  <si>
    <t>خيرية نافع محمد عسيري_3028</t>
  </si>
  <si>
    <t>مريم خليف مثني الحربي_3030</t>
  </si>
  <si>
    <t>سعود محمد عبدالله المعدي_3031</t>
  </si>
  <si>
    <t>نوره سعد عبدالله الشهراني_3033</t>
  </si>
  <si>
    <t>غدير  سعود السبيعي_3034</t>
  </si>
  <si>
    <t>سعاد محمد عثمان خبراني_3035</t>
  </si>
  <si>
    <t>جميله يحي احمد خبراني_3036</t>
  </si>
  <si>
    <t>مها صالح فنيس الاحمري_3038</t>
  </si>
  <si>
    <t>عائشة محمد يحي القحطاني_3039</t>
  </si>
  <si>
    <t>يزيد ابراهيم زيد السبيعي_3041</t>
  </si>
  <si>
    <t>مشاعل محمد ابن مسفر القحطاني_3042</t>
  </si>
  <si>
    <t>قذله علي عبدالله شعلان_3044</t>
  </si>
  <si>
    <t>صالحه عبود سعد الشهراني_3045</t>
  </si>
  <si>
    <t>----------------------لاغى _3046</t>
  </si>
  <si>
    <t>حسايف عارف فارع العتيبي_3047</t>
  </si>
  <si>
    <t>زايده مسفر ابن دليم القحطاني_3048</t>
  </si>
  <si>
    <t>زهره عايض القحطاني_3049</t>
  </si>
  <si>
    <t>مها حبيب عبيد الاحمري_3050</t>
  </si>
  <si>
    <t>ذمم_ايمان السيف_3052</t>
  </si>
  <si>
    <t>هيا عبدالله عبدالرحمن المعدي_3053</t>
  </si>
  <si>
    <t>علي ابراهيم زيد السبيعي_3056</t>
  </si>
  <si>
    <t>فاطمه شمروخ حويد العتيبي_3059</t>
  </si>
  <si>
    <t>فهد عطا الله سالم العازمي_3060</t>
  </si>
  <si>
    <t>سعود عبدالله سعود ال هلال_3061</t>
  </si>
  <si>
    <t>حمد علي بن عبدالله ال مغيره_3062</t>
  </si>
  <si>
    <t>هياء محمد بن عبدالله الحقباني_3064</t>
  </si>
  <si>
    <t>غزوي مناحي عمر العتيبي_3065</t>
  </si>
  <si>
    <t>الهنوف شباب محمد العتيبي_3066</t>
  </si>
  <si>
    <t>روابي شباب محمد العتيبي_3067</t>
  </si>
  <si>
    <t>عزيزة نائف عمر العتيبي_3068</t>
  </si>
  <si>
    <t>ابتهال ابراهيم زيد السبيعي_3070</t>
  </si>
  <si>
    <t>هياء ابراهيم زيد السبيعي_3071</t>
  </si>
  <si>
    <t>ضاري طلال نايف الشمري_3072</t>
  </si>
  <si>
    <t>نوره علي حمد الخطيب_3073</t>
  </si>
  <si>
    <t>نوير مرزوق سلطان العتيبي_3074</t>
  </si>
  <si>
    <t>بدرية نايف جاموس الشمري_3075</t>
  </si>
  <si>
    <t>رغد علي عبدالله ال مغيره_3076</t>
  </si>
  <si>
    <t>غيداء ناصر بن حمد التميمي_3077</t>
  </si>
  <si>
    <t>حنان مسفر ابن دليم القحطاني_3078</t>
  </si>
  <si>
    <t>رشاء عبدالرحمن شفلوت علي_3079</t>
  </si>
  <si>
    <t>سعد مريح سعد الشهراني_3080</t>
  </si>
  <si>
    <t>مني علي سعد ال زيدان_3081</t>
  </si>
  <si>
    <t>زينب عبدالله صالح الحربي_3083</t>
  </si>
  <si>
    <t>محمد عطيه سالم العازمي_3084</t>
  </si>
  <si>
    <t>احمد عطا الله سالم السياف العازمي_3086</t>
  </si>
  <si>
    <t>العنود عثمان محمد الشمري_3087</t>
  </si>
  <si>
    <t>نوره ابراهيم عبد العزيز_3088</t>
  </si>
  <si>
    <t>فاطمة علي السبيعي_3089</t>
  </si>
  <si>
    <t>نوال عايض عبدالله القحطاني_3091</t>
  </si>
  <si>
    <t>عهود عثمان محمد الشمري_3092</t>
  </si>
  <si>
    <t>اميره العتيبي_3093</t>
  </si>
  <si>
    <t>هاجر العتيبي_3094</t>
  </si>
  <si>
    <t>عواطف العتيبي_3095</t>
  </si>
  <si>
    <t>عديمة القسامي_3096</t>
  </si>
  <si>
    <t>محمد علي العويس_3097</t>
  </si>
  <si>
    <t>حنان الحارثي_3098</t>
  </si>
  <si>
    <t>منيرة خليف سالم الشمري_3099</t>
  </si>
  <si>
    <t>نهير سلمان سليمان العازمي_3101</t>
  </si>
  <si>
    <t>مها ناصر مبارك الشهراني_3102</t>
  </si>
  <si>
    <t>حليمه ناصر علي الاسمري_3104</t>
  </si>
  <si>
    <t>نوره حماد حمد الدوسري_3106</t>
  </si>
  <si>
    <t>عمره محمد علي القحطاني_3107</t>
  </si>
  <si>
    <t>بشاير علي عبدالله القحطاني_3108</t>
  </si>
  <si>
    <t>ريم عبدالله بن هادي النجراني_3109</t>
  </si>
  <si>
    <t>فاطمه محمد سعيد القحطاني_3111</t>
  </si>
  <si>
    <t>فاطمه مسفر دليم القحطاني_3112</t>
  </si>
  <si>
    <t>العنود سالم بن عبدالله القحطاني_3116</t>
  </si>
  <si>
    <t>منيرة عطيه زايد الحارثي_3118</t>
  </si>
  <si>
    <t>هياء محمد سطام الشمري_3119</t>
  </si>
  <si>
    <t>عائشة ظافر محمد الشهراني_3120</t>
  </si>
  <si>
    <t>مها علي حمد السبيعي_3121</t>
  </si>
  <si>
    <t>سعده سلمان سليمان العازمي_3122</t>
  </si>
  <si>
    <t>خيرية علي القحطاني_3123</t>
  </si>
  <si>
    <t>سعيد سعد عبدالله الشهراني_3124</t>
  </si>
  <si>
    <t>عبدالله سعود زيد السبيعي_3125</t>
  </si>
  <si>
    <t>نوري طريقي عمر العتيبي_3126</t>
  </si>
  <si>
    <t>رفعه سالم عبدالله الدوسري_3127</t>
  </si>
  <si>
    <t>نوره حمد علي السبيعي_3128</t>
  </si>
  <si>
    <t>حنان حمد علي السبيعي_3129</t>
  </si>
  <si>
    <t>نشميه محمد علي السبيعي_3130</t>
  </si>
  <si>
    <t>الهنوف محمد علي السبيعي_3132</t>
  </si>
  <si>
    <t>مرام صالح فنيس الاحمري_3133</t>
  </si>
  <si>
    <t>عطره حسن مبارك الشهراني_3134</t>
  </si>
  <si>
    <t>اماني حسن الحلو العنزي_3135</t>
  </si>
  <si>
    <t>حصه خالد عبيد المطيري_3136</t>
  </si>
  <si>
    <t>رحاب داله غويزي الروقي_3137</t>
  </si>
  <si>
    <t>صالح سالم عايد العازمي_3138</t>
  </si>
  <si>
    <t>منيره مسفر ابن دليم القحطاني_3139</t>
  </si>
  <si>
    <t>نوال محمد بن راشد ال مغيره_3147</t>
  </si>
  <si>
    <t>فلوه مسفر ابن دليم القحطاني_3148</t>
  </si>
  <si>
    <t>عبد الله سلمان سعيد ال حفيان_3149</t>
  </si>
  <si>
    <t>منيره عبود سعد الشهراني_3150</t>
  </si>
  <si>
    <t>نجوي سعيد حارث عسيري_3151</t>
  </si>
  <si>
    <t>فاطمه علي ناصر الشهراني_3152</t>
  </si>
  <si>
    <t>ميعاد محمد سالم الاحمري_3153</t>
  </si>
  <si>
    <t>فاطمه محمد احمد المنبهي_3154</t>
  </si>
  <si>
    <t>هيله مريح سعد الشهراني_3155</t>
  </si>
  <si>
    <t>سلمي يحي محمد الاسمري_3156</t>
  </si>
  <si>
    <t>فوزية مريح سعد الشهراني_3157</t>
  </si>
  <si>
    <t>صالحه سعيد مرعي القحطاني_3158</t>
  </si>
  <si>
    <t>عائشة حسن مبارك الشهراني_3159</t>
  </si>
  <si>
    <t>هيفاء علي محمد القحطاني_3160</t>
  </si>
  <si>
    <t>مشعاء مبارك حمد الدوسري_3161</t>
  </si>
  <si>
    <t>عطره مانع سالم الاحمري_3162</t>
  </si>
  <si>
    <t>مشيرة سعيد علي القحطاني_3163</t>
  </si>
  <si>
    <t>نواف سعد مشبب الاحمري_3164</t>
  </si>
  <si>
    <t>هدي محمد القحطاني_3165</t>
  </si>
  <si>
    <t>شيخه فهد صالح القحطاني_3166</t>
  </si>
  <si>
    <t>رجحاء عبدالله سعيد الشهراني_3167</t>
  </si>
  <si>
    <t>سامي يحي محمد الاسمري_3168</t>
  </si>
  <si>
    <t>وصايف مريح سعد الشهراني_3169</t>
  </si>
  <si>
    <t>مشاعل محمد حسن الشهراني_3170</t>
  </si>
  <si>
    <t>فوزية صديق بن عبده سهلي_3171</t>
  </si>
  <si>
    <t>رهام عبد الرحمن شفلوت القحاني_3172</t>
  </si>
  <si>
    <t>مهند عبد الله سعد الشهراني_3173</t>
  </si>
  <si>
    <t>وداد محمد ساري العتيبي_3174</t>
  </si>
  <si>
    <t>المها بندر عبدالله العتيبي_3175</t>
  </si>
  <si>
    <t>نجود صالح عبدالله الريشي_3177</t>
  </si>
  <si>
    <t>سميه محمد حسن الشهراني_3178</t>
  </si>
  <si>
    <t>غيداء علي محمد القحطاني_3179</t>
  </si>
  <si>
    <t>اسرار احمد سعيد الاحمري_3180</t>
  </si>
  <si>
    <t>شريفه سفلوت محمد القحطاني_3181</t>
  </si>
  <si>
    <t>اصايل احمد سعيد الاحمري_3182</t>
  </si>
  <si>
    <t>ظافره محمد سعيد القحطاني_3183</t>
  </si>
  <si>
    <t>مريم عبد الله ابراهيم الدخان_3184</t>
  </si>
  <si>
    <t>ذمم_ محمود جلال ابو طير -1154</t>
  </si>
  <si>
    <t>ذمم _محمد شكيل مياه -4637</t>
  </si>
  <si>
    <t>ذمم _ ديليراج نيبالى -4638</t>
  </si>
  <si>
    <t>ذمم_صلاح الدين عبد الحى_ عمالة خارجية</t>
  </si>
  <si>
    <t>ذمم_شوجى مهين _عمالة خارجية</t>
  </si>
  <si>
    <t>ذمم  _ ادجار ألان جونزا جاكروز_1155</t>
  </si>
  <si>
    <t>نايف محمد حمود العلوي الشمري_3176</t>
  </si>
  <si>
    <t>ذمم _ محمد عابد عابد_4622</t>
  </si>
  <si>
    <t>ذمم_ مصطفي امين صابر صابر_4632</t>
  </si>
  <si>
    <t>ذمم _ اسماعيل عطيه عبد المنعم محمود _4633</t>
  </si>
  <si>
    <t>ذمم _ محمد منصور محمد حجاب_4634</t>
  </si>
  <si>
    <t>ذمم _ رضا حسن محمود شتا_4635</t>
  </si>
  <si>
    <t>ذمم _ محمود محمود عبد الله كشك_4636</t>
  </si>
  <si>
    <t>ذمم  _ كارثى كين سيفا راج _1156</t>
  </si>
  <si>
    <t>ذمم _ محمد اسرافيل _4642</t>
  </si>
  <si>
    <t>ذمم _ اشرف على خان _4643</t>
  </si>
  <si>
    <t>ذمم _ موزنى مياه _4644</t>
  </si>
  <si>
    <t>ذمم _ محمد انى مياه _4645</t>
  </si>
  <si>
    <t>ذمم _ محمد روستم على مياه _4646</t>
  </si>
  <si>
    <t>ذمم _ توفزال حسين _4647</t>
  </si>
  <si>
    <t>ذمم _ بشوجيت داس  _4648</t>
  </si>
  <si>
    <t>ذمم _ رشاد رشاد الشهيدى محمد  -4639</t>
  </si>
  <si>
    <t>ذمم _ محمد رمضان خان -4640</t>
  </si>
  <si>
    <t>ذمم _ محمود نبجان شيخ -4641</t>
  </si>
  <si>
    <t>ذمم _ سنتسون اولناجان بلداد  _4649</t>
  </si>
  <si>
    <t>ذمم _ اسامه عبد الله محمد معدي _ 3185</t>
  </si>
  <si>
    <t>ذمم _ عبد الله ناصر عبد العزيز الصويغ_3186</t>
  </si>
  <si>
    <t>ذمم _ حصه سلطان حمود السبيعي_3187</t>
  </si>
  <si>
    <t>ذمم _ عفاف معيوب ثواب الرشيدي_3188</t>
  </si>
  <si>
    <t>ذمم _ محمد الامين انتاج  -4652</t>
  </si>
  <si>
    <t>ذمم _ رضوان محمد سليم العطار _1158</t>
  </si>
  <si>
    <t>ذمم _  ابراهيم حلمي ابراهيم فرج - 4650</t>
  </si>
  <si>
    <t>ذمم _ ذميز محمد بوتور _1159</t>
  </si>
  <si>
    <t>ذمم _ ماجد اقبال محمد طالب حسين _1160</t>
  </si>
  <si>
    <t>ذمم _ على وصفى عمر حمزة _1161</t>
  </si>
  <si>
    <t>ذمم _ بيير احمد -4654</t>
  </si>
  <si>
    <t>ذمم _ يوسف الرشيدي _ 1157</t>
  </si>
  <si>
    <t>ذمم _ ذكريا السيد ابراهيم -4656</t>
  </si>
  <si>
    <t>ذمم _ احمد حمدى عبد الرسول -4657</t>
  </si>
  <si>
    <t>ذمم _ احمد مصطفي الطوخي _1163</t>
  </si>
  <si>
    <t>ذمم _ محمد ابوالخير حسن  راضي_4661</t>
  </si>
  <si>
    <t>ذمم _  ALBERT LOUS_ 310</t>
  </si>
  <si>
    <t>ذمم _ جلال  احمد _ 310</t>
  </si>
  <si>
    <t>ذمم _ عبد الستار _ 310</t>
  </si>
  <si>
    <t>ذمم _ مصطفي افضل رحمان سهيل  _ 310</t>
  </si>
  <si>
    <t>ذمم _ محمد عبد الرحمن  _ 310</t>
  </si>
  <si>
    <t>ذمم _ ثرى بابلوب داش -4663</t>
  </si>
  <si>
    <t>ذمم _ اسلام ابراهيم زهران _4658</t>
  </si>
  <si>
    <t>ذمم _ خورشيد علي عامر حنيني_4659</t>
  </si>
  <si>
    <t>ذمم _ عدنان خان افزال وحيد _4660</t>
  </si>
  <si>
    <t>ذمم _ كوكان داس _ 4664</t>
  </si>
  <si>
    <t>ذمم _ محمد سليم نوازن خان _ 4665</t>
  </si>
  <si>
    <t>ذمم _ حبيب نواز حكيم الله خان _ 4666.</t>
  </si>
  <si>
    <t>ذمم _ مهره محمد مسفر القحطاني_3190</t>
  </si>
  <si>
    <t>ذمم _ محمد السيد الخولي _ 4668.</t>
  </si>
  <si>
    <t>ذمم _ احمد محمد ابراهيم  _ 4667.</t>
  </si>
  <si>
    <t>سارة محمد حسن الشهراني_3189</t>
  </si>
  <si>
    <t>ذمم _ حكيم خان امان  _ 4669.</t>
  </si>
  <si>
    <t>ذمم _ السيد سالم محمد المدني _ 4670.</t>
  </si>
  <si>
    <t>ذمم _ محمد محمود محمد محمود _4671</t>
  </si>
  <si>
    <t>ذمم _ سيد عبد المنصور _310</t>
  </si>
  <si>
    <t>ذمم_ حكيم الدين امين الدين -4672</t>
  </si>
  <si>
    <t>ذمم _ جون فيليب فالوباليل _4653</t>
  </si>
  <si>
    <t>ذمم _ يوسف عايد مرزوق الشمري_1165</t>
  </si>
  <si>
    <t>ذمم _ عبدالهادي محمد سالم _ 4673</t>
  </si>
  <si>
    <t>ذمم _ محمود سعيد طه عليوه_ 1162</t>
  </si>
  <si>
    <t>ذمم _ لؤي اشرف يوسف احمد محمود _ 1164</t>
  </si>
  <si>
    <t>ذمم _ شابو كاندير امبان انتو_4651</t>
  </si>
  <si>
    <t>ذمم _ محمد محمود محمد علوان _ 4655</t>
  </si>
  <si>
    <t>ذمم_ حسن ابراهيم حسان ابراهيم-4674</t>
  </si>
  <si>
    <t>ذمم _ عمار سيف قائد العقيبي_1166</t>
  </si>
  <si>
    <t>ذمم _عبدالعزيز محمد حمادة عنيق _310</t>
  </si>
  <si>
    <t>ذمم _ كومار افضل افضل محمود_1167</t>
  </si>
  <si>
    <t>ذمم _مصطفي مليجي محمد المليجي _4662</t>
  </si>
  <si>
    <t>ذمم _ ابو نصار _4679</t>
  </si>
  <si>
    <t>ذمم _ عاصف شعيب _4680</t>
  </si>
  <si>
    <t>ذمم_ شاهفاز عابد الحي _4681</t>
  </si>
  <si>
    <t>ذمم_ياسر فاروق جمال الدين العادلي_1169</t>
  </si>
  <si>
    <t>ذمم_محمد افتخار علم_1170</t>
  </si>
  <si>
    <t>ذمم_سيديش سانجاي اتافالي_1171</t>
  </si>
  <si>
    <t>ذمم_محمد  أفضل_4682</t>
  </si>
  <si>
    <t>ذمم_محمد جواد_4683</t>
  </si>
  <si>
    <t>ذمم_صبحي صديق علي_4684</t>
  </si>
  <si>
    <t>ذمم_ايتواري اسلو_4685</t>
  </si>
  <si>
    <t>ذمم_افجال علم_4686</t>
  </si>
  <si>
    <t>ذمم_تبريج علم_4687</t>
  </si>
  <si>
    <t>ذمم_محمد مياجان_4688</t>
  </si>
  <si>
    <t>ذمم_تيلاك باهاري_4689</t>
  </si>
  <si>
    <t>ذمم_ألوج ملاح_4690</t>
  </si>
  <si>
    <t>ذمم_كاملش ملاح_4691</t>
  </si>
  <si>
    <t>ذمم_تيكا رام دانجي_4692</t>
  </si>
  <si>
    <t>ذمم_ساتيانارايان ثارو_4693</t>
  </si>
  <si>
    <t>ذمم_رامكوال ساه رونيار_4694</t>
  </si>
  <si>
    <t>ذمم_هوم نات كاجمير_4695</t>
  </si>
  <si>
    <t>ذمم_كادجا بهادور ثابا_4696</t>
  </si>
  <si>
    <t>ذمم_لاكسمي براساد لاكاندري_4697</t>
  </si>
  <si>
    <t>ذمم_بيد نارايان كاجمير_4698</t>
  </si>
  <si>
    <t>ذمم_رامجيت ملاح_4699</t>
  </si>
  <si>
    <t>ذمم_بانشرام ملاح_4700</t>
  </si>
  <si>
    <t>ذمم_بابو ملاح_4701</t>
  </si>
  <si>
    <t>ذمم_عمار الملاح_4702</t>
  </si>
  <si>
    <t>ذمم_شاندرا لال وايبا_4703</t>
  </si>
  <si>
    <t>ذمم_راتنا بهادور ثوكار_4704</t>
  </si>
  <si>
    <t>ذمم_راج مان مقتان_4705</t>
  </si>
  <si>
    <t>ذمم_مانوج سينغ_4706</t>
  </si>
  <si>
    <t>ذمم_داسكندار ملاح_4707</t>
  </si>
  <si>
    <t>ذمم_غوري شكار ملاح_4708</t>
  </si>
  <si>
    <t>ذمم_جاي رام ملاح_4709</t>
  </si>
  <si>
    <t>ذمم_دينيش لاكاندري_4710</t>
  </si>
  <si>
    <t>ذمم_سوم لال تامانج_4711</t>
  </si>
  <si>
    <t>ذمم_شوتلال ملاح_4712</t>
  </si>
  <si>
    <t>ذمم_رامبهو ملاح_4713</t>
  </si>
  <si>
    <t>ذمم _ نايف عطااللة العازمي _ المنصورة-3196</t>
  </si>
  <si>
    <t>ذمم _ حصة العتيبي _ المنصورة-3197</t>
  </si>
  <si>
    <t>ذمم _ رند محمد المعدي _ المنصورة-3198</t>
  </si>
  <si>
    <t>ذمم _ حصة محمد مسفر السلمي _ المنصورة-3199</t>
  </si>
  <si>
    <t>ذمم _ محمد صلاح عدلان ابراهيم _ 4678</t>
  </si>
  <si>
    <t>ذمم _محمد فاروق مياة _ 4716</t>
  </si>
  <si>
    <t>ذمم _ محمود سميح محمد الشاذلي  _ 4715</t>
  </si>
  <si>
    <t>ذمم _ شاة جيبيل اسلام _ 4717</t>
  </si>
  <si>
    <t>ذمم _ محمد راسل برود هاني _ 4718</t>
  </si>
  <si>
    <t>ذمم _ محمود عبداللة احمد شعبان _ 4723</t>
  </si>
  <si>
    <t>ذمم _ رضا عبدالنبي احمد فريج _ 4719</t>
  </si>
  <si>
    <t>ذمم _ فاروق خان محمد عمر _ 4725</t>
  </si>
  <si>
    <t>ذمم _ عطاء الرحمن شعيب _ 4726</t>
  </si>
  <si>
    <t>ذمم _ منيب احمد مالك _ 4727</t>
  </si>
  <si>
    <t>ذمم _ محمد ياسين زمان _ 4728</t>
  </si>
  <si>
    <t>ذمم _ شجات حسين بشير_ 4729</t>
  </si>
  <si>
    <t>ذمم _ فضل كريم عبدالوكيل 4730</t>
  </si>
  <si>
    <t>ذمم _ محمد شفيق محمد مسكين _4731</t>
  </si>
  <si>
    <t>ذمم _ محمد حياة شيرين _4732</t>
  </si>
  <si>
    <t>ذمم _ محمد بشار محمد سعيد_1168</t>
  </si>
  <si>
    <t>ذمم _ سيد عبدالظهير محمد _ 4744</t>
  </si>
  <si>
    <t>ذمم _ عماد السعيد محمد الجزار_4675</t>
  </si>
  <si>
    <t>ذمم _ محمد سعيد اسماعيل زيان _4676</t>
  </si>
  <si>
    <t>ذمم _ محمد زهيب محمد صادق _4734</t>
  </si>
  <si>
    <t>ذمم _ محمد ستار عبد الغني _4735</t>
  </si>
  <si>
    <t>ذمم _ محمد عويس ارشد خان _4736</t>
  </si>
  <si>
    <t>ذمم _ محمد رحيل محمد صداقات _4737</t>
  </si>
  <si>
    <t>ذمم _ سيد زكر علي سيد عشرات _4738</t>
  </si>
  <si>
    <t>ذمم _ ياسر محمود خالد محمود _4739</t>
  </si>
  <si>
    <t>ذمم _ حسن احمد محمد حنيف _4740</t>
  </si>
  <si>
    <t>ذمم _ كودا بكس كوسو بكس _4741</t>
  </si>
  <si>
    <t>ذمم _ محمد زبير خان خان حسين _4742</t>
  </si>
  <si>
    <t>ذمم _ محمد علي مير بهادور _4743</t>
  </si>
  <si>
    <t>ذمم _ منير حسين _4745</t>
  </si>
  <si>
    <t>ذمم _ عارف حسين شفيق _4746</t>
  </si>
  <si>
    <t>ذمم _ محمد منير حسين _4747</t>
  </si>
  <si>
    <t>ذم _ سارة عازمي فيضي العازمي _3191</t>
  </si>
  <si>
    <t>ذمم _ محمد انتظار محمد افتخار خان_1173</t>
  </si>
  <si>
    <t>ذمم _ صابر السعيد احمد السيد _4714</t>
  </si>
  <si>
    <t>ذمم _ فضل الله فضل الرحمن _ 4750</t>
  </si>
  <si>
    <t>ذمم _ غلام مصطفي نزار _ 4751</t>
  </si>
  <si>
    <t>ذمم _ سونيل كومار امات بودها ناندان_ 1172</t>
  </si>
  <si>
    <t>ذمم _ محمد حماد أصف محمد أصف_4720</t>
  </si>
  <si>
    <t>ذمم _ سوباش شلبان سوباش _ 4721</t>
  </si>
  <si>
    <t>ذمم _ رانجيت برابهاكاران بيلاي شاندر _ 4722</t>
  </si>
  <si>
    <t>ذمم مشراف جويد اشرف _ 4724</t>
  </si>
  <si>
    <t>ذمم _ محمد عمر فاروق _ 4733</t>
  </si>
  <si>
    <t>ذمم_ سامي علي محمد ابو سلامه_4748</t>
  </si>
  <si>
    <t>ذمم _ محمد فوزي فرج العبد _ 4749</t>
  </si>
  <si>
    <t>ذمم_رفيق بيارى _عمالة خارجية</t>
  </si>
  <si>
    <t>ريم محمد حماد عنيق_3192</t>
  </si>
  <si>
    <t>ندي حمد زيد الشتري_3193</t>
  </si>
  <si>
    <t>**********</t>
  </si>
  <si>
    <t>**************</t>
  </si>
  <si>
    <t>*************</t>
  </si>
  <si>
    <t>ذمم _ عارف بن رابح بن سعود  الرشيدي_3194</t>
  </si>
  <si>
    <t>ذمم _ متعب خليف مثني الحربي_3195</t>
  </si>
  <si>
    <t>ذمم_عبد القيوم قادر غلام _عمالة خارجية</t>
  </si>
  <si>
    <t>ذمم_محمد ناصر يوسف _عمالة خارجية</t>
  </si>
  <si>
    <t>ذمم_احمد غازى الخلف _عمالة خارجية</t>
  </si>
  <si>
    <t>ذمم_ مشتاق احمد محمد سيد خان -4752</t>
  </si>
  <si>
    <t>ذمم_ علام بسيونى طلبه -4753</t>
  </si>
  <si>
    <t>ذمم_ محمد عصام محمد راضى -4754</t>
  </si>
  <si>
    <t>ذمم_ ارشيد محمد سعيد -4756</t>
  </si>
  <si>
    <t>ذمم_ حبيب الرحمن -4757</t>
  </si>
  <si>
    <t>ذمم _ جواد فاروق _1174</t>
  </si>
  <si>
    <t>ذمم _ مانجو سورب _ 4755</t>
  </si>
  <si>
    <t>ذمم_مد اختر اوسين -عماله خارجيه</t>
  </si>
  <si>
    <t>ذمم_جيبابد حسين خان -عماله خارجيه</t>
  </si>
  <si>
    <t>ذمم_سراج رشيد شوكيدار -عماله خارجيه</t>
  </si>
  <si>
    <t>ذمم_مد شاه علم -عماله خارجيه</t>
  </si>
  <si>
    <t>ذمم_فاروق اوكوم -عماله خارجيه</t>
  </si>
  <si>
    <t>ذمم_مد جلال مياه-عماله خارجيه</t>
  </si>
  <si>
    <t>ذمم_ مد مشرف حسين _عمالة خارجية</t>
  </si>
  <si>
    <t>ذمم_سيف الاسلام_4759</t>
  </si>
  <si>
    <t>ذمم_إسماعيل حسين_4758</t>
  </si>
  <si>
    <t>ذمم_محمد مصطفي_4775</t>
  </si>
  <si>
    <t>ذمم_سعد رجب احمد الاغا_4767</t>
  </si>
  <si>
    <t>ذمم_عبد الناصر رجب احمد الاغا_4766</t>
  </si>
  <si>
    <t>ذمم_محمد احمد محمد عثمان_1176</t>
  </si>
  <si>
    <t>ذمم_احمد جمال زين عزيز الدين_4777</t>
  </si>
  <si>
    <t>ذمم _ ياسر احمد ماهر احمد _ 1177</t>
  </si>
  <si>
    <t>ذمم _ رفعت  صلاح محمد الزيني_ 4760</t>
  </si>
  <si>
    <t>ذمم _ شريف شيخ _4761</t>
  </si>
  <si>
    <t>ذمم _ اختر اوسين _4762</t>
  </si>
  <si>
    <t>ذمم _ ابو موسي غازي_ 4763</t>
  </si>
  <si>
    <t>ذمم _ اسماعيل ابو طاهر اسماعيل _ 4764</t>
  </si>
  <si>
    <t>ذمم _ زبشان رحيم داد خات احمد _4768</t>
  </si>
  <si>
    <t>ذمم _ محمد راسل راسيل محمد _ 4770</t>
  </si>
  <si>
    <t>ذمم _ محمد زاهد ال اسلام _ 4771</t>
  </si>
  <si>
    <t>ذمم _ اولاد محمد عب ال غوني _4772</t>
  </si>
  <si>
    <t>ذمم _ شادي حسين محمد النجار _ 4773</t>
  </si>
  <si>
    <t>ذمم _ اشرف عبدالعظيم كامل علي _ 4774</t>
  </si>
  <si>
    <t>ذمم _ مد مشرف حسين _ 4787</t>
  </si>
  <si>
    <t>ذمم _ محمد تميم عزيز تميم _ 4788</t>
  </si>
  <si>
    <t>ذمم _ غازي محمد غازي محمد عوضين _ 4792</t>
  </si>
  <si>
    <t>ذمم _ محمد هاردهان _ 4799</t>
  </si>
  <si>
    <t>ذمم _ ثرى داس _ 4800</t>
  </si>
  <si>
    <t>ذمم _ جويتو  _ 4801</t>
  </si>
  <si>
    <t>ذمم _ جونى بانجويد  _ 4802</t>
  </si>
  <si>
    <t>ذمم _ غونسالو جر كينتو ميلينديش  _ 4803</t>
  </si>
  <si>
    <t>ذمم _ جويمير بيدال مونديجار _ 4804</t>
  </si>
  <si>
    <t>ذمم _ جوينى اواو فيرنانديز _ 4805</t>
  </si>
  <si>
    <t>ذمم _ ايمن محمد عبد السلام مندور _ 4806</t>
  </si>
  <si>
    <t>ذمم _ وليد سامى عبد الماجد _ 4795</t>
  </si>
  <si>
    <t>ذمم _ سمير سيد بيومى على _ 4798</t>
  </si>
  <si>
    <t>ذمم _ مبروك رجب عبد الله _ 4807</t>
  </si>
  <si>
    <t>ذمم _ ربيع محمد علوان _ 4808</t>
  </si>
  <si>
    <t>ذمم _ علاء صلاح عبد الرحمن نعيم _ 4809</t>
  </si>
  <si>
    <t>ذمم _ على سيد متولى منصور _ 4810</t>
  </si>
  <si>
    <t>ذمم _ محمد عبد الكريم خان _ KAFD310</t>
  </si>
  <si>
    <t>ذمم _ على رازا محمد سالم _ KAFD310</t>
  </si>
  <si>
    <t>ذمم _ ساجان ثنغويلا _ KAFD310</t>
  </si>
  <si>
    <t>ذمم _ بيريندار ماندال _ 4813</t>
  </si>
  <si>
    <t>ذمم _ حماده فايز عبد لعزيز _ 4815</t>
  </si>
  <si>
    <t>ذمم _ خالد محمود يوسف _ 4816</t>
  </si>
  <si>
    <t>ذمم _ محمد حلمى عبد الدايم _ 4817</t>
  </si>
  <si>
    <t>ذمم _ ماجد محمد السيد مهدى _ 4818</t>
  </si>
  <si>
    <t>ذمم _ رمضان سعيد عيد السيد _ 4822</t>
  </si>
  <si>
    <t>ذمم _ البينو جرديل روزاريو  _ 4820</t>
  </si>
  <si>
    <t>ذمم _ ادوين بومباسى امانتج _ 4821</t>
  </si>
  <si>
    <t>ذمم _ جمالى سعيد قرنى سنوسى _ 4814</t>
  </si>
  <si>
    <t>ذمم _ مجدي احمد عبد السلام محمد _ 4819</t>
  </si>
  <si>
    <t>ذمم _ طاهر زمان _ عمالة خارجية</t>
  </si>
  <si>
    <t>ذمم _ مصطفى محمد غازى _ 1179</t>
  </si>
  <si>
    <t>ذمم _ على اسامة طارق _ عمالة خارجية</t>
  </si>
  <si>
    <t>ذمم _ اظهار الحق _ عمالة خارجية</t>
  </si>
  <si>
    <t>ذمم _ اسلام السيد السيد ابو الفضل _ 1180</t>
  </si>
  <si>
    <t>ذمم _ محمد عبده العرب موسي _ 4824</t>
  </si>
  <si>
    <t>ذمم _ مصطفى محمود السيد ابراهيم _ 4825</t>
  </si>
  <si>
    <t>ذمم _ السيد جمالى احمد عمارة  _ 4823</t>
  </si>
  <si>
    <t>ذمم_زوهيب احمد_ عمالة خارجيه</t>
  </si>
  <si>
    <t>ذمم_محمد شعيب خان_ عمالة خارجيه</t>
  </si>
  <si>
    <t>ذمم_ندي ابراهيم مبارك 3200</t>
  </si>
  <si>
    <t>ذمم_ منى مهند سالم الاحمرى3201</t>
  </si>
  <si>
    <t>ذمم_ منيره محمد مسفر3202</t>
  </si>
  <si>
    <t>ذمم_صابرين ظافر على3203</t>
  </si>
  <si>
    <t>ذمم_ريان على حسن3204</t>
  </si>
  <si>
    <t>ذمم_محمد عبد الله الشهرانى3205</t>
  </si>
  <si>
    <t>ذمم_هديل على حسن3206</t>
  </si>
  <si>
    <t>ذمم_زينه محمد احمد3207</t>
  </si>
  <si>
    <t>ذمم_ريماس صالح محمد3208</t>
  </si>
  <si>
    <t>ذمم_منيره احمد القحطانى3209</t>
  </si>
  <si>
    <t>ذمم_محمد نوزال امين_4779</t>
  </si>
  <si>
    <t>ذمم_اشرف الحق_4785</t>
  </si>
  <si>
    <t>ذمم_ممدوح سيد مصطفي محمد_4790</t>
  </si>
  <si>
    <t>ذمم_ابراهيم اسماعيل عبد الفتاح محمد_4791</t>
  </si>
  <si>
    <t>ذمم _ ملحة مسفر ديلم القحطاني</t>
  </si>
  <si>
    <t>ذمم _ عزيز ال رحمن مامون _4793</t>
  </si>
  <si>
    <t>ذمم _ مد فخر ال اسلام _4794</t>
  </si>
  <si>
    <t>ذمم_ فيروز محمد ادريس _4782</t>
  </si>
  <si>
    <t>ذمم_ محمد سيا علام _4776</t>
  </si>
  <si>
    <t>ذمم_ حسن زابدال فخر _4786</t>
  </si>
  <si>
    <t>ذمم_ شاه علام _4784</t>
  </si>
  <si>
    <t>ذمم_ محمد طارق حسن _4783</t>
  </si>
  <si>
    <t>ذمم_ محمد منير _4778</t>
  </si>
  <si>
    <t>ذمم_ جرجيس علم اتولا _4780</t>
  </si>
  <si>
    <t>ذمم_ اذاد على محمد _4781</t>
  </si>
  <si>
    <t>ذمم _ اكرم خيرى كمال السيد _4796</t>
  </si>
  <si>
    <t>ذمم _ محمد عمر صادق _4797</t>
  </si>
  <si>
    <t>ذمم_محمد هارون طاهر حسن _4765</t>
  </si>
  <si>
    <t>ذمم _ عبدالرحمن فرج حمد الزبيدي_ 4769</t>
  </si>
  <si>
    <t>ذمم_ريماس احمد مترك ال علاس القحطاني 3210</t>
  </si>
  <si>
    <t>ذمم_سجي يحي محمد الاسمري 3212</t>
  </si>
  <si>
    <t>ذمم_خضراء مبارك الدوسرى 3213</t>
  </si>
  <si>
    <t>ذمم_بشائر نافع محمد عسيرى 3214</t>
  </si>
  <si>
    <t>ذمم_شروق محمد شرقى الكثيرى 3215</t>
  </si>
  <si>
    <t>ذمم_ريم عطيه زايد الحارثى 3216</t>
  </si>
  <si>
    <t>ذمم_شوق ناصر عساف الكثيرى 3217</t>
  </si>
  <si>
    <t>ذمم_امجاد عبد الرحمن عبد الرحيم المالكى  3218</t>
  </si>
  <si>
    <t>ذمم_ابتسام فيصل عبد الله القحطانى 3219</t>
  </si>
  <si>
    <t>ذمم_فجر ياسر بن مشبب حنيف 3220</t>
  </si>
  <si>
    <t>ذمم_مزون صالح فنيس الاحمرى 3221</t>
  </si>
  <si>
    <t>ذمم_مشعل محمد حسن الشهرانى 3222</t>
  </si>
  <si>
    <t>ذمم_رنيم عبد العزيز عطاء ابو حمسة 3223</t>
  </si>
  <si>
    <t>ذمم _ محمد دسوقي عبدالخالق مصطفي_ 4812</t>
  </si>
  <si>
    <t>ذمم _ محمود محمد محمود حموده _ 4811</t>
  </si>
  <si>
    <t>ذمم_سلمى شفلوت محمد القحطانى 3224</t>
  </si>
  <si>
    <t>ذمم_ريم عبد الله محمد عسيري 3225</t>
  </si>
  <si>
    <t>ذمم_عبد الله صالح ابن محمد القحطاني 3226</t>
  </si>
  <si>
    <t>ذمم_روان صالح ابن محمد القحطاني 3227</t>
  </si>
  <si>
    <t>ذمم_صالحه عبد الله محمد الشهراني 3228</t>
  </si>
  <si>
    <t>ذمم_فوزية شفلوت محمد القحطاني 3229</t>
  </si>
  <si>
    <t>ذمم_روان مرزوق حماد العتيبي3230</t>
  </si>
  <si>
    <t>ذمم_فاطمه نفاع بعيجان الرشيدي3231</t>
  </si>
  <si>
    <t>ذمم_لجين فهد صالح القحطاني 3232</t>
  </si>
  <si>
    <t>ذمم_ريناد عبد العزيز عطاء ابو حمسه 3233</t>
  </si>
  <si>
    <t>ذمم_نواف محمد حسن الشهراني 3234</t>
  </si>
  <si>
    <t>ذمم _ ميعاد علي محمد القحطاني_ 3235</t>
  </si>
  <si>
    <t>ذمم _ عبود سعد عبد الله الشهراني _ 3236</t>
  </si>
  <si>
    <t>ذمم _ عبد الله نايف جاموس الشمري _ 3237</t>
  </si>
  <si>
    <t>ذمم _ خيرية عبد الله محمد القحطاني _ 3238</t>
  </si>
  <si>
    <t>ذمم _ فيصل مغرق زيد السبييعي _3239</t>
  </si>
  <si>
    <t>ذمم _ أمل شافي بن عقيل الشمري _ 3240</t>
  </si>
  <si>
    <t>ذمم _ سعده مدلول بن دهام الشمري _ 3241</t>
  </si>
  <si>
    <t>ذمم _ سلمي مشبب محمد القحطاني _3242</t>
  </si>
  <si>
    <t>ذمم _ حنان محمد حسن ال ثابت _ 3243</t>
  </si>
  <si>
    <t>ذمم _ هند محمد حسن ال ثابت _ 3244</t>
  </si>
  <si>
    <t>ذمم _ مها حمود جار الله المزيني _ 3245</t>
  </si>
  <si>
    <t>ذمم _ عبد العزيز شافي بن عقيل الشمري _ 3246</t>
  </si>
  <si>
    <t>ذمم _ نوف علي احمد ال لبدان _ 3247</t>
  </si>
  <si>
    <t>ذمم _ سديم حربي محمد ال ثابت _ 3248</t>
  </si>
  <si>
    <t>ذمم _ شروق يحي علي عسيري _ 3249</t>
  </si>
  <si>
    <t>ذمم _ سعود محمد ابن مسفر القحطاني _3250</t>
  </si>
  <si>
    <t>ذمم _ ثمراء مريع علي القحطاني _ 3251</t>
  </si>
  <si>
    <t>عقد ايجار_شركة ارض المتاجرة-مصنع الحديد- 21 - 22</t>
  </si>
  <si>
    <t>عقد ايجار سكن النسيم الجديد1  _20000</t>
  </si>
  <si>
    <t>عقد ايجار سكن النسيم الجديد الهفوف  _26000</t>
  </si>
  <si>
    <t>عقد ايجار_ سكن شقة رقم -مكتب عبدالمجيد محمد عبدالرحمن التويجرى للعقارا</t>
  </si>
  <si>
    <t>عقد ايجار_ سكن 3شقة(10و11و12  -مكتب عبدالمجيد محمد عبدالرحمن التويجرى</t>
  </si>
  <si>
    <t>عقد ايجار _ فيلا دبلكس رقم 2073 _ عبداللةحمود التويجري</t>
  </si>
  <si>
    <t>عقد ايجار _شقة ( 10-11-14-15) _ شركة عبدالاله بن صالح المهيب و شريكه</t>
  </si>
  <si>
    <t>مجمع اهلاك _ اجهزة وحاسبات وبرامج _المصنع</t>
  </si>
  <si>
    <t>مجمع اهلاك _ كريدل _ المصنع</t>
  </si>
  <si>
    <t>تمويلات بنكية - شهر يوليو _ 2022</t>
  </si>
  <si>
    <t>تمويلات بنكية - شهر اغسطس _ 2022</t>
  </si>
  <si>
    <t>تمويلات بنكية - شهر سبتمبر _ 2022</t>
  </si>
  <si>
    <t>تمويلات بنكية - شهر مايو _ 2022</t>
  </si>
  <si>
    <t>تمويلات بنكية - شهراكتوبر _ 2022</t>
  </si>
  <si>
    <t>تمويلات بنكية - شهرنوفمبر _ 2022</t>
  </si>
  <si>
    <t>تمويلات بنكية - شهر ديسمبر  _ 2022</t>
  </si>
  <si>
    <t>تمويلات بنكية - شهر يناير   _ 2023</t>
  </si>
  <si>
    <t>تمويلات بنكية - شهر فبراير   _ 2023</t>
  </si>
  <si>
    <t>تمويلات بنكية - شهر مارس   _ 2023</t>
  </si>
  <si>
    <t>تمويلات بنكية - شهر ابريل   _ 2023</t>
  </si>
  <si>
    <t>تمويلات بنكية - شهر مايو   _ 2023</t>
  </si>
  <si>
    <t>تمويلات بنكية - شهر يونيه   _ 2023</t>
  </si>
  <si>
    <t>مورد_ شركة محسن سيف اليافعي وشركاؤه</t>
  </si>
  <si>
    <t>مورد_ شركة المواد الخصوصية للكيماويات -  الجفالي</t>
  </si>
  <si>
    <t>مورد_ شركة بيت التطور للتجارة</t>
  </si>
  <si>
    <t>مورد_ شركة تجديف للتجارة</t>
  </si>
  <si>
    <t>موردمغلق _ شركة عصام قباني _ANM_وPO.200500100</t>
  </si>
  <si>
    <t>مورد_ شركة مكونات البناء</t>
  </si>
  <si>
    <t>مورد_ جارنت العربية - قطع غيار وتر جيت</t>
  </si>
  <si>
    <t>مورد_ مؤسسة نماء المتميزة للمعدات الصناعى</t>
  </si>
  <si>
    <t>مورد_ شركة الروق التجارية</t>
  </si>
  <si>
    <t>مورد_ الشركة الفنية للزجاج  - تكنوجلاس</t>
  </si>
  <si>
    <t>مورد_ مؤسسة تراث الامارات للتجارة</t>
  </si>
  <si>
    <t>مورد_ مؤسسة مرجان العربية للتجارة</t>
  </si>
  <si>
    <t>مورد_ شركة المكتب الفنى للاعمال الدولية</t>
  </si>
  <si>
    <t>مورد_ شركة عالم القلعة للتجارة</t>
  </si>
  <si>
    <t>مورد_ SGB BAROOM LIMITED</t>
  </si>
  <si>
    <t>مورد_ شركة الحلول المطلقة للحديد</t>
  </si>
  <si>
    <t>مورد_ ATC SAUDI CO</t>
  </si>
  <si>
    <t>مورد_ مؤسسة قلعة الحاسوب التجارية</t>
  </si>
  <si>
    <t>مورد_ شركة ديماس للتجارة والمقاولات</t>
  </si>
  <si>
    <t>مورد_ MASTER BUILDERS SOLUTIONS</t>
  </si>
  <si>
    <t>مورد_ شركة ماب الاتحاد للتجارة والمقاولات</t>
  </si>
  <si>
    <t>مورد_ شركة اسا ابلوى لانظمة المداخل السعودية ASSA ABLOY</t>
  </si>
  <si>
    <t>مورد_ شركة محترف التقنية الاحدث لتقنية المعلومات</t>
  </si>
  <si>
    <t>مورد_ رضا شركة تجارة وتطوير المعدات والالاتREDA</t>
  </si>
  <si>
    <t>مورد_ UNITED STEEL INDUSTRIES</t>
  </si>
  <si>
    <t>مورد_ شركة الشرق الاوسط الحديث المحدودة</t>
  </si>
  <si>
    <t>مورد_ شركة برج الحضارة للتجارة</t>
  </si>
  <si>
    <t>مورد_ مؤسسة عبدالله غازى العطاس للتجارة</t>
  </si>
  <si>
    <t>مورد_ شركة المنشار الماسى للصناعة</t>
  </si>
  <si>
    <t>مورد_ شركة ضمن البناء للمقاولات العامة</t>
  </si>
  <si>
    <t>مورد_ SMART ACCESS SOLUTIONS COMPANY LTD.CO - دورما</t>
  </si>
  <si>
    <t>مورد_ مؤسسة مهمات الاركان للتجارة</t>
  </si>
  <si>
    <t>مورد_ نظم المعمار</t>
  </si>
  <si>
    <t>مورد_ شركة فيزيكو السعودية للتجارة المحدودة</t>
  </si>
  <si>
    <t>مورد_ مؤسسة بتلة محمد على البراهيم التجارية</t>
  </si>
  <si>
    <t>مورد_شركة أنظمة المستقبل الحديث للمقاولات_رخام</t>
  </si>
  <si>
    <t>مورد_شركة مركل للصناعة</t>
  </si>
  <si>
    <t>مورد_شركة مصنع العاشور لحوامل الكابلات</t>
  </si>
  <si>
    <t>مورد _مؤسسة حسان سالم ابراهيم السالم للتجارة رخام</t>
  </si>
  <si>
    <t>مورد_مؤسسة نيلوفر السكة للسراميك</t>
  </si>
  <si>
    <t>مورد_ مؤسسة منصات البداية التجاريه</t>
  </si>
  <si>
    <t>مورد_ مؤسسة اعمار المغارات للمقاولات</t>
  </si>
  <si>
    <t>مورد_ شركة رواد الزمن التجارية</t>
  </si>
  <si>
    <t>مورد_ FOSAM COMPANY LIMITED</t>
  </si>
  <si>
    <t>مورد_ محل شيهانة محمد حبيب محمد يوسف</t>
  </si>
  <si>
    <t>مورد _ شركة تجار مواد البناء العالمية المحدودة</t>
  </si>
  <si>
    <t>مورد_ المصنع السعودى للسقالات المعدنية</t>
  </si>
  <si>
    <t>مورد_ مؤسسة اطلس المتطورة للمعدات الصناعية</t>
  </si>
  <si>
    <t>مورد_ شركة الاسقف العربية للعزل الحرارى</t>
  </si>
  <si>
    <t>مورد_ شركة تقنية الالات والمعدات الحديثة</t>
  </si>
  <si>
    <t>مورد _ شركة محمد محمود بدر الدين _ كلادينج</t>
  </si>
  <si>
    <t>مورد_ شركة الجذور المبتكرة الصناعية</t>
  </si>
  <si>
    <t>مورد_ شركة واجهات ذكية للتجارة</t>
  </si>
  <si>
    <t>مورد_ شركة عبد الله ناصر العودان - كوميت - زجاج</t>
  </si>
  <si>
    <t>مورد متنوع _ فورستر شابورجى</t>
  </si>
  <si>
    <t>مورد متنوع _ شركة الاسقف العربية للعزل الحرارى</t>
  </si>
  <si>
    <t>مورد نقدي_ شركة مصنع المنهل للمياة المحدودة</t>
  </si>
  <si>
    <t xml:space="preserve"> مورد نقدي _ بنزين ساسكو_ 6776 ABB_ احمد  وحيد _ 03200( رضا سمير )</t>
  </si>
  <si>
    <t xml:space="preserve"> مورد نقدي _ بنزين ساسكو_ باص لوحة رقم 4340 _ 54899( شريحه alj 7926 )</t>
  </si>
  <si>
    <t>مورد نقدي _ بنزين ساسكو_  مغلقXXXXXXXXXXX</t>
  </si>
  <si>
    <t>مورد نقدي _ بنزين ساسكو xab 4340 /  ملغية XXXXXXXXXXX</t>
  </si>
  <si>
    <t>مورد نقدي _ امل الحياه للمقاولات _ مياه الواتر جيت</t>
  </si>
  <si>
    <t>مورد نقدي _ مؤسسة سفوف الرمال للمقاولات</t>
  </si>
  <si>
    <t>مورد نقدي _سعاد حسين الحارثى</t>
  </si>
  <si>
    <t>مورد نقدي _ بنزين ساسكو_ 3367 TXB_حسين سالم_</t>
  </si>
  <si>
    <t>مورد نقدي _مؤسسة انوار القاطر لصيانة الالكترونيات</t>
  </si>
  <si>
    <t>مورد نقدي _ بنزين ساسكو_ 9134 ZXB_احمد وحيد_</t>
  </si>
  <si>
    <t>مورد خدمة_ مصنع تقنية الطلاء للصناعة0_ ملفي**************</t>
  </si>
  <si>
    <t>مورد خدمة_ اليانز للتامين التعاونى</t>
  </si>
  <si>
    <t>مورد _ شركة مزايا الاداء لمقاولات _ مغلق</t>
  </si>
  <si>
    <t>مورد _ تواصل التعمير للمقاولات_ مغلق</t>
  </si>
  <si>
    <t>مورد خدمة _ مؤسسة سور العاصمة للمقاولات حبيب_مغلق</t>
  </si>
  <si>
    <t>مورد _ مؤسسة غنام تركي السبيعي _ مغلق</t>
  </si>
  <si>
    <t>مورد خدمة _ رمال ورماح للمقاولات_ مغلق</t>
  </si>
  <si>
    <t>مورد خدمة_ الشركة الوطنية للفحص والاختبار الفنى</t>
  </si>
  <si>
    <t>مورد خدمة _ نقليات داخلية سمير</t>
  </si>
  <si>
    <t>مورد خدمة_  مصنع افكار معمارية للصناعات المعدنية .</t>
  </si>
  <si>
    <t>مورد خدمة _ مؤسسة ماسة المعدات الانشائيه</t>
  </si>
  <si>
    <t>مورد _ غزلان للمعدات الصناعية</t>
  </si>
  <si>
    <t>مورد خدمة _ مورد الاكسجين - CO2</t>
  </si>
  <si>
    <t>مورد خدمة_ شركة معيار العربية للفحص</t>
  </si>
  <si>
    <t>مورد خدمة_ شركة اكسل للهندسة والمقاولات</t>
  </si>
  <si>
    <t>مورد خدمة _ شركة الفنار لأنظمة البناء</t>
  </si>
  <si>
    <t>مورد خدمة_ورشة دقة المشغولات للحدادة والالمنيوم - قص .</t>
  </si>
  <si>
    <t>مورد خدمة_ تكافل الراجحى للتامين</t>
  </si>
  <si>
    <t>مورد خدمة_ مؤسسة تاجير المعدات الثقيلة - تأجير فوركلفت.</t>
  </si>
  <si>
    <t>مورد خدمة _ شركة الشرقيون العربية للمقاولات  _ايجار معدات</t>
  </si>
  <si>
    <t>مورد خدمة_ المنابر للاستشارات الهندسية</t>
  </si>
  <si>
    <t>مورد خدمة _ شركة الوسيلة الذهبية - ايجار معدات</t>
  </si>
  <si>
    <t>مورد خدمة_اتحاد الاتجاهات للصناعات المعدنية - قص .</t>
  </si>
  <si>
    <t>مورد خدمة _ شركة تحالف الخير للمقاولات_ للايجار المعدات</t>
  </si>
  <si>
    <t>مورد خدمة_ شركة ناقلين المحدودة  - جمرك .شابورجى.0</t>
  </si>
  <si>
    <t>مورد خدمة_ مؤسسة الوكيل الدولي للتجارة_اختبارات مواد</t>
  </si>
  <si>
    <t>مورد خدمة_ شركة المعدات الصناعية مركز الهيدروليك</t>
  </si>
  <si>
    <t>مورد خدمة_ شركة توكل لوساطة التامين _وثيقه التعاونيه -المقاولات</t>
  </si>
  <si>
    <t>مورد خدمة_ شركة  مركز مواد ومعدات الطلاء المحدوده</t>
  </si>
  <si>
    <t>مورد خدمة_ مؤسسة ضيف الله للتجارة</t>
  </si>
  <si>
    <t>مورد خدمة _ مؤسسة روافد العرب للمقاولات - ايجار معدات</t>
  </si>
  <si>
    <t>مورد خدمة _ شركة محمد حمد الاحمد - ايجار معدات</t>
  </si>
  <si>
    <t>مورد خدمة _ حكيم جان باى جان _ايجار باص</t>
  </si>
  <si>
    <t>مورد خدمة_ عبد الباسط محمد احمد الامين- تأجير فوركلفت.</t>
  </si>
  <si>
    <t>مورد خدمة_ مؤسسة سامى فالح الشيبانى- تأجير رافعه</t>
  </si>
  <si>
    <t>مورد خدمة _ دايم لتاجير المعدات  _رافعات0</t>
  </si>
  <si>
    <t>مورد خدمة_ شركة التعاونية تامين انظمة 2022-2023 - توكل وساطة التامين</t>
  </si>
  <si>
    <t>مورد خدمة_ الشركة الجيو تقنية والبيئية المحدودة</t>
  </si>
  <si>
    <t>مورد خدمة_ بصمة وشريكه للتقييم العقارى</t>
  </si>
  <si>
    <t>مورد خدمة_ شركة احمد ومحمد بن سعيدان للتقييم العقارى</t>
  </si>
  <si>
    <t>مورد خدمة_ شركة طلال ابو غزالة وشركاه</t>
  </si>
  <si>
    <t>مورد خدمة_ ورشة التشكيل العربى للمنتجات المعدنية</t>
  </si>
  <si>
    <t>مورد خدمة_ شركة اساس لتطوير وتشغيل المدن الصناعية_اشراف</t>
  </si>
  <si>
    <t>مورد خدمة_ اسامة عبد الباقى - تأجير فوركلفت.</t>
  </si>
  <si>
    <t>مورد خدمة_ مؤسسة نقليات ديانا ب و م 2330</t>
  </si>
  <si>
    <t>مورد خدمة_ شركة توماس بيل رايت السعودية</t>
  </si>
  <si>
    <t>مورد خدمة _ شركة بدائل الايجار للمعدات المحدودة</t>
  </si>
  <si>
    <t>مورد خارجي _  فورستر سويسرا</t>
  </si>
  <si>
    <t>مورد خارجي_ SUNFLEX MIDDLE EAST</t>
  </si>
  <si>
    <t>مورد خارجي_ SHANGHAI FANGQIAO</t>
  </si>
  <si>
    <t>مورد خارجي _ SANAA LIGHT</t>
  </si>
  <si>
    <t>مورد خارجي _ HONG KONG ALICON INDUSTRIAL.</t>
  </si>
  <si>
    <t>مورد خارجي _ METALLIC SHEET FACTORYشركة كلاسيك</t>
  </si>
  <si>
    <t>مورد خارجي _ APEX GENERAL WOWFASHION</t>
  </si>
  <si>
    <t>مورد خارجي _ ABCD INTERNATIONAL</t>
  </si>
  <si>
    <t>مورد خارجي _ شركة الوبوند ميدل ايست</t>
  </si>
  <si>
    <t>مورد خارجي _ بغلف الظافر - BEGHLAF AL ZAFER.</t>
  </si>
  <si>
    <t>مورد خارجي _  PLYDEX SRL بلايدكس مخلص 310</t>
  </si>
  <si>
    <t>مورد خارجي _ GAS GLOBAL ARCHITECTURAL - مواد</t>
  </si>
  <si>
    <t>مورد خارجي _ SAMTEC SOLUTIONS PRIVATE LIMITED</t>
  </si>
  <si>
    <t>مورد خارجي _  SAFAGA TRADING LLC</t>
  </si>
  <si>
    <t>مورد خارجي _  FUTURE GLASS</t>
  </si>
  <si>
    <t>مورد خارجي _ميرنت _MERINT L L C</t>
  </si>
  <si>
    <t>مورد خارجي _ PETROFAST MIDDLE EAST FZC</t>
  </si>
  <si>
    <t>مورد خارجي _ ITS TESTING SERVICES - مطبوعات</t>
  </si>
  <si>
    <t>مورد خدمة استقطاع _ Hani sohi addullatif</t>
  </si>
  <si>
    <t>مورد خدمة استقطاع _ ITS TESTING SERVICES</t>
  </si>
  <si>
    <t>مورد خدمة استقطاع _ BUREAU VERITAS</t>
  </si>
  <si>
    <t>مورد خدمة استقطاع _ المركز الاردنى للتصميم والتطوير</t>
  </si>
  <si>
    <t>مورد خدمة استقطاع _ GLOBAL ARCHITECTURAL</t>
  </si>
  <si>
    <t>مورد خدمة استقطاع _ PRIMERA SOLUTIONS_بريمرا -اودو</t>
  </si>
  <si>
    <t>مورد خدمة استقطاع _ COMPUTER AND STRUCTURES</t>
  </si>
  <si>
    <t>مورد خدمة استقطاع _ شركة المانيا _م وليد</t>
  </si>
  <si>
    <t>مورد خدمة استقطاع _ SAMTEC SOLUTIONS PRIVATE LIMITED</t>
  </si>
  <si>
    <t>جاري عملاء_ بى اى سى -الامارات بكين -نيوم _10224</t>
  </si>
  <si>
    <t>جاري عملاء_ بى اى سى -الامارات بكين - STC</t>
  </si>
  <si>
    <t>جاري عملاء_الراشد_ ايبسو المدينة ضد الرصاص_13027_10100-15223</t>
  </si>
  <si>
    <t>جاري عملاء_ شركة الراشد - ارامكو الظهران -18118</t>
  </si>
  <si>
    <t>جاري عملاء_ شركة الراشد - الشقيق -17324</t>
  </si>
  <si>
    <t>جاري عملاء _  دار المنيوم لمنتجات الالمنيوم (دالبكو)</t>
  </si>
  <si>
    <t>جاري عملاء_مشروع_ شابورجي_مشروع سابك الجبيل _10205</t>
  </si>
  <si>
    <t>جاري عملاء_ شركة العراب _KAP2B Medical_10077</t>
  </si>
  <si>
    <t>جاري عملاء_ امداد المحدوده _ مشروع طريق خريص 10220</t>
  </si>
  <si>
    <t>جاري عملاء _ ادارة و تطوير مركز الملك عبدالله_KAFD310</t>
  </si>
  <si>
    <t>جاري عملاء_شركة مواطن هيئة الاتصالات _10175</t>
  </si>
  <si>
    <t>جاري عملاء_شركة مواطن الدولية _محطات الطيف الترددى ابها الدمام تبوك</t>
  </si>
  <si>
    <t>جاري عملاء_ شركة يوسف مرون للمقاولات-ايكيا</t>
  </si>
  <si>
    <t>جاري عملاء_عمر علي رضا _مشروع دارى قريش</t>
  </si>
  <si>
    <t>جاري عملاء_ شركة الفوزان تركيب السلالم_10171</t>
  </si>
  <si>
    <t>جاري عملاء _ شركة بايتور_مدارس مسك</t>
  </si>
  <si>
    <t>جاري عملاء _ شركة بايتور_Aramco Externa</t>
  </si>
  <si>
    <t>فيلا خاصه سلطان</t>
  </si>
  <si>
    <t>جاري عملاء_ العربية السعوديه_ ساتكو_10199</t>
  </si>
  <si>
    <t>جاري عملاء _ شركه شيد المحدوده_LAB EXCELLENCE CIVIL</t>
  </si>
  <si>
    <t>جاري عملاء _ يوني ديكور _ المركز المالي_KAFD</t>
  </si>
  <si>
    <t>جاري عملاء _ مجموعة سليمان الحبيب _مستشفي غرب جده</t>
  </si>
  <si>
    <t>جاري عملاء_ عبدالعزيز بن محمد بن حماد عنيق</t>
  </si>
  <si>
    <t>عهد عاملين</t>
  </si>
  <si>
    <t>عهدة_ محمد مجاهد</t>
  </si>
  <si>
    <t xml:space="preserve"> عهدة _ اسلام ابراهيم زهران_ 4658</t>
  </si>
  <si>
    <t>عهدة _ حسن علي حسن شريف</t>
  </si>
  <si>
    <t>عهدة _ محمد عمر فاروق_منسق _4733</t>
  </si>
  <si>
    <t>عهدة_محمود عبد الهادي عبد الرازق</t>
  </si>
  <si>
    <t>عهدة_ محمد حفيظ الدين</t>
  </si>
  <si>
    <t>عهدة_ تامر محمد احمد محمد صالح</t>
  </si>
  <si>
    <t>عهدة_ جمال ناصر عمر الباكستاني_ 4066</t>
  </si>
  <si>
    <t>عهدة_  حسام مدحت عبد السلام _ 4376</t>
  </si>
  <si>
    <t>عهدة _ عبدالسلام شيخة</t>
  </si>
  <si>
    <t>عهدة_ سيد عبدالظهير محمد _ 4744</t>
  </si>
  <si>
    <t>عهدة _ خالد فهد</t>
  </si>
  <si>
    <t>عهدة_عصام غسان الطير</t>
  </si>
  <si>
    <t>عهدة_ رضوان محمد العطار _1158</t>
  </si>
  <si>
    <t>عهدة_ محمد احمد ابراهيم _1141</t>
  </si>
  <si>
    <t>عهده _ طارق محمد علي احمد _1151</t>
  </si>
  <si>
    <t>عهده _ ماجد اقبال محمد طالب _1160</t>
  </si>
  <si>
    <t>عهدة _ا/مسلم العازمى</t>
  </si>
  <si>
    <t>عهدة_ محمد احمد محمد عثمان_1176</t>
  </si>
  <si>
    <t>عهدة_ محمود احمد ابو ضيف _4057</t>
  </si>
  <si>
    <t>عهدة _ ناصر عفيفي _4375</t>
  </si>
  <si>
    <t>عهدة _حسن ابراهيم حسان _4674</t>
  </si>
  <si>
    <t>عهدة _ عامر القصراوي</t>
  </si>
  <si>
    <t>GLASS - 6 MM CLEAR</t>
  </si>
  <si>
    <t>GLASS - 6 MM HD BLUE</t>
  </si>
  <si>
    <t>GLASS - 6 MM HD PLUS GREEN</t>
  </si>
  <si>
    <t>دبوس ابيض - GLASS - 6 MM OBSCURE</t>
  </si>
  <si>
    <t>GLASS - 6 MM PJOW  WIRED CLEAR</t>
  </si>
  <si>
    <t>قضبان مباعدة 6مم بين الزجاج المزدوج - ALUMINIUM SPACER</t>
  </si>
  <si>
    <t>قضبان مباعدة 10 مم بين الزجاج المزدوج - ALUMINIUM SPACER.</t>
  </si>
  <si>
    <t>قضبان مباعدة 12 مم بين الزجاج المزدوج - ALUMINIUM SPACER.</t>
  </si>
  <si>
    <t>قضبان مباعدة 16 مم بين الزجاج المزدوج - ALUMINIUM SPACER.</t>
  </si>
  <si>
    <t>قضبان مباعدة 20 مم بين الزجاج المزدوج - ALUMINIUM SPACER.</t>
  </si>
  <si>
    <t>زاوية تجميع قضبان مباعدة 6مم - PLASTIC CORNER</t>
  </si>
  <si>
    <t>زاوية تجميع قضبان مباعدة 10 مم - PLASTIC CORNER</t>
  </si>
  <si>
    <t>زاوية تجميع قضبان مباعدة 12 مم - PLASTIC CORNER</t>
  </si>
  <si>
    <t>زاوية تجميع قضبان مباعدة 16 مم - PLASTIC CORNER</t>
  </si>
  <si>
    <t>زاوية تجميع قضبان مباعدة 20 مم - PLASTIC CORNER</t>
  </si>
  <si>
    <t>جاري مصنع أنظمة الالمنيوم.</t>
  </si>
  <si>
    <t>ايجار مقدم.</t>
  </si>
  <si>
    <t>تأمين طبي مقدم.</t>
  </si>
  <si>
    <t>مصروف مقدم اقامات وكرت عمل.</t>
  </si>
  <si>
    <t>مصروف مقدم هاتف وانترنت.</t>
  </si>
  <si>
    <t>ارباح مدورة اعوام سابقة.</t>
  </si>
  <si>
    <t>الراتب الاساسي / مشاريع.</t>
  </si>
  <si>
    <t>بدل انتقال / مشاريع.</t>
  </si>
  <si>
    <t>بدل تذاكر سفر / مشاريع.</t>
  </si>
  <si>
    <t>اجر اضافى / مشاريع.</t>
  </si>
  <si>
    <t>بدل طعام / مشاريع.</t>
  </si>
  <si>
    <t>اجور عمال يوميه / مشاريع.</t>
  </si>
  <si>
    <t>تجديد الاقامات وخروج وعوده وفحص طبي / مشاريع.</t>
  </si>
  <si>
    <t>تأمين طبى/ مشاريع.</t>
  </si>
  <si>
    <t>تأمينات إجتماعية / مشاريع.</t>
  </si>
  <si>
    <t>أدوية وعلاج / مشاريع.</t>
  </si>
  <si>
    <t>مكافأة نهاية خدمة / مشاريع.</t>
  </si>
  <si>
    <t>بدل أجازات / مشاريع.</t>
  </si>
  <si>
    <t>مصروف شحن ونقل وتحميل / مشاريع.</t>
  </si>
  <si>
    <t>كهرباء و مياه / مشاريع.</t>
  </si>
  <si>
    <t>كارت عمل / مشاريع.</t>
  </si>
  <si>
    <t>ادوات مكتبيه و مطبوعات / مشاريع.</t>
  </si>
  <si>
    <t>صيانة عامة  واعمال صيانه / مشاريع.</t>
  </si>
  <si>
    <t>ايجار المصنع / مشاريع.</t>
  </si>
  <si>
    <t>صيانه وقطع غيار الات ومعدات/ مشاريع وتشغيل.</t>
  </si>
  <si>
    <t>زيوت ومحروقات/ مشاريع.</t>
  </si>
  <si>
    <t>عدد مستهلكة/ مشاريع.</t>
  </si>
  <si>
    <t>سفر وإنتقال  ورحلة عمل / مشاريع.</t>
  </si>
  <si>
    <t>رسوم حكومية وغرامات / مشاريع.</t>
  </si>
  <si>
    <t>ايجارات سكن وفندق/ مشاريع وتشغيل.</t>
  </si>
  <si>
    <t>مصروف ملابس وسفتي   / مشاريع</t>
  </si>
  <si>
    <t>بريد وهاتف / المشاريع.</t>
  </si>
  <si>
    <t>سيكوريت زجاج / مشاريع.</t>
  </si>
  <si>
    <t>رسوم واشتراكات / مشاريع.</t>
  </si>
  <si>
    <t>منصرف من المخازن زجاج و سيليكون و اخري / تشغيل</t>
  </si>
  <si>
    <t>مصروف مواد تغليف _ تشغيل</t>
  </si>
  <si>
    <t>ت مباشره مواد _ عوازل ودهانات اسطح _مشاريع.</t>
  </si>
  <si>
    <t>ايجار حاويه / تشغيل ومشاريع.</t>
  </si>
  <si>
    <t>ت مباشره مواد _ سليكون  _ مشاريع وتشغيل.</t>
  </si>
  <si>
    <t>برمجة وصيانة حاسب</t>
  </si>
  <si>
    <t>تينر _ تشغيل</t>
  </si>
  <si>
    <t>مبيعات للمركز الرئيسي</t>
  </si>
  <si>
    <t>مبيعات المركز الرئيسي.</t>
  </si>
  <si>
    <t>عميل/ شركة مهمات الشرق الاوسط_مشروع المطارات.</t>
  </si>
  <si>
    <t>عميل/ شركة فريسينة السعودية العربية_مشروع 1</t>
  </si>
  <si>
    <t>عميل/ مؤسسة ساعة الاتقان للمقاولات_مديرية الزراعة وادي الدواسر.</t>
  </si>
  <si>
    <t>عميل/ الشركة المتحدة للصناعة ( يونيديكور ) _ المركز المالي.</t>
  </si>
  <si>
    <t>عميل/ شركة بيجة السعودية المحدودة_كلية السياحة والفندقة خميس مشيط.</t>
  </si>
  <si>
    <t>عميل/ شركة قادة البناء الحديث المحدودة_معرض الدفاع 151 باب حديد</t>
  </si>
  <si>
    <t>عميل/ شركة قادة البناء الحديث المحدودة_معرض الدفاع ابواب الشطر</t>
  </si>
  <si>
    <t>عميل/ مجموعة الزيادي للمقاولات العامة_فيلا سكنية 22 باب.</t>
  </si>
  <si>
    <t>عميل/ شركة التحرك السريع للتصميم_معرض المجوهرات.</t>
  </si>
  <si>
    <t>عميل/ مؤسسة مكنون الجزيره للمقاولات_شركة الكهرباء.</t>
  </si>
  <si>
    <t>عميل/ شركة المواطن الدولية_فلل الاندلس.</t>
  </si>
  <si>
    <t>عميل/ شركة بلت للمقاولات_فلل منطقة الدوادمي</t>
  </si>
  <si>
    <t>عميل/ شركة بلت للمقاولات_فلل منطقة المجمعة</t>
  </si>
  <si>
    <t>عميل/ شركة بلت للمقاولات_وصلات خشبية بالحلوق</t>
  </si>
  <si>
    <t>عميل/ وكالة النقاط الاحترافية للدعاية والاعلان_ مشروع خاص.</t>
  </si>
  <si>
    <t>عميل/ شركة أبناء محمد السعد العجلان العقارية_عمارة صلبوخ.</t>
  </si>
  <si>
    <t>عميل شركة صلة الرياضية_مشروع البوليفارد</t>
  </si>
  <si>
    <t>عميل/ شركة اضواء الخليل للمقاولات.</t>
  </si>
  <si>
    <t>عميل/ مؤسسة عايد خويلد مرزوق الرحيمي المطيري للمقاولات_فيلا سكنية</t>
  </si>
  <si>
    <t>عميل/ شركة اهالينا المحدودة_SUPPORTING BUILDING</t>
  </si>
  <si>
    <t>عميل/ شركة اهالينا المحدودة_Islamic Military Coalition</t>
  </si>
  <si>
    <t>عميل/ عبدالله الموسي_تفاصيل الاستثمار (فيلا)</t>
  </si>
  <si>
    <t>عميل/ شركة الاعمال التطويرية المحدودة _ Durra Port</t>
  </si>
  <si>
    <t>عميل/ شركة دروف..</t>
  </si>
  <si>
    <t>عميل/ شركة الرياض للصناعات المعدنية..</t>
  </si>
  <si>
    <t>عميل/ نقدي.</t>
  </si>
  <si>
    <t>صندوق مصنع الخشب.</t>
  </si>
  <si>
    <t>البنك الاهلي مصنع الخشب.</t>
  </si>
  <si>
    <t>عهدة/ محمد فؤاد نصار ( عهدة مشتريات )</t>
  </si>
  <si>
    <t>عهدة/ م احمد فؤاد سراج الدين محمد جاد.</t>
  </si>
  <si>
    <t>عهدة/ حسام عبدالرحمن كرزون _ 4567</t>
  </si>
  <si>
    <t>عهدة/ مجدي فكري سراج عامر _ 4530</t>
  </si>
  <si>
    <t>عهدة/ محمد كامل محمود البربري _ 4533</t>
  </si>
  <si>
    <t>عهدة/ محمد فتحي فتحي طعيمة _ 4531</t>
  </si>
  <si>
    <t>عهدة/ احمد سمير الوهيبي درازه _ 4609</t>
  </si>
  <si>
    <t>عهدة/ محمد سعد طاهر ابو شحاتة _ 4446</t>
  </si>
  <si>
    <t>عهدة/ احمد سمير ابراهيم السيد _ 4444</t>
  </si>
  <si>
    <t>عهدة/ امير عبدالعاطي طير البر _ 4575</t>
  </si>
  <si>
    <t>عهدة/ غازي محمد غازي محمد عوضين</t>
  </si>
  <si>
    <t>عهدة/ السيد سالم محمد المدني _ 4670</t>
  </si>
  <si>
    <t>عهدة/ محمد السعيد السعيد عبدالعال _ 4532</t>
  </si>
  <si>
    <t>عهدة/ سامح فتحي محمد ابوالحمايل _ 4447</t>
  </si>
  <si>
    <t>عهدة/ احمد وحيد  محمد يوسف _ 1006 ( عهدة مشتريات )</t>
  </si>
  <si>
    <t>عهدة/ وليد محمد ابراهيم الكناني</t>
  </si>
  <si>
    <t>عهدة/ شادي حسين محمد النجار</t>
  </si>
  <si>
    <t>عهدة/ محمد محمد وهبة كرم الله _ 4443</t>
  </si>
  <si>
    <t>مقدم _ تامين طبى.</t>
  </si>
  <si>
    <t>مقدم _ مصروف  اقامات وكروت عمل.</t>
  </si>
  <si>
    <t>مقدم _ إيجارات مدفوعة مقدما.</t>
  </si>
  <si>
    <t>مقدم _ مصروف اشتراك انترنت.</t>
  </si>
  <si>
    <t>مقدم _ تامين سيارات المصنع.</t>
  </si>
  <si>
    <t>مقدم _ تامين ضد الحريق علي المصنع.</t>
  </si>
  <si>
    <t>مقدم _ مصروف مدفوع  (تاشيرات).</t>
  </si>
  <si>
    <t>صنف/ أخشاب ..</t>
  </si>
  <si>
    <t>صنف/ حديد ..</t>
  </si>
  <si>
    <t>صنف/ مواد دهان ..</t>
  </si>
  <si>
    <t>صنف/ اكسسوار ..</t>
  </si>
  <si>
    <t>صنف/ قطع غيار ومهمات ..</t>
  </si>
  <si>
    <t>مخزن انتاج تام ابواب خشبية.</t>
  </si>
  <si>
    <t>مخزن انتاج تام ابواب معدنية..</t>
  </si>
  <si>
    <t>مخزن تحت التشغيل ابواب خشبية.</t>
  </si>
  <si>
    <t>جاري مصنع أنظمة الالمنيوم الانشائي.</t>
  </si>
  <si>
    <t>جاري مصنع تقنية الطلاء للصناعة.</t>
  </si>
  <si>
    <t>أرصدة مدينة اخري</t>
  </si>
  <si>
    <t>مدينون/ احمد فؤاد سراج الدين _ دفعات تحت حساب العمولة</t>
  </si>
  <si>
    <t>ضريبة قيمة مضافة علي المشتريات 15%.</t>
  </si>
  <si>
    <t>ضمان اعمال شركة المواطن الدولية _ فلل الاندلس</t>
  </si>
  <si>
    <t>اوراق قبض 2022م..</t>
  </si>
  <si>
    <t>اعمال تحت التنفيذ عام 2021م.</t>
  </si>
  <si>
    <t>اثاث وتجهيزات الادارة.</t>
  </si>
  <si>
    <t>اجهزة وحاسبات وبرامج الادارة.</t>
  </si>
  <si>
    <t>اثاث وتجهيزات وديكورات المصنع.</t>
  </si>
  <si>
    <t>اجهزة والات المصنع.</t>
  </si>
  <si>
    <t>عدد وادوات المصنع.</t>
  </si>
  <si>
    <t>اثاث وتجهيزات السكن.</t>
  </si>
  <si>
    <t>اصول تحت التجهيز مصنع الابواب المعدنية.</t>
  </si>
  <si>
    <t>مورد/ شركة عبدالرحمن محمد السحيباني للتجارة</t>
  </si>
  <si>
    <t>مورد/ شركة اعمال صحاري للمقاولات - حاوية مخلفات</t>
  </si>
  <si>
    <t>عبدالعزيز بن صالح بن سليمان التويجري - ايجار مصنع الخشب</t>
  </si>
  <si>
    <t>مورد/ الشركة السعودية للآلات الصناعية المحدودة - سيمكو</t>
  </si>
  <si>
    <t>مورد/ شركة محمد عبدالرزاق المهيدب واولادة.</t>
  </si>
  <si>
    <t>مورد/ شركة ابراهيم عبدالرحمن المانع للتجارة والصناعة.</t>
  </si>
  <si>
    <t>مورد/ مؤسسة خالد محفوظ باحيدرة للتجارة.</t>
  </si>
  <si>
    <t>مورد/ شركة عثمان عبدالرحمن العصيمي وشركاه.</t>
  </si>
  <si>
    <t>مورد/ مؤسسة صفا العاصمة للمقاولات</t>
  </si>
  <si>
    <t>مورد/ شركة مجموعة ماس الاهلية</t>
  </si>
  <si>
    <t>مورد/ مؤسسة الغابة للاخشاب التجارية</t>
  </si>
  <si>
    <t>مورد/ شركة مصدر لمواد النجارة التجارية</t>
  </si>
  <si>
    <t>مورد/ شركة الاندلس القابضة.</t>
  </si>
  <si>
    <t>مورد/ شركة ريتفر للدهانات</t>
  </si>
  <si>
    <t>مورد/ شركة طريق الكون المحدودة.</t>
  </si>
  <si>
    <t>مورد/ مصنع التحف الفريدة للنجارة</t>
  </si>
  <si>
    <t>مورد/ شركة تقنية الالات والمعدات الحديثة للصيانة</t>
  </si>
  <si>
    <t>مورد/ مؤسسة سعاد حسين عبدالله الحارثي للتجارة</t>
  </si>
  <si>
    <t>مورد/ شركة الرياض للصناعات المعدنية.</t>
  </si>
  <si>
    <t>مورد/ شركة الازمنة المتقدمة للمقاولات العامة</t>
  </si>
  <si>
    <t>مورد/ مؤسسة جاسم محمد جاسم ال عيد التجارية</t>
  </si>
  <si>
    <t>مورد/ شركة جرون العقارية</t>
  </si>
  <si>
    <t>مقاول / مؤسسة كيان الفن للمقاولات - احمد عطيه</t>
  </si>
  <si>
    <t>مقاول/ محمد احمد محمد السيد ( تركيبات )</t>
  </si>
  <si>
    <t>مقاول/ حازم محمد عبدالعزيز محمد</t>
  </si>
  <si>
    <t>مقاول/ مدحت سعد علي البريشي</t>
  </si>
  <si>
    <t>مقاول/ ربيع فتحي حامد الدسوقي</t>
  </si>
  <si>
    <t>مقاول/ مدني اقبال عبد الرشيد</t>
  </si>
  <si>
    <t>دفعة مقدمة من العميل/ ابناء محمد السعد العجلان _عمارة صلبوخ</t>
  </si>
  <si>
    <t>دفعة مقدمة من العميل/ شركة مهمات الشرق الاوسط_مشروع المطارات</t>
  </si>
  <si>
    <t>دفعة مقدمة من العميل/ شركة يوني ديكور _مركز الملك عبدالله المالي</t>
  </si>
  <si>
    <t>دفعة مقدمة من العميل/ شركة بلت للمقاولات _فلل الدوادمي</t>
  </si>
  <si>
    <t>دفعة مقدمة من العميل/ شركة بلت للمقاولات _فلل المجمعة</t>
  </si>
  <si>
    <t>دفعة مقدمة من العميل/ مؤسسة مكنون الجزيرة للمقاولات_شركة الكهرباء</t>
  </si>
  <si>
    <t>دفعة مقدمة من العميل/ شركة المواطن الدولية_فلل الاندلس</t>
  </si>
  <si>
    <t>دفعة مقدمة من العميل/ وكالة النقاط الاحترافية للدعاية والاعلان</t>
  </si>
  <si>
    <t>دفعة مقدمة من العميل/ مؤسسة عايد خويلد مرزوق الرحيمي المطيري_فيلا سكن</t>
  </si>
  <si>
    <t>دفعة مقدمة من العميل/ شركة قادة البناء _معرض الدفاع ابواب الشطر</t>
  </si>
  <si>
    <t>دفعة مقدمة من العميل/ عبدالله الموسي _تفاصيل الاستثمار</t>
  </si>
  <si>
    <t>دفعة مقدمة من العميل/ شركة الاعمال التطويرية المحدوده _ Durra Port</t>
  </si>
  <si>
    <t>دفعة مقدمة من العميل/ شركة الرياض للصناعات المعدنية_مستشفي الملك فيصل</t>
  </si>
  <si>
    <t>دفعة مقدمة من العميل/ شركة اهالينا المحدودة _ SUPPORTING BUILDING</t>
  </si>
  <si>
    <t>اوراق دفع 01-2022م.</t>
  </si>
  <si>
    <t>اوراق دفع 02-2022م.</t>
  </si>
  <si>
    <t>اوراق دفع 03-2022م.</t>
  </si>
  <si>
    <t>اوراق دفع 04-2022م.</t>
  </si>
  <si>
    <t>اوراق دفع 05-2022م.</t>
  </si>
  <si>
    <t>اوراق دفع 06-2022م.</t>
  </si>
  <si>
    <t>اوراق دفع 07-2022م.</t>
  </si>
  <si>
    <t>اوراق دفع 08-2022م.</t>
  </si>
  <si>
    <t>اوراق دفع 09-2022م.</t>
  </si>
  <si>
    <t>اوراق دفع 10-2022م.</t>
  </si>
  <si>
    <t>اوراق دفع 11-2022.</t>
  </si>
  <si>
    <t>اوراق دفع 12-2022م.</t>
  </si>
  <si>
    <t>اوراق دفع 01-2023م.</t>
  </si>
  <si>
    <t>اوراق دفع 02-2023م.</t>
  </si>
  <si>
    <t>اوراق دفع 03-2023م.</t>
  </si>
  <si>
    <t>اوراق دفع 04-2023م.</t>
  </si>
  <si>
    <t>ضريبة الدفعة المقدمة عميل/ ابناء محمد سعد العجلان _عمارة صلبوخ</t>
  </si>
  <si>
    <t>ضريبة الدفعة المقدمة عميل/ وكالة النقاط الاحترافية للدعاية والاعلان</t>
  </si>
  <si>
    <t>ضريبة الدفعة المقدمة عميل/ مؤسسة عايد خويلد مرزوق المطيري_فيلا سكنية</t>
  </si>
  <si>
    <t>ضريبة الدفعة المقدمة عميل/ عبدالله الموسي _تفاصيل الاستثمار</t>
  </si>
  <si>
    <t>ضريبة الدفعة المقدمة عميل/ شركة المواطن الدولية _فلل الاندلس</t>
  </si>
  <si>
    <t>ضريبة الدفعة المقدمة عميل/ شركة الاعمال التطويرية المحدوده _Durra Port</t>
  </si>
  <si>
    <t>ضريبة الدفعة المقدمة عميل/ شركة الرياض للصناعات المعدنية_مستشفي الملك</t>
  </si>
  <si>
    <t>ضريبة الدفعة المقدمة عميل/ شركة اهالينا المحدودة - SUPPORTING BUILDING</t>
  </si>
  <si>
    <t>ضريبة قيمة مضافة علي المبيعات 15%.</t>
  </si>
  <si>
    <t>VAT المستحقة.</t>
  </si>
  <si>
    <t>مجمع اهلاك اثاث وتجهيزات وديكورات الادارة.</t>
  </si>
  <si>
    <t>مجمع اهلاك اجهزة وحاسبات وبرامج الادارة.</t>
  </si>
  <si>
    <t>مجمع اهلاك اثاث وتجهيزات وديكورات المصنع</t>
  </si>
  <si>
    <t>مجمع اهلاك اجهزة والات المصنع</t>
  </si>
  <si>
    <t>مجمع اهلاك عدد وادوات المصنع.</t>
  </si>
  <si>
    <t>مجمع اهلاك اثاث وتجهيزات السكن</t>
  </si>
  <si>
    <t>رواتب واجور مستحقة</t>
  </si>
  <si>
    <t>ايجارات مستحقة.</t>
  </si>
  <si>
    <t>كهرباء مستحقة.</t>
  </si>
  <si>
    <t>بريد وهاتف مستحقة.</t>
  </si>
  <si>
    <t>حصة استاذ مسلم.</t>
  </si>
  <si>
    <t>حصة استاذ جميل.</t>
  </si>
  <si>
    <t>احتياطي نظامي.</t>
  </si>
  <si>
    <t>ارباح ( خسائر ) اكتوارية.</t>
  </si>
  <si>
    <t>صافي ارباح العام.</t>
  </si>
  <si>
    <t>الراتب الاساسي  / مشاريع.</t>
  </si>
  <si>
    <t>بدل سكن / مشاريع.</t>
  </si>
  <si>
    <t>اجور عمال يوميه ومقاولي باطن / مشاريع.</t>
  </si>
  <si>
    <t>مصروف سن دسكات وتفليج مناشير / مشاريع.</t>
  </si>
  <si>
    <t>إكراميات / مشاريع.</t>
  </si>
  <si>
    <t>صيانه و قطع غيار سيارات / مشاريع.</t>
  </si>
  <si>
    <t>ايجار سيارات و الات ومعدات / مشاريع.</t>
  </si>
  <si>
    <t>ت مباشره مواد_ غراء _ مشاريع وتشغيل.</t>
  </si>
  <si>
    <t>ت مباشره مواد_ فوم _ مشاريع وتشغيل.</t>
  </si>
  <si>
    <t>مصروف أعمال تركيبات   / مشاريع.</t>
  </si>
  <si>
    <t>ت مباشره مواد_ رابر _ مشاريع وتشغيل.</t>
  </si>
  <si>
    <t>مواد تغليف / مشاريع.</t>
  </si>
  <si>
    <t>مصروف اعمال خارجية _ دهان - لصق قشرة - اخري / مشاريع.</t>
  </si>
  <si>
    <t>تاشيرات واستقدام ونقل كفالة / مشاريع.</t>
  </si>
  <si>
    <t>وجبات وضيافة / مشاريع.</t>
  </si>
  <si>
    <t>ملابس و سيفتي / مشاريع.</t>
  </si>
  <si>
    <t>ت مباشره مواد _ ابواب حديدية_مشاريع وتشغيل.</t>
  </si>
  <si>
    <t>ت مباشره مواد _ اخشاب _مشاريع وتشغيل.</t>
  </si>
  <si>
    <t>ت مباشره مواد _ حديد_مشاريع وتشغيل.</t>
  </si>
  <si>
    <t>ت مباشره مواد _ اكسسوارات _مشاريع وتشغيل.</t>
  </si>
  <si>
    <t>ت مباشره مواد _ براغي خابور صنفرة اخري  _ مشاريع وتشغيل.</t>
  </si>
  <si>
    <t>ت مباشره مواد _ مواد دهان _مشاريع وتشغيل.</t>
  </si>
  <si>
    <t>خصم مسموح به _مشاريع.</t>
  </si>
  <si>
    <t>مصروف خيوط لماكينة القشرة _مشاريع وتسغيل.</t>
  </si>
  <si>
    <t>مزيل بوية _ تشغيل</t>
  </si>
  <si>
    <t>عمولة سعي ايجار / مشاريع.</t>
  </si>
  <si>
    <t>ديون معدومة  _ مشاريع وتشغيل.</t>
  </si>
  <si>
    <t>الراتب الاساسي / اداريه.</t>
  </si>
  <si>
    <t>بدل سكن / اداريه.</t>
  </si>
  <si>
    <t>بدل انتقال / اداريه.</t>
  </si>
  <si>
    <t>اخرى / اداريه.</t>
  </si>
  <si>
    <t>عدد وادوات مستهلكة/ ادارية.</t>
  </si>
  <si>
    <t>ادوات مكتبيه و مطبوعات / اداريه.</t>
  </si>
  <si>
    <t>برمجة وصيانة حاسب / ادارية.</t>
  </si>
  <si>
    <t>رسوم حكومية وغرامات / اداريه.</t>
  </si>
  <si>
    <t>رسوم وإشتراكات / اداريه.</t>
  </si>
  <si>
    <t>بريد وهاتف / اداريه.</t>
  </si>
  <si>
    <t>مصاريف بنكية اداريه</t>
  </si>
  <si>
    <t>تجديد اقامات / ادارية.</t>
  </si>
  <si>
    <t>خصم مسموح به _الاداره.</t>
  </si>
  <si>
    <t>مصاريف اهلاك _ الاصول الثابته الادارة..</t>
  </si>
  <si>
    <t>بدل اتصال ( رواتب ) / اداري.</t>
  </si>
  <si>
    <t>خسائر اصول ثابتة.</t>
  </si>
  <si>
    <t>ايرادات المبيعات بضريبة 15%.</t>
  </si>
  <si>
    <t>خصم مكتسب .</t>
  </si>
  <si>
    <t>ايرادات غير مفوترة عام 2022م</t>
  </si>
  <si>
    <t>مدينون _ سلف عاملين</t>
  </si>
  <si>
    <t>دائنون _ شركة مهمات</t>
  </si>
  <si>
    <t>مصاريف اهلاك _ الاصول الثابته مشاريع وتشغيل.</t>
  </si>
  <si>
    <t>عميل/ شركة المتحدة لصناعة الألمنيوم المحدودة</t>
  </si>
  <si>
    <t>عميل/ مصنع القمم المتعددة للالمنيوم</t>
  </si>
  <si>
    <t>عميل/ مصنع بترا الخليج للالمنيوم</t>
  </si>
  <si>
    <t>عميل/ ربوع النهضة للالمنيوم - سمارت ويندوز</t>
  </si>
  <si>
    <t>عميل/ شركة غلاس هوم السعودية للصناعة شركة شخص</t>
  </si>
  <si>
    <t>عميل/ مؤسسة ألو الومنيوم</t>
  </si>
  <si>
    <t>عميل/ شركه المنيوم سنابل</t>
  </si>
  <si>
    <t>عميل/ شركة الغداري للمقاولات شركة شخص واحد</t>
  </si>
  <si>
    <t>عميل/ مصنع منافع الرياض</t>
  </si>
  <si>
    <t>عميل/ مصنع الكوا للصناعة</t>
  </si>
  <si>
    <t>عميل/ ورشة خالد عبدالله عبدالعزيز النبهان للالمنيوم</t>
  </si>
  <si>
    <t>عميل/ شركة رار</t>
  </si>
  <si>
    <t>عميل/ مؤسسة البلاد الرائدة للمقاولات العامة</t>
  </si>
  <si>
    <t>عميل/ شركة صانعات الالمنيوم المحدودة الوفاب</t>
  </si>
  <si>
    <t>عميل/ شركة بترا المتخصصة للمقاولات</t>
  </si>
  <si>
    <t>عميل/ مصنع داركم للصناعة</t>
  </si>
  <si>
    <t>عميل/ شركة الصقور العربية للمقاولات</t>
  </si>
  <si>
    <t>صندوق مصنع الدهان.</t>
  </si>
  <si>
    <t>البنك الاهلي مصنع الدهان</t>
  </si>
  <si>
    <t>عهدة/ م مجدي لطفي محمد الشافعي</t>
  </si>
  <si>
    <t>ايجار مقدم</t>
  </si>
  <si>
    <t>مصروف مقدم اقامات وكروت عمل.</t>
  </si>
  <si>
    <t>ALWAN PR29/233 GL RAL - 17 SR</t>
  </si>
  <si>
    <t>ALWAN - Yellow Super Durable  RAL PE60/H 124 CS - 33 SR</t>
  </si>
  <si>
    <t>ALWAN - RAL 8022 HR - 16 SR</t>
  </si>
  <si>
    <t>ALWAN - PR29/V RAL 1001 M - 17 SR</t>
  </si>
  <si>
    <t>ALWAN - PR29/V RAL 1024 M - 17 SR</t>
  </si>
  <si>
    <t>ALWAN - RAL 1014 HR-BA - 16 SR</t>
  </si>
  <si>
    <t>JOTUN - Facade 1307  RAL 1001 SMO - 16 SR</t>
  </si>
  <si>
    <t>JOTUN - FACADE 1308  RAL 9007 SPM - 26 SR</t>
  </si>
  <si>
    <t>JOTUN - FACADE RAL1035 PRLB - 29.8 SR</t>
  </si>
  <si>
    <t>JOTUN - RAL 7006 SMO 1225591 - 15.5 SR</t>
  </si>
  <si>
    <t>JOTUN - RAL 7010 SD - 37 SR</t>
  </si>
  <si>
    <t>JOTUN - RAL 7047 SD - 32 SR</t>
  </si>
  <si>
    <t>JOTUN - SD 2003 - GREY PRLB 1233009 - 49 SR</t>
  </si>
  <si>
    <t>JOTUN - SD2003 R RAL 1035 SPMD - 45 SR</t>
  </si>
  <si>
    <t>JOTUN- DURASOL RAL 7013 SOM - 143 SR</t>
  </si>
  <si>
    <t>JOTUN- Facade 1303 - Brown SPMS - 26 SR</t>
  </si>
  <si>
    <t>JOTUN- RAL PRIMAX PR 9085 GREY SMO - 34 SR</t>
  </si>
  <si>
    <t>JOTUN- SD 2003 R - Cadet Gray SMO- 39 SR</t>
  </si>
  <si>
    <t>JOTUN- SD2003 - SPRAL 9006 BONDED SPM - 41.5 SR</t>
  </si>
  <si>
    <t>JOTUN - RAL 1036 PRLD - 27 SR</t>
  </si>
  <si>
    <t>JOTUN - SD 2003 Light Green SPMD - 41 SR</t>
  </si>
  <si>
    <t>JOTUN- SD 2003 RAL 7037 SOM - 31 SR</t>
  </si>
  <si>
    <t>JOTUN - SD RAL 1013 SMO - 28 SR</t>
  </si>
  <si>
    <t>JOTUN - Durasol RAL 9006 PRLD - 149 SR</t>
  </si>
  <si>
    <t>JOTUN - SD 2003 RAL 6033 SMO - 35 SR</t>
  </si>
  <si>
    <t>JOTUN - Facade 1307 RAL1035 PRLD - 27 SR</t>
  </si>
  <si>
    <t>Genesis - RAL GCP 9016 GH - 12.50 SR</t>
  </si>
  <si>
    <t>Genesis - RAL GCP 7131 ST - 15 SR</t>
  </si>
  <si>
    <t>Genesis - RAL GCP 7047 SGR - 13 SR</t>
  </si>
  <si>
    <t>جاري مصنع واجهات الرياض للصناعات الخشبية.</t>
  </si>
  <si>
    <t>ضريبة القيمة المضافة علي المشتريات 15%</t>
  </si>
  <si>
    <t>اجهزة ولالات المصنع.</t>
  </si>
  <si>
    <t>سيارات المصنع.</t>
  </si>
  <si>
    <t>اجهزة كهربائية وحاسبات.</t>
  </si>
  <si>
    <t>مورد/ شركة جوتن باودر كوتنغز العربية السعودية المحدودة</t>
  </si>
  <si>
    <t>مورد/ الشركة الالمانية لكيماويات معالجة اسطح المعادن المحدود</t>
  </si>
  <si>
    <t>مورد/ شركة روابي التسويق العالمية</t>
  </si>
  <si>
    <t>مورد/ موسسه بدر خالد العنزي للمقاولات</t>
  </si>
  <si>
    <t>Weifang Galin Powder COATING EQUIPMENT</t>
  </si>
  <si>
    <t>مورد/ مؤسسة روعة الإنقاذ للسلامة</t>
  </si>
  <si>
    <t>مورد/ مؤسسة اضواء الشمس للتجارة</t>
  </si>
  <si>
    <t>مورد / شركة عبدالرحمن عبدالله السديس ( مورد ديزل )</t>
  </si>
  <si>
    <t>مورد/ شركة علي فوزان محمد الفوزان واولادة (ايجار المصنع).</t>
  </si>
  <si>
    <t>مورد/ مصنع تكوين الطلاء لمسحوق الطلاء GENESIS</t>
  </si>
  <si>
    <t>مورد/ مؤسسة الوقود والطاقة للتجارة والنقل ( مورد ديزل )</t>
  </si>
  <si>
    <t>مورد/ مؤسسة حلول الكيمياء التجارية</t>
  </si>
  <si>
    <t>مورد/ شركة صناعة البلاستيك العربية المحدودة (ابيكو)</t>
  </si>
  <si>
    <t>مورد/ مؤسسة كنوز للمقاولات</t>
  </si>
  <si>
    <t>مورد/ مؤسسة مجد الخزامي للتجارة ( شهادة البيئة )</t>
  </si>
  <si>
    <t>مورد/ الشركة السعودية الخليجية لحماية البيئة ( سيبكو )</t>
  </si>
  <si>
    <t>اوراق دفع 01-2023</t>
  </si>
  <si>
    <t>ضريبة القيمة المضافة علي المبيعات 15%</t>
  </si>
  <si>
    <t>مجمع اهلاك اثاث وتجهيزات وديكورات المصنع.</t>
  </si>
  <si>
    <t>مجمع اهلاك اجهزة والات المصنع.</t>
  </si>
  <si>
    <t>مجمع اهلاك سيارات المصنع.</t>
  </si>
  <si>
    <t>مجمع اهلاك اجهزة كهربائية وحاسبات المصنع.</t>
  </si>
  <si>
    <t>الراتب الاساسي  / مشاريع..</t>
  </si>
  <si>
    <t>مصروف كفوف و كمامات واخري / مشاريع.</t>
  </si>
  <si>
    <t>زيوت ومحروقات و ديزل / مشاريع.</t>
  </si>
  <si>
    <t>إيجار سيارات  ومعدات / مشاريع.</t>
  </si>
  <si>
    <t>تنظيف واعادة ملء احواض الكيميكال_ تشغيل.</t>
  </si>
  <si>
    <t>سلك تربيط  / مشاريع.</t>
  </si>
  <si>
    <t>بريد وهاتف وانترنت / المشاريع.</t>
  </si>
  <si>
    <t>صرف بودرة من المخازن للانتاج (تكاليف إنتاج تشغيلي)</t>
  </si>
  <si>
    <t>ايجار الات و معدات / مشاريع.</t>
  </si>
  <si>
    <t>مصروف ملابس وسفتي _ تشغيل.</t>
  </si>
  <si>
    <t>كيماويات احواض المعالجة_مشاريع وتشغيل.</t>
  </si>
  <si>
    <t>ت مباشره مواد _ صنفرة _ مشاريع وتشغيل.</t>
  </si>
  <si>
    <t>مصروف مواد تغليف_تسغيل.</t>
  </si>
  <si>
    <t>مصاريف اهلاك _ الاصول الثابته مصنع الحديد.</t>
  </si>
  <si>
    <t>مصاريف اهلاك _ الاصول الثابته مصنع الزجاج.</t>
  </si>
  <si>
    <t>مصاريف بنكية اداريه _ اداريه.</t>
  </si>
  <si>
    <t>ايراد المبيعات بضريبة 15%.</t>
  </si>
  <si>
    <t>جاري مصنع واجهات الرياض للصناعات الزجاجية.</t>
  </si>
  <si>
    <t>مدينون _  سلف عاملين</t>
  </si>
  <si>
    <t>دائنون _ مصنع داركم للصناعة</t>
  </si>
  <si>
    <t>مصاريف اهلاك_الادارة</t>
  </si>
  <si>
    <t>2022م</t>
  </si>
  <si>
    <t>انظمة</t>
  </si>
  <si>
    <t>جاري شركاء مسلم</t>
  </si>
  <si>
    <t>جاري شركاء سدك</t>
  </si>
  <si>
    <t>جاري شركاء المنصورة</t>
  </si>
  <si>
    <t>خصم مكتسب الخشب</t>
  </si>
  <si>
    <t>خصم مكتسب الدهان</t>
  </si>
  <si>
    <t>انطمة</t>
  </si>
  <si>
    <t>ايراد بيع سكراب الخشب</t>
  </si>
  <si>
    <r>
      <rPr>
        <u/>
        <sz val="14"/>
        <color theme="1"/>
        <rFont val="Calibri"/>
        <family val="2"/>
        <scheme val="minor"/>
      </rPr>
      <t xml:space="preserve">صافي القيمة الدفتريه
</t>
    </r>
    <r>
      <rPr>
        <sz val="14"/>
        <color theme="1"/>
        <rFont val="Calibri"/>
        <family val="2"/>
        <scheme val="minor"/>
      </rPr>
      <t>كما في 31/12/2022</t>
    </r>
  </si>
  <si>
    <r>
      <rPr>
        <b/>
        <u/>
        <sz val="14"/>
        <color theme="1"/>
        <rFont val="Calibri"/>
        <family val="2"/>
        <scheme val="minor"/>
      </rPr>
      <t xml:space="preserve">الاستهلاك </t>
    </r>
    <r>
      <rPr>
        <sz val="14"/>
        <color theme="1"/>
        <rFont val="Calibri"/>
        <family val="2"/>
        <charset val="178"/>
        <scheme val="minor"/>
      </rPr>
      <t xml:space="preserve">
الرصيد في 1/1/2022</t>
    </r>
  </si>
  <si>
    <t>الرصيد كما في 31/12/2022</t>
  </si>
  <si>
    <t>مستلزمات السكن</t>
  </si>
  <si>
    <t xml:space="preserve">حاويات </t>
  </si>
  <si>
    <t>كريدل</t>
  </si>
  <si>
    <t>م. الإهلاكات الإدارية0</t>
  </si>
  <si>
    <t>الرصيد فى بداية العام 1/1/2021</t>
  </si>
  <si>
    <t>ايضاح رقم [21 ] ارباح مدوره  كما فى 2022/12/31م</t>
  </si>
  <si>
    <t>ايضاح رقم [21 ] مخصصات اخري المكونه   كما فى 2022/12/31م</t>
  </si>
  <si>
    <t>ايضاح رقم [21 ] مخصصات مدوره  كما فى 2022/12/31م</t>
  </si>
  <si>
    <t>الرصيد 2022</t>
  </si>
  <si>
    <t>الإضافات اهلاك الفترة</t>
  </si>
  <si>
    <t>20201م</t>
  </si>
  <si>
    <t>قائمة التدفقات النقدية كما فى 2022/12/31م</t>
  </si>
  <si>
    <t>التزامات ومنافع الموظفين المسددة</t>
  </si>
  <si>
    <t>مخصص الزكاة المسدد</t>
  </si>
  <si>
    <t>رقم الايضاح</t>
  </si>
  <si>
    <t>اعتمادات مستندية</t>
  </si>
  <si>
    <t>قائمة الدخل كما فى 2022/12/31م</t>
  </si>
  <si>
    <t>[00]</t>
  </si>
  <si>
    <t>[19]</t>
  </si>
  <si>
    <t>[20]</t>
  </si>
  <si>
    <t>ايضاح رقم [ 20 ] تكاليف الايرادات كما فى 2022/12/31م</t>
  </si>
  <si>
    <t>ديون معدومة</t>
  </si>
  <si>
    <t>مصاريف متنوعة0</t>
  </si>
  <si>
    <t>الانخفاض في قيمة الذمم0</t>
  </si>
  <si>
    <t>[21]</t>
  </si>
  <si>
    <t>ايضاح رقم [ 21 ]المصروفات العموميه والاداريه كما فى 2022/12/31م</t>
  </si>
  <si>
    <t>ايضاح رقم [ 22 ] الايرادات اخري كما فى 2022/12/31م</t>
  </si>
  <si>
    <t>[22]</t>
  </si>
  <si>
    <t>[0]</t>
  </si>
  <si>
    <t>ايضاح رقم [ 23 ] مخصص الزكاه كما فى 2022/12/31م</t>
  </si>
  <si>
    <t xml:space="preserve">
 [23/ب ]فيما يلي حركة مخصص الزكاه</t>
  </si>
  <si>
    <t>[23]</t>
  </si>
  <si>
    <t>مصاريف مدفوعة مقدما</t>
  </si>
  <si>
    <t xml:space="preserve">مكتب المراجعة </t>
  </si>
  <si>
    <t xml:space="preserve">المحمل علي المصاريف من مكافأة نهاية الخدمة </t>
  </si>
  <si>
    <t xml:space="preserve">المحمل علي المصاريف من ديون مشكوك في تحصيلها </t>
  </si>
  <si>
    <t>صافي الدخل بعد التعديل</t>
  </si>
  <si>
    <t>اجمالي العناصر السالبة</t>
  </si>
  <si>
    <t>وعاء الزكاه</t>
  </si>
  <si>
    <t>ارصدة حال عليها الحول</t>
  </si>
  <si>
    <t>فرق الاستهلاك</t>
  </si>
  <si>
    <t>حصة الشريك الخاضع لضريبة من المسدد من مكافأة نهاية الخدمة</t>
  </si>
  <si>
    <t>وعاء الشريك الخاضع للضريبة</t>
  </si>
  <si>
    <t xml:space="preserve">مبلغ الضريبة </t>
  </si>
  <si>
    <t>نسبة الضريبة</t>
  </si>
  <si>
    <t>رصيد 31/12/2022</t>
  </si>
  <si>
    <t>رصيد 1/1/2022</t>
  </si>
  <si>
    <t xml:space="preserve">الرواتب الأساسية وبدل السكن </t>
  </si>
  <si>
    <t>إجمالي المصاريف العمومية والاداريه</t>
  </si>
  <si>
    <t>اجمالي التعديلات الضريبية</t>
  </si>
  <si>
    <t>مش عارف</t>
  </si>
  <si>
    <t>رصيد نهاية
 الفترة 2022</t>
  </si>
  <si>
    <t>رصيد بداية
 الفترة 2022</t>
  </si>
  <si>
    <t>اصول غير متدولة اخري- الاراضي</t>
  </si>
  <si>
    <t>حسب اللائحة الزكاة والدخل</t>
  </si>
  <si>
    <t>راس المال وكذا الزيادةفيه اذا كان مصدرها احد عناصر حقوق الملكية او كانت تمويلا من البنود المحسومة من وعاء الزكاة</t>
  </si>
  <si>
    <t>رصيد اول المدة  مقارنة برصيد اخر المدة ايهما اقل مع تجنب الارصدة الصفريه ولارصدة المدينه</t>
  </si>
  <si>
    <t>الديون المستحقة طويلة الاجل وهي  التمويل الحكومي والتوميل التجاري والدائنين واراق الدفع وحساب السحب علي المكشوف وقروض الملاك والشرجاء(بما فيهم الحسابات الجارية لهم علي ان يراعي الاتي اذكانت الديون علي المكلف  او مصادر التمويل الاخري مدتها 354 يوما اة اكثر متداخلة خلال العام الزكوي والعام التالي له فتضاف الي وعاء الزكاه بما يخص كل عام بنسبة  عدد ايام كل عام زكوي</t>
  </si>
  <si>
    <t>مصروفات عمومية وإدارية</t>
  </si>
  <si>
    <t>الإيرادات</t>
  </si>
  <si>
    <t>إيرادات أخري</t>
  </si>
  <si>
    <t>ايراد بيع سكراب.</t>
  </si>
  <si>
    <t>جاري استاذ مسلم.</t>
  </si>
  <si>
    <t>جاري استاذ جميل.</t>
  </si>
  <si>
    <t>عدد وأدوات _ الدهان</t>
  </si>
  <si>
    <t>جاري استاذ مسلم</t>
  </si>
  <si>
    <t>أصول حق استخدام - الإيجارات</t>
  </si>
  <si>
    <t>إلتزامات عقود الايجار - المتداولة</t>
  </si>
  <si>
    <t>مخصص الزكاة الشرعية -ضريبة الدخل</t>
  </si>
  <si>
    <t>إلتزامات عقود الإيجار _غير متداولة</t>
  </si>
  <si>
    <t>قروض وتسهيلات بنكية متداولة</t>
  </si>
  <si>
    <t>قروض وتسهيلات بنكية غير متداولة</t>
  </si>
  <si>
    <t>قروض وتسهيلات بنكية_ الاولي</t>
  </si>
  <si>
    <t>فؤائد تمويل اصول مستاجرة _سيارة كورولا _ د ي ق  3132</t>
  </si>
  <si>
    <t>فؤائد تمويل اصول مستاجرة _سيارة هايلوكس غمارة _ ب ص د 2192</t>
  </si>
  <si>
    <t>فؤائد تمويل اصول مستاجرة _سيارة باص كوستر _ ب ص ط 3367</t>
  </si>
  <si>
    <t>فؤائد تمويل اصول مستاجرة _سيارة باص كوستر _ ب ص ل 7321</t>
  </si>
  <si>
    <t>فؤائد تمويل اصول مستاجرة _سيارة اسبورتاج _ ر د ط 1889</t>
  </si>
  <si>
    <t>فؤائد تمويل اصول مستاجرة _سيارة اسبورتاج _ ر د ط 1943</t>
  </si>
  <si>
    <t>فؤائد تمويل اصول مستاجرة _سيارة اكسبلور _ ر د ك 9320</t>
  </si>
  <si>
    <t>فؤائد تمويل اصول مستاجرة _سيارة هايلوكس غمارة _   ب ص م  9134</t>
  </si>
  <si>
    <t>فؤائد تمويل اصول مستاجرة _سيارة  فورد تيريتوري _   ر د و 4930</t>
  </si>
  <si>
    <t>فؤائد تمويل اصول مستاجرة _سيارة  هايلوكس غمارتين _   ب ص و 1953</t>
  </si>
  <si>
    <t>التزامات عقود ايجار _ سيارة كورولا  2021 لوحة رقم د ي ق  3132</t>
  </si>
  <si>
    <t>التزامات عقود ايجار _ سيارة هايلكس غمارة 2022 لوحة رقم ب ص د 2192</t>
  </si>
  <si>
    <t>التزامات عقود ايجار _ باص كوستر 23 راكب موديل 2022 لوحة رقم ب ص ط 3367</t>
  </si>
  <si>
    <t>التزامات عقود ايجار _ باص كوستر 23 راكب موديل 2022 لوحة رقم ب ص ل 7321</t>
  </si>
  <si>
    <t>التزامات عقود ايجار _سيارة سبورتيج 2023 لوجة رقم ر د ط 1889</t>
  </si>
  <si>
    <t>التزامات عقود ايجار _سيارة سبورتيج 2023 لوجة رقم ر د ط 1943</t>
  </si>
  <si>
    <t>التزامات عقود ايجار _سيارة اكسبلورر 2022 لوجة رقم ر د ك 9320</t>
  </si>
  <si>
    <t>التزامات عقود ايجار _سيارة تويوتا هايلكس 2023 غمارة  لوجة ب ص م  9134</t>
  </si>
  <si>
    <t>التزامات عقود ايجار _سيارة فورد تيريتوري 2023 لوجة رقم ر د و 4930</t>
  </si>
  <si>
    <t>التزامات عقود ايجار _سيارةهايلكس غمارتين 2023 غمارة  لوجة ب ص و 1953</t>
  </si>
  <si>
    <t>التزامات عقود ايجار _باص كوستر 23 راكب موديل 2014 لوحة رقم ا ه ص 3826</t>
  </si>
  <si>
    <t>التزامات عقود ايجار _ سيارة م جهاد _ الجبر</t>
  </si>
  <si>
    <t>إلتزامات عقود الإيجار_ متداولة _ اكتواري</t>
  </si>
  <si>
    <t>دائنون _ عمولات م وليد عن العقود</t>
  </si>
  <si>
    <t>مخصص ديون مشكوك فيها (العملاء)</t>
  </si>
  <si>
    <t>مخصص ديون مشكوك فيها _ المدينون</t>
  </si>
  <si>
    <t>مخصص الزكاة الشرعية والدخل _ضريبة الدخل</t>
  </si>
  <si>
    <t>إلتزامات عقود الإيجار _غير متداولة _اكتواري</t>
  </si>
  <si>
    <t>ايرادات _  غير مفوترة عام 2019 - 2020 - 2021- 2022</t>
  </si>
  <si>
    <t>مدينون _ سلف العاملين تابع لبرنامج الرواتب</t>
  </si>
  <si>
    <t>ضمان بنكي_ دفعة مقدمه _ شركة الفوزان _قيمة 409,894.85رقم_ R119655</t>
  </si>
  <si>
    <t>ضمان بنكي_ دفعه مقدمه20%_الفوزان _177,851.6 _ الفرنسي_رقم R118173</t>
  </si>
  <si>
    <t>ضمان بنكي_ دفعه مقدمه الحقيط _ الفرنسي_ 1,068,275_R118516</t>
  </si>
  <si>
    <t>ضمان بنكي_ نهائي 15%_العراب_642,075_ الفرنسي_ R118565</t>
  </si>
  <si>
    <t>ضمان بنكي_ دفعه مقدمه 15%_شابورجي_576,252.5 _بنك الفرنسي_ R122436</t>
  </si>
  <si>
    <t>ضمان بنكي_ دفعه مقدمه15%_ 3,853,537_kafd 310  _الفرنسي _ R122435</t>
  </si>
  <si>
    <t>ضمان بنكي_ دفعه نهائي15% _kafad 310 _ 5,819,383_الفرنسي_ R122434</t>
  </si>
  <si>
    <t>ضمان بنكي_ دفعة مقدمه 15% _ سليمان الحبيب_3,078,300 _الفرنسي_R123013</t>
  </si>
  <si>
    <t>اعمال تحت التنفيذ 15%عام 2019و2020و2021_ مشاريع</t>
  </si>
  <si>
    <t>مقاول _ محمدعبد الله محمد زهرانى-سليمان الحبيب</t>
  </si>
  <si>
    <t>مقاول _  النهضه الاولى المتطوره للمقاولات - سليمان الحبيب</t>
  </si>
  <si>
    <r>
      <rPr>
        <b/>
        <u/>
        <sz val="14"/>
        <color theme="1"/>
        <rFont val="Calibri"/>
        <family val="2"/>
        <scheme val="minor"/>
      </rPr>
      <t>الاصل</t>
    </r>
    <r>
      <rPr>
        <sz val="14"/>
        <color theme="1"/>
        <rFont val="Calibri"/>
        <family val="2"/>
        <charset val="178"/>
        <scheme val="minor"/>
      </rPr>
      <t xml:space="preserve">
الرصيد في 1/1/2022</t>
    </r>
  </si>
  <si>
    <t>قروض وتسهيلات بنكية الغير متداولة</t>
  </si>
  <si>
    <t>التزمات عقود ايجار  متدولة</t>
  </si>
  <si>
    <t>احتياطيات اخري</t>
  </si>
  <si>
    <t>التحول للمعايير الدوليه</t>
  </si>
  <si>
    <t>قائمة المركز المالى كما فى 2022/12/31م التحول للمعايير الكاملة</t>
  </si>
  <si>
    <t>أصول حق استخدام -سيارات</t>
  </si>
  <si>
    <t>عدد وأدوات</t>
  </si>
  <si>
    <t>ضمان أعمال</t>
  </si>
  <si>
    <t>اصول عقود</t>
  </si>
  <si>
    <t xml:space="preserve">اصول عقود </t>
  </si>
  <si>
    <t xml:space="preserve">تامين خطاب الضمان </t>
  </si>
  <si>
    <t>مخصص الخسائر الائتمانيه المتوقعه</t>
  </si>
  <si>
    <t>اعمال راسمالية تحت التنفيذ</t>
  </si>
  <si>
    <t>مجمع اهلاك عقود السيارات</t>
  </si>
  <si>
    <t>ارصدة دائنة اخري</t>
  </si>
  <si>
    <t>شريك</t>
  </si>
  <si>
    <t>الاموال الخاضعة للزكاة ( الموجبه)</t>
  </si>
  <si>
    <t>الاحطياطي النظامي قبل عمل قيد رفع الاحطياطي</t>
  </si>
  <si>
    <t>الربح التشغيلي</t>
  </si>
  <si>
    <t>تكاليف  التمويل</t>
  </si>
  <si>
    <t xml:space="preserve">ارباح بيع ممتلكات والات ومعدات </t>
  </si>
  <si>
    <t>الزكاة التقديريه</t>
  </si>
  <si>
    <t xml:space="preserve">ضريبة الدخل </t>
  </si>
  <si>
    <t>تكاليف تمويل</t>
  </si>
  <si>
    <t>ديون معدومة 0</t>
  </si>
  <si>
    <t xml:space="preserve">إستهلاك ممتلكات والات ومعدات </t>
  </si>
  <si>
    <t>ايضاح رقم [ 8 ] بالنقدية ولدى البنوك كما فى 2022/12/31م</t>
  </si>
  <si>
    <t xml:space="preserve">دائنون متنوعون </t>
  </si>
  <si>
    <t xml:space="preserve">إيرادات النشاط </t>
  </si>
  <si>
    <t>ايضاح رقم [9 ]الذمم المدينه التجاريه  كما فى 2022/12/31م</t>
  </si>
  <si>
    <t>مخصص الخسائر الائتمانيه</t>
  </si>
  <si>
    <t>ايناير 2021</t>
  </si>
  <si>
    <t>الحركة علي مخصص الخسائر الائتمانية المتوقعة</t>
  </si>
  <si>
    <t xml:space="preserve">الرصيد في بداية العام </t>
  </si>
  <si>
    <t>مخصص مكون خلال السنه</t>
  </si>
  <si>
    <t>مخصصات انتفي الغرض منها خلال السنه</t>
  </si>
  <si>
    <t xml:space="preserve">شطب مخصص الخسائر مقابل ذمم المدينه </t>
  </si>
  <si>
    <t>ايضاح رقم [ 10 ] بيان المخزون بالصافي  كما فى 2022/12/31م</t>
  </si>
  <si>
    <t xml:space="preserve">فيما يلي الحركة علي مخصص الانخفاض في قيمة المخزون </t>
  </si>
  <si>
    <t>الرصيد في بداية السنه</t>
  </si>
  <si>
    <t>المخصص المكون خلال السنه</t>
  </si>
  <si>
    <t>المستخدم مقابل شطب المخزون</t>
  </si>
  <si>
    <t xml:space="preserve">الاجمالي </t>
  </si>
  <si>
    <t xml:space="preserve">الرصيد في نهاية العام 9/أ العام </t>
  </si>
  <si>
    <t>ايضاح رقم [ 11 ] مصاريف مدفوعة مقدما وارصده مدينة اخري كما فى 2022/12/31م</t>
  </si>
  <si>
    <t xml:space="preserve">حسن التنفيذ </t>
  </si>
  <si>
    <t>الحركة علي مخصص الخسائر الائتمانية المتوقعة علي النحو التالي</t>
  </si>
  <si>
    <t xml:space="preserve">ذمم مدينة اخري معدومة خلال السنه </t>
  </si>
  <si>
    <t>الرصيد في نهاية  السنه</t>
  </si>
  <si>
    <t>ايضاح رقم [ 12 ] اصول عقود   كما فى 2022/12/31م</t>
  </si>
  <si>
    <t>فيما يلي بيانات العقود المقاولات واصول العقود المرتبطة بها كما يلي في 31/12/2022</t>
  </si>
  <si>
    <t>التكلفه الفعلية المتكبدة</t>
  </si>
  <si>
    <t>الارباح المحققه</t>
  </si>
  <si>
    <t>الايرادات المحققه طبقا لنسب الانجاز ايضاح 23</t>
  </si>
  <si>
    <t>المستخلصات الصادرة خلال السنه</t>
  </si>
  <si>
    <t>يضاف اصول عقود بداية السنه</t>
  </si>
  <si>
    <t>الرصيد نهاية السنه</t>
  </si>
  <si>
    <t>اصول حق استخدام بالصافي</t>
  </si>
  <si>
    <t>الرصيد في نهاية السنه</t>
  </si>
  <si>
    <t>يطرح الاستهلاك التراكمي</t>
  </si>
  <si>
    <t>الاستهلاك التراكمي بداية السنه</t>
  </si>
  <si>
    <t>الاستهلاك  خلال السنه</t>
  </si>
  <si>
    <t>الاستهلاك المتركم  نهاية السنه</t>
  </si>
  <si>
    <t>التزام عقود الايجار</t>
  </si>
  <si>
    <t>التزام  عقود  ايجار مضافه خلال السنه</t>
  </si>
  <si>
    <t xml:space="preserve">فؤائد التزام عقود الايجار </t>
  </si>
  <si>
    <t>المسدد من التزام عقود الايجار</t>
  </si>
  <si>
    <t xml:space="preserve">وقد تم تصنيفها  في قائمة المركز المالي </t>
  </si>
  <si>
    <t>ايضاح رقم [ 15 ] مشروعات تحت التنفيذ كما فى 2022/12/31م</t>
  </si>
  <si>
    <t>تابع ايضاح رقم [ 16 ] الذمم الدائنه التجاريه واوراق الدفع كما فى 2022/12/31م</t>
  </si>
  <si>
    <t>ايضاح رقم [ 17 ]مصاريف مستحقه وارصده دائنه اخري كما فى 2022/12/31م</t>
  </si>
  <si>
    <t>ايضاح رقم [ 18 ] قروض وتسهيلات بنكية متداولة كما فى 2022/12/31م</t>
  </si>
  <si>
    <t>ايضاح رقم [ 18 ] قروض وتسهيلات بنكية متداولة غير متدولة كما فى 2022/12/31م</t>
  </si>
  <si>
    <t>يتالف هذا البند مما يلي</t>
  </si>
  <si>
    <t>تسهيلات بنكية - ايضاح 18</t>
  </si>
  <si>
    <t xml:space="preserve">قروض بنكية - ايضاح </t>
  </si>
  <si>
    <t>الاجمالي</t>
  </si>
  <si>
    <t xml:space="preserve">وكانت الحركة علي القروض والتسهيلات البنكية </t>
  </si>
  <si>
    <t>اضافات خلال السنه</t>
  </si>
  <si>
    <t>تسديدات خلال السنه</t>
  </si>
  <si>
    <t xml:space="preserve">تم تصنيف القروض والتسهيلات البنكية في قائمة المركز المالي </t>
  </si>
  <si>
    <t>ايضاح رقم [ 19 ] مستحق الي اطراف ذات علاقه كما فى 2022/12/31م</t>
  </si>
  <si>
    <t>[26]</t>
  </si>
  <si>
    <t>[14]</t>
  </si>
  <si>
    <t>[16]</t>
  </si>
  <si>
    <t>[118]</t>
  </si>
  <si>
    <t>[24]</t>
  </si>
  <si>
    <t>[25]</t>
  </si>
  <si>
    <t>[27]</t>
  </si>
  <si>
    <t>ربح السنه 2021- معدلة</t>
  </si>
  <si>
    <t>الخسائر الشاملة للسنه</t>
  </si>
  <si>
    <t>اجمالي الدخل الشامل لسنه2021</t>
  </si>
  <si>
    <t>حقوق الملكية في 31/12/2021</t>
  </si>
  <si>
    <t>زيادة راس المال</t>
  </si>
  <si>
    <t>ربح السنه 2022</t>
  </si>
  <si>
    <t>الخسائر الشاملة الاخري</t>
  </si>
  <si>
    <t>اجمالي الدخل الشامل لسنه2022</t>
  </si>
  <si>
    <t>تكوين الاحطياطي النظامي</t>
  </si>
  <si>
    <t>ايضاح رقم [ 14 ]اصول حق استخدام  كما فى 2022/12/31م</t>
  </si>
  <si>
    <t>م. تركيبات</t>
  </si>
  <si>
    <t>أصول تحت التجهيز والإنشاء</t>
  </si>
  <si>
    <t>الذمم الدائنة التجارية</t>
  </si>
  <si>
    <t>مصاريف مستحقة وأرصدة دائنة أخرى</t>
  </si>
  <si>
    <t>فوائد القروض والتسهيلات البنكية</t>
  </si>
  <si>
    <t>إلتزامات عقود الإيجار</t>
  </si>
  <si>
    <t>الموجودات الثابتة(بالصافى)</t>
  </si>
  <si>
    <t>أصول حق استخدام  (بالصافي)</t>
  </si>
  <si>
    <t>الذمم المدينة التجارية (بالصافي)</t>
  </si>
  <si>
    <t>المخزون (بالصافي)</t>
  </si>
  <si>
    <t>مصاريف مقدمة وأرصدة مدينة أخرى (بالصافي)</t>
  </si>
  <si>
    <t>أطراف ذات علاقة</t>
  </si>
  <si>
    <t>أرباح / خسائر إكتوارية</t>
  </si>
  <si>
    <t>م. مبيعات - تسعير</t>
  </si>
  <si>
    <t>م. إدارية وعمومية</t>
  </si>
  <si>
    <t>تكلفة التمويل</t>
  </si>
  <si>
    <t>م. الإهلاكات الإدارية</t>
  </si>
  <si>
    <t>م. تصنيع</t>
  </si>
  <si>
    <t>م. إهلاكات التشغيل</t>
  </si>
  <si>
    <t>خامات</t>
  </si>
  <si>
    <t>إيرادات</t>
  </si>
  <si>
    <t>إيرادات غير مفوترة 2022</t>
  </si>
  <si>
    <t>النقد وما في حكمه</t>
  </si>
  <si>
    <t>أعمال تحت التنفيذ</t>
  </si>
  <si>
    <t>دائنو _ شراء أصول ثابتة</t>
  </si>
  <si>
    <t>مبيعات المركز الرئيسي</t>
  </si>
  <si>
    <t>فرق 4 ريال</t>
  </si>
  <si>
    <t>الرصيد 1/1/2022</t>
  </si>
  <si>
    <t>تكلفة الخدمة المحملة</t>
  </si>
  <si>
    <t>المدفوع خلال العام</t>
  </si>
  <si>
    <t>تكلفة الفائدة</t>
  </si>
  <si>
    <t>خصم مسموح به</t>
  </si>
  <si>
    <t xml:space="preserve">خصم مسموح به </t>
  </si>
  <si>
    <t>اخري</t>
  </si>
  <si>
    <t xml:space="preserve">ايضاح تكلفة الايرادات </t>
  </si>
  <si>
    <t>مخزون اول المدة</t>
  </si>
  <si>
    <t xml:space="preserve">صافي المشتريات خلال العام </t>
  </si>
  <si>
    <t>مصاريف تشغيلية</t>
  </si>
  <si>
    <t xml:space="preserve">مخزون اخر العام </t>
  </si>
  <si>
    <t>تكلفة الايراد</t>
  </si>
  <si>
    <t>ايضاح رقم [ 21 ]تكلفة التمويل  كما فى 2022/12/31م</t>
  </si>
  <si>
    <t>فؤائد التزام عقود ايجار</t>
  </si>
  <si>
    <t>مصاريف بنكية</t>
  </si>
  <si>
    <t>تكاليف تمويل قروض وتسهيلات بنكيه</t>
  </si>
  <si>
    <t>مخصصات في بداية السنه بعد طرح المسدد</t>
  </si>
  <si>
    <t>قروض والتزمات عقود الايجار</t>
  </si>
  <si>
    <t xml:space="preserve">ربح السنة المعدل </t>
  </si>
  <si>
    <t>الاموال الخاضعة للزكاه</t>
  </si>
  <si>
    <t>تحقيق الرقم</t>
  </si>
  <si>
    <t>الاصول الغير متدوالة</t>
  </si>
  <si>
    <t>حصة الشريك الخاضع للذكاة من وعاء الزكاه</t>
  </si>
  <si>
    <t xml:space="preserve">وعاء الزكاه او صافي الربح المعدل ايهما اكبر </t>
  </si>
  <si>
    <t>وعاء الزكاه للشريك السعودي</t>
  </si>
  <si>
    <t>يضاف الية ربح السنة المعدل بنسبة 2.5%</t>
  </si>
  <si>
    <t>وعاء الزكاة بدون ربح السنه  المعدل 2.5785%</t>
  </si>
  <si>
    <t>حصة الشريك الخاضع لضريبة من صافي الربح المعدل</t>
  </si>
  <si>
    <t>ارباح راسمالية</t>
  </si>
  <si>
    <t>المستخدم من المخصصات</t>
  </si>
  <si>
    <t>ايضاح رقم [ 21 ]حركة المخصص مكافأة نهاية الخدمة كما فى 2022/12/31م</t>
  </si>
  <si>
    <t>ايضاح رقم [ 22] راس المال  كما فى 2022/12/31م</t>
  </si>
  <si>
    <t>ايضاح راس المال</t>
  </si>
  <si>
    <t xml:space="preserve">جميل </t>
  </si>
  <si>
    <t>مسلم</t>
  </si>
  <si>
    <t>سدك</t>
  </si>
  <si>
    <t>المنصورة</t>
  </si>
  <si>
    <t xml:space="preserve">عدد الحصص </t>
  </si>
  <si>
    <t>قيمة الحصه</t>
  </si>
  <si>
    <t>راس المالي</t>
  </si>
  <si>
    <t>ايضاح رقم [ 22 ] الاحطياطي النظامي كما فى 2021/12/31م</t>
  </si>
  <si>
    <t>ايضاح رقم [  23] الايرادات كما فى 2022/12/31م</t>
  </si>
  <si>
    <t>ايضاح الايرادات</t>
  </si>
  <si>
    <t>ايردات مشاريع</t>
  </si>
  <si>
    <t>ايرادات مبيعات واجهات المنيوم وخشب</t>
  </si>
  <si>
    <t>تكلفة الايرادات</t>
  </si>
  <si>
    <t>مخزون بداية السنه</t>
  </si>
  <si>
    <t>صافي المشتريات خلال السنه</t>
  </si>
  <si>
    <t>مصاريف تشغيليه</t>
  </si>
  <si>
    <t>مخزون نهاية السنه</t>
  </si>
  <si>
    <t>متمم حسابي</t>
  </si>
  <si>
    <t>الاحطياطي النظامي قبل عمل قيد الزيادة</t>
  </si>
  <si>
    <t>ايضاح رقم [20 ] مخصص مكافاه نهاية الخدمة المكون  كما فى 2022/12/31م</t>
  </si>
  <si>
    <t xml:space="preserve">دفعات مقدمة للعملاء اول المدة </t>
  </si>
  <si>
    <t>رصيد اول المدة</t>
  </si>
  <si>
    <t xml:space="preserve">دفعات مقدمة عن اول السنه رصيد </t>
  </si>
  <si>
    <t>زكاه</t>
  </si>
  <si>
    <t>قروض والتزامات عقود الايجار</t>
  </si>
  <si>
    <t>رصيد نهائي</t>
  </si>
  <si>
    <t>تسويه بعدين نشوفها</t>
  </si>
  <si>
    <t>الاصول ثابتة</t>
  </si>
  <si>
    <t xml:space="preserve">الوعاء الزكوي </t>
  </si>
  <si>
    <t>ضريبة الدخل السنة الحالية</t>
  </si>
  <si>
    <t>ذ</t>
  </si>
  <si>
    <t>أصول حق استخدام -ايجارات</t>
  </si>
  <si>
    <t>مجمع اهلاك عقود الايجارات</t>
  </si>
  <si>
    <t>مجمع اهلاك_اصول حق استخدام_ عقود السيارات</t>
  </si>
  <si>
    <t>مجمع اهلاك_اصول حق استخدام_ عقود الايجارات</t>
  </si>
  <si>
    <t>التكلفه</t>
  </si>
  <si>
    <t>الاثبات الاولي للعقود الايجار معيار الدولي 16</t>
  </si>
  <si>
    <t xml:space="preserve">عقود ايجار سيارات مضافه خلال السنه </t>
  </si>
  <si>
    <t xml:space="preserve">الرصيد نهاية السنه </t>
  </si>
  <si>
    <t>مصاريف استهلاك حق الاستخدام_ عقود الايجارات</t>
  </si>
  <si>
    <t>مصاريف استهلاك حق الاستخدام_ عقود السيارات</t>
  </si>
  <si>
    <t>استهلاك اصول حق استخدام_ عقود السيارات</t>
  </si>
  <si>
    <t>استهلاك اصول حق استخدام _عقود الايجارات</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</si>
</sst>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_-;_-* #,##0\-;_-* &quot;-&quot;??_-;_-@_-"/>
    <numFmt numFmtId="166" formatCode="#,##0.000"/>
    <numFmt numFmtId="167" formatCode="_-* #,##0.00\ _ر_._س_._‏_-;\-* #,##0.00\ _ر_._س_._‏_-;_-* &quot;-&quot;??\ _ر_._س_._‏_-;_-@_-"/>
    <numFmt numFmtId="168" formatCode="#,##0.00_ ;[Red]\-#,##0.00\ "/>
    <numFmt numFmtId="169" formatCode="#,##0.0"/>
    <numFmt numFmtId="170" formatCode="0.000%"/>
  </numFmts>
  <fonts count="40">
    <font>
      <sz val="11"/>
      <color theme="1"/>
      <name val="Calibri"/>
      <family val="2"/>
      <charset val="178"/>
      <scheme val="minor"/>
    </font>
    <font>
      <sz val="11"/>
      <color theme="1"/>
      <name val="Calibri"/>
      <family val="2"/>
      <charset val="178"/>
      <scheme val="minor"/>
    </font>
    <font>
      <b/>
      <u/>
      <sz val="20"/>
      <color theme="1"/>
      <name val="Calibri"/>
      <family val="2"/>
      <scheme val="minor"/>
    </font>
    <font>
      <b/>
      <u/>
      <sz val="18"/>
      <color theme="1"/>
      <name val="Calibri"/>
      <family val="2"/>
      <scheme val="minor"/>
    </font>
    <font>
      <sz val="18"/>
      <color theme="1"/>
      <name val="Calibri"/>
      <family val="2"/>
      <scheme val="minor"/>
    </font>
    <font>
      <b/>
      <sz val="18"/>
      <color theme="1"/>
      <name val="Calibri"/>
      <family val="2"/>
      <scheme val="minor"/>
    </font>
    <font>
      <b/>
      <sz val="20"/>
      <color theme="1"/>
      <name val="Calibri"/>
      <family val="2"/>
      <scheme val="minor"/>
    </font>
    <font>
      <sz val="14"/>
      <color theme="1"/>
      <name val="Calibri"/>
      <family val="2"/>
      <charset val="178"/>
      <scheme val="minor"/>
    </font>
    <font>
      <sz val="18"/>
      <color theme="1"/>
      <name val="Calibri"/>
      <family val="2"/>
      <charset val="178"/>
      <scheme val="minor"/>
    </font>
    <font>
      <sz val="14"/>
      <color theme="1"/>
      <name val="Calibri"/>
      <family val="2"/>
      <scheme val="minor"/>
    </font>
    <font>
      <u/>
      <sz val="14"/>
      <color theme="1"/>
      <name val="Calibri"/>
      <family val="2"/>
      <scheme val="minor"/>
    </font>
    <font>
      <b/>
      <u/>
      <sz val="14"/>
      <color theme="1"/>
      <name val="Calibri"/>
      <family val="2"/>
      <scheme val="minor"/>
    </font>
    <font>
      <sz val="10"/>
      <color indexed="8"/>
      <name val="Arial"/>
      <family val="2"/>
    </font>
    <font>
      <sz val="16"/>
      <color indexed="8"/>
      <name val="Arial"/>
      <family val="2"/>
    </font>
    <font>
      <sz val="11"/>
      <color theme="1"/>
      <name val="Calibri"/>
      <family val="2"/>
      <scheme val="minor"/>
    </font>
    <font>
      <sz val="10"/>
      <name val="Arial"/>
      <family val="2"/>
    </font>
    <font>
      <sz val="12"/>
      <color theme="1"/>
      <name val="Calibri"/>
      <family val="2"/>
      <charset val="178"/>
      <scheme val="minor"/>
    </font>
    <font>
      <sz val="16"/>
      <color theme="1"/>
      <name val="Calibri"/>
      <family val="2"/>
      <charset val="178"/>
      <scheme val="minor"/>
    </font>
    <font>
      <sz val="20"/>
      <color theme="1"/>
      <name val="Calibri"/>
      <family val="2"/>
      <charset val="178"/>
      <scheme val="minor"/>
    </font>
    <font>
      <b/>
      <sz val="12"/>
      <color theme="1"/>
      <name val="Calibri"/>
      <family val="2"/>
      <scheme val="minor"/>
    </font>
    <font>
      <sz val="10"/>
      <color indexed="8"/>
      <name val="Arial"/>
      <family val="2"/>
    </font>
    <font>
      <b/>
      <u/>
      <sz val="18"/>
      <color theme="1"/>
      <name val="Arial"/>
      <family val="2"/>
    </font>
    <font>
      <sz val="18"/>
      <color theme="1"/>
      <name val="Arial"/>
      <family val="2"/>
    </font>
    <font>
      <b/>
      <sz val="18"/>
      <color theme="1"/>
      <name val="Arial"/>
      <family val="2"/>
    </font>
    <font>
      <b/>
      <sz val="20"/>
      <color theme="1"/>
      <name val="Arial"/>
      <family val="2"/>
    </font>
    <font>
      <b/>
      <u/>
      <sz val="14"/>
      <name val="Arial"/>
      <family val="2"/>
    </font>
    <font>
      <b/>
      <sz val="16"/>
      <color theme="1"/>
      <name val="Arial"/>
      <family val="2"/>
    </font>
    <font>
      <sz val="11"/>
      <color theme="1"/>
      <name val="Arial"/>
      <family val="2"/>
    </font>
    <font>
      <b/>
      <u/>
      <sz val="12"/>
      <color theme="1"/>
      <name val="Arial"/>
      <family val="2"/>
    </font>
    <font>
      <sz val="14"/>
      <color theme="1"/>
      <name val="Arial"/>
      <family val="2"/>
    </font>
    <font>
      <b/>
      <u/>
      <sz val="20"/>
      <color theme="1"/>
      <name val="Arial"/>
      <family val="2"/>
    </font>
    <font>
      <u/>
      <sz val="18"/>
      <color theme="1"/>
      <name val="Arial"/>
      <family val="2"/>
    </font>
    <font>
      <sz val="11"/>
      <color theme="1"/>
      <name val="Arial"/>
      <family val="2"/>
      <charset val="178"/>
    </font>
    <font>
      <sz val="11"/>
      <color theme="1"/>
      <name val="Bodoni MT"/>
      <family val="1"/>
      <charset val="178"/>
    </font>
    <font>
      <sz val="11"/>
      <color theme="1"/>
      <name val="Engravers MT"/>
      <family val="1"/>
      <charset val="178"/>
    </font>
    <font>
      <sz val="11"/>
      <color theme="1"/>
      <name val="Cambria"/>
      <family val="2"/>
      <scheme val="major"/>
    </font>
    <font>
      <sz val="11"/>
      <color theme="1"/>
      <name val="Bodoni MT"/>
      <family val="1"/>
    </font>
    <font>
      <sz val="11"/>
      <color theme="1"/>
      <name val="Engravers MT"/>
      <family val="1"/>
    </font>
    <font>
      <sz val="11"/>
      <color theme="1"/>
      <name val="Cambria"/>
      <family val="2"/>
      <charset val="178"/>
      <scheme val="major"/>
    </font>
    <font>
      <sz val="11"/>
      <color theme="1"/>
      <name val="Calibri Light"/>
      <family val="2"/>
    </font>
  </fonts>
  <fills count="16">
    <fill>
      <patternFill patternType="none"/>
    </fill>
    <fill>
      <patternFill patternType="gray125"/>
    </fill>
    <fill>
      <patternFill patternType="solid">
        <fgColor theme="7" tint="0.59999389629810485"/>
        <bgColor indexed="64"/>
      </patternFill>
    </fill>
    <fill>
      <patternFill patternType="solid">
        <fgColor theme="0"/>
        <bgColor indexed="64"/>
      </patternFill>
    </fill>
    <fill>
      <patternFill patternType="solid">
        <fgColor rgb="FF92D050"/>
        <bgColor indexed="64"/>
      </patternFill>
    </fill>
    <fill>
      <patternFill patternType="solid">
        <fgColor rgb="FFFFFF00"/>
        <bgColor indexed="64"/>
      </patternFill>
    </fill>
    <fill>
      <patternFill patternType="solid">
        <fgColor theme="0" tint="-0.14999847407452621"/>
        <bgColor indexed="64"/>
      </patternFill>
    </fill>
    <fill>
      <patternFill patternType="solid">
        <fgColor rgb="FFFFC000"/>
        <bgColor indexed="64"/>
      </patternFill>
    </fill>
    <fill>
      <patternFill patternType="solid">
        <fgColor rgb="FF00B0F0"/>
        <bgColor indexed="64"/>
      </patternFill>
    </fill>
    <fill>
      <patternFill patternType="solid">
        <fgColor theme="4" tint="0.39997558519241921"/>
        <bgColor indexed="64"/>
      </patternFill>
    </fill>
    <fill>
      <patternFill patternType="solid">
        <fgColor theme="6" tint="0.39997558519241921"/>
        <bgColor indexed="64"/>
      </patternFill>
    </fill>
    <fill>
      <patternFill patternType="solid">
        <fgColor rgb="FFFF0000"/>
        <bgColor indexed="64"/>
      </patternFill>
    </fill>
    <fill>
      <patternFill patternType="solid">
        <fgColor rgb="FFC00000"/>
        <bgColor indexed="64"/>
      </patternFill>
    </fill>
    <fill>
      <patternFill patternType="solid">
        <fgColor theme="7" tint="0.39997558519241921"/>
        <bgColor indexed="64"/>
      </patternFill>
    </fill>
    <fill>
      <patternFill patternType="solid">
        <fgColor theme="8" tint="0.59999389629810485"/>
        <bgColor indexed="64"/>
      </patternFill>
    </fill>
    <fill>
      <patternFill patternType="solid">
        <fgColor theme="5" tint="0.59999389629810485"/>
        <bgColor indexed="64"/>
      </patternFill>
    </fill>
  </fills>
  <borders count="55">
    <border>
      <left/>
      <right/>
      <top/>
      <bottom/>
      <diagonal/>
    </border>
    <border>
      <left/>
      <right/>
      <top style="medium">
        <color auto="1"/>
      </top>
      <bottom style="medium">
        <color auto="1"/>
      </bottom>
      <diagonal/>
    </border>
    <border>
      <left/>
      <right/>
      <top style="medium">
        <color auto="1"/>
      </top>
      <bottom style="double">
        <color auto="1"/>
      </bottom>
      <diagonal/>
    </border>
    <border>
      <left style="thick">
        <color auto="1"/>
      </left>
      <right style="double">
        <color auto="1"/>
      </right>
      <top style="thick">
        <color auto="1"/>
      </top>
      <bottom style="double">
        <color auto="1"/>
      </bottom>
      <diagonal/>
    </border>
    <border>
      <left style="double">
        <color auto="1"/>
      </left>
      <right style="double">
        <color auto="1"/>
      </right>
      <top style="thick">
        <color auto="1"/>
      </top>
      <bottom style="double">
        <color auto="1"/>
      </bottom>
      <diagonal/>
    </border>
    <border>
      <left style="double">
        <color auto="1"/>
      </left>
      <right style="thick">
        <color auto="1"/>
      </right>
      <top style="thick">
        <color auto="1"/>
      </top>
      <bottom style="double">
        <color auto="1"/>
      </bottom>
      <diagonal/>
    </border>
    <border>
      <left style="thick">
        <color auto="1"/>
      </left>
      <right style="double">
        <color auto="1"/>
      </right>
      <top style="double">
        <color auto="1"/>
      </top>
      <bottom style="double">
        <color auto="1"/>
      </bottom>
      <diagonal/>
    </border>
    <border>
      <left style="double">
        <color auto="1"/>
      </left>
      <right style="double">
        <color auto="1"/>
      </right>
      <top style="double">
        <color auto="1"/>
      </top>
      <bottom style="double">
        <color auto="1"/>
      </bottom>
      <diagonal/>
    </border>
    <border>
      <left style="double">
        <color auto="1"/>
      </left>
      <right style="thick">
        <color auto="1"/>
      </right>
      <top style="double">
        <color auto="1"/>
      </top>
      <bottom style="double">
        <color auto="1"/>
      </bottom>
      <diagonal/>
    </border>
    <border>
      <left style="thick">
        <color auto="1"/>
      </left>
      <right style="double">
        <color auto="1"/>
      </right>
      <top style="double">
        <color auto="1"/>
      </top>
      <bottom style="thick">
        <color auto="1"/>
      </bottom>
      <diagonal/>
    </border>
    <border>
      <left style="double">
        <color auto="1"/>
      </left>
      <right style="thick">
        <color auto="1"/>
      </right>
      <top style="double">
        <color auto="1"/>
      </top>
      <bottom style="thick">
        <color auto="1"/>
      </bottom>
      <diagonal/>
    </border>
    <border>
      <left style="thin">
        <color auto="1"/>
      </left>
      <right style="thin">
        <color auto="1"/>
      </right>
      <top style="thin">
        <color auto="1"/>
      </top>
      <bottom style="thin">
        <color auto="1"/>
      </bottom>
      <diagonal/>
    </border>
    <border>
      <left/>
      <right/>
      <top/>
      <bottom style="thick">
        <color auto="1"/>
      </bottom>
      <diagonal/>
    </border>
    <border>
      <left/>
      <right style="double">
        <color auto="1"/>
      </right>
      <top style="thick">
        <color auto="1"/>
      </top>
      <bottom style="double">
        <color auto="1"/>
      </bottom>
      <diagonal/>
    </border>
    <border>
      <left/>
      <right style="double">
        <color auto="1"/>
      </right>
      <top style="double">
        <color auto="1"/>
      </top>
      <bottom style="double">
        <color auto="1"/>
      </bottom>
      <diagonal/>
    </border>
    <border>
      <left style="thin">
        <color auto="1"/>
      </left>
      <right style="thin">
        <color auto="1"/>
      </right>
      <top/>
      <bottom/>
      <diagonal/>
    </border>
    <border>
      <left/>
      <right/>
      <top/>
      <bottom style="thin">
        <color auto="1"/>
      </bottom>
      <diagonal/>
    </border>
    <border>
      <left style="thick">
        <color auto="1"/>
      </left>
      <right/>
      <top style="thick">
        <color auto="1"/>
      </top>
      <bottom style="thick">
        <color auto="1"/>
      </bottom>
      <diagonal/>
    </border>
    <border>
      <left/>
      <right/>
      <top style="thick">
        <color auto="1"/>
      </top>
      <bottom style="thick">
        <color auto="1"/>
      </bottom>
      <diagonal/>
    </border>
    <border>
      <left/>
      <right style="thick">
        <color auto="1"/>
      </right>
      <top style="thick">
        <color auto="1"/>
      </top>
      <bottom style="thick">
        <color auto="1"/>
      </bottom>
      <diagonal/>
    </border>
    <border>
      <left style="thin">
        <color auto="1"/>
      </left>
      <right style="thin">
        <color auto="1"/>
      </right>
      <top/>
      <bottom style="thin">
        <color auto="1"/>
      </bottom>
      <diagonal/>
    </border>
    <border>
      <left style="thin">
        <color auto="1"/>
      </left>
      <right/>
      <top style="thin">
        <color auto="1"/>
      </top>
      <bottom/>
      <diagonal/>
    </border>
    <border>
      <left/>
      <right style="thin">
        <color auto="1"/>
      </right>
      <top style="thin">
        <color auto="1"/>
      </top>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style="thin">
        <color auto="1"/>
      </right>
      <top/>
      <bottom style="thin">
        <color auto="1"/>
      </bottom>
      <diagonal/>
    </border>
    <border>
      <left style="thick">
        <color auto="1"/>
      </left>
      <right/>
      <top style="thick">
        <color auto="1"/>
      </top>
      <bottom/>
      <diagonal/>
    </border>
    <border>
      <left/>
      <right/>
      <top style="thick">
        <color auto="1"/>
      </top>
      <bottom/>
      <diagonal/>
    </border>
    <border>
      <left/>
      <right/>
      <top style="thin">
        <color auto="1"/>
      </top>
      <bottom/>
      <diagonal/>
    </border>
    <border>
      <left/>
      <right style="thin">
        <color theme="0" tint="-0.24994659260841701"/>
      </right>
      <top style="thin">
        <color theme="0" tint="-0.2499465926084170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right/>
      <top/>
      <bottom style="double">
        <color auto="1"/>
      </bottom>
      <diagonal/>
    </border>
    <border>
      <left/>
      <right style="thick">
        <color auto="1"/>
      </right>
      <top/>
      <bottom/>
      <diagonal/>
    </border>
    <border>
      <left/>
      <right style="thin">
        <color theme="0" tint="-0.24994659260841701"/>
      </right>
      <top style="thin">
        <color theme="0" tint="-0.24994659260841701"/>
      </top>
      <bottom style="hair">
        <color theme="0" tint="-0.24994659260841701"/>
      </bottom>
      <diagonal/>
    </border>
    <border>
      <left style="thin">
        <color theme="0" tint="-0.24994659260841701"/>
      </left>
      <right style="thin">
        <color theme="0" tint="-0.24994659260841701"/>
      </right>
      <top style="thin">
        <color theme="0" tint="-0.24994659260841701"/>
      </top>
      <bottom style="hair">
        <color theme="0" tint="-0.24994659260841701"/>
      </bottom>
      <diagonal/>
    </border>
    <border>
      <left style="thin">
        <color theme="0" tint="-0.24994659260841701"/>
      </left>
      <right/>
      <top style="thin">
        <color theme="0" tint="-0.24994659260841701"/>
      </top>
      <bottom style="hair">
        <color theme="0" tint="-0.24994659260841701"/>
      </bottom>
      <diagonal/>
    </border>
    <border>
      <left style="thin">
        <color theme="0" tint="-0.24994659260841701"/>
      </left>
      <right style="thin">
        <color theme="0" tint="-0.24994659260841701"/>
      </right>
      <top style="hair">
        <color theme="0" tint="-0.24994659260841701"/>
      </top>
      <bottom style="hair">
        <color theme="0" tint="-0.24994659260841701"/>
      </bottom>
      <diagonal/>
    </border>
    <border>
      <left/>
      <right style="thin">
        <color theme="0" tint="-0.24994659260841701"/>
      </right>
      <top/>
      <bottom style="hair">
        <color theme="0" tint="-0.24994659260841701"/>
      </bottom>
      <diagonal/>
    </border>
    <border>
      <left style="thin">
        <color theme="0" tint="-0.24994659260841701"/>
      </left>
      <right/>
      <top/>
      <bottom style="hair">
        <color theme="0" tint="-0.24994659260841701"/>
      </bottom>
      <diagonal/>
    </border>
    <border>
      <left style="thin">
        <color theme="0" tint="-0.24994659260841701"/>
      </left>
      <right style="thin">
        <color theme="0" tint="-0.24994659260841701"/>
      </right>
      <top/>
      <bottom style="hair">
        <color theme="0" tint="-0.24994659260841701"/>
      </bottom>
      <diagonal/>
    </border>
    <border>
      <left/>
      <right style="thin">
        <color theme="0" tint="-0.24994659260841701"/>
      </right>
      <top style="hair">
        <color theme="0" tint="-0.24994659260841701"/>
      </top>
      <bottom style="hair">
        <color theme="0" tint="-0.24994659260841701"/>
      </bottom>
      <diagonal/>
    </border>
    <border>
      <left style="thin">
        <color theme="0" tint="-0.24994659260841701"/>
      </left>
      <right/>
      <top style="hair">
        <color theme="0" tint="-0.24994659260841701"/>
      </top>
      <bottom style="hair">
        <color theme="0" tint="-0.24994659260841701"/>
      </bottom>
      <diagonal/>
    </border>
    <border>
      <left/>
      <right style="thin">
        <color theme="0" tint="-0.24994659260841701"/>
      </right>
      <top style="hair">
        <color theme="0" tint="-0.24994659260841701"/>
      </top>
      <bottom/>
      <diagonal/>
    </border>
    <border>
      <left style="thin">
        <color theme="0" tint="-0.24994659260841701"/>
      </left>
      <right/>
      <top style="hair">
        <color theme="0" tint="-0.24994659260841701"/>
      </top>
      <bottom/>
      <diagonal/>
    </border>
    <border>
      <left/>
      <right style="thin">
        <color theme="0" tint="-0.24994659260841701"/>
      </right>
      <top/>
      <bottom/>
      <diagonal/>
    </border>
    <border>
      <left style="double">
        <color auto="1"/>
      </left>
      <right style="double">
        <color auto="1"/>
      </right>
      <top/>
      <bottom/>
      <diagonal/>
    </border>
    <border>
      <left style="thin">
        <color theme="0" tint="-0.24994659260841701"/>
      </left>
      <right style="thin">
        <color theme="0" tint="-0.24994659260841701"/>
      </right>
      <top style="hair">
        <color theme="0" tint="-0.24994659260841701"/>
      </top>
      <bottom style="thin">
        <color theme="0" tint="-0.24994659260841701"/>
      </bottom>
      <diagonal/>
    </border>
    <border>
      <left style="double">
        <color auto="1"/>
      </left>
      <right/>
      <top style="double">
        <color auto="1"/>
      </top>
      <bottom style="double">
        <color auto="1"/>
      </bottom>
      <diagonal/>
    </border>
    <border>
      <left/>
      <right/>
      <top style="double">
        <color auto="1"/>
      </top>
      <bottom style="double">
        <color auto="1"/>
      </bottom>
      <diagonal/>
    </border>
    <border>
      <left style="double">
        <color auto="1"/>
      </left>
      <right/>
      <top/>
      <bottom style="thin">
        <color auto="1"/>
      </bottom>
      <diagonal/>
    </border>
  </borders>
  <cellStyleXfs count="7">
    <xf numFmtId="0" fontId="0" fillId="0" borderId="0"/>
    <xf numFmtId="164" fontId="1" fillId="0" borderId="0" applyFont="0" applyFill="0" applyBorder="0" applyAlignment="0" applyProtection="0"/>
    <xf numFmtId="0" fontId="12" fillId="0" borderId="0">
      <alignment vertical="top"/>
    </xf>
    <xf numFmtId="0" fontId="14" fillId="0" borderId="0"/>
    <xf numFmtId="0" fontId="15" fillId="0" borderId="0"/>
    <xf numFmtId="167" fontId="14" fillId="0" borderId="0" applyFont="0" applyFill="0" applyBorder="0" applyAlignment="0" applyProtection="0"/>
    <xf numFmtId="0" fontId="20" fillId="0" borderId="0">
      <alignment vertical="top"/>
    </xf>
  </cellStyleXfs>
  <cellXfs count="377">
    <xf numFmtId="0" fontId="0" fillId="0" borderId="0" xfId="0"/>
    <xf numFmtId="164" fontId="4" fillId="0" borderId="0" xfId="1" applyFont="1"/>
    <xf numFmtId="164" fontId="5" fillId="0" borderId="0" xfId="1" applyFont="1" applyAlignment="1">
      <alignment horizontal="center" vertical="center" wrapText="1"/>
    </xf>
    <xf numFmtId="0" fontId="4" fillId="0" borderId="0" xfId="0" applyFont="1"/>
    <xf numFmtId="0" fontId="5" fillId="0" borderId="0" xfId="0" applyFont="1"/>
    <xf numFmtId="0" fontId="3" fillId="0" borderId="0" xfId="0" applyFont="1"/>
    <xf numFmtId="0" fontId="2" fillId="0" borderId="0" xfId="0" applyFont="1" applyAlignment="1">
      <alignment horizontal="center"/>
    </xf>
    <xf numFmtId="0" fontId="5" fillId="0" borderId="0" xfId="0" applyFont="1" applyAlignment="1">
      <alignment horizontal="center"/>
    </xf>
    <xf numFmtId="0" fontId="2" fillId="0" borderId="0" xfId="0" applyFont="1" applyAlignment="1">
      <alignment horizontal="center" vertical="center"/>
    </xf>
    <xf numFmtId="164" fontId="6" fillId="0" borderId="2" xfId="0" applyNumberFormat="1" applyFont="1" applyBorder="1" applyAlignment="1">
      <alignment horizontal="center" vertical="center"/>
    </xf>
    <xf numFmtId="164" fontId="6" fillId="0" borderId="2" xfId="0" applyNumberFormat="1" applyFont="1" applyBorder="1" applyAlignment="1">
      <alignment horizontal="right" vertical="center"/>
    </xf>
    <xf numFmtId="165" fontId="4" fillId="0" borderId="0" xfId="1" applyNumberFormat="1" applyFont="1"/>
    <xf numFmtId="165" fontId="3" fillId="0" borderId="0" xfId="1" applyNumberFormat="1" applyFont="1" applyAlignment="1">
      <alignment horizontal="center" vertical="center"/>
    </xf>
    <xf numFmtId="165" fontId="4" fillId="0" borderId="0" xfId="1" applyNumberFormat="1" applyFont="1" applyAlignment="1"/>
    <xf numFmtId="165" fontId="5" fillId="0" borderId="0" xfId="1" applyNumberFormat="1" applyFont="1" applyAlignment="1">
      <alignment vertical="center" wrapText="1"/>
    </xf>
    <xf numFmtId="165" fontId="3" fillId="0" borderId="0" xfId="1" applyNumberFormat="1" applyFont="1" applyAlignment="1"/>
    <xf numFmtId="165" fontId="5" fillId="0" borderId="0" xfId="1" applyNumberFormat="1" applyFont="1" applyAlignment="1"/>
    <xf numFmtId="165" fontId="4" fillId="0" borderId="0" xfId="1" applyNumberFormat="1" applyFont="1" applyAlignment="1">
      <alignment horizontal="center"/>
    </xf>
    <xf numFmtId="165" fontId="4" fillId="0" borderId="0" xfId="1" applyNumberFormat="1" applyFont="1" applyAlignment="1">
      <alignment horizontal="center" vertical="center"/>
    </xf>
    <xf numFmtId="164" fontId="6" fillId="0" borderId="0" xfId="0" applyNumberFormat="1" applyFont="1" applyAlignment="1">
      <alignment horizontal="center" vertical="center"/>
    </xf>
    <xf numFmtId="165" fontId="4" fillId="0" borderId="6" xfId="1" applyNumberFormat="1" applyFont="1" applyBorder="1"/>
    <xf numFmtId="165" fontId="4" fillId="0" borderId="7" xfId="1" applyNumberFormat="1" applyFont="1" applyBorder="1"/>
    <xf numFmtId="165" fontId="4" fillId="0" borderId="8" xfId="1" applyNumberFormat="1" applyFont="1" applyBorder="1"/>
    <xf numFmtId="165" fontId="4" fillId="2" borderId="3" xfId="1" applyNumberFormat="1" applyFont="1" applyFill="1" applyBorder="1"/>
    <xf numFmtId="165" fontId="4" fillId="2" borderId="4" xfId="1" applyNumberFormat="1" applyFont="1" applyFill="1" applyBorder="1"/>
    <xf numFmtId="165" fontId="4" fillId="2" borderId="5" xfId="1" applyNumberFormat="1" applyFont="1" applyFill="1" applyBorder="1"/>
    <xf numFmtId="165" fontId="4" fillId="2" borderId="9" xfId="1" applyNumberFormat="1" applyFont="1" applyFill="1" applyBorder="1"/>
    <xf numFmtId="165" fontId="4" fillId="2" borderId="10" xfId="1" applyNumberFormat="1" applyFont="1" applyFill="1" applyBorder="1"/>
    <xf numFmtId="0" fontId="8" fillId="0" borderId="0" xfId="0" applyFont="1"/>
    <xf numFmtId="164" fontId="5" fillId="0" borderId="2" xfId="0" applyNumberFormat="1" applyFont="1" applyBorder="1" applyAlignment="1">
      <alignment horizontal="right" vertical="center"/>
    </xf>
    <xf numFmtId="0" fontId="4" fillId="0" borderId="0" xfId="0" applyFont="1" applyAlignment="1">
      <alignment horizontal="right"/>
    </xf>
    <xf numFmtId="4" fontId="4" fillId="0" borderId="0" xfId="0" applyNumberFormat="1" applyFont="1"/>
    <xf numFmtId="164" fontId="4" fillId="0" borderId="0" xfId="0" applyNumberFormat="1" applyFont="1" applyAlignment="1">
      <alignment horizontal="center" vertical="center"/>
    </xf>
    <xf numFmtId="4" fontId="4" fillId="0" borderId="0" xfId="0" applyNumberFormat="1" applyFont="1" applyAlignment="1">
      <alignment horizontal="right" vertical="center"/>
    </xf>
    <xf numFmtId="0" fontId="7" fillId="5" borderId="11" xfId="0" applyFont="1" applyFill="1" applyBorder="1" applyAlignment="1">
      <alignment horizontal="center" vertical="center"/>
    </xf>
    <xf numFmtId="4" fontId="7" fillId="5" borderId="11" xfId="0" applyNumberFormat="1" applyFont="1" applyFill="1" applyBorder="1" applyAlignment="1">
      <alignment horizontal="center" vertical="center"/>
    </xf>
    <xf numFmtId="0" fontId="7" fillId="0" borderId="0" xfId="0" applyFont="1"/>
    <xf numFmtId="0" fontId="7" fillId="3" borderId="11" xfId="0" applyFont="1" applyFill="1" applyBorder="1" applyAlignment="1">
      <alignment horizontal="center" vertical="center"/>
    </xf>
    <xf numFmtId="4" fontId="7" fillId="0" borderId="11" xfId="0" applyNumberFormat="1" applyFont="1" applyBorder="1" applyAlignment="1">
      <alignment horizontal="center" vertical="center"/>
    </xf>
    <xf numFmtId="0" fontId="7" fillId="3" borderId="11" xfId="0" applyFont="1" applyFill="1" applyBorder="1" applyAlignment="1">
      <alignment horizontal="center" vertical="center" wrapText="1"/>
    </xf>
    <xf numFmtId="0" fontId="7" fillId="3" borderId="0" xfId="0" applyFont="1" applyFill="1" applyAlignment="1">
      <alignment horizontal="center" vertical="center"/>
    </xf>
    <xf numFmtId="4" fontId="7" fillId="3" borderId="0" xfId="0" applyNumberFormat="1" applyFont="1" applyFill="1" applyAlignment="1">
      <alignment horizontal="center" vertical="center"/>
    </xf>
    <xf numFmtId="164" fontId="4" fillId="0" borderId="0" xfId="0" applyNumberFormat="1" applyFont="1"/>
    <xf numFmtId="165" fontId="4" fillId="2" borderId="13" xfId="1" applyNumberFormat="1" applyFont="1" applyFill="1" applyBorder="1"/>
    <xf numFmtId="165" fontId="4" fillId="0" borderId="14" xfId="1" applyNumberFormat="1" applyFont="1" applyBorder="1"/>
    <xf numFmtId="165" fontId="4" fillId="5" borderId="14" xfId="1" applyNumberFormat="1" applyFont="1" applyFill="1" applyBorder="1"/>
    <xf numFmtId="165" fontId="4" fillId="5" borderId="7" xfId="1" applyNumberFormat="1" applyFont="1" applyFill="1" applyBorder="1"/>
    <xf numFmtId="0" fontId="4" fillId="5" borderId="0" xfId="0" applyFont="1" applyFill="1"/>
    <xf numFmtId="4" fontId="7" fillId="5" borderId="11" xfId="0" applyNumberFormat="1" applyFont="1" applyFill="1" applyBorder="1" applyAlignment="1">
      <alignment horizontal="center" vertical="center" wrapText="1"/>
    </xf>
    <xf numFmtId="0" fontId="9" fillId="3" borderId="11" xfId="0" applyFont="1" applyFill="1" applyBorder="1" applyAlignment="1">
      <alignment horizontal="center" vertical="center" wrapText="1"/>
    </xf>
    <xf numFmtId="0" fontId="5" fillId="0" borderId="0" xfId="0" applyFont="1" applyAlignment="1">
      <alignment wrapText="1"/>
    </xf>
    <xf numFmtId="166" fontId="13" fillId="0" borderId="0" xfId="2" applyNumberFormat="1" applyFont="1">
      <alignment vertical="top"/>
    </xf>
    <xf numFmtId="1" fontId="13" fillId="0" borderId="0" xfId="2" applyNumberFormat="1" applyFont="1">
      <alignment vertical="top"/>
    </xf>
    <xf numFmtId="14" fontId="4" fillId="5" borderId="0" xfId="1" applyNumberFormat="1" applyFont="1" applyFill="1"/>
    <xf numFmtId="164" fontId="4" fillId="4" borderId="0" xfId="0" applyNumberFormat="1" applyFont="1" applyFill="1" applyAlignment="1">
      <alignment horizontal="center" vertical="center"/>
    </xf>
    <xf numFmtId="0" fontId="16" fillId="0" borderId="0" xfId="0" applyFont="1"/>
    <xf numFmtId="0" fontId="16" fillId="0" borderId="11" xfId="0" applyFont="1" applyBorder="1" applyAlignment="1">
      <alignment horizontal="center" vertical="center"/>
    </xf>
    <xf numFmtId="0" fontId="16" fillId="0" borderId="11" xfId="0" applyFont="1" applyBorder="1"/>
    <xf numFmtId="0" fontId="16" fillId="0" borderId="11" xfId="0" applyFont="1" applyBorder="1" applyAlignment="1">
      <alignment wrapText="1"/>
    </xf>
    <xf numFmtId="165" fontId="16" fillId="0" borderId="11" xfId="1" applyNumberFormat="1" applyFont="1" applyBorder="1" applyAlignment="1">
      <alignment vertical="center"/>
    </xf>
    <xf numFmtId="14" fontId="16" fillId="0" borderId="11" xfId="0" applyNumberFormat="1" applyFont="1" applyBorder="1"/>
    <xf numFmtId="0" fontId="16" fillId="0" borderId="11" xfId="0" applyFont="1" applyBorder="1" applyAlignment="1">
      <alignment horizontal="center" vertical="center" wrapText="1"/>
    </xf>
    <xf numFmtId="0" fontId="16" fillId="0" borderId="11" xfId="0" applyFont="1" applyBorder="1" applyAlignment="1">
      <alignment horizontal="center"/>
    </xf>
    <xf numFmtId="1" fontId="16" fillId="0" borderId="11" xfId="0" applyNumberFormat="1" applyFont="1" applyBorder="1" applyAlignment="1">
      <alignment horizontal="center"/>
    </xf>
    <xf numFmtId="0" fontId="16" fillId="0" borderId="11" xfId="0" applyFont="1" applyBorder="1" applyAlignment="1">
      <alignment horizontal="center" wrapText="1"/>
    </xf>
    <xf numFmtId="0" fontId="0" fillId="0" borderId="20" xfId="0" applyBorder="1" applyAlignment="1">
      <alignment horizontal="center"/>
    </xf>
    <xf numFmtId="0" fontId="0" fillId="0" borderId="11" xfId="0" applyBorder="1"/>
    <xf numFmtId="0" fontId="0" fillId="5" borderId="11" xfId="0" applyFill="1" applyBorder="1"/>
    <xf numFmtId="165" fontId="0" fillId="0" borderId="11" xfId="1" applyNumberFormat="1" applyFont="1" applyBorder="1"/>
    <xf numFmtId="165" fontId="17" fillId="0" borderId="11" xfId="1" applyNumberFormat="1" applyFont="1" applyBorder="1"/>
    <xf numFmtId="165" fontId="0" fillId="4" borderId="11" xfId="1" applyNumberFormat="1" applyFont="1" applyFill="1" applyBorder="1"/>
    <xf numFmtId="0" fontId="18" fillId="0" borderId="11" xfId="0" applyFont="1" applyBorder="1" applyAlignment="1">
      <alignment horizontal="center" vertical="center"/>
    </xf>
    <xf numFmtId="0" fontId="0" fillId="0" borderId="0" xfId="0" applyAlignment="1">
      <alignment horizontal="center" vertical="center"/>
    </xf>
    <xf numFmtId="0" fontId="0" fillId="0" borderId="11" xfId="0" applyBorder="1" applyAlignment="1">
      <alignment horizontal="right"/>
    </xf>
    <xf numFmtId="0" fontId="0" fillId="5" borderId="11" xfId="0" applyFill="1" applyBorder="1" applyAlignment="1">
      <alignment horizontal="right"/>
    </xf>
    <xf numFmtId="165" fontId="0" fillId="0" borderId="0" xfId="0" applyNumberFormat="1"/>
    <xf numFmtId="165" fontId="17" fillId="0" borderId="20" xfId="1" applyNumberFormat="1" applyFont="1" applyBorder="1"/>
    <xf numFmtId="0" fontId="0" fillId="0" borderId="11" xfId="0" applyBorder="1" applyAlignment="1">
      <alignment wrapText="1"/>
    </xf>
    <xf numFmtId="164" fontId="0" fillId="0" borderId="0" xfId="0" applyNumberFormat="1"/>
    <xf numFmtId="164" fontId="4" fillId="5" borderId="0" xfId="0" applyNumberFormat="1" applyFont="1" applyFill="1" applyAlignment="1">
      <alignment horizontal="center" vertical="center"/>
    </xf>
    <xf numFmtId="164" fontId="5" fillId="0" borderId="0" xfId="0" applyNumberFormat="1" applyFont="1" applyAlignment="1">
      <alignment horizontal="center"/>
    </xf>
    <xf numFmtId="165" fontId="0" fillId="3" borderId="11" xfId="1" applyNumberFormat="1" applyFont="1" applyFill="1" applyBorder="1"/>
    <xf numFmtId="165" fontId="4" fillId="5" borderId="0" xfId="1" applyNumberFormat="1" applyFont="1" applyFill="1" applyAlignment="1">
      <alignment horizontal="center"/>
    </xf>
    <xf numFmtId="4" fontId="5" fillId="0" borderId="0" xfId="0" applyNumberFormat="1" applyFont="1" applyAlignment="1">
      <alignment horizontal="center"/>
    </xf>
    <xf numFmtId="164" fontId="4" fillId="3" borderId="0" xfId="0" applyNumberFormat="1" applyFont="1" applyFill="1" applyAlignment="1">
      <alignment horizontal="center" vertical="center"/>
    </xf>
    <xf numFmtId="4" fontId="0" fillId="0" borderId="11" xfId="0" applyNumberFormat="1" applyBorder="1" applyAlignment="1">
      <alignment horizontal="right"/>
    </xf>
    <xf numFmtId="165" fontId="0" fillId="8" borderId="11" xfId="1" applyNumberFormat="1" applyFont="1" applyFill="1" applyBorder="1"/>
    <xf numFmtId="165" fontId="17" fillId="0" borderId="26" xfId="1" applyNumberFormat="1" applyFont="1" applyBorder="1"/>
    <xf numFmtId="165" fontId="17" fillId="0" borderId="7" xfId="1" applyNumberFormat="1" applyFont="1" applyBorder="1"/>
    <xf numFmtId="165" fontId="17" fillId="10" borderId="7" xfId="1" applyNumberFormat="1" applyFont="1" applyFill="1" applyBorder="1"/>
    <xf numFmtId="165" fontId="17" fillId="9" borderId="11" xfId="1" applyNumberFormat="1" applyFont="1" applyFill="1" applyBorder="1"/>
    <xf numFmtId="0" fontId="0" fillId="5" borderId="26" xfId="0" applyFill="1" applyBorder="1" applyAlignment="1">
      <alignment horizontal="right"/>
    </xf>
    <xf numFmtId="0" fontId="0" fillId="0" borderId="26" xfId="0" applyBorder="1" applyAlignment="1">
      <alignment horizontal="right"/>
    </xf>
    <xf numFmtId="165" fontId="0" fillId="0" borderId="26" xfId="1" applyNumberFormat="1" applyFont="1" applyBorder="1"/>
    <xf numFmtId="0" fontId="0" fillId="0" borderId="26" xfId="0" applyBorder="1"/>
    <xf numFmtId="0" fontId="0" fillId="5" borderId="0" xfId="0" applyFill="1"/>
    <xf numFmtId="165" fontId="0" fillId="5" borderId="0" xfId="0" applyNumberFormat="1" applyFill="1"/>
    <xf numFmtId="165" fontId="17" fillId="11" borderId="7" xfId="1" applyNumberFormat="1" applyFont="1" applyFill="1" applyBorder="1"/>
    <xf numFmtId="0" fontId="4" fillId="0" borderId="0" xfId="0" applyFont="1" applyAlignment="1">
      <alignment wrapText="1"/>
    </xf>
    <xf numFmtId="0" fontId="9" fillId="3" borderId="0" xfId="0" applyFont="1" applyFill="1" applyAlignment="1">
      <alignment horizontal="center" vertical="center" wrapText="1"/>
    </xf>
    <xf numFmtId="167" fontId="4" fillId="0" borderId="0" xfId="0" applyNumberFormat="1" applyFont="1"/>
    <xf numFmtId="164" fontId="6" fillId="8" borderId="2" xfId="0" applyNumberFormat="1" applyFont="1" applyFill="1" applyBorder="1" applyAlignment="1">
      <alignment horizontal="center" vertical="center"/>
    </xf>
    <xf numFmtId="4" fontId="9" fillId="3" borderId="0" xfId="0" applyNumberFormat="1" applyFont="1" applyFill="1" applyAlignment="1">
      <alignment horizontal="center" vertical="center" wrapText="1"/>
    </xf>
    <xf numFmtId="167" fontId="5" fillId="0" borderId="0" xfId="0" applyNumberFormat="1" applyFont="1" applyAlignment="1">
      <alignment horizontal="center"/>
    </xf>
    <xf numFmtId="167" fontId="0" fillId="0" borderId="0" xfId="0" applyNumberFormat="1"/>
    <xf numFmtId="164" fontId="16" fillId="0" borderId="11" xfId="1" applyFont="1" applyBorder="1" applyAlignment="1">
      <alignment vertical="center"/>
    </xf>
    <xf numFmtId="165" fontId="17" fillId="13" borderId="11" xfId="1" applyNumberFormat="1" applyFont="1" applyFill="1" applyBorder="1"/>
    <xf numFmtId="165" fontId="17" fillId="13" borderId="7" xfId="1" applyNumberFormat="1" applyFont="1" applyFill="1" applyBorder="1"/>
    <xf numFmtId="0" fontId="8" fillId="0" borderId="7" xfId="0" applyFont="1" applyBorder="1"/>
    <xf numFmtId="165" fontId="8" fillId="0" borderId="7" xfId="0" applyNumberFormat="1" applyFont="1" applyBorder="1"/>
    <xf numFmtId="4" fontId="4" fillId="5" borderId="0" xfId="0" applyNumberFormat="1" applyFont="1" applyFill="1" applyAlignment="1">
      <alignment horizontal="right" vertical="center"/>
    </xf>
    <xf numFmtId="165" fontId="21" fillId="0" borderId="0" xfId="1" applyNumberFormat="1" applyFont="1" applyBorder="1" applyAlignment="1">
      <alignment horizontal="center" vertical="center"/>
    </xf>
    <xf numFmtId="165" fontId="22" fillId="0" borderId="0" xfId="1" applyNumberFormat="1" applyFont="1" applyAlignment="1"/>
    <xf numFmtId="165" fontId="21" fillId="6" borderId="0" xfId="1" applyNumberFormat="1" applyFont="1" applyFill="1" applyBorder="1" applyAlignment="1">
      <alignment vertical="center"/>
    </xf>
    <xf numFmtId="165" fontId="23" fillId="0" borderId="0" xfId="1" applyNumberFormat="1" applyFont="1" applyAlignment="1">
      <alignment vertical="center" wrapText="1"/>
    </xf>
    <xf numFmtId="165" fontId="21" fillId="0" borderId="0" xfId="1" applyNumberFormat="1" applyFont="1" applyAlignment="1">
      <alignment horizontal="center" vertical="center"/>
    </xf>
    <xf numFmtId="0" fontId="22" fillId="0" borderId="0" xfId="0" applyFont="1"/>
    <xf numFmtId="165" fontId="21" fillId="0" borderId="0" xfId="1" applyNumberFormat="1" applyFont="1" applyAlignment="1"/>
    <xf numFmtId="4" fontId="22" fillId="0" borderId="0" xfId="0" applyNumberFormat="1" applyFont="1"/>
    <xf numFmtId="0" fontId="22" fillId="6" borderId="0" xfId="0" applyFont="1" applyFill="1"/>
    <xf numFmtId="164" fontId="24" fillId="0" borderId="2" xfId="0" applyNumberFormat="1" applyFont="1" applyBorder="1" applyAlignment="1">
      <alignment horizontal="center" vertical="center"/>
    </xf>
    <xf numFmtId="164" fontId="24" fillId="0" borderId="0" xfId="0" applyNumberFormat="1" applyFont="1" applyAlignment="1">
      <alignment horizontal="center" vertical="center"/>
    </xf>
    <xf numFmtId="0" fontId="25" fillId="0" borderId="0" xfId="0" applyFont="1" applyAlignment="1">
      <alignment horizontal="right" readingOrder="2"/>
    </xf>
    <xf numFmtId="165" fontId="22" fillId="5" borderId="0" xfId="1" applyNumberFormat="1" applyFont="1" applyFill="1" applyAlignment="1"/>
    <xf numFmtId="164" fontId="26" fillId="0" borderId="0" xfId="0" applyNumberFormat="1" applyFont="1" applyAlignment="1">
      <alignment horizontal="center" vertical="center"/>
    </xf>
    <xf numFmtId="164" fontId="23" fillId="0" borderId="2" xfId="0" applyNumberFormat="1" applyFont="1" applyBorder="1" applyAlignment="1">
      <alignment horizontal="center" vertical="center"/>
    </xf>
    <xf numFmtId="0" fontId="27" fillId="0" borderId="0" xfId="0" applyFont="1"/>
    <xf numFmtId="0" fontId="22" fillId="4" borderId="0" xfId="0" applyFont="1" applyFill="1"/>
    <xf numFmtId="4" fontId="22" fillId="4" borderId="0" xfId="0" applyNumberFormat="1" applyFont="1" applyFill="1"/>
    <xf numFmtId="0" fontId="22" fillId="5" borderId="0" xfId="0" applyFont="1" applyFill="1"/>
    <xf numFmtId="165" fontId="28" fillId="0" borderId="0" xfId="1" applyNumberFormat="1" applyFont="1" applyAlignment="1">
      <alignment horizontal="right" wrapText="1"/>
    </xf>
    <xf numFmtId="164" fontId="22" fillId="0" borderId="0" xfId="0" applyNumberFormat="1" applyFont="1"/>
    <xf numFmtId="165" fontId="22" fillId="0" borderId="0" xfId="1" applyNumberFormat="1" applyFont="1"/>
    <xf numFmtId="165" fontId="22" fillId="0" borderId="50" xfId="1" applyNumberFormat="1" applyFont="1" applyBorder="1" applyAlignment="1"/>
    <xf numFmtId="165" fontId="23" fillId="0" borderId="50" xfId="1" applyNumberFormat="1" applyFont="1" applyBorder="1" applyAlignment="1">
      <alignment vertical="center" wrapText="1"/>
    </xf>
    <xf numFmtId="0" fontId="22" fillId="0" borderId="50" xfId="0" applyFont="1" applyBorder="1"/>
    <xf numFmtId="0" fontId="23" fillId="0" borderId="0" xfId="0" applyFont="1"/>
    <xf numFmtId="4" fontId="22" fillId="0" borderId="1" xfId="0" applyNumberFormat="1" applyFont="1" applyBorder="1"/>
    <xf numFmtId="0" fontId="23" fillId="0" borderId="36" xfId="0" applyFont="1" applyBorder="1" applyAlignment="1">
      <alignment horizontal="center" vertical="center"/>
    </xf>
    <xf numFmtId="0" fontId="22" fillId="0" borderId="36" xfId="0" applyFont="1" applyBorder="1" applyAlignment="1">
      <alignment horizontal="center" vertical="center"/>
    </xf>
    <xf numFmtId="4" fontId="23" fillId="0" borderId="2" xfId="0" applyNumberFormat="1" applyFont="1" applyBorder="1" applyAlignment="1">
      <alignment horizontal="center" vertical="center"/>
    </xf>
    <xf numFmtId="0" fontId="22" fillId="0" borderId="50" xfId="0" applyFont="1" applyBorder="1" applyAlignment="1">
      <alignment horizontal="center" vertical="center"/>
    </xf>
    <xf numFmtId="0" fontId="22" fillId="0" borderId="0" xfId="0" applyFont="1" applyAlignment="1">
      <alignment horizontal="center" vertical="center"/>
    </xf>
    <xf numFmtId="4" fontId="22" fillId="0" borderId="0" xfId="0" applyNumberFormat="1" applyFont="1" applyAlignment="1">
      <alignment horizontal="center" vertical="center"/>
    </xf>
    <xf numFmtId="0" fontId="21" fillId="0" borderId="0" xfId="0" applyFont="1" applyAlignment="1">
      <alignment horizontal="center"/>
    </xf>
    <xf numFmtId="0" fontId="21" fillId="5" borderId="0" xfId="0" applyFont="1" applyFill="1" applyAlignment="1">
      <alignment horizontal="center"/>
    </xf>
    <xf numFmtId="0" fontId="22" fillId="0" borderId="0" xfId="0" applyFont="1" applyAlignment="1">
      <alignment horizontal="center"/>
    </xf>
    <xf numFmtId="4" fontId="22" fillId="7" borderId="0" xfId="0" applyNumberFormat="1" applyFont="1" applyFill="1"/>
    <xf numFmtId="4" fontId="23" fillId="0" borderId="1" xfId="0" applyNumberFormat="1" applyFont="1" applyBorder="1"/>
    <xf numFmtId="0" fontId="21" fillId="0" borderId="0" xfId="0" applyFont="1"/>
    <xf numFmtId="0" fontId="23" fillId="0" borderId="2" xfId="0" applyFont="1" applyBorder="1"/>
    <xf numFmtId="4" fontId="23" fillId="0" borderId="2" xfId="0" applyNumberFormat="1" applyFont="1" applyBorder="1"/>
    <xf numFmtId="9" fontId="22" fillId="0" borderId="0" xfId="0" applyNumberFormat="1" applyFont="1"/>
    <xf numFmtId="0" fontId="21" fillId="0" borderId="0" xfId="0" applyFont="1" applyAlignment="1">
      <alignment wrapText="1"/>
    </xf>
    <xf numFmtId="10" fontId="22" fillId="0" borderId="0" xfId="0" applyNumberFormat="1" applyFont="1"/>
    <xf numFmtId="170" fontId="22" fillId="0" borderId="0" xfId="0" applyNumberFormat="1" applyFont="1"/>
    <xf numFmtId="0" fontId="23" fillId="5" borderId="2" xfId="0" applyFont="1" applyFill="1" applyBorder="1"/>
    <xf numFmtId="4" fontId="23" fillId="5" borderId="2" xfId="0" applyNumberFormat="1" applyFont="1" applyFill="1" applyBorder="1"/>
    <xf numFmtId="0" fontId="29" fillId="0" borderId="0" xfId="0" applyFont="1"/>
    <xf numFmtId="164" fontId="23" fillId="0" borderId="2" xfId="0" applyNumberFormat="1" applyFont="1" applyBorder="1" applyAlignment="1">
      <alignment horizontal="right" vertical="center"/>
    </xf>
    <xf numFmtId="164" fontId="22" fillId="0" borderId="0" xfId="1" applyFont="1"/>
    <xf numFmtId="164" fontId="23" fillId="0" borderId="0" xfId="1" applyFont="1" applyAlignment="1">
      <alignment horizontal="center" vertical="center" wrapText="1"/>
    </xf>
    <xf numFmtId="0" fontId="30" fillId="0" borderId="0" xfId="0" applyFont="1" applyAlignment="1">
      <alignment horizontal="center"/>
    </xf>
    <xf numFmtId="0" fontId="30" fillId="0" borderId="0" xfId="0" applyFont="1" applyAlignment="1">
      <alignment horizontal="center" vertical="center"/>
    </xf>
    <xf numFmtId="164" fontId="24" fillId="0" borderId="2" xfId="0" applyNumberFormat="1" applyFont="1" applyBorder="1" applyAlignment="1">
      <alignment horizontal="right" vertical="center"/>
    </xf>
    <xf numFmtId="0" fontId="23" fillId="0" borderId="0" xfId="0" applyFont="1" applyAlignment="1">
      <alignment horizontal="center"/>
    </xf>
    <xf numFmtId="0" fontId="21" fillId="0" borderId="0" xfId="0" applyFont="1" applyAlignment="1">
      <alignment vertical="center"/>
    </xf>
    <xf numFmtId="0" fontId="23" fillId="5" borderId="0" xfId="0" applyFont="1" applyFill="1" applyAlignment="1">
      <alignment horizontal="center"/>
    </xf>
    <xf numFmtId="164" fontId="22" fillId="5" borderId="0" xfId="0" applyNumberFormat="1" applyFont="1" applyFill="1" applyAlignment="1">
      <alignment horizontal="center" vertical="center"/>
    </xf>
    <xf numFmtId="164" fontId="22" fillId="0" borderId="0" xfId="0" applyNumberFormat="1" applyFont="1" applyAlignment="1">
      <alignment horizontal="center" vertical="center"/>
    </xf>
    <xf numFmtId="167" fontId="22" fillId="0" borderId="0" xfId="0" applyNumberFormat="1" applyFont="1"/>
    <xf numFmtId="165" fontId="23" fillId="0" borderId="1" xfId="1" applyNumberFormat="1" applyFont="1" applyBorder="1" applyAlignment="1">
      <alignment horizontal="center" vertical="center"/>
    </xf>
    <xf numFmtId="164" fontId="23" fillId="0" borderId="1" xfId="1" applyFont="1" applyBorder="1" applyAlignment="1">
      <alignment horizontal="center" vertical="center"/>
    </xf>
    <xf numFmtId="164" fontId="22" fillId="4" borderId="0" xfId="0" applyNumberFormat="1" applyFont="1" applyFill="1" applyAlignment="1">
      <alignment horizontal="center" vertical="center"/>
    </xf>
    <xf numFmtId="0" fontId="23" fillId="0" borderId="0" xfId="0" applyFont="1" applyAlignment="1">
      <alignment vertical="center"/>
    </xf>
    <xf numFmtId="164" fontId="23" fillId="0" borderId="0" xfId="0" applyNumberFormat="1" applyFont="1" applyAlignment="1">
      <alignment horizontal="center"/>
    </xf>
    <xf numFmtId="164" fontId="23" fillId="0" borderId="0" xfId="0" applyNumberFormat="1" applyFont="1" applyAlignment="1">
      <alignment horizontal="center" vertical="center"/>
    </xf>
    <xf numFmtId="4" fontId="22" fillId="0" borderId="52" xfId="0" applyNumberFormat="1" applyFont="1" applyBorder="1"/>
    <xf numFmtId="4" fontId="22" fillId="0" borderId="53" xfId="0" applyNumberFormat="1" applyFont="1" applyBorder="1"/>
    <xf numFmtId="4" fontId="22" fillId="0" borderId="14" xfId="0" applyNumberFormat="1" applyFont="1" applyBorder="1"/>
    <xf numFmtId="0" fontId="23" fillId="0" borderId="16" xfId="0" applyFont="1" applyBorder="1"/>
    <xf numFmtId="4" fontId="22" fillId="5" borderId="0" xfId="0" applyNumberFormat="1" applyFont="1" applyFill="1"/>
    <xf numFmtId="165" fontId="4" fillId="14" borderId="6" xfId="1" applyNumberFormat="1" applyFont="1" applyFill="1" applyBorder="1"/>
    <xf numFmtId="165" fontId="4" fillId="14" borderId="14" xfId="1" applyNumberFormat="1" applyFont="1" applyFill="1" applyBorder="1"/>
    <xf numFmtId="165" fontId="4" fillId="14" borderId="7" xfId="1" applyNumberFormat="1" applyFont="1" applyFill="1" applyBorder="1"/>
    <xf numFmtId="165" fontId="4" fillId="0" borderId="53" xfId="1" applyNumberFormat="1" applyFont="1" applyBorder="1"/>
    <xf numFmtId="164" fontId="21" fillId="0" borderId="0" xfId="1" applyFont="1" applyBorder="1" applyAlignment="1">
      <alignment vertical="center"/>
    </xf>
    <xf numFmtId="0" fontId="1" fillId="6" borderId="34" xfId="6" applyFont="1" applyFill="1" applyBorder="1" applyAlignment="1">
      <alignment horizontal="center" vertical="top"/>
    </xf>
    <xf numFmtId="0" fontId="1" fillId="6" borderId="35" xfId="6" applyFont="1" applyFill="1" applyBorder="1" applyAlignment="1">
      <alignment horizontal="right" vertical="top"/>
    </xf>
    <xf numFmtId="4" fontId="1" fillId="6" borderId="35" xfId="6" applyNumberFormat="1" applyFont="1" applyFill="1" applyBorder="1" applyAlignment="1">
      <alignment horizontal="center" vertical="top"/>
    </xf>
    <xf numFmtId="168" fontId="1" fillId="6" borderId="35" xfId="6" applyNumberFormat="1" applyFont="1" applyFill="1" applyBorder="1" applyAlignment="1">
      <alignment horizontal="center" vertical="top"/>
    </xf>
    <xf numFmtId="0" fontId="32" fillId="0" borderId="0" xfId="6" applyFont="1">
      <alignment vertical="top"/>
    </xf>
    <xf numFmtId="4" fontId="32" fillId="0" borderId="0" xfId="6" applyNumberFormat="1" applyFont="1" applyAlignment="1">
      <alignment horizontal="right" vertical="top"/>
    </xf>
    <xf numFmtId="4" fontId="33" fillId="0" borderId="0" xfId="6" applyNumberFormat="1" applyFont="1">
      <alignment vertical="top"/>
    </xf>
    <xf numFmtId="168" fontId="34" fillId="0" borderId="0" xfId="6" applyNumberFormat="1" applyFont="1" applyAlignment="1">
      <alignment horizontal="center" vertical="center"/>
    </xf>
    <xf numFmtId="0" fontId="32" fillId="0" borderId="0" xfId="6" applyFont="1" applyAlignment="1">
      <alignment horizontal="right" vertical="top"/>
    </xf>
    <xf numFmtId="0" fontId="34" fillId="0" borderId="0" xfId="0" applyFont="1" applyAlignment="1">
      <alignment horizontal="center" vertical="center"/>
    </xf>
    <xf numFmtId="4" fontId="34" fillId="0" borderId="0" xfId="0" applyNumberFormat="1" applyFont="1" applyAlignment="1">
      <alignment horizontal="center" vertical="center"/>
    </xf>
    <xf numFmtId="168" fontId="34" fillId="6" borderId="35" xfId="6" applyNumberFormat="1" applyFont="1" applyFill="1" applyBorder="1" applyAlignment="1">
      <alignment horizontal="center" vertical="top"/>
    </xf>
    <xf numFmtId="0" fontId="27" fillId="0" borderId="38" xfId="0" applyFont="1" applyBorder="1" applyAlignment="1">
      <alignment vertical="top"/>
    </xf>
    <xf numFmtId="0" fontId="27" fillId="0" borderId="0" xfId="0" applyFont="1" applyAlignment="1">
      <alignment vertical="top"/>
    </xf>
    <xf numFmtId="0" fontId="35" fillId="0" borderId="0" xfId="0" applyFont="1" applyAlignment="1">
      <alignment vertical="top"/>
    </xf>
    <xf numFmtId="0" fontId="35" fillId="0" borderId="0" xfId="0" applyFont="1" applyAlignment="1">
      <alignment horizontal="right" vertical="top"/>
    </xf>
    <xf numFmtId="169" fontId="36" fillId="0" borderId="44" xfId="0" applyNumberFormat="1" applyFont="1" applyBorder="1" applyAlignment="1">
      <alignment vertical="top"/>
    </xf>
    <xf numFmtId="3" fontId="36" fillId="0" borderId="44" xfId="0" applyNumberFormat="1" applyFont="1" applyBorder="1" applyAlignment="1">
      <alignment vertical="top"/>
    </xf>
    <xf numFmtId="168" fontId="37" fillId="0" borderId="39" xfId="0" applyNumberFormat="1" applyFont="1" applyBorder="1" applyAlignment="1">
      <alignment horizontal="center" vertical="top"/>
    </xf>
    <xf numFmtId="0" fontId="37" fillId="0" borderId="40" xfId="0" applyFont="1" applyBorder="1" applyAlignment="1">
      <alignment horizontal="center" vertical="top"/>
    </xf>
    <xf numFmtId="169" fontId="36" fillId="0" borderId="41" xfId="0" applyNumberFormat="1" applyFont="1" applyBorder="1" applyAlignment="1">
      <alignment vertical="top"/>
    </xf>
    <xf numFmtId="168" fontId="37" fillId="0" borderId="41" xfId="0" applyNumberFormat="1" applyFont="1" applyBorder="1" applyAlignment="1">
      <alignment horizontal="center" vertical="top"/>
    </xf>
    <xf numFmtId="169" fontId="27" fillId="0" borderId="0" xfId="0" applyNumberFormat="1" applyFont="1" applyAlignment="1">
      <alignment vertical="top"/>
    </xf>
    <xf numFmtId="0" fontId="32" fillId="0" borderId="38" xfId="0" applyFont="1" applyBorder="1" applyAlignment="1">
      <alignment vertical="top"/>
    </xf>
    <xf numFmtId="0" fontId="32" fillId="0" borderId="0" xfId="0" applyFont="1" applyAlignment="1">
      <alignment vertical="top"/>
    </xf>
    <xf numFmtId="0" fontId="38" fillId="0" borderId="0" xfId="0" applyFont="1" applyAlignment="1">
      <alignment vertical="top"/>
    </xf>
    <xf numFmtId="0" fontId="38" fillId="0" borderId="0" xfId="0" applyFont="1" applyAlignment="1">
      <alignment horizontal="right" vertical="top"/>
    </xf>
    <xf numFmtId="169" fontId="33" fillId="0" borderId="41" xfId="0" applyNumberFormat="1" applyFont="1" applyBorder="1" applyAlignment="1">
      <alignment vertical="top"/>
    </xf>
    <xf numFmtId="168" fontId="34" fillId="0" borderId="41" xfId="0" applyNumberFormat="1" applyFont="1" applyBorder="1" applyAlignment="1">
      <alignment horizontal="center" vertical="top"/>
    </xf>
    <xf numFmtId="168" fontId="34" fillId="0" borderId="39" xfId="0" applyNumberFormat="1" applyFont="1" applyBorder="1" applyAlignment="1">
      <alignment horizontal="center" vertical="top"/>
    </xf>
    <xf numFmtId="0" fontId="34" fillId="0" borderId="40" xfId="0" applyFont="1" applyBorder="1" applyAlignment="1">
      <alignment horizontal="center" vertical="top"/>
    </xf>
    <xf numFmtId="168" fontId="32" fillId="0" borderId="0" xfId="0" applyNumberFormat="1" applyFont="1" applyAlignment="1">
      <alignment vertical="top"/>
    </xf>
    <xf numFmtId="169" fontId="32" fillId="0" borderId="0" xfId="0" applyNumberFormat="1" applyFont="1" applyAlignment="1">
      <alignment vertical="top"/>
    </xf>
    <xf numFmtId="0" fontId="35" fillId="5" borderId="0" xfId="0" applyFont="1" applyFill="1" applyAlignment="1">
      <alignment vertical="top"/>
    </xf>
    <xf numFmtId="0" fontId="35" fillId="5" borderId="0" xfId="0" applyFont="1" applyFill="1" applyAlignment="1">
      <alignment horizontal="right" vertical="top"/>
    </xf>
    <xf numFmtId="0" fontId="27" fillId="5" borderId="0" xfId="0" applyFont="1" applyFill="1" applyAlignment="1">
      <alignment vertical="top"/>
    </xf>
    <xf numFmtId="168" fontId="37" fillId="9" borderId="39" xfId="0" applyNumberFormat="1" applyFont="1" applyFill="1" applyBorder="1" applyAlignment="1">
      <alignment horizontal="center" vertical="top"/>
    </xf>
    <xf numFmtId="168" fontId="37" fillId="5" borderId="39" xfId="0" applyNumberFormat="1" applyFont="1" applyFill="1" applyBorder="1" applyAlignment="1">
      <alignment horizontal="center" vertical="top"/>
    </xf>
    <xf numFmtId="168" fontId="27" fillId="0" borderId="0" xfId="0" applyNumberFormat="1" applyFont="1" applyAlignment="1">
      <alignment vertical="top"/>
    </xf>
    <xf numFmtId="169" fontId="39" fillId="0" borderId="44" xfId="0" applyNumberFormat="1" applyFont="1" applyBorder="1" applyAlignment="1">
      <alignment vertical="top"/>
    </xf>
    <xf numFmtId="0" fontId="35" fillId="4" borderId="0" xfId="0" applyFont="1" applyFill="1" applyAlignment="1">
      <alignment vertical="top"/>
    </xf>
    <xf numFmtId="4" fontId="36" fillId="0" borderId="41" xfId="0" applyNumberFormat="1" applyFont="1" applyBorder="1" applyAlignment="1">
      <alignment vertical="top"/>
    </xf>
    <xf numFmtId="0" fontId="35" fillId="0" borderId="41" xfId="0" applyFont="1" applyBorder="1" applyAlignment="1">
      <alignment vertical="top"/>
    </xf>
    <xf numFmtId="0" fontId="27" fillId="0" borderId="42" xfId="0" applyFont="1" applyBorder="1" applyAlignment="1">
      <alignment vertical="top"/>
    </xf>
    <xf numFmtId="0" fontId="35" fillId="0" borderId="43" xfId="0" applyFont="1" applyBorder="1" applyAlignment="1">
      <alignment vertical="top"/>
    </xf>
    <xf numFmtId="0" fontId="27" fillId="0" borderId="45" xfId="0" applyFont="1" applyBorder="1" applyAlignment="1">
      <alignment vertical="top"/>
    </xf>
    <xf numFmtId="0" fontId="35" fillId="0" borderId="46" xfId="0" applyFont="1" applyBorder="1" applyAlignment="1">
      <alignment vertical="top"/>
    </xf>
    <xf numFmtId="0" fontId="27" fillId="0" borderId="47" xfId="0" applyFont="1" applyBorder="1" applyAlignment="1">
      <alignment vertical="top"/>
    </xf>
    <xf numFmtId="0" fontId="35" fillId="0" borderId="48" xfId="0" applyFont="1" applyBorder="1" applyAlignment="1">
      <alignment vertical="top"/>
    </xf>
    <xf numFmtId="0" fontId="27" fillId="2" borderId="0" xfId="0" applyFont="1" applyFill="1" applyAlignment="1">
      <alignment vertical="top"/>
    </xf>
    <xf numFmtId="0" fontId="35" fillId="0" borderId="41" xfId="0" applyFont="1" applyBorder="1" applyAlignment="1">
      <alignment horizontal="right" vertical="top"/>
    </xf>
    <xf numFmtId="0" fontId="27" fillId="0" borderId="49" xfId="0" applyFont="1" applyBorder="1" applyAlignment="1">
      <alignment vertical="top"/>
    </xf>
    <xf numFmtId="168" fontId="37" fillId="14" borderId="39" xfId="0" applyNumberFormat="1" applyFont="1" applyFill="1" applyBorder="1" applyAlignment="1">
      <alignment horizontal="center" vertical="top"/>
    </xf>
    <xf numFmtId="0" fontId="27" fillId="12" borderId="0" xfId="0" applyFont="1" applyFill="1" applyAlignment="1">
      <alignment vertical="top"/>
    </xf>
    <xf numFmtId="0" fontId="27" fillId="12" borderId="42" xfId="0" applyFont="1" applyFill="1" applyBorder="1" applyAlignment="1">
      <alignment vertical="top"/>
    </xf>
    <xf numFmtId="0" fontId="27" fillId="12" borderId="47" xfId="0" applyFont="1" applyFill="1" applyBorder="1" applyAlignment="1">
      <alignment vertical="top"/>
    </xf>
    <xf numFmtId="0" fontId="38" fillId="0" borderId="41" xfId="0" applyFont="1" applyBorder="1" applyAlignment="1">
      <alignment vertical="top"/>
    </xf>
    <xf numFmtId="0" fontId="38" fillId="0" borderId="41" xfId="0" applyFont="1" applyBorder="1" applyAlignment="1">
      <alignment horizontal="right" vertical="top"/>
    </xf>
    <xf numFmtId="4" fontId="33" fillId="0" borderId="41" xfId="0" applyNumberFormat="1" applyFont="1" applyBorder="1" applyAlignment="1">
      <alignment vertical="top"/>
    </xf>
    <xf numFmtId="4" fontId="36" fillId="0" borderId="39" xfId="0" applyNumberFormat="1" applyFont="1" applyBorder="1" applyAlignment="1">
      <alignment vertical="top"/>
    </xf>
    <xf numFmtId="168" fontId="37" fillId="0" borderId="41" xfId="0" applyNumberFormat="1" applyFont="1" applyBorder="1" applyAlignment="1">
      <alignment vertical="top"/>
    </xf>
    <xf numFmtId="168" fontId="37" fillId="0" borderId="40" xfId="0" applyNumberFormat="1" applyFont="1" applyBorder="1" applyAlignment="1">
      <alignment horizontal="center" vertical="top"/>
    </xf>
    <xf numFmtId="0" fontId="27" fillId="0" borderId="41" xfId="0" applyFont="1" applyBorder="1" applyAlignment="1">
      <alignment vertical="top"/>
    </xf>
    <xf numFmtId="0" fontId="27" fillId="12" borderId="41" xfId="0" applyFont="1" applyFill="1" applyBorder="1" applyAlignment="1">
      <alignment vertical="top"/>
    </xf>
    <xf numFmtId="0" fontId="35" fillId="7" borderId="41" xfId="0" applyFont="1" applyFill="1" applyBorder="1" applyAlignment="1">
      <alignment vertical="top"/>
    </xf>
    <xf numFmtId="0" fontId="35" fillId="7" borderId="41" xfId="0" applyFont="1" applyFill="1" applyBorder="1" applyAlignment="1">
      <alignment horizontal="right" vertical="top"/>
    </xf>
    <xf numFmtId="0" fontId="32" fillId="0" borderId="41" xfId="0" applyFont="1" applyBorder="1" applyAlignment="1">
      <alignment vertical="top"/>
    </xf>
    <xf numFmtId="4" fontId="36" fillId="0" borderId="51" xfId="0" applyNumberFormat="1" applyFont="1" applyBorder="1" applyAlignment="1">
      <alignment vertical="top"/>
    </xf>
    <xf numFmtId="0" fontId="23" fillId="0" borderId="54" xfId="0" applyFont="1" applyBorder="1"/>
    <xf numFmtId="4" fontId="23" fillId="0" borderId="16" xfId="0" applyNumberFormat="1" applyFont="1" applyBorder="1"/>
    <xf numFmtId="0" fontId="31" fillId="15" borderId="0" xfId="0" applyFont="1" applyFill="1"/>
    <xf numFmtId="165" fontId="21" fillId="15" borderId="0" xfId="1" applyNumberFormat="1" applyFont="1" applyFill="1" applyBorder="1" applyAlignment="1">
      <alignment horizontal="center" vertical="center"/>
    </xf>
    <xf numFmtId="165" fontId="21" fillId="15" borderId="0" xfId="1" applyNumberFormat="1" applyFont="1" applyFill="1" applyAlignment="1">
      <alignment horizontal="center" vertical="center"/>
    </xf>
    <xf numFmtId="0" fontId="22" fillId="15" borderId="0" xfId="0" applyFont="1" applyFill="1"/>
    <xf numFmtId="4" fontId="22" fillId="15" borderId="0" xfId="0" applyNumberFormat="1" applyFont="1" applyFill="1"/>
    <xf numFmtId="4" fontId="22" fillId="15" borderId="16" xfId="0" applyNumberFormat="1" applyFont="1" applyFill="1" applyBorder="1"/>
    <xf numFmtId="4" fontId="22" fillId="15" borderId="23" xfId="0" applyNumberFormat="1" applyFont="1" applyFill="1" applyBorder="1"/>
    <xf numFmtId="4" fontId="22" fillId="15" borderId="24" xfId="0" applyNumberFormat="1" applyFont="1" applyFill="1" applyBorder="1"/>
    <xf numFmtId="4" fontId="22" fillId="15" borderId="25" xfId="0" applyNumberFormat="1" applyFont="1" applyFill="1" applyBorder="1"/>
    <xf numFmtId="164" fontId="24" fillId="15" borderId="2" xfId="0" applyNumberFormat="1" applyFont="1" applyFill="1" applyBorder="1" applyAlignment="1">
      <alignment horizontal="center" vertical="center"/>
    </xf>
    <xf numFmtId="165" fontId="21" fillId="15" borderId="0" xfId="1" applyNumberFormat="1" applyFont="1" applyFill="1" applyAlignment="1"/>
    <xf numFmtId="164" fontId="24" fillId="15" borderId="0" xfId="0" applyNumberFormat="1" applyFont="1" applyFill="1" applyAlignment="1">
      <alignment horizontal="center" vertical="center"/>
    </xf>
    <xf numFmtId="164" fontId="23" fillId="15" borderId="2" xfId="0" applyNumberFormat="1" applyFont="1" applyFill="1" applyBorder="1" applyAlignment="1">
      <alignment horizontal="center" vertical="center"/>
    </xf>
    <xf numFmtId="164" fontId="23" fillId="15" borderId="0" xfId="0" applyNumberFormat="1" applyFont="1" applyFill="1" applyAlignment="1">
      <alignment horizontal="center" vertical="center"/>
    </xf>
    <xf numFmtId="0" fontId="23" fillId="15" borderId="16" xfId="0" applyFont="1" applyFill="1" applyBorder="1"/>
    <xf numFmtId="4" fontId="22" fillId="15" borderId="52" xfId="0" applyNumberFormat="1" applyFont="1" applyFill="1" applyBorder="1"/>
    <xf numFmtId="164" fontId="24" fillId="15" borderId="36" xfId="0" applyNumberFormat="1" applyFont="1" applyFill="1" applyBorder="1" applyAlignment="1">
      <alignment horizontal="center" vertical="center"/>
    </xf>
    <xf numFmtId="9" fontId="22" fillId="15" borderId="0" xfId="0" applyNumberFormat="1" applyFont="1" applyFill="1"/>
    <xf numFmtId="10" fontId="22" fillId="15" borderId="0" xfId="0" applyNumberFormat="1" applyFont="1" applyFill="1"/>
    <xf numFmtId="0" fontId="4" fillId="15" borderId="0" xfId="0" applyFont="1" applyFill="1"/>
    <xf numFmtId="14" fontId="4" fillId="15" borderId="0" xfId="0" applyNumberFormat="1" applyFont="1" applyFill="1"/>
    <xf numFmtId="4" fontId="4" fillId="15" borderId="0" xfId="0" applyNumberFormat="1" applyFont="1" applyFill="1" applyAlignment="1">
      <alignment horizontal="right" vertical="center"/>
    </xf>
    <xf numFmtId="164" fontId="5" fillId="15" borderId="2" xfId="0" applyNumberFormat="1" applyFont="1" applyFill="1" applyBorder="1" applyAlignment="1">
      <alignment horizontal="right" vertical="center"/>
    </xf>
    <xf numFmtId="0" fontId="22" fillId="7" borderId="0" xfId="0" applyFont="1" applyFill="1"/>
    <xf numFmtId="4" fontId="23" fillId="7" borderId="1" xfId="0" applyNumberFormat="1" applyFont="1" applyFill="1" applyBorder="1"/>
    <xf numFmtId="0" fontId="22" fillId="7" borderId="50" xfId="0" applyFont="1" applyFill="1" applyBorder="1"/>
    <xf numFmtId="0" fontId="23" fillId="7" borderId="2" xfId="0" applyFont="1" applyFill="1" applyBorder="1"/>
    <xf numFmtId="4" fontId="23" fillId="7" borderId="2" xfId="0" applyNumberFormat="1" applyFont="1" applyFill="1" applyBorder="1"/>
    <xf numFmtId="4" fontId="23" fillId="0" borderId="0" xfId="0" applyNumberFormat="1" applyFont="1"/>
    <xf numFmtId="0" fontId="4" fillId="7" borderId="0" xfId="0" applyFont="1" applyFill="1"/>
    <xf numFmtId="165" fontId="4" fillId="7" borderId="0" xfId="1" applyNumberFormat="1" applyFont="1" applyFill="1"/>
    <xf numFmtId="169" fontId="36" fillId="5" borderId="41" xfId="0" applyNumberFormat="1" applyFont="1" applyFill="1" applyBorder="1" applyAlignment="1">
      <alignment vertical="top"/>
    </xf>
    <xf numFmtId="3" fontId="36" fillId="5" borderId="44" xfId="0" applyNumberFormat="1" applyFont="1" applyFill="1" applyBorder="1" applyAlignment="1">
      <alignment vertical="top"/>
    </xf>
    <xf numFmtId="0" fontId="21" fillId="5" borderId="0" xfId="0" applyFont="1" applyFill="1"/>
    <xf numFmtId="164" fontId="24" fillId="5" borderId="36" xfId="0" applyNumberFormat="1" applyFont="1" applyFill="1" applyBorder="1" applyAlignment="1">
      <alignment horizontal="center" vertical="center"/>
    </xf>
    <xf numFmtId="169" fontId="36" fillId="0" borderId="0" xfId="0" applyNumberFormat="1" applyFont="1" applyAlignment="1">
      <alignment vertical="top"/>
    </xf>
    <xf numFmtId="164" fontId="21" fillId="0" borderId="0" xfId="1" applyFont="1" applyBorder="1" applyAlignment="1">
      <alignment horizontal="center" vertical="center"/>
    </xf>
    <xf numFmtId="165" fontId="3" fillId="0" borderId="0" xfId="1" applyNumberFormat="1" applyFont="1" applyBorder="1" applyAlignment="1">
      <alignment horizontal="center" vertical="center"/>
    </xf>
    <xf numFmtId="164" fontId="3" fillId="0" borderId="0" xfId="1" applyFont="1" applyBorder="1" applyAlignment="1">
      <alignment horizontal="center" vertical="center"/>
    </xf>
    <xf numFmtId="0" fontId="3" fillId="0" borderId="12" xfId="1" applyNumberFormat="1" applyFont="1" applyBorder="1" applyAlignment="1">
      <alignment horizontal="right" vertical="center"/>
    </xf>
    <xf numFmtId="165" fontId="4" fillId="0" borderId="12" xfId="1" applyNumberFormat="1" applyFont="1" applyBorder="1" applyAlignment="1">
      <alignment horizontal="right"/>
    </xf>
    <xf numFmtId="165" fontId="3" fillId="5" borderId="0" xfId="1" applyNumberFormat="1" applyFont="1" applyFill="1" applyBorder="1" applyAlignment="1">
      <alignment horizontal="center" vertical="center"/>
    </xf>
    <xf numFmtId="165" fontId="21" fillId="0" borderId="0" xfId="1" applyNumberFormat="1" applyFont="1" applyBorder="1" applyAlignment="1">
      <alignment horizontal="center" vertical="center"/>
    </xf>
    <xf numFmtId="0" fontId="17" fillId="0" borderId="11" xfId="0" applyFont="1" applyBorder="1" applyAlignment="1">
      <alignment horizontal="center" vertical="center" wrapText="1"/>
    </xf>
    <xf numFmtId="0" fontId="17" fillId="0" borderId="11" xfId="0" applyFont="1" applyBorder="1" applyAlignment="1">
      <alignment horizontal="center" vertical="center"/>
    </xf>
    <xf numFmtId="0" fontId="16" fillId="0" borderId="11" xfId="0" applyFont="1" applyBorder="1" applyAlignment="1">
      <alignment horizontal="center" vertical="center" wrapText="1"/>
    </xf>
    <xf numFmtId="0" fontId="16" fillId="0" borderId="11" xfId="0" applyFont="1" applyBorder="1" applyAlignment="1">
      <alignment horizontal="center" vertical="center"/>
    </xf>
    <xf numFmtId="0" fontId="16" fillId="0" borderId="11" xfId="0" applyFont="1" applyBorder="1" applyAlignment="1">
      <alignment horizontal="center"/>
    </xf>
    <xf numFmtId="0" fontId="16" fillId="0" borderId="11" xfId="0" applyFont="1" applyBorder="1" applyAlignment="1">
      <alignment horizontal="center" wrapText="1"/>
    </xf>
    <xf numFmtId="0" fontId="0" fillId="0" borderId="0" xfId="0" applyAlignment="1">
      <alignment horizontal="center"/>
    </xf>
    <xf numFmtId="0" fontId="16" fillId="0" borderId="16" xfId="0" applyFont="1" applyBorder="1" applyAlignment="1">
      <alignment horizontal="center" vertical="center"/>
    </xf>
    <xf numFmtId="0" fontId="18" fillId="0" borderId="31" xfId="0" applyFont="1" applyBorder="1" applyAlignment="1">
      <alignment horizontal="center" vertical="center"/>
    </xf>
    <xf numFmtId="0" fontId="18" fillId="0" borderId="32" xfId="0" applyFont="1" applyBorder="1" applyAlignment="1">
      <alignment horizontal="center" vertical="center"/>
    </xf>
    <xf numFmtId="0" fontId="18" fillId="0" borderId="0" xfId="0" applyFont="1" applyAlignment="1">
      <alignment horizontal="center" vertical="center"/>
    </xf>
    <xf numFmtId="0" fontId="18" fillId="0" borderId="37" xfId="0" applyFont="1" applyBorder="1" applyAlignment="1">
      <alignment horizontal="center" vertical="center"/>
    </xf>
    <xf numFmtId="0" fontId="18" fillId="0" borderId="11" xfId="0" applyFont="1" applyBorder="1" applyAlignment="1">
      <alignment horizontal="center" vertical="center"/>
    </xf>
    <xf numFmtId="0" fontId="0" fillId="0" borderId="11" xfId="0" applyBorder="1" applyAlignment="1">
      <alignment horizontal="right"/>
    </xf>
    <xf numFmtId="0" fontId="0" fillId="0" borderId="27" xfId="0" applyBorder="1" applyAlignment="1">
      <alignment horizontal="center" vertical="center"/>
    </xf>
    <xf numFmtId="0" fontId="0" fillId="0" borderId="28" xfId="0" applyBorder="1" applyAlignment="1">
      <alignment horizontal="center" vertical="center"/>
    </xf>
    <xf numFmtId="0" fontId="0" fillId="0" borderId="29" xfId="0" applyBorder="1" applyAlignment="1">
      <alignment horizontal="center" vertical="center"/>
    </xf>
    <xf numFmtId="0" fontId="0" fillId="0" borderId="16" xfId="0" applyBorder="1" applyAlignment="1">
      <alignment horizontal="center" vertical="center"/>
    </xf>
    <xf numFmtId="0" fontId="0" fillId="0" borderId="23" xfId="0" applyBorder="1" applyAlignment="1">
      <alignment horizontal="right"/>
    </xf>
    <xf numFmtId="0" fontId="0" fillId="0" borderId="24" xfId="0" applyBorder="1" applyAlignment="1">
      <alignment horizontal="right"/>
    </xf>
    <xf numFmtId="0" fontId="0" fillId="0" borderId="25" xfId="0" applyBorder="1" applyAlignment="1">
      <alignment horizontal="right"/>
    </xf>
    <xf numFmtId="0" fontId="8" fillId="0" borderId="26" xfId="0" applyFont="1" applyBorder="1" applyAlignment="1">
      <alignment horizontal="right"/>
    </xf>
    <xf numFmtId="0" fontId="8" fillId="13" borderId="7" xfId="0" applyFont="1" applyFill="1" applyBorder="1" applyAlignment="1">
      <alignment horizontal="right"/>
    </xf>
    <xf numFmtId="0" fontId="18" fillId="0" borderId="17" xfId="0" applyFont="1" applyBorder="1" applyAlignment="1">
      <alignment horizontal="center"/>
    </xf>
    <xf numFmtId="0" fontId="18" fillId="0" borderId="18" xfId="0" applyFont="1" applyBorder="1" applyAlignment="1">
      <alignment horizontal="center"/>
    </xf>
    <xf numFmtId="0" fontId="18" fillId="0" borderId="19" xfId="0" applyFont="1" applyBorder="1" applyAlignment="1">
      <alignment horizontal="center"/>
    </xf>
    <xf numFmtId="0" fontId="0" fillId="0" borderId="20" xfId="0" applyBorder="1" applyAlignment="1">
      <alignment horizontal="center"/>
    </xf>
    <xf numFmtId="0" fontId="17" fillId="0" borderId="21" xfId="0" applyFont="1" applyBorder="1" applyAlignment="1">
      <alignment horizontal="center" vertical="center"/>
    </xf>
    <xf numFmtId="0" fontId="17" fillId="0" borderId="22" xfId="0" applyFont="1" applyBorder="1" applyAlignment="1">
      <alignment horizontal="center" vertical="center"/>
    </xf>
    <xf numFmtId="0" fontId="17" fillId="0" borderId="27" xfId="0" applyFont="1" applyBorder="1" applyAlignment="1">
      <alignment horizontal="center" vertical="center"/>
    </xf>
    <xf numFmtId="0" fontId="17" fillId="0" borderId="28" xfId="0" applyFont="1" applyBorder="1" applyAlignment="1">
      <alignment horizontal="center" vertical="center"/>
    </xf>
    <xf numFmtId="0" fontId="17" fillId="0" borderId="29" xfId="0" applyFont="1" applyBorder="1" applyAlignment="1">
      <alignment horizontal="center" vertical="center"/>
    </xf>
    <xf numFmtId="0" fontId="17" fillId="0" borderId="30" xfId="0" applyFont="1" applyBorder="1" applyAlignment="1">
      <alignment horizontal="center" vertical="center"/>
    </xf>
    <xf numFmtId="0" fontId="0" fillId="0" borderId="26" xfId="0" applyBorder="1" applyAlignment="1">
      <alignment horizontal="center"/>
    </xf>
    <xf numFmtId="0" fontId="0" fillId="0" borderId="15" xfId="0" applyBorder="1" applyAlignment="1">
      <alignment horizontal="center"/>
    </xf>
    <xf numFmtId="0" fontId="19" fillId="0" borderId="23" xfId="0" applyFont="1" applyBorder="1" applyAlignment="1">
      <alignment horizontal="right"/>
    </xf>
    <xf numFmtId="0" fontId="19" fillId="0" borderId="24" xfId="0" applyFont="1" applyBorder="1" applyAlignment="1">
      <alignment horizontal="right"/>
    </xf>
    <xf numFmtId="0" fontId="19" fillId="0" borderId="25" xfId="0" applyFont="1" applyBorder="1" applyAlignment="1">
      <alignment horizontal="right"/>
    </xf>
    <xf numFmtId="0" fontId="5" fillId="13" borderId="23" xfId="0" applyFont="1" applyFill="1" applyBorder="1" applyAlignment="1">
      <alignment horizontal="center"/>
    </xf>
    <xf numFmtId="0" fontId="5" fillId="13" borderId="24" xfId="0" applyFont="1" applyFill="1" applyBorder="1" applyAlignment="1">
      <alignment horizontal="center"/>
    </xf>
    <xf numFmtId="0" fontId="5" fillId="13" borderId="25" xfId="0" applyFont="1" applyFill="1" applyBorder="1" applyAlignment="1">
      <alignment horizontal="center"/>
    </xf>
    <xf numFmtId="0" fontId="8" fillId="9" borderId="23" xfId="0" applyFont="1" applyFill="1" applyBorder="1" applyAlignment="1">
      <alignment horizontal="right"/>
    </xf>
    <xf numFmtId="0" fontId="8" fillId="9" borderId="24" xfId="0" applyFont="1" applyFill="1" applyBorder="1" applyAlignment="1">
      <alignment horizontal="right"/>
    </xf>
    <xf numFmtId="0" fontId="8" fillId="9" borderId="25" xfId="0" applyFont="1" applyFill="1" applyBorder="1" applyAlignment="1">
      <alignment horizontal="right"/>
    </xf>
    <xf numFmtId="0" fontId="18" fillId="0" borderId="28" xfId="0" applyFont="1" applyBorder="1" applyAlignment="1">
      <alignment horizontal="center" vertical="center"/>
    </xf>
    <xf numFmtId="0" fontId="17" fillId="0" borderId="0" xfId="0" applyFont="1" applyAlignment="1">
      <alignment horizontal="center" vertical="center" wrapText="1"/>
    </xf>
    <xf numFmtId="0" fontId="17" fillId="0" borderId="0" xfId="0" applyFont="1" applyAlignment="1">
      <alignment horizontal="center" vertical="center"/>
    </xf>
    <xf numFmtId="0" fontId="0" fillId="0" borderId="21" xfId="0" applyBorder="1" applyAlignment="1">
      <alignment horizontal="right"/>
    </xf>
    <xf numFmtId="0" fontId="0" fillId="0" borderId="33" xfId="0" applyBorder="1" applyAlignment="1">
      <alignment horizontal="right"/>
    </xf>
    <xf numFmtId="0" fontId="0" fillId="0" borderId="22" xfId="0" applyBorder="1" applyAlignment="1">
      <alignment horizontal="right"/>
    </xf>
    <xf numFmtId="0" fontId="8" fillId="0" borderId="29" xfId="0" applyFont="1" applyBorder="1" applyAlignment="1">
      <alignment horizontal="right"/>
    </xf>
    <xf numFmtId="0" fontId="8" fillId="0" borderId="16" xfId="0" applyFont="1" applyBorder="1" applyAlignment="1">
      <alignment horizontal="right"/>
    </xf>
    <xf numFmtId="0" fontId="8" fillId="0" borderId="30" xfId="0" applyFont="1" applyBorder="1" applyAlignment="1">
      <alignment horizontal="right"/>
    </xf>
    <xf numFmtId="0" fontId="8" fillId="0" borderId="23" xfId="0" applyFont="1" applyBorder="1" applyAlignment="1">
      <alignment horizontal="right"/>
    </xf>
    <xf numFmtId="0" fontId="8" fillId="0" borderId="24" xfId="0" applyFont="1" applyBorder="1" applyAlignment="1">
      <alignment horizontal="right"/>
    </xf>
    <xf numFmtId="0" fontId="8" fillId="0" borderId="25" xfId="0" applyFont="1" applyBorder="1" applyAlignment="1">
      <alignment horizontal="right"/>
    </xf>
    <xf numFmtId="0" fontId="8" fillId="10" borderId="7" xfId="0" applyFont="1" applyFill="1" applyBorder="1" applyAlignment="1">
      <alignment horizontal="right"/>
    </xf>
    <xf numFmtId="0" fontId="0" fillId="0" borderId="26" xfId="0" applyBorder="1" applyAlignment="1">
      <alignment horizontal="right"/>
    </xf>
    <xf numFmtId="0" fontId="8" fillId="0" borderId="7" xfId="0" applyFont="1" applyBorder="1" applyAlignment="1">
      <alignment horizontal="right"/>
    </xf>
    <xf numFmtId="0" fontId="0" fillId="0" borderId="11" xfId="0" applyBorder="1" applyAlignment="1">
      <alignment horizontal="center" vertical="center"/>
    </xf>
    <xf numFmtId="0" fontId="0" fillId="0" borderId="23" xfId="0" applyBorder="1" applyAlignment="1">
      <alignment horizontal="center" vertical="center"/>
    </xf>
    <xf numFmtId="0" fontId="18" fillId="0" borderId="33" xfId="0" applyFont="1" applyBorder="1" applyAlignment="1">
      <alignment horizontal="center" vertical="center"/>
    </xf>
    <xf numFmtId="0" fontId="17" fillId="0" borderId="23" xfId="0" applyFont="1" applyBorder="1" applyAlignment="1">
      <alignment horizontal="center" vertical="center"/>
    </xf>
    <xf numFmtId="0" fontId="0" fillId="0" borderId="11" xfId="0" applyBorder="1" applyAlignment="1">
      <alignment horizontal="center"/>
    </xf>
    <xf numFmtId="0" fontId="8" fillId="11" borderId="7" xfId="0" applyFont="1" applyFill="1" applyBorder="1" applyAlignment="1">
      <alignment horizontal="right"/>
    </xf>
    <xf numFmtId="0" fontId="0" fillId="0" borderId="21" xfId="0" applyBorder="1" applyAlignment="1">
      <alignment horizontal="center"/>
    </xf>
    <xf numFmtId="0" fontId="0" fillId="0" borderId="22" xfId="0" applyBorder="1" applyAlignment="1">
      <alignment horizontal="center"/>
    </xf>
    <xf numFmtId="0" fontId="0" fillId="0" borderId="27" xfId="0" applyBorder="1" applyAlignment="1">
      <alignment horizontal="center"/>
    </xf>
    <xf numFmtId="0" fontId="0" fillId="0" borderId="28" xfId="0" applyBorder="1" applyAlignment="1">
      <alignment horizontal="center"/>
    </xf>
    <xf numFmtId="0" fontId="0" fillId="0" borderId="29" xfId="0" applyBorder="1" applyAlignment="1">
      <alignment horizontal="center"/>
    </xf>
    <xf numFmtId="0" fontId="0" fillId="0" borderId="30" xfId="0" applyBorder="1" applyAlignment="1">
      <alignment horizontal="center"/>
    </xf>
    <xf numFmtId="0" fontId="8" fillId="0" borderId="20" xfId="0" applyFont="1" applyBorder="1" applyAlignment="1">
      <alignment horizontal="right"/>
    </xf>
    <xf numFmtId="0" fontId="0" fillId="0" borderId="11" xfId="0" applyBorder="1" applyAlignment="1">
      <alignment horizontal="center" wrapText="1"/>
    </xf>
    <xf numFmtId="0" fontId="8" fillId="0" borderId="11" xfId="0" applyFont="1" applyBorder="1" applyAlignment="1">
      <alignment horizontal="right"/>
    </xf>
    <xf numFmtId="0" fontId="18" fillId="4" borderId="0" xfId="0" applyFont="1" applyFill="1" applyAlignment="1">
      <alignment horizontal="center" vertical="center"/>
    </xf>
    <xf numFmtId="165" fontId="5" fillId="0" borderId="0" xfId="1" applyNumberFormat="1" applyFont="1" applyAlignment="1">
      <alignment horizontal="center" wrapText="1"/>
    </xf>
    <xf numFmtId="165" fontId="3" fillId="0" borderId="0" xfId="1" applyNumberFormat="1" applyFont="1" applyAlignment="1">
      <alignment horizontal="center" vertical="center"/>
    </xf>
  </cellXfs>
  <cellStyles count="7">
    <cellStyle name="Comma" xfId="1" builtinId="3"/>
    <cellStyle name="Comma 2" xfId="5" xr:uid="{00000000-0005-0000-0000-000001000000}"/>
    <cellStyle name="Normal" xfId="0" builtinId="0"/>
    <cellStyle name="Normal 2" xfId="2" xr:uid="{00000000-0005-0000-0000-000003000000}"/>
    <cellStyle name="Normal 2 2" xfId="4" xr:uid="{00000000-0005-0000-0000-000004000000}"/>
    <cellStyle name="Normal 3" xfId="6" xr:uid="{00000000-0005-0000-0000-000005000000}"/>
    <cellStyle name="Normal 4" xfId="3" xr:uid="{00000000-0005-0000-0000-000006000000}"/>
  </cellStyles>
  <dxfs count="4">
    <dxf>
      <font>
        <color rgb="FF9C0006"/>
      </font>
      <fill>
        <patternFill>
          <bgColor rgb="FFFFC7CE"/>
        </patternFill>
      </fill>
    </dxf>
    <dxf>
      <font>
        <color rgb="FF9C0006"/>
      </font>
      <fill>
        <patternFill>
          <bgColor rgb="FFFFC7CE"/>
        </patternFill>
      </fill>
    </dxf>
    <dxf>
      <font>
        <color indexed="20"/>
      </font>
      <fill>
        <patternFill>
          <bgColor indexed="45"/>
        </patternFill>
      </fill>
    </dxf>
    <dxf>
      <font>
        <color rgb="FF9C0006"/>
      </font>
      <fill>
        <patternFill>
          <bgColor rgb="FFFFC7CE"/>
        </patternFill>
      </fill>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1.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file:///C:\Users\h.rady\Desktop\&#8207;&#8207;&#1578;&#1581;&#1583;&#1610;&#1579;%20&#1605;&#1610;&#1586;&#1575;&#1606;%20&#1575;&#1604;&#1605;&#1585;&#1575;&#1580;&#1593;&#1607;%20&#1575;&#1604;&#1605;&#1580;&#1605;&#1593;%2007-10-2023%20-%20&#1606;&#1587;&#1582;&#1577;.xls" TargetMode="External"/><Relationship Id="rId1" Type="http://schemas.openxmlformats.org/officeDocument/2006/relationships/externalLinkPath" Target="file:///C:\Users\h.rady\Desktop\&#8207;&#8207;&#1578;&#1581;&#1583;&#1610;&#1579;%20&#1605;&#1610;&#1586;&#1575;&#1606;%20&#1575;&#1604;&#1605;&#1585;&#1575;&#1580;&#1593;&#1607;%20&#1575;&#1604;&#1605;&#1580;&#1605;&#1593;%2007-10-2023%20-%20&#1606;&#1587;&#1582;&#157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آثر التحول علي القوائم المالية"/>
      <sheetName val="القوائم قبل التحول"/>
      <sheetName val="القوائم بعد التحول"/>
      <sheetName val="الإيضاحات"/>
      <sheetName val="TB 2022"/>
      <sheetName val="TB 2021"/>
      <sheetName val="TB 2020"/>
      <sheetName val="TB 2019"/>
      <sheetName val="TB 2022 (2)"/>
    </sheetNames>
    <sheetDataSet>
      <sheetData sheetId="0"/>
      <sheetData sheetId="1"/>
      <sheetData sheetId="2"/>
      <sheetData sheetId="3"/>
      <sheetData sheetId="4">
        <row r="2">
          <cell r="N2">
            <v>21505970.627864178</v>
          </cell>
          <cell r="P2">
            <v>9.2949680984020233E-2</v>
          </cell>
        </row>
        <row r="3">
          <cell r="N3">
            <v>21505970.627864178</v>
          </cell>
        </row>
        <row r="4">
          <cell r="K4">
            <v>0</v>
          </cell>
        </row>
        <row r="5">
          <cell r="J5">
            <v>1</v>
          </cell>
          <cell r="K5">
            <v>0</v>
          </cell>
          <cell r="L5">
            <v>0</v>
          </cell>
          <cell r="M5">
            <v>42000</v>
          </cell>
          <cell r="N5">
            <v>0</v>
          </cell>
          <cell r="O5">
            <v>42000</v>
          </cell>
          <cell r="P5">
            <v>0</v>
          </cell>
          <cell r="Q5">
            <v>42000</v>
          </cell>
        </row>
        <row r="6">
          <cell r="B6" t="str">
            <v>رقم الحسـاب</v>
          </cell>
          <cell r="C6" t="str">
            <v>الفرع</v>
          </cell>
          <cell r="D6" t="str">
            <v>القائمة</v>
          </cell>
          <cell r="E6" t="str">
            <v>التحليل الرئيسي</v>
          </cell>
          <cell r="F6" t="str">
            <v>التحليل الفرعي</v>
          </cell>
          <cell r="G6" t="str">
            <v>البند</v>
          </cell>
          <cell r="H6" t="str">
            <v>تصنيف إضافي</v>
          </cell>
          <cell r="I6" t="str">
            <v>تبويب إيضاحات 2022</v>
          </cell>
          <cell r="J6" t="str">
            <v>إسم الحساب</v>
          </cell>
          <cell r="K6" t="str">
            <v>مدين أول</v>
          </cell>
          <cell r="L6" t="str">
            <v>دائن أول</v>
          </cell>
          <cell r="M6" t="str">
            <v>مدين حركة</v>
          </cell>
          <cell r="N6" t="str">
            <v>دائن حركة</v>
          </cell>
          <cell r="O6" t="str">
            <v>نهائي مدين</v>
          </cell>
          <cell r="P6" t="str">
            <v>نهائي دائن</v>
          </cell>
          <cell r="Q6" t="str">
            <v>الرصيد</v>
          </cell>
        </row>
        <row r="7">
          <cell r="B7">
            <v>10302</v>
          </cell>
          <cell r="C7" t="str">
            <v>أنظمة</v>
          </cell>
          <cell r="D7" t="str">
            <v>المركز المالي</v>
          </cell>
          <cell r="E7" t="str">
            <v>الأصول الثابتة</v>
          </cell>
          <cell r="F7" t="str">
            <v>أصول تحت التجهيز والإنشاء</v>
          </cell>
          <cell r="G7" t="str">
            <v>أصول تحت التجهيز والإنشاء</v>
          </cell>
          <cell r="H7" t="str">
            <v>أصول المصنع الجديد</v>
          </cell>
          <cell r="I7" t="str">
            <v>الأصول الثابتة</v>
          </cell>
          <cell r="J7" t="str">
            <v>اصول تحت التجهيز_ بناء مباني المصنع الجديد</v>
          </cell>
          <cell r="K7">
            <v>0</v>
          </cell>
          <cell r="L7">
            <v>0</v>
          </cell>
          <cell r="M7">
            <v>229904.62</v>
          </cell>
          <cell r="N7">
            <v>0</v>
          </cell>
          <cell r="O7">
            <v>229904.62</v>
          </cell>
          <cell r="P7">
            <v>0</v>
          </cell>
          <cell r="Q7">
            <v>229904.62</v>
          </cell>
        </row>
        <row r="8">
          <cell r="B8">
            <v>10303</v>
          </cell>
          <cell r="C8" t="str">
            <v>أنظمة</v>
          </cell>
          <cell r="D8" t="str">
            <v>المركز المالي</v>
          </cell>
          <cell r="E8" t="str">
            <v>الأصول الثابتة</v>
          </cell>
          <cell r="F8" t="str">
            <v>أصول تحت التجهيز والإنشاء</v>
          </cell>
          <cell r="G8" t="str">
            <v>أصول تحت التجهيز والإنشاء</v>
          </cell>
          <cell r="H8">
            <v>0</v>
          </cell>
          <cell r="I8" t="str">
            <v>الأصول الثابتة</v>
          </cell>
          <cell r="J8" t="str">
            <v>اصول تحت التجهيز _مصنع الابواب الخشبيه</v>
          </cell>
          <cell r="K8">
            <v>0</v>
          </cell>
          <cell r="L8">
            <v>0</v>
          </cell>
          <cell r="M8">
            <v>0</v>
          </cell>
          <cell r="N8">
            <v>0</v>
          </cell>
          <cell r="O8">
            <v>0</v>
          </cell>
          <cell r="P8">
            <v>0</v>
          </cell>
          <cell r="Q8">
            <v>0</v>
          </cell>
        </row>
        <row r="9">
          <cell r="B9">
            <v>10304</v>
          </cell>
          <cell r="C9" t="str">
            <v>أنظمة</v>
          </cell>
          <cell r="D9" t="str">
            <v>المركز المالي</v>
          </cell>
          <cell r="E9" t="str">
            <v>الأصول الثابتة</v>
          </cell>
          <cell r="F9" t="str">
            <v>أصول تحت التجهيز والإنشاء</v>
          </cell>
          <cell r="G9" t="str">
            <v>أصول تحت التجهيز والإنشاء</v>
          </cell>
          <cell r="H9">
            <v>0</v>
          </cell>
          <cell r="I9" t="str">
            <v>الأصول الثابتة</v>
          </cell>
          <cell r="J9" t="str">
            <v>تجهيزات مصنع الحديد 2018</v>
          </cell>
          <cell r="K9">
            <v>0</v>
          </cell>
          <cell r="L9">
            <v>0</v>
          </cell>
          <cell r="M9">
            <v>0</v>
          </cell>
          <cell r="N9">
            <v>0</v>
          </cell>
          <cell r="O9">
            <v>0</v>
          </cell>
          <cell r="P9">
            <v>0</v>
          </cell>
          <cell r="Q9">
            <v>0</v>
          </cell>
        </row>
        <row r="10">
          <cell r="B10">
            <v>20238</v>
          </cell>
          <cell r="C10" t="str">
            <v>أنظمة</v>
          </cell>
          <cell r="D10" t="str">
            <v>المركز المالي</v>
          </cell>
          <cell r="E10" t="str">
            <v>إلتزامات متداولة</v>
          </cell>
          <cell r="F10" t="str">
            <v>الذمم الدائنة التجارية</v>
          </cell>
          <cell r="G10" t="str">
            <v>أوراق الدفع</v>
          </cell>
          <cell r="H10">
            <v>0</v>
          </cell>
          <cell r="I10" t="str">
            <v>إلتزامات متداولة</v>
          </cell>
          <cell r="J10" t="str">
            <v>اوراق دفع يناير 2022</v>
          </cell>
          <cell r="K10">
            <v>0</v>
          </cell>
          <cell r="L10">
            <v>674541</v>
          </cell>
          <cell r="M10">
            <v>674541</v>
          </cell>
          <cell r="N10">
            <v>0</v>
          </cell>
          <cell r="O10">
            <v>0</v>
          </cell>
          <cell r="P10">
            <v>0</v>
          </cell>
          <cell r="Q10">
            <v>0</v>
          </cell>
        </row>
        <row r="11">
          <cell r="B11">
            <v>20239</v>
          </cell>
          <cell r="C11" t="str">
            <v>أنظمة</v>
          </cell>
          <cell r="D11" t="str">
            <v>المركز المالي</v>
          </cell>
          <cell r="E11" t="str">
            <v>إلتزامات متداولة</v>
          </cell>
          <cell r="F11" t="str">
            <v>الذمم الدائنة التجارية</v>
          </cell>
          <cell r="G11" t="str">
            <v>أوراق الدفع</v>
          </cell>
          <cell r="H11">
            <v>0</v>
          </cell>
          <cell r="I11" t="str">
            <v>إلتزامات متداولة</v>
          </cell>
          <cell r="J11" t="str">
            <v>اوراق دفع فبراير 2022</v>
          </cell>
          <cell r="K11">
            <v>0</v>
          </cell>
          <cell r="L11">
            <v>336752</v>
          </cell>
          <cell r="M11">
            <v>485810</v>
          </cell>
          <cell r="N11">
            <v>149058</v>
          </cell>
          <cell r="O11">
            <v>0</v>
          </cell>
          <cell r="P11">
            <v>0</v>
          </cell>
          <cell r="Q11">
            <v>0</v>
          </cell>
        </row>
        <row r="12">
          <cell r="B12">
            <v>20240</v>
          </cell>
          <cell r="C12" t="str">
            <v>أنظمة</v>
          </cell>
          <cell r="D12" t="str">
            <v>المركز المالي</v>
          </cell>
          <cell r="E12" t="str">
            <v>إلتزامات متداولة</v>
          </cell>
          <cell r="F12" t="str">
            <v>الذمم الدائنة التجارية</v>
          </cell>
          <cell r="G12" t="str">
            <v>أوراق الدفع</v>
          </cell>
          <cell r="H12">
            <v>0</v>
          </cell>
          <cell r="I12" t="str">
            <v>إلتزامات متداولة</v>
          </cell>
          <cell r="J12" t="str">
            <v>اوراق دفع مارس 2022</v>
          </cell>
          <cell r="K12">
            <v>0</v>
          </cell>
          <cell r="L12">
            <v>631759</v>
          </cell>
          <cell r="M12">
            <v>784321</v>
          </cell>
          <cell r="N12">
            <v>152562</v>
          </cell>
          <cell r="O12">
            <v>0</v>
          </cell>
          <cell r="P12">
            <v>0</v>
          </cell>
          <cell r="Q12">
            <v>0</v>
          </cell>
        </row>
        <row r="13">
          <cell r="B13">
            <v>20241</v>
          </cell>
          <cell r="C13" t="str">
            <v>أنظمة</v>
          </cell>
          <cell r="D13" t="str">
            <v>المركز المالي</v>
          </cell>
          <cell r="E13" t="str">
            <v>إلتزامات متداولة</v>
          </cell>
          <cell r="F13" t="str">
            <v>الذمم الدائنة التجارية</v>
          </cell>
          <cell r="G13" t="str">
            <v>أوراق الدفع</v>
          </cell>
          <cell r="H13">
            <v>0</v>
          </cell>
          <cell r="I13" t="str">
            <v>إلتزامات متداولة</v>
          </cell>
          <cell r="J13" t="str">
            <v>اوراق دفع ابريل 2022</v>
          </cell>
          <cell r="K13">
            <v>0</v>
          </cell>
          <cell r="L13">
            <v>0</v>
          </cell>
          <cell r="M13">
            <v>472361</v>
          </cell>
          <cell r="N13">
            <v>472361</v>
          </cell>
          <cell r="O13">
            <v>0</v>
          </cell>
          <cell r="P13">
            <v>0</v>
          </cell>
          <cell r="Q13">
            <v>0</v>
          </cell>
        </row>
        <row r="14">
          <cell r="B14">
            <v>20242</v>
          </cell>
          <cell r="C14" t="str">
            <v>أنظمة</v>
          </cell>
          <cell r="D14" t="str">
            <v>المركز المالي</v>
          </cell>
          <cell r="E14" t="str">
            <v>إلتزامات متداولة</v>
          </cell>
          <cell r="F14" t="str">
            <v>الذمم الدائنة التجارية</v>
          </cell>
          <cell r="G14" t="str">
            <v>أوراق الدفع</v>
          </cell>
          <cell r="H14">
            <v>0</v>
          </cell>
          <cell r="I14" t="str">
            <v>إلتزامات متداولة</v>
          </cell>
          <cell r="J14" t="str">
            <v>اوراق دفع مايو 2022</v>
          </cell>
          <cell r="K14">
            <v>0</v>
          </cell>
          <cell r="L14">
            <v>0</v>
          </cell>
          <cell r="M14">
            <v>723445</v>
          </cell>
          <cell r="N14">
            <v>723445</v>
          </cell>
          <cell r="O14">
            <v>0</v>
          </cell>
          <cell r="P14">
            <v>0</v>
          </cell>
          <cell r="Q14">
            <v>0</v>
          </cell>
        </row>
        <row r="15">
          <cell r="B15">
            <v>20243</v>
          </cell>
          <cell r="C15" t="str">
            <v>أنظمة</v>
          </cell>
          <cell r="D15" t="str">
            <v>المركز المالي</v>
          </cell>
          <cell r="E15" t="str">
            <v>إلتزامات متداولة</v>
          </cell>
          <cell r="F15" t="str">
            <v>الذمم الدائنة التجارية</v>
          </cell>
          <cell r="G15" t="str">
            <v>أوراق الدفع</v>
          </cell>
          <cell r="H15">
            <v>0</v>
          </cell>
          <cell r="I15" t="str">
            <v>إلتزامات متداولة</v>
          </cell>
          <cell r="J15" t="str">
            <v>اوراق دفع يونيو 2022</v>
          </cell>
          <cell r="K15">
            <v>0</v>
          </cell>
          <cell r="L15">
            <v>104789</v>
          </cell>
          <cell r="M15">
            <v>317935.5</v>
          </cell>
          <cell r="N15">
            <v>213146.5</v>
          </cell>
          <cell r="O15">
            <v>0</v>
          </cell>
          <cell r="P15">
            <v>0</v>
          </cell>
          <cell r="Q15">
            <v>0</v>
          </cell>
        </row>
        <row r="16">
          <cell r="B16">
            <v>20244</v>
          </cell>
          <cell r="C16" t="str">
            <v>أنظمة</v>
          </cell>
          <cell r="D16" t="str">
            <v>المركز المالي</v>
          </cell>
          <cell r="E16" t="str">
            <v>إلتزامات متداولة</v>
          </cell>
          <cell r="F16" t="str">
            <v>الذمم الدائنة التجارية</v>
          </cell>
          <cell r="G16" t="str">
            <v>أوراق الدفع</v>
          </cell>
          <cell r="H16">
            <v>0</v>
          </cell>
          <cell r="I16" t="str">
            <v>إلتزامات متداولة</v>
          </cell>
          <cell r="J16" t="str">
            <v>اوراق دفع يوليو 2022</v>
          </cell>
          <cell r="K16">
            <v>0</v>
          </cell>
          <cell r="L16">
            <v>4244784</v>
          </cell>
          <cell r="M16">
            <v>5030039</v>
          </cell>
          <cell r="N16">
            <v>785255</v>
          </cell>
          <cell r="O16">
            <v>0</v>
          </cell>
          <cell r="P16">
            <v>0</v>
          </cell>
          <cell r="Q16">
            <v>0</v>
          </cell>
        </row>
        <row r="17">
          <cell r="B17">
            <v>20245</v>
          </cell>
          <cell r="C17" t="str">
            <v>أنظمة</v>
          </cell>
          <cell r="D17" t="str">
            <v>المركز المالي</v>
          </cell>
          <cell r="E17" t="str">
            <v>إلتزامات متداولة</v>
          </cell>
          <cell r="F17" t="str">
            <v>الذمم الدائنة التجارية</v>
          </cell>
          <cell r="G17" t="str">
            <v>أوراق الدفع</v>
          </cell>
          <cell r="H17">
            <v>0</v>
          </cell>
          <cell r="I17" t="str">
            <v>إلتزامات متداولة</v>
          </cell>
          <cell r="J17" t="str">
            <v>اوراق دفع اغسطس 2022</v>
          </cell>
          <cell r="K17">
            <v>0</v>
          </cell>
          <cell r="L17">
            <v>0</v>
          </cell>
          <cell r="M17">
            <v>789193</v>
          </cell>
          <cell r="N17">
            <v>789193</v>
          </cell>
          <cell r="O17">
            <v>0</v>
          </cell>
          <cell r="P17">
            <v>0</v>
          </cell>
          <cell r="Q17">
            <v>0</v>
          </cell>
        </row>
        <row r="18">
          <cell r="B18">
            <v>20246</v>
          </cell>
          <cell r="C18" t="str">
            <v>أنظمة</v>
          </cell>
          <cell r="D18" t="str">
            <v>المركز المالي</v>
          </cell>
          <cell r="E18" t="str">
            <v>إلتزامات متداولة</v>
          </cell>
          <cell r="F18" t="str">
            <v>الذمم الدائنة التجارية</v>
          </cell>
          <cell r="G18" t="str">
            <v>أوراق الدفع</v>
          </cell>
          <cell r="H18">
            <v>0</v>
          </cell>
          <cell r="I18" t="str">
            <v>إلتزامات متداولة</v>
          </cell>
          <cell r="J18" t="str">
            <v>اوراق دفع سبتمبر 2022</v>
          </cell>
          <cell r="K18">
            <v>0</v>
          </cell>
          <cell r="L18">
            <v>0</v>
          </cell>
          <cell r="M18">
            <v>682176</v>
          </cell>
          <cell r="N18">
            <v>682176</v>
          </cell>
          <cell r="O18">
            <v>0</v>
          </cell>
          <cell r="P18">
            <v>0</v>
          </cell>
          <cell r="Q18">
            <v>0</v>
          </cell>
        </row>
        <row r="19">
          <cell r="B19">
            <v>20247</v>
          </cell>
          <cell r="C19" t="str">
            <v>أنظمة</v>
          </cell>
          <cell r="D19" t="str">
            <v>المركز المالي</v>
          </cell>
          <cell r="E19" t="str">
            <v>إلتزامات متداولة</v>
          </cell>
          <cell r="F19" t="str">
            <v>الذمم الدائنة التجارية</v>
          </cell>
          <cell r="G19" t="str">
            <v>أوراق الدفع</v>
          </cell>
          <cell r="H19">
            <v>0</v>
          </cell>
          <cell r="I19" t="str">
            <v>إلتزامات متداولة</v>
          </cell>
          <cell r="J19" t="str">
            <v>اوراق دفع اكتوبر 2022</v>
          </cell>
          <cell r="K19">
            <v>0</v>
          </cell>
          <cell r="L19">
            <v>0</v>
          </cell>
          <cell r="M19">
            <v>406812</v>
          </cell>
          <cell r="N19">
            <v>406812</v>
          </cell>
          <cell r="O19">
            <v>0</v>
          </cell>
          <cell r="P19">
            <v>0</v>
          </cell>
          <cell r="Q19">
            <v>0</v>
          </cell>
        </row>
        <row r="20">
          <cell r="B20">
            <v>20248</v>
          </cell>
          <cell r="C20" t="str">
            <v>أنظمة</v>
          </cell>
          <cell r="D20" t="str">
            <v>المركز المالي</v>
          </cell>
          <cell r="E20" t="str">
            <v>إلتزامات متداولة</v>
          </cell>
          <cell r="F20" t="str">
            <v>الذمم الدائنة التجارية</v>
          </cell>
          <cell r="G20" t="str">
            <v>أوراق الدفع</v>
          </cell>
          <cell r="H20">
            <v>0</v>
          </cell>
          <cell r="I20" t="str">
            <v>إلتزامات متداولة</v>
          </cell>
          <cell r="J20" t="str">
            <v>اوراق دفع نوفمبر 2022</v>
          </cell>
          <cell r="K20">
            <v>0</v>
          </cell>
          <cell r="L20">
            <v>0</v>
          </cell>
          <cell r="M20">
            <v>976562</v>
          </cell>
          <cell r="N20">
            <v>976562</v>
          </cell>
          <cell r="O20">
            <v>0</v>
          </cell>
          <cell r="P20">
            <v>0</v>
          </cell>
          <cell r="Q20">
            <v>0</v>
          </cell>
        </row>
        <row r="21">
          <cell r="B21">
            <v>20249</v>
          </cell>
          <cell r="C21" t="str">
            <v>أنظمة</v>
          </cell>
          <cell r="D21" t="str">
            <v>المركز المالي</v>
          </cell>
          <cell r="E21" t="str">
            <v>إلتزامات متداولة</v>
          </cell>
          <cell r="F21" t="str">
            <v>الذمم الدائنة التجارية</v>
          </cell>
          <cell r="G21" t="str">
            <v>أوراق الدفع</v>
          </cell>
          <cell r="H21">
            <v>0</v>
          </cell>
          <cell r="I21" t="str">
            <v>إلتزامات متداولة</v>
          </cell>
          <cell r="J21" t="str">
            <v>اوراق دفع ديسمبر 2022</v>
          </cell>
          <cell r="K21">
            <v>0</v>
          </cell>
          <cell r="L21">
            <v>0</v>
          </cell>
          <cell r="M21">
            <v>361974.5</v>
          </cell>
          <cell r="N21">
            <v>361974.5</v>
          </cell>
          <cell r="O21">
            <v>0</v>
          </cell>
          <cell r="P21">
            <v>0</v>
          </cell>
          <cell r="Q21">
            <v>0</v>
          </cell>
        </row>
        <row r="22">
          <cell r="B22">
            <v>20250</v>
          </cell>
          <cell r="C22" t="str">
            <v>أنظمة</v>
          </cell>
          <cell r="D22" t="str">
            <v>المركز المالي</v>
          </cell>
          <cell r="E22" t="str">
            <v>إلتزامات متداولة</v>
          </cell>
          <cell r="F22" t="str">
            <v>الذمم الدائنة التجارية</v>
          </cell>
          <cell r="G22" t="str">
            <v>أوراق الدفع</v>
          </cell>
          <cell r="H22" t="str">
            <v>يناير</v>
          </cell>
          <cell r="I22" t="str">
            <v>إلتزامات متداولة</v>
          </cell>
          <cell r="J22" t="str">
            <v>اوراق دفع يناير 2023</v>
          </cell>
          <cell r="K22">
            <v>0</v>
          </cell>
          <cell r="L22">
            <v>0</v>
          </cell>
          <cell r="M22">
            <v>212858</v>
          </cell>
          <cell r="N22">
            <v>705548.58</v>
          </cell>
          <cell r="O22">
            <v>0</v>
          </cell>
          <cell r="P22">
            <v>492690.57999999996</v>
          </cell>
          <cell r="Q22">
            <v>-492690.57999999996</v>
          </cell>
        </row>
        <row r="23">
          <cell r="B23">
            <v>20251</v>
          </cell>
          <cell r="C23" t="str">
            <v>أنظمة</v>
          </cell>
          <cell r="D23" t="str">
            <v>المركز المالي</v>
          </cell>
          <cell r="E23" t="str">
            <v>إلتزامات متداولة</v>
          </cell>
          <cell r="F23" t="str">
            <v>الذمم الدائنة التجارية</v>
          </cell>
          <cell r="G23" t="str">
            <v>أوراق الدفع</v>
          </cell>
          <cell r="H23" t="str">
            <v>يناير</v>
          </cell>
          <cell r="I23" t="str">
            <v>إلتزامات متداولة</v>
          </cell>
          <cell r="J23" t="str">
            <v>اوراق دفع فبراير  2023</v>
          </cell>
          <cell r="K23">
            <v>0</v>
          </cell>
          <cell r="L23">
            <v>0</v>
          </cell>
          <cell r="M23">
            <v>118315</v>
          </cell>
          <cell r="N23">
            <v>233434</v>
          </cell>
          <cell r="O23">
            <v>0</v>
          </cell>
          <cell r="P23">
            <v>115119</v>
          </cell>
          <cell r="Q23">
            <v>-115119</v>
          </cell>
        </row>
        <row r="24">
          <cell r="B24">
            <v>20252</v>
          </cell>
          <cell r="C24" t="str">
            <v>أنظمة</v>
          </cell>
          <cell r="D24" t="str">
            <v>المركز المالي</v>
          </cell>
          <cell r="E24" t="str">
            <v>إلتزامات متداولة</v>
          </cell>
          <cell r="F24" t="str">
            <v>الذمم الدائنة التجارية</v>
          </cell>
          <cell r="G24" t="str">
            <v>أوراق الدفع</v>
          </cell>
          <cell r="H24" t="str">
            <v>مارس</v>
          </cell>
          <cell r="I24" t="str">
            <v>إلتزامات متداولة</v>
          </cell>
          <cell r="J24" t="str">
            <v>اوراق دفع مارس  2023</v>
          </cell>
          <cell r="K24">
            <v>0</v>
          </cell>
          <cell r="L24">
            <v>0</v>
          </cell>
          <cell r="M24">
            <v>0</v>
          </cell>
          <cell r="N24">
            <v>233433</v>
          </cell>
          <cell r="O24">
            <v>0</v>
          </cell>
          <cell r="P24">
            <v>233433</v>
          </cell>
          <cell r="Q24">
            <v>-233433</v>
          </cell>
        </row>
        <row r="25">
          <cell r="B25">
            <v>20253</v>
          </cell>
          <cell r="C25" t="str">
            <v>أنظمة</v>
          </cell>
          <cell r="D25" t="str">
            <v>المركز المالي</v>
          </cell>
          <cell r="E25" t="str">
            <v>إلتزامات متداولة</v>
          </cell>
          <cell r="F25" t="str">
            <v>الذمم الدائنة التجارية</v>
          </cell>
          <cell r="G25" t="str">
            <v>أوراق الدفع</v>
          </cell>
          <cell r="H25" t="str">
            <v>ابريل</v>
          </cell>
          <cell r="I25" t="str">
            <v>إلتزامات متداولة</v>
          </cell>
          <cell r="J25" t="str">
            <v>اوراق دفع ابريل  2023</v>
          </cell>
          <cell r="K25">
            <v>0</v>
          </cell>
          <cell r="L25">
            <v>0</v>
          </cell>
          <cell r="M25">
            <v>0</v>
          </cell>
          <cell r="N25">
            <v>230238</v>
          </cell>
          <cell r="O25">
            <v>0</v>
          </cell>
          <cell r="P25">
            <v>230238</v>
          </cell>
          <cell r="Q25">
            <v>-230238</v>
          </cell>
        </row>
        <row r="26">
          <cell r="B26">
            <v>20254</v>
          </cell>
          <cell r="C26" t="str">
            <v>أنظمة</v>
          </cell>
          <cell r="D26" t="str">
            <v>المركز المالي</v>
          </cell>
          <cell r="E26" t="str">
            <v>إلتزامات متداولة</v>
          </cell>
          <cell r="F26" t="str">
            <v>الذمم الدائنة التجارية</v>
          </cell>
          <cell r="G26" t="str">
            <v>أوراق الدفع</v>
          </cell>
          <cell r="H26">
            <v>0</v>
          </cell>
          <cell r="I26" t="str">
            <v>إلتزامات متداولة</v>
          </cell>
          <cell r="J26" t="str">
            <v>اوراق دفع مايو  2023</v>
          </cell>
          <cell r="K26">
            <v>0</v>
          </cell>
          <cell r="L26">
            <v>0</v>
          </cell>
          <cell r="M26">
            <v>0</v>
          </cell>
          <cell r="N26">
            <v>0</v>
          </cell>
          <cell r="O26">
            <v>0</v>
          </cell>
          <cell r="P26">
            <v>0</v>
          </cell>
          <cell r="Q26">
            <v>0</v>
          </cell>
        </row>
        <row r="27">
          <cell r="B27">
            <v>20501</v>
          </cell>
          <cell r="C27" t="str">
            <v>أنظمة</v>
          </cell>
          <cell r="D27" t="str">
            <v>المركز المالي</v>
          </cell>
          <cell r="E27" t="str">
            <v>إلتزامات متداولة</v>
          </cell>
          <cell r="F27" t="str">
            <v>مصاريف مستحقة وأرصدة دائنة أخرى</v>
          </cell>
          <cell r="G27" t="str">
            <v>مصاريف مستحقة</v>
          </cell>
          <cell r="H27" t="str">
            <v>رواتب مستحقة</v>
          </cell>
          <cell r="I27" t="str">
            <v>إلتزامات متداولة</v>
          </cell>
          <cell r="J27" t="str">
            <v>رواتب وأجور مستحقة</v>
          </cell>
          <cell r="K27">
            <v>0</v>
          </cell>
          <cell r="L27">
            <v>2265627.33</v>
          </cell>
          <cell r="M27">
            <v>2265627</v>
          </cell>
          <cell r="N27">
            <v>4713071.18</v>
          </cell>
          <cell r="O27">
            <v>0</v>
          </cell>
          <cell r="P27">
            <v>4713071.51</v>
          </cell>
          <cell r="Q27">
            <v>-4713071.51</v>
          </cell>
        </row>
        <row r="28">
          <cell r="B28">
            <v>20502</v>
          </cell>
          <cell r="C28" t="str">
            <v>أنظمة</v>
          </cell>
          <cell r="D28" t="str">
            <v>المركز المالي</v>
          </cell>
          <cell r="E28" t="str">
            <v>إلتزامات متداولة</v>
          </cell>
          <cell r="F28" t="str">
            <v>مصاريف مستحقة وأرصدة دائنة أخرى</v>
          </cell>
          <cell r="G28" t="str">
            <v>مصاريف مستحقة</v>
          </cell>
          <cell r="H28">
            <v>0</v>
          </cell>
          <cell r="I28" t="str">
            <v>إلتزامات متداولة</v>
          </cell>
          <cell r="J28" t="str">
            <v>إيجارات مستحقة</v>
          </cell>
          <cell r="K28">
            <v>0</v>
          </cell>
          <cell r="L28">
            <v>0</v>
          </cell>
          <cell r="M28">
            <v>0</v>
          </cell>
          <cell r="N28">
            <v>0</v>
          </cell>
          <cell r="O28">
            <v>0</v>
          </cell>
          <cell r="P28">
            <v>0</v>
          </cell>
          <cell r="Q28">
            <v>0</v>
          </cell>
        </row>
        <row r="29">
          <cell r="B29">
            <v>20503</v>
          </cell>
          <cell r="C29" t="str">
            <v>أنظمة</v>
          </cell>
          <cell r="D29" t="str">
            <v>المركز المالي</v>
          </cell>
          <cell r="E29" t="str">
            <v>إلتزامات متداولة</v>
          </cell>
          <cell r="F29" t="str">
            <v>مصاريف مستحقة وأرصدة دائنة أخرى</v>
          </cell>
          <cell r="G29" t="str">
            <v>مصاريف مستحقة</v>
          </cell>
          <cell r="H29">
            <v>0</v>
          </cell>
          <cell r="I29" t="str">
            <v>إلتزامات متداولة</v>
          </cell>
          <cell r="J29" t="str">
            <v>كهرباء مستحقة</v>
          </cell>
          <cell r="K29">
            <v>0</v>
          </cell>
          <cell r="L29">
            <v>0</v>
          </cell>
          <cell r="M29">
            <v>0</v>
          </cell>
          <cell r="N29">
            <v>0</v>
          </cell>
          <cell r="O29">
            <v>0</v>
          </cell>
          <cell r="P29">
            <v>0</v>
          </cell>
          <cell r="Q29">
            <v>0</v>
          </cell>
        </row>
        <row r="30">
          <cell r="B30">
            <v>20504</v>
          </cell>
          <cell r="C30" t="str">
            <v>أنظمة</v>
          </cell>
          <cell r="D30" t="str">
            <v>المركز المالي</v>
          </cell>
          <cell r="E30" t="str">
            <v>إلتزامات متداولة</v>
          </cell>
          <cell r="F30" t="str">
            <v>مصاريف مستحقة وأرصدة دائنة أخرى</v>
          </cell>
          <cell r="G30" t="str">
            <v>مصاريف مستحقة</v>
          </cell>
          <cell r="H30">
            <v>0</v>
          </cell>
          <cell r="I30" t="str">
            <v>إلتزامات متداولة</v>
          </cell>
          <cell r="J30" t="str">
            <v>بريد وهاتف مستحقة</v>
          </cell>
          <cell r="K30">
            <v>0</v>
          </cell>
          <cell r="L30">
            <v>0</v>
          </cell>
          <cell r="M30">
            <v>0</v>
          </cell>
          <cell r="N30">
            <v>0</v>
          </cell>
          <cell r="O30">
            <v>0</v>
          </cell>
          <cell r="P30">
            <v>0</v>
          </cell>
          <cell r="Q30">
            <v>0</v>
          </cell>
        </row>
        <row r="31">
          <cell r="B31">
            <v>20506</v>
          </cell>
          <cell r="C31" t="str">
            <v>أنظمة</v>
          </cell>
          <cell r="D31" t="str">
            <v>المركز المالي</v>
          </cell>
          <cell r="E31" t="str">
            <v>إلتزامات متداولة</v>
          </cell>
          <cell r="F31" t="str">
            <v>مصاريف مستحقة وأرصدة دائنة أخرى</v>
          </cell>
          <cell r="G31" t="str">
            <v>مصاريف مستحقة</v>
          </cell>
          <cell r="H31" t="str">
            <v>مصاريف مستحقة اخري</v>
          </cell>
          <cell r="I31" t="str">
            <v>إلتزامات متداولة</v>
          </cell>
          <cell r="J31" t="str">
            <v>مصاريف مستحقه اخرى</v>
          </cell>
          <cell r="K31">
            <v>0</v>
          </cell>
          <cell r="L31">
            <v>689253.24</v>
          </cell>
          <cell r="M31">
            <v>689253.24</v>
          </cell>
          <cell r="N31">
            <v>843689</v>
          </cell>
          <cell r="O31">
            <v>0</v>
          </cell>
          <cell r="P31">
            <v>843689</v>
          </cell>
          <cell r="Q31">
            <v>-843689</v>
          </cell>
        </row>
        <row r="32">
          <cell r="B32">
            <v>40202</v>
          </cell>
          <cell r="C32" t="str">
            <v>أنظمة</v>
          </cell>
          <cell r="D32" t="str">
            <v>الدخل</v>
          </cell>
          <cell r="E32" t="str">
            <v>إيرادات أخري</v>
          </cell>
          <cell r="F32" t="str">
            <v>إيرادات أخرى</v>
          </cell>
          <cell r="G32" t="str">
            <v>خصم مكتسب</v>
          </cell>
          <cell r="H32">
            <v>0</v>
          </cell>
          <cell r="I32">
            <v>0</v>
          </cell>
          <cell r="J32" t="str">
            <v>خصم مكتسب</v>
          </cell>
          <cell r="K32">
            <v>0</v>
          </cell>
          <cell r="L32">
            <v>0</v>
          </cell>
          <cell r="M32">
            <v>0</v>
          </cell>
          <cell r="N32">
            <v>0</v>
          </cell>
          <cell r="O32">
            <v>0</v>
          </cell>
          <cell r="P32">
            <v>0</v>
          </cell>
          <cell r="Q32">
            <v>0</v>
          </cell>
        </row>
        <row r="33">
          <cell r="B33">
            <v>40203</v>
          </cell>
          <cell r="C33" t="str">
            <v>أنظمة</v>
          </cell>
          <cell r="D33" t="str">
            <v>الدخل</v>
          </cell>
          <cell r="E33" t="str">
            <v>إيرادات أخري</v>
          </cell>
          <cell r="F33" t="str">
            <v>إيرادات أخرى</v>
          </cell>
          <cell r="G33" t="str">
            <v>إيرادات أخري متنوعة</v>
          </cell>
          <cell r="H33">
            <v>0</v>
          </cell>
          <cell r="I33">
            <v>0</v>
          </cell>
          <cell r="J33" t="str">
            <v>جزاءات عاملين</v>
          </cell>
          <cell r="K33">
            <v>0</v>
          </cell>
          <cell r="L33">
            <v>0</v>
          </cell>
          <cell r="M33">
            <v>958906</v>
          </cell>
          <cell r="N33">
            <v>958906</v>
          </cell>
          <cell r="O33">
            <v>0</v>
          </cell>
          <cell r="P33">
            <v>0</v>
          </cell>
          <cell r="Q33">
            <v>0</v>
          </cell>
        </row>
        <row r="34">
          <cell r="B34">
            <v>40204</v>
          </cell>
          <cell r="C34" t="str">
            <v>أنظمة</v>
          </cell>
          <cell r="D34" t="str">
            <v>الدخل</v>
          </cell>
          <cell r="E34" t="str">
            <v>إيرادات أخري</v>
          </cell>
          <cell r="F34" t="str">
            <v>إيرادات أخرى</v>
          </cell>
          <cell r="G34" t="str">
            <v>إيرادات أخري متنوعة</v>
          </cell>
          <cell r="H34">
            <v>0</v>
          </cell>
          <cell r="J34" t="str">
            <v>ايرادات اخري _ محصله بدون ضريبه</v>
          </cell>
          <cell r="K34">
            <v>0</v>
          </cell>
          <cell r="L34">
            <v>0</v>
          </cell>
          <cell r="M34">
            <v>0</v>
          </cell>
          <cell r="N34">
            <v>543476.62</v>
          </cell>
          <cell r="O34">
            <v>0</v>
          </cell>
          <cell r="P34">
            <v>543476.62</v>
          </cell>
          <cell r="Q34">
            <v>-543476.62</v>
          </cell>
        </row>
        <row r="35">
          <cell r="B35">
            <v>40301</v>
          </cell>
          <cell r="C35" t="str">
            <v>أنظمة</v>
          </cell>
          <cell r="D35" t="str">
            <v>الدخل</v>
          </cell>
          <cell r="E35" t="str">
            <v>ايرا بيع ممتلكات</v>
          </cell>
          <cell r="F35" t="str">
            <v>إيرادات أخرى</v>
          </cell>
          <cell r="G35" t="str">
            <v>أرباح / خسائر رأسمالية</v>
          </cell>
          <cell r="H35">
            <v>0</v>
          </cell>
          <cell r="J35" t="str">
            <v>ارباح (خسائر )راسمالية العام</v>
          </cell>
          <cell r="K35">
            <v>0</v>
          </cell>
          <cell r="L35">
            <v>0</v>
          </cell>
          <cell r="M35">
            <v>122456.05</v>
          </cell>
          <cell r="N35">
            <v>0</v>
          </cell>
          <cell r="O35">
            <v>122456.05</v>
          </cell>
          <cell r="P35">
            <v>0</v>
          </cell>
          <cell r="Q35">
            <v>122456.05</v>
          </cell>
        </row>
        <row r="36">
          <cell r="B36">
            <v>40601</v>
          </cell>
          <cell r="C36" t="str">
            <v>أنظمة</v>
          </cell>
          <cell r="D36" t="str">
            <v>الدخل</v>
          </cell>
          <cell r="E36" t="str">
            <v>إيرادات أخري</v>
          </cell>
          <cell r="F36" t="str">
            <v>إيرادات أخرى</v>
          </cell>
          <cell r="G36" t="str">
            <v>إيرادات أخري متنوعة</v>
          </cell>
          <cell r="H36">
            <v>0</v>
          </cell>
          <cell r="I36">
            <v>0</v>
          </cell>
          <cell r="J36" t="str">
            <v>خصم مكتسب موردين</v>
          </cell>
          <cell r="K36">
            <v>0</v>
          </cell>
          <cell r="L36">
            <v>0</v>
          </cell>
          <cell r="M36">
            <v>0</v>
          </cell>
          <cell r="N36">
            <v>0</v>
          </cell>
          <cell r="O36">
            <v>0</v>
          </cell>
          <cell r="P36">
            <v>0</v>
          </cell>
          <cell r="Q36">
            <v>0</v>
          </cell>
        </row>
        <row r="37">
          <cell r="B37">
            <v>202101</v>
          </cell>
          <cell r="C37" t="str">
            <v>أنظمة</v>
          </cell>
          <cell r="D37" t="str">
            <v>المركز المالي</v>
          </cell>
          <cell r="E37" t="str">
            <v>إلتزامات متداولة</v>
          </cell>
          <cell r="F37" t="str">
            <v>مصاريف مستحقة وأرصدة دائنة أخرى</v>
          </cell>
          <cell r="G37" t="str">
            <v>إعتمادات مستندية</v>
          </cell>
          <cell r="H37">
            <v>0</v>
          </cell>
          <cell r="I37" t="str">
            <v>إلتزامات متداولة</v>
          </cell>
          <cell r="J37" t="str">
            <v>اوراق دفع اعتماد الوبكو _ من الفرنسي</v>
          </cell>
          <cell r="K37">
            <v>0</v>
          </cell>
          <cell r="L37">
            <v>0</v>
          </cell>
          <cell r="M37">
            <v>0</v>
          </cell>
          <cell r="N37">
            <v>0</v>
          </cell>
          <cell r="O37">
            <v>0</v>
          </cell>
          <cell r="P37">
            <v>0</v>
          </cell>
          <cell r="Q37">
            <v>0</v>
          </cell>
        </row>
        <row r="38">
          <cell r="B38">
            <v>1040301</v>
          </cell>
          <cell r="C38" t="str">
            <v>أنظمة</v>
          </cell>
          <cell r="D38" t="str">
            <v>المركز المالي</v>
          </cell>
          <cell r="E38" t="str">
            <v>أصول متداولة</v>
          </cell>
          <cell r="F38" t="str">
            <v>فوائد القروض والتسهيلات البنكية</v>
          </cell>
          <cell r="G38" t="str">
            <v>فوائد تمويل الأولي</v>
          </cell>
          <cell r="H38" t="str">
            <v>فوائد تمويل الأولي</v>
          </cell>
          <cell r="I38" t="str">
            <v>أصول متداولة</v>
          </cell>
          <cell r="J38" t="str">
            <v>قروض وتسهيلات بنكية_ الاولي</v>
          </cell>
          <cell r="K38">
            <v>524651</v>
          </cell>
          <cell r="L38">
            <v>0</v>
          </cell>
          <cell r="M38">
            <v>0</v>
          </cell>
          <cell r="N38">
            <v>292780.85000000003</v>
          </cell>
          <cell r="O38">
            <v>231870.14999999997</v>
          </cell>
          <cell r="P38">
            <v>0</v>
          </cell>
          <cell r="Q38">
            <v>231870.14999999997</v>
          </cell>
        </row>
        <row r="39">
          <cell r="B39">
            <v>1040401</v>
          </cell>
          <cell r="C39" t="str">
            <v>أنظمة</v>
          </cell>
          <cell r="D39" t="str">
            <v>المركز المالي</v>
          </cell>
          <cell r="E39" t="str">
            <v>أصول متداولة</v>
          </cell>
          <cell r="F39" t="str">
            <v>إلتزامات عقود الإيجار</v>
          </cell>
          <cell r="G39" t="str">
            <v>فوائد أصول مستأحرة - سيارات</v>
          </cell>
          <cell r="H39" t="str">
            <v>فوائد سيارة كورولا</v>
          </cell>
          <cell r="I39" t="str">
            <v>إلتزامات غير متداولة</v>
          </cell>
          <cell r="J39" t="str">
            <v>فؤائد تمويل اصول مستاجرة _سيارة كورولا _ د ي ق  3132</v>
          </cell>
          <cell r="K39">
            <v>15559.1</v>
          </cell>
          <cell r="L39">
            <v>0</v>
          </cell>
          <cell r="M39">
            <v>0</v>
          </cell>
          <cell r="N39">
            <v>9006.69</v>
          </cell>
          <cell r="O39">
            <v>6552.41</v>
          </cell>
          <cell r="P39">
            <v>0</v>
          </cell>
          <cell r="Q39">
            <v>6552.41</v>
          </cell>
        </row>
        <row r="40">
          <cell r="B40">
            <v>1040402</v>
          </cell>
          <cell r="C40" t="str">
            <v>أنظمة</v>
          </cell>
          <cell r="D40" t="str">
            <v>المركز المالي</v>
          </cell>
          <cell r="E40" t="str">
            <v>أصول متداولة</v>
          </cell>
          <cell r="F40" t="str">
            <v>إلتزامات عقود الإيجار</v>
          </cell>
          <cell r="G40" t="str">
            <v>فوائد أصول مستأحرة - سيارات</v>
          </cell>
          <cell r="H40" t="str">
            <v>فوائد سيارة هايلوكس 2192</v>
          </cell>
          <cell r="I40" t="str">
            <v>إلتزامات غير متداولة</v>
          </cell>
          <cell r="J40" t="str">
            <v>فؤائد تمويل اصول مستاجرة _سيارة هايلوكس غمارة _ ب ص د 2192</v>
          </cell>
          <cell r="K40">
            <v>0</v>
          </cell>
          <cell r="L40">
            <v>0</v>
          </cell>
          <cell r="M40">
            <v>33539</v>
          </cell>
          <cell r="N40">
            <v>16750.96</v>
          </cell>
          <cell r="O40">
            <v>16788.04</v>
          </cell>
          <cell r="P40">
            <v>0</v>
          </cell>
          <cell r="Q40">
            <v>16788.04</v>
          </cell>
        </row>
        <row r="41">
          <cell r="B41">
            <v>1040403</v>
          </cell>
          <cell r="C41" t="str">
            <v>أنظمة</v>
          </cell>
          <cell r="D41" t="str">
            <v>المركز المالي</v>
          </cell>
          <cell r="E41" t="str">
            <v>أصول متداولة</v>
          </cell>
          <cell r="F41" t="str">
            <v>إلتزامات عقود الإيجار</v>
          </cell>
          <cell r="G41" t="str">
            <v>فوائد أصول مستأحرة - سيارات</v>
          </cell>
          <cell r="H41" t="str">
            <v>فوائد باص كوستر 3367</v>
          </cell>
          <cell r="I41" t="str">
            <v>إلتزامات غير متداولة</v>
          </cell>
          <cell r="J41" t="str">
            <v>فؤائد تمويل اصول مستاجرة _سيارة باص كوستر _ ب ص ط 3367</v>
          </cell>
          <cell r="K41">
            <v>0</v>
          </cell>
          <cell r="L41">
            <v>0</v>
          </cell>
          <cell r="M41">
            <v>77733</v>
          </cell>
          <cell r="N41">
            <v>13168.07</v>
          </cell>
          <cell r="O41">
            <v>64564.93</v>
          </cell>
          <cell r="P41">
            <v>0</v>
          </cell>
          <cell r="Q41">
            <v>64564.93</v>
          </cell>
        </row>
        <row r="42">
          <cell r="B42">
            <v>1040404</v>
          </cell>
          <cell r="C42" t="str">
            <v>أنظمة</v>
          </cell>
          <cell r="D42" t="str">
            <v>المركز المالي</v>
          </cell>
          <cell r="E42" t="str">
            <v>أصول متداولة</v>
          </cell>
          <cell r="F42" t="str">
            <v>إلتزامات عقود الإيجار</v>
          </cell>
          <cell r="G42" t="str">
            <v>فوائد أصول مستأحرة - سيارات</v>
          </cell>
          <cell r="H42" t="str">
            <v>فوائد باص كوستر 7321</v>
          </cell>
          <cell r="I42" t="str">
            <v>إلتزامات غير متداولة</v>
          </cell>
          <cell r="J42" t="str">
            <v>فؤائد تمويل اصول مستاجرة _سيارة باص كوستر _ ب ص ل 7321</v>
          </cell>
          <cell r="K42">
            <v>0</v>
          </cell>
          <cell r="L42">
            <v>0</v>
          </cell>
          <cell r="M42">
            <v>77733</v>
          </cell>
          <cell r="N42">
            <v>13168.07</v>
          </cell>
          <cell r="O42">
            <v>64564.93</v>
          </cell>
          <cell r="P42">
            <v>0</v>
          </cell>
          <cell r="Q42">
            <v>64564.93</v>
          </cell>
        </row>
        <row r="43">
          <cell r="B43">
            <v>1040405</v>
          </cell>
          <cell r="C43" t="str">
            <v>أنظمة</v>
          </cell>
          <cell r="D43" t="str">
            <v>المركز المالي</v>
          </cell>
          <cell r="E43" t="str">
            <v>أصول متداولة</v>
          </cell>
          <cell r="F43" t="str">
            <v>إلتزامات عقود الإيجار</v>
          </cell>
          <cell r="G43" t="str">
            <v>فوائد أصول مستأحرة - سيارات</v>
          </cell>
          <cell r="H43" t="str">
            <v>فوائد سبورتاج 1889</v>
          </cell>
          <cell r="I43" t="str">
            <v>إلتزامات غير متداولة</v>
          </cell>
          <cell r="J43" t="str">
            <v>فؤائد تمويل اصول مستاجرة _سيارة اسبورتاج _ ر د ط 1889</v>
          </cell>
          <cell r="K43">
            <v>0</v>
          </cell>
          <cell r="L43">
            <v>0</v>
          </cell>
          <cell r="M43">
            <v>38424</v>
          </cell>
          <cell r="N43">
            <v>5191.49</v>
          </cell>
          <cell r="O43">
            <v>33232.51</v>
          </cell>
          <cell r="P43">
            <v>0</v>
          </cell>
          <cell r="Q43">
            <v>33232.51</v>
          </cell>
        </row>
        <row r="44">
          <cell r="B44">
            <v>1040406</v>
          </cell>
          <cell r="C44" t="str">
            <v>أنظمة</v>
          </cell>
          <cell r="D44" t="str">
            <v>المركز المالي</v>
          </cell>
          <cell r="E44" t="str">
            <v>أصول متداولة</v>
          </cell>
          <cell r="F44" t="str">
            <v>إلتزامات عقود الإيجار</v>
          </cell>
          <cell r="G44" t="str">
            <v>فوائد أصول مستأحرة - سيارات</v>
          </cell>
          <cell r="H44" t="str">
            <v>فوائد سبورتاج 1943</v>
          </cell>
          <cell r="I44" t="str">
            <v>إلتزامات غير متداولة</v>
          </cell>
          <cell r="J44" t="str">
            <v>فؤائد تمويل اصول مستاجرة _سيارة اسبورتاج _ ر د ط 1943</v>
          </cell>
          <cell r="K44">
            <v>0</v>
          </cell>
          <cell r="L44">
            <v>0</v>
          </cell>
          <cell r="M44">
            <v>38424</v>
          </cell>
          <cell r="N44">
            <v>5191.49</v>
          </cell>
          <cell r="O44">
            <v>33232.51</v>
          </cell>
          <cell r="P44">
            <v>0</v>
          </cell>
          <cell r="Q44">
            <v>33232.51</v>
          </cell>
        </row>
        <row r="45">
          <cell r="B45">
            <v>1040407</v>
          </cell>
          <cell r="C45" t="str">
            <v>أنظمة</v>
          </cell>
          <cell r="D45" t="str">
            <v>المركز المالي</v>
          </cell>
          <cell r="E45" t="str">
            <v>أصول متداولة</v>
          </cell>
          <cell r="F45" t="str">
            <v>إلتزامات عقود الإيجار</v>
          </cell>
          <cell r="G45" t="str">
            <v>فوائد أصول مستأحرة - سيارات</v>
          </cell>
          <cell r="H45" t="str">
            <v>فوائد اكسبلور 9320</v>
          </cell>
          <cell r="I45" t="str">
            <v>إلتزامات غير متداولة</v>
          </cell>
          <cell r="J45" t="str">
            <v>فؤائد تمويل اصول مستاجرة _سيارة اكسبلور _ ر د ك 9320</v>
          </cell>
          <cell r="K45">
            <v>0</v>
          </cell>
          <cell r="L45">
            <v>0</v>
          </cell>
          <cell r="M45">
            <v>93325</v>
          </cell>
          <cell r="N45">
            <v>4104.07</v>
          </cell>
          <cell r="O45">
            <v>89220.93</v>
          </cell>
          <cell r="P45">
            <v>0</v>
          </cell>
          <cell r="Q45">
            <v>89220.93</v>
          </cell>
        </row>
        <row r="46">
          <cell r="B46">
            <v>1040408</v>
          </cell>
          <cell r="C46" t="str">
            <v>أنظمة</v>
          </cell>
          <cell r="D46" t="str">
            <v>المركز المالي</v>
          </cell>
          <cell r="E46" t="str">
            <v>أصول متداولة</v>
          </cell>
          <cell r="F46" t="str">
            <v>إلتزامات عقود الإيجار</v>
          </cell>
          <cell r="G46" t="str">
            <v>فوائد أصول مستأحرة - سيارات</v>
          </cell>
          <cell r="H46" t="str">
            <v>فوائد هايلوكس 9134</v>
          </cell>
          <cell r="I46" t="str">
            <v>إلتزامات غير متداولة</v>
          </cell>
          <cell r="J46" t="str">
            <v>فؤائد تمويل اصول مستاجرة _سيارة هايلوكس غمارة _   ب ص م  9134</v>
          </cell>
          <cell r="K46">
            <v>0</v>
          </cell>
          <cell r="L46">
            <v>0</v>
          </cell>
          <cell r="M46">
            <v>45854</v>
          </cell>
          <cell r="N46">
            <v>1999.99</v>
          </cell>
          <cell r="O46">
            <v>43854.01</v>
          </cell>
          <cell r="P46">
            <v>0</v>
          </cell>
          <cell r="Q46">
            <v>43854.01</v>
          </cell>
        </row>
        <row r="47">
          <cell r="B47">
            <v>1040409</v>
          </cell>
          <cell r="C47" t="str">
            <v>أنظمة</v>
          </cell>
          <cell r="D47" t="str">
            <v>المركز المالي</v>
          </cell>
          <cell r="E47" t="str">
            <v>أصول متداولة</v>
          </cell>
          <cell r="F47" t="str">
            <v>إلتزامات عقود الإيجار</v>
          </cell>
          <cell r="G47" t="str">
            <v>فوائد أصول مستأحرة - سيارات</v>
          </cell>
          <cell r="H47" t="str">
            <v>فوائد فورد تيريتوري 4930</v>
          </cell>
          <cell r="I47" t="str">
            <v>إلتزامات غير متداولة</v>
          </cell>
          <cell r="J47" t="str">
            <v>فؤائد تمويل اصول مستاجرة _سيارة  فورد تيريتوري _   ر د و 4930</v>
          </cell>
          <cell r="K47">
            <v>0</v>
          </cell>
          <cell r="L47">
            <v>0</v>
          </cell>
          <cell r="M47">
            <v>59129</v>
          </cell>
          <cell r="N47">
            <v>2570.36</v>
          </cell>
          <cell r="O47">
            <v>56558.64</v>
          </cell>
          <cell r="P47">
            <v>0</v>
          </cell>
          <cell r="Q47">
            <v>56558.64</v>
          </cell>
        </row>
        <row r="48">
          <cell r="B48">
            <v>1040410</v>
          </cell>
          <cell r="C48" t="str">
            <v>أنظمة</v>
          </cell>
          <cell r="D48" t="str">
            <v>المركز المالي</v>
          </cell>
          <cell r="E48" t="str">
            <v>أصول متداولة</v>
          </cell>
          <cell r="F48" t="str">
            <v>إلتزامات عقود الإيجار</v>
          </cell>
          <cell r="G48" t="str">
            <v>فوائد أصول مستأحرة - سيارات</v>
          </cell>
          <cell r="H48">
            <v>0</v>
          </cell>
          <cell r="I48" t="str">
            <v>إلتزامات غير متداولة</v>
          </cell>
          <cell r="J48" t="str">
            <v>فؤائد تمويل اصول مستاجرة _سيارة  هايلوكس غمارتين _   ب ص و 1953</v>
          </cell>
          <cell r="K48">
            <v>0</v>
          </cell>
          <cell r="L48">
            <v>0</v>
          </cell>
          <cell r="M48">
            <v>0</v>
          </cell>
          <cell r="N48">
            <v>0</v>
          </cell>
          <cell r="O48">
            <v>0</v>
          </cell>
          <cell r="P48">
            <v>0</v>
          </cell>
          <cell r="Q48">
            <v>0</v>
          </cell>
        </row>
        <row r="49">
          <cell r="B49">
            <v>2040601</v>
          </cell>
          <cell r="C49" t="str">
            <v>أنظمة</v>
          </cell>
          <cell r="D49" t="str">
            <v>المركز المالي</v>
          </cell>
          <cell r="E49" t="str">
            <v>إلتزامات غير متداولة</v>
          </cell>
          <cell r="F49" t="str">
            <v>إلتزامات عقود الإيجار</v>
          </cell>
          <cell r="G49" t="str">
            <v>دائنو شراء أصول مستأجرة</v>
          </cell>
          <cell r="H49" t="str">
            <v>إلتزامات سيارة كورولا</v>
          </cell>
          <cell r="I49" t="str">
            <v>إلتزامات غير متداولة</v>
          </cell>
          <cell r="J49" t="str">
            <v>التزامات عقود ايجار _ سيارة كورولا  2021 لوحة رقم د ي ق  3132</v>
          </cell>
          <cell r="K49">
            <v>0</v>
          </cell>
          <cell r="L49">
            <v>55151</v>
          </cell>
          <cell r="M49">
            <v>22828</v>
          </cell>
          <cell r="N49">
            <v>0</v>
          </cell>
          <cell r="O49">
            <v>0</v>
          </cell>
          <cell r="P49">
            <v>32323</v>
          </cell>
          <cell r="Q49">
            <v>-32323</v>
          </cell>
        </row>
        <row r="50">
          <cell r="B50">
            <v>2040602</v>
          </cell>
          <cell r="C50" t="str">
            <v>أنظمة</v>
          </cell>
          <cell r="D50" t="str">
            <v>المركز المالي</v>
          </cell>
          <cell r="E50" t="str">
            <v>إلتزامات غير متداولة</v>
          </cell>
          <cell r="F50" t="str">
            <v>إلتزامات عقود الإيجار</v>
          </cell>
          <cell r="G50" t="str">
            <v>دائنو شراء أصول مستأجرة</v>
          </cell>
          <cell r="H50" t="str">
            <v>إلتزامات سيارة هايلوكس 2192</v>
          </cell>
          <cell r="I50" t="str">
            <v>إلتزامات غير متداولة</v>
          </cell>
          <cell r="J50" t="str">
            <v>التزامات عقود ايجار _ سيارة هايلكس غمارة 2022 لوحة رقم ب ص د 2192</v>
          </cell>
          <cell r="K50">
            <v>0</v>
          </cell>
          <cell r="L50">
            <v>0</v>
          </cell>
          <cell r="M50">
            <v>47094.01</v>
          </cell>
          <cell r="N50">
            <v>125903</v>
          </cell>
          <cell r="O50">
            <v>0</v>
          </cell>
          <cell r="P50">
            <v>78808.989999999991</v>
          </cell>
          <cell r="Q50">
            <v>-78808.989999999991</v>
          </cell>
        </row>
        <row r="51">
          <cell r="B51">
            <v>2040603</v>
          </cell>
          <cell r="C51" t="str">
            <v>أنظمة</v>
          </cell>
          <cell r="D51" t="str">
            <v>المركز المالي</v>
          </cell>
          <cell r="E51" t="str">
            <v>إلتزامات غير متداولة</v>
          </cell>
          <cell r="F51" t="str">
            <v>إلتزامات عقود الإيجار</v>
          </cell>
          <cell r="G51" t="str">
            <v>دائنو شراء أصول مستأجرة</v>
          </cell>
          <cell r="H51" t="str">
            <v>إلتزامات باص كوستر 3367</v>
          </cell>
          <cell r="I51" t="str">
            <v>إلتزامات غير متداولة</v>
          </cell>
          <cell r="J51" t="str">
            <v>التزامات عقود ايجار _ باص كوستر 23 راكب موديل 2022 لوحة رقم ب ص ط 3367</v>
          </cell>
          <cell r="K51">
            <v>0</v>
          </cell>
          <cell r="L51">
            <v>0</v>
          </cell>
          <cell r="M51">
            <v>80991</v>
          </cell>
          <cell r="N51">
            <v>304595</v>
          </cell>
          <cell r="O51">
            <v>0</v>
          </cell>
          <cell r="P51">
            <v>223604</v>
          </cell>
          <cell r="Q51">
            <v>-223604</v>
          </cell>
        </row>
        <row r="52">
          <cell r="B52">
            <v>2040604</v>
          </cell>
          <cell r="C52" t="str">
            <v>أنظمة</v>
          </cell>
          <cell r="D52" t="str">
            <v>المركز المالي</v>
          </cell>
          <cell r="E52" t="str">
            <v>إلتزامات غير متداولة</v>
          </cell>
          <cell r="F52" t="str">
            <v>إلتزامات عقود الإيجار</v>
          </cell>
          <cell r="G52" t="str">
            <v>دائنو شراء أصول مستأجرة</v>
          </cell>
          <cell r="H52" t="str">
            <v>إلتزامات باص كوستر 7321</v>
          </cell>
          <cell r="I52" t="str">
            <v>إلتزامات غير متداولة</v>
          </cell>
          <cell r="J52" t="str">
            <v>التزامات عقود ايجار _ باص كوستر 23 راكب موديل 2022 لوحة رقم ب ص ل 7321</v>
          </cell>
          <cell r="K52">
            <v>0</v>
          </cell>
          <cell r="L52">
            <v>0</v>
          </cell>
          <cell r="M52">
            <v>80991</v>
          </cell>
          <cell r="N52">
            <v>304595</v>
          </cell>
          <cell r="O52">
            <v>0</v>
          </cell>
          <cell r="P52">
            <v>223604</v>
          </cell>
          <cell r="Q52">
            <v>-223604</v>
          </cell>
        </row>
        <row r="53">
          <cell r="B53">
            <v>2040605</v>
          </cell>
          <cell r="C53" t="str">
            <v>أنظمة</v>
          </cell>
          <cell r="D53" t="str">
            <v>المركز المالي</v>
          </cell>
          <cell r="E53" t="str">
            <v>إلتزامات غير متداولة</v>
          </cell>
          <cell r="F53" t="str">
            <v>إلتزامات عقود الإيجار</v>
          </cell>
          <cell r="G53" t="str">
            <v>دائنو شراء أصول مستأجرة</v>
          </cell>
          <cell r="H53" t="str">
            <v>إلتزامات سبورتاج 1889</v>
          </cell>
          <cell r="I53" t="str">
            <v>إلتزامات غير متداولة</v>
          </cell>
          <cell r="J53" t="str">
            <v>التزامات عقود ايجار _سيارة سبورتيج 2023 لوجة رقم ر د ط 1889</v>
          </cell>
          <cell r="K53">
            <v>0</v>
          </cell>
          <cell r="L53">
            <v>0</v>
          </cell>
          <cell r="M53">
            <v>23788</v>
          </cell>
          <cell r="N53">
            <v>130626</v>
          </cell>
          <cell r="O53">
            <v>0</v>
          </cell>
          <cell r="P53">
            <v>106838</v>
          </cell>
          <cell r="Q53">
            <v>-106838</v>
          </cell>
        </row>
        <row r="54">
          <cell r="B54">
            <v>2040606</v>
          </cell>
          <cell r="C54" t="str">
            <v>أنظمة</v>
          </cell>
          <cell r="D54" t="str">
            <v>المركز المالي</v>
          </cell>
          <cell r="E54" t="str">
            <v>إلتزامات غير متداولة</v>
          </cell>
          <cell r="F54" t="str">
            <v>إلتزامات عقود الإيجار</v>
          </cell>
          <cell r="G54" t="str">
            <v>دائنو شراء أصول مستأجرة</v>
          </cell>
          <cell r="H54" t="str">
            <v>إلتزامات سبورتاج 1943</v>
          </cell>
          <cell r="I54" t="str">
            <v>إلتزامات غير متداولة</v>
          </cell>
          <cell r="J54" t="str">
            <v>التزامات عقود ايجار _سيارة سبورتيج 2023 لوجة رقم ر د ط 1943</v>
          </cell>
          <cell r="K54">
            <v>0</v>
          </cell>
          <cell r="L54">
            <v>0</v>
          </cell>
          <cell r="M54">
            <v>23788</v>
          </cell>
          <cell r="N54">
            <v>130626</v>
          </cell>
          <cell r="O54">
            <v>0</v>
          </cell>
          <cell r="P54">
            <v>106838</v>
          </cell>
          <cell r="Q54">
            <v>-106838</v>
          </cell>
        </row>
        <row r="55">
          <cell r="B55">
            <v>2040607</v>
          </cell>
          <cell r="C55" t="str">
            <v>أنظمة</v>
          </cell>
          <cell r="D55" t="str">
            <v>المركز المالي</v>
          </cell>
          <cell r="E55" t="str">
            <v>إلتزامات غير متداولة</v>
          </cell>
          <cell r="F55" t="str">
            <v>إلتزامات عقود الإيجار</v>
          </cell>
          <cell r="G55" t="str">
            <v>دائنو شراء أصول مستأجرة</v>
          </cell>
          <cell r="H55" t="str">
            <v>إلتزامات اكسبلور 9320</v>
          </cell>
          <cell r="I55" t="str">
            <v>إلتزامات غير متداولة</v>
          </cell>
          <cell r="J55" t="str">
            <v>التزامات عقود ايجار _سيارة اكسبلورر 2022 لوجة رقم ر د ك 9320</v>
          </cell>
          <cell r="K55">
            <v>0</v>
          </cell>
          <cell r="L55">
            <v>0</v>
          </cell>
          <cell r="M55">
            <v>34647</v>
          </cell>
          <cell r="N55">
            <v>287053</v>
          </cell>
          <cell r="O55">
            <v>0</v>
          </cell>
          <cell r="P55">
            <v>252406</v>
          </cell>
          <cell r="Q55">
            <v>-252406</v>
          </cell>
        </row>
        <row r="56">
          <cell r="B56">
            <v>2040608</v>
          </cell>
          <cell r="C56" t="str">
            <v>أنظمة</v>
          </cell>
          <cell r="D56" t="str">
            <v>المركز المالي</v>
          </cell>
          <cell r="E56" t="str">
            <v>إلتزامات غير متداولة</v>
          </cell>
          <cell r="F56" t="str">
            <v>إلتزامات عقود الإيجار</v>
          </cell>
          <cell r="G56" t="str">
            <v>دائنو شراء أصول مستأجرة</v>
          </cell>
          <cell r="H56" t="str">
            <v>إلتزامات هايلوكس 9134</v>
          </cell>
          <cell r="I56" t="str">
            <v>إلتزامات غير متداولة</v>
          </cell>
          <cell r="J56" t="str">
            <v>التزامات عقود ايجار _سيارة تويوتا هايلكس 2023 غمارة  لوجة ب ص م  9134</v>
          </cell>
          <cell r="K56">
            <v>0</v>
          </cell>
          <cell r="L56">
            <v>0</v>
          </cell>
          <cell r="M56">
            <v>18366.310000000001</v>
          </cell>
          <cell r="N56">
            <v>141883</v>
          </cell>
          <cell r="O56">
            <v>0</v>
          </cell>
          <cell r="P56">
            <v>123516.69</v>
          </cell>
          <cell r="Q56">
            <v>-123516.69</v>
          </cell>
        </row>
        <row r="57">
          <cell r="B57">
            <v>2040609</v>
          </cell>
          <cell r="C57" t="str">
            <v>أنظمة</v>
          </cell>
          <cell r="D57" t="str">
            <v>المركز المالي</v>
          </cell>
          <cell r="E57" t="str">
            <v>إلتزامات غير متداولة</v>
          </cell>
          <cell r="F57" t="str">
            <v>إلتزامات عقود الإيجار</v>
          </cell>
          <cell r="G57" t="str">
            <v>دائنو شراء أصول مستأجرة</v>
          </cell>
          <cell r="H57" t="str">
            <v>إلتزامات فورد تيريتوري 4930</v>
          </cell>
          <cell r="I57" t="str">
            <v>إلتزامات غير متداولة</v>
          </cell>
          <cell r="J57" t="str">
            <v>التزامات عقود ايجار _سيارة فورد تيريتوري 2023 لوجة رقم ر د و 4930</v>
          </cell>
          <cell r="K57">
            <v>0</v>
          </cell>
          <cell r="L57">
            <v>0</v>
          </cell>
          <cell r="M57">
            <v>31722</v>
          </cell>
          <cell r="N57">
            <v>192437</v>
          </cell>
          <cell r="O57">
            <v>0</v>
          </cell>
          <cell r="P57">
            <v>160715</v>
          </cell>
          <cell r="Q57">
            <v>-160715</v>
          </cell>
        </row>
        <row r="58">
          <cell r="B58">
            <v>2040610</v>
          </cell>
          <cell r="C58" t="str">
            <v>أنظمة</v>
          </cell>
          <cell r="D58" t="str">
            <v>المركز المالي</v>
          </cell>
          <cell r="E58" t="str">
            <v>إلتزامات غير متداولة</v>
          </cell>
          <cell r="F58" t="str">
            <v>إلتزامات عقود الإيجار</v>
          </cell>
          <cell r="G58" t="str">
            <v>دائنو شراء أصول مستأجرة</v>
          </cell>
          <cell r="H58" t="str">
            <v>إلتزامات هايلوكس 1953</v>
          </cell>
          <cell r="I58" t="str">
            <v>إلتزامات غير متداولة</v>
          </cell>
          <cell r="J58" t="str">
            <v>التزامات عقود ايجار _سيارةهايلكس غمارتين 2023 غمارة  لوجة ب ص و 1953</v>
          </cell>
          <cell r="K58">
            <v>0</v>
          </cell>
          <cell r="L58">
            <v>0</v>
          </cell>
          <cell r="M58">
            <v>13225</v>
          </cell>
          <cell r="N58">
            <v>0</v>
          </cell>
          <cell r="O58">
            <v>13225</v>
          </cell>
          <cell r="P58">
            <v>0</v>
          </cell>
          <cell r="Q58">
            <v>13225</v>
          </cell>
        </row>
        <row r="59">
          <cell r="B59">
            <v>2040611</v>
          </cell>
          <cell r="C59" t="str">
            <v>أنظمة</v>
          </cell>
          <cell r="D59" t="str">
            <v>المركز المالي</v>
          </cell>
          <cell r="E59" t="str">
            <v>إلتزامات غير متداولة</v>
          </cell>
          <cell r="F59" t="str">
            <v>إلتزامات عقود الإيجار</v>
          </cell>
          <cell r="G59" t="str">
            <v>دائنو شراء أصول مستأجرة</v>
          </cell>
          <cell r="H59">
            <v>0</v>
          </cell>
          <cell r="I59" t="str">
            <v>إلتزامات غير متداولة</v>
          </cell>
          <cell r="J59" t="str">
            <v>التزامات عقود ايجار _باص كوستر 23 راكب موديل 2014 لوحة رقم ا ه ص 3826</v>
          </cell>
          <cell r="K59">
            <v>0</v>
          </cell>
          <cell r="L59">
            <v>0</v>
          </cell>
          <cell r="M59">
            <v>59000</v>
          </cell>
          <cell r="N59">
            <v>59000</v>
          </cell>
          <cell r="O59">
            <v>0</v>
          </cell>
          <cell r="P59">
            <v>0</v>
          </cell>
          <cell r="Q59">
            <v>0</v>
          </cell>
        </row>
        <row r="60">
          <cell r="B60">
            <v>2040612</v>
          </cell>
          <cell r="C60" t="str">
            <v>أنظمة</v>
          </cell>
          <cell r="D60" t="str">
            <v>المركز المالي</v>
          </cell>
          <cell r="E60" t="str">
            <v>إلتزامات غير متداولة</v>
          </cell>
          <cell r="F60" t="str">
            <v>إلتزامات عقود الإيجار</v>
          </cell>
          <cell r="G60" t="str">
            <v>دائنو شراء أصول مستأجرة</v>
          </cell>
          <cell r="H60">
            <v>0</v>
          </cell>
          <cell r="I60" t="str">
            <v>إلتزامات غير متداولة</v>
          </cell>
          <cell r="J60" t="str">
            <v>التزامات عقود ايجار _ سيارة م جهاد _ الجبر</v>
          </cell>
          <cell r="K60">
            <v>0</v>
          </cell>
          <cell r="L60">
            <v>0</v>
          </cell>
          <cell r="M60">
            <v>28028.39</v>
          </cell>
          <cell r="N60">
            <v>28028.39</v>
          </cell>
          <cell r="O60">
            <v>0</v>
          </cell>
          <cell r="P60">
            <v>0</v>
          </cell>
          <cell r="Q60">
            <v>0</v>
          </cell>
        </row>
        <row r="61">
          <cell r="B61">
            <v>204020209</v>
          </cell>
          <cell r="C61" t="str">
            <v>أنظمة</v>
          </cell>
          <cell r="D61" t="str">
            <v>المركز المالي</v>
          </cell>
          <cell r="E61" t="str">
            <v>إلتزامات غير متداولة</v>
          </cell>
          <cell r="F61" t="str">
            <v>الموجودات الثابتة(بالصافى)</v>
          </cell>
          <cell r="G61" t="str">
            <v>مجمع الإهلاك</v>
          </cell>
          <cell r="H61" t="str">
            <v>مجمع إهلاك الألومنيوم</v>
          </cell>
          <cell r="I61" t="str">
            <v>الأصول الثابتة</v>
          </cell>
          <cell r="J61" t="str">
            <v>مجمع اهلاك_ اصول مستاجرة منتهي بالتمليك_ المصنع</v>
          </cell>
          <cell r="K61">
            <v>0</v>
          </cell>
          <cell r="L61">
            <v>0</v>
          </cell>
          <cell r="M61">
            <v>0</v>
          </cell>
          <cell r="N61">
            <v>0</v>
          </cell>
          <cell r="O61">
            <v>0</v>
          </cell>
          <cell r="P61">
            <v>0</v>
          </cell>
          <cell r="Q61">
            <v>0</v>
          </cell>
        </row>
        <row r="62">
          <cell r="B62">
            <v>202102</v>
          </cell>
          <cell r="C62" t="str">
            <v>أنظمة</v>
          </cell>
          <cell r="D62" t="str">
            <v>المركز المالي</v>
          </cell>
          <cell r="E62" t="str">
            <v>إلتزامات متداولة</v>
          </cell>
          <cell r="F62" t="str">
            <v>مصاريف مستحقة وأرصدة دائنة أخرى</v>
          </cell>
          <cell r="G62" t="str">
            <v>إعتمادات مستندية</v>
          </cell>
          <cell r="H62">
            <v>0</v>
          </cell>
          <cell r="I62" t="str">
            <v>إلتزامات متداولة</v>
          </cell>
          <cell r="J62" t="str">
            <v>اوراق دفع اعتماد الاندلس للزجاج _ من الفرنسي</v>
          </cell>
          <cell r="K62">
            <v>0</v>
          </cell>
          <cell r="L62">
            <v>0</v>
          </cell>
          <cell r="M62">
            <v>200000</v>
          </cell>
          <cell r="N62">
            <v>200000</v>
          </cell>
          <cell r="O62">
            <v>0</v>
          </cell>
          <cell r="P62">
            <v>0</v>
          </cell>
          <cell r="Q62">
            <v>0</v>
          </cell>
        </row>
        <row r="63">
          <cell r="B63">
            <v>202103</v>
          </cell>
          <cell r="C63" t="str">
            <v>أنظمة</v>
          </cell>
          <cell r="D63" t="str">
            <v>المركز المالي</v>
          </cell>
          <cell r="E63" t="str">
            <v>إلتزامات متداولة</v>
          </cell>
          <cell r="F63" t="str">
            <v>مصاريف مستحقة وأرصدة دائنة أخرى</v>
          </cell>
          <cell r="G63" t="str">
            <v>إعتمادات مستندية</v>
          </cell>
          <cell r="H63">
            <v>0</v>
          </cell>
          <cell r="I63" t="str">
            <v>إلتزامات متداولة</v>
          </cell>
          <cell r="J63" t="str">
            <v>اوراق دفع اعتماد المنيوم التيسير _ من الفرنسي</v>
          </cell>
          <cell r="K63">
            <v>0</v>
          </cell>
          <cell r="L63">
            <v>0</v>
          </cell>
          <cell r="M63">
            <v>0</v>
          </cell>
          <cell r="N63">
            <v>0</v>
          </cell>
          <cell r="O63">
            <v>0</v>
          </cell>
          <cell r="P63">
            <v>0</v>
          </cell>
          <cell r="Q63">
            <v>0</v>
          </cell>
        </row>
        <row r="64">
          <cell r="B64">
            <v>202104</v>
          </cell>
          <cell r="C64" t="str">
            <v>أنظمة</v>
          </cell>
          <cell r="D64" t="str">
            <v>المركز المالي</v>
          </cell>
          <cell r="E64" t="str">
            <v>إلتزامات متداولة</v>
          </cell>
          <cell r="F64" t="str">
            <v>مصاريف مستحقة وأرصدة دائنة أخرى</v>
          </cell>
          <cell r="G64" t="str">
            <v>إعتمادات مستندية</v>
          </cell>
          <cell r="H64">
            <v>0</v>
          </cell>
          <cell r="I64" t="str">
            <v>إلتزامات متداولة</v>
          </cell>
          <cell r="J64" t="str">
            <v>اوراق دفع اعتماد سيمكو _ من الفرنسي</v>
          </cell>
          <cell r="K64">
            <v>0</v>
          </cell>
          <cell r="L64">
            <v>0</v>
          </cell>
          <cell r="M64">
            <v>0</v>
          </cell>
          <cell r="N64">
            <v>0</v>
          </cell>
          <cell r="O64">
            <v>0</v>
          </cell>
          <cell r="P64">
            <v>0</v>
          </cell>
          <cell r="Q64">
            <v>0</v>
          </cell>
        </row>
        <row r="65">
          <cell r="B65">
            <v>202105</v>
          </cell>
          <cell r="C65" t="str">
            <v>أنظمة</v>
          </cell>
          <cell r="D65" t="str">
            <v>المركز المالي</v>
          </cell>
          <cell r="E65" t="str">
            <v>إلتزامات متداولة</v>
          </cell>
          <cell r="F65" t="str">
            <v>مصاريف مستحقة وأرصدة دائنة أخرى</v>
          </cell>
          <cell r="G65" t="str">
            <v>إعتمادات مستندية</v>
          </cell>
          <cell r="H65">
            <v>0</v>
          </cell>
          <cell r="I65" t="str">
            <v>إلتزامات متداولة</v>
          </cell>
          <cell r="J65" t="str">
            <v>اوراق دفع اعتماد خبراء الالواح المركبه _ من الفرنسي</v>
          </cell>
          <cell r="K65">
            <v>0</v>
          </cell>
          <cell r="L65">
            <v>3390274.68</v>
          </cell>
          <cell r="M65">
            <v>4176868.68</v>
          </cell>
          <cell r="N65">
            <v>786594</v>
          </cell>
          <cell r="O65">
            <v>0</v>
          </cell>
          <cell r="P65">
            <v>0</v>
          </cell>
          <cell r="Q65">
            <v>0</v>
          </cell>
        </row>
        <row r="66">
          <cell r="B66">
            <v>202106</v>
          </cell>
          <cell r="C66" t="str">
            <v>أنظمة</v>
          </cell>
          <cell r="D66" t="str">
            <v>المركز المالي</v>
          </cell>
          <cell r="E66" t="str">
            <v>إلتزامات متداولة</v>
          </cell>
          <cell r="F66" t="str">
            <v>مصاريف مستحقة وأرصدة دائنة أخرى</v>
          </cell>
          <cell r="G66" t="str">
            <v>إعتمادات مستندية</v>
          </cell>
          <cell r="H66">
            <v>0</v>
          </cell>
          <cell r="I66" t="str">
            <v>إلتزامات متداولة</v>
          </cell>
          <cell r="J66" t="str">
            <v>اوراق دفع اعتمادDBMSC _ من الفرنسي</v>
          </cell>
          <cell r="K66">
            <v>0</v>
          </cell>
          <cell r="L66">
            <v>0</v>
          </cell>
          <cell r="M66">
            <v>1599699.6</v>
          </cell>
          <cell r="N66">
            <v>1599699.6</v>
          </cell>
          <cell r="O66">
            <v>0</v>
          </cell>
          <cell r="P66">
            <v>0</v>
          </cell>
          <cell r="Q66">
            <v>0</v>
          </cell>
        </row>
        <row r="67">
          <cell r="B67">
            <v>202107</v>
          </cell>
          <cell r="C67" t="str">
            <v>أنظمة</v>
          </cell>
          <cell r="D67" t="str">
            <v>المركز المالي</v>
          </cell>
          <cell r="E67" t="str">
            <v>إلتزامات متداولة</v>
          </cell>
          <cell r="F67" t="str">
            <v>مصاريف مستحقة وأرصدة دائنة أخرى</v>
          </cell>
          <cell r="G67" t="str">
            <v>إعتمادات مستندية</v>
          </cell>
          <cell r="H67">
            <v>0</v>
          </cell>
          <cell r="I67" t="str">
            <v>إلتزامات متداولة</v>
          </cell>
          <cell r="J67" t="str">
            <v>اوراق دفع اعتماد شوكو _ من الفرنسي</v>
          </cell>
          <cell r="K67">
            <v>0</v>
          </cell>
          <cell r="L67">
            <v>0</v>
          </cell>
          <cell r="M67">
            <v>0</v>
          </cell>
          <cell r="N67">
            <v>0</v>
          </cell>
          <cell r="O67">
            <v>0</v>
          </cell>
          <cell r="P67">
            <v>0</v>
          </cell>
          <cell r="Q67">
            <v>0</v>
          </cell>
        </row>
        <row r="68">
          <cell r="B68">
            <v>202108</v>
          </cell>
          <cell r="C68" t="str">
            <v>أنظمة</v>
          </cell>
          <cell r="D68" t="str">
            <v>المركز المالي</v>
          </cell>
          <cell r="E68" t="str">
            <v>إلتزامات متداولة</v>
          </cell>
          <cell r="F68" t="str">
            <v>مصاريف مستحقة وأرصدة دائنة أخرى</v>
          </cell>
          <cell r="G68" t="str">
            <v>إعتمادات مستندية</v>
          </cell>
          <cell r="H68">
            <v>0</v>
          </cell>
          <cell r="I68" t="str">
            <v>إلتزامات متداولة</v>
          </cell>
          <cell r="J68" t="str">
            <v>اوراق دفع اعتماد وايت المنيوم _ من الفرنسي</v>
          </cell>
          <cell r="K68">
            <v>0</v>
          </cell>
          <cell r="L68">
            <v>0</v>
          </cell>
          <cell r="M68">
            <v>0</v>
          </cell>
          <cell r="N68">
            <v>0</v>
          </cell>
          <cell r="O68">
            <v>0</v>
          </cell>
          <cell r="P68">
            <v>0</v>
          </cell>
          <cell r="Q68">
            <v>0</v>
          </cell>
        </row>
        <row r="69">
          <cell r="B69">
            <v>202109</v>
          </cell>
          <cell r="C69" t="str">
            <v>أنظمة</v>
          </cell>
          <cell r="D69" t="str">
            <v>المركز المالي</v>
          </cell>
          <cell r="E69" t="str">
            <v>إلتزامات متداولة</v>
          </cell>
          <cell r="F69" t="str">
            <v>مصاريف مستحقة وأرصدة دائنة أخرى</v>
          </cell>
          <cell r="G69" t="str">
            <v>إعتمادات مستندية</v>
          </cell>
          <cell r="H69">
            <v>0</v>
          </cell>
          <cell r="I69" t="str">
            <v>إلتزامات متداولة</v>
          </cell>
          <cell r="J69" t="str">
            <v>اوراق دفع اعتماد فورستر _ من الفرنسي</v>
          </cell>
          <cell r="K69">
            <v>0</v>
          </cell>
          <cell r="L69">
            <v>0</v>
          </cell>
          <cell r="M69">
            <v>0</v>
          </cell>
          <cell r="N69">
            <v>0</v>
          </cell>
          <cell r="O69">
            <v>0</v>
          </cell>
          <cell r="P69">
            <v>0</v>
          </cell>
          <cell r="Q69">
            <v>0</v>
          </cell>
        </row>
        <row r="70">
          <cell r="B70">
            <v>202110</v>
          </cell>
          <cell r="C70" t="str">
            <v>أنظمة</v>
          </cell>
          <cell r="D70" t="str">
            <v>المركز المالي</v>
          </cell>
          <cell r="E70" t="str">
            <v>إلتزامات متداولة</v>
          </cell>
          <cell r="F70" t="str">
            <v>مصاريف مستحقة وأرصدة دائنة أخرى</v>
          </cell>
          <cell r="G70" t="str">
            <v>إعتمادات مستندية</v>
          </cell>
          <cell r="H70">
            <v>0</v>
          </cell>
          <cell r="I70" t="str">
            <v>إلتزامات متداولة</v>
          </cell>
          <cell r="J70" t="str">
            <v>اوراق دفع اعتماد تقنية الطلاء_ من الفرنسي</v>
          </cell>
          <cell r="K70">
            <v>0</v>
          </cell>
          <cell r="L70">
            <v>0</v>
          </cell>
          <cell r="M70">
            <v>700000</v>
          </cell>
          <cell r="N70">
            <v>700000</v>
          </cell>
          <cell r="O70">
            <v>0</v>
          </cell>
          <cell r="P70">
            <v>0</v>
          </cell>
          <cell r="Q70">
            <v>0</v>
          </cell>
        </row>
        <row r="71">
          <cell r="B71">
            <v>202111</v>
          </cell>
          <cell r="C71" t="str">
            <v>أنظمة</v>
          </cell>
          <cell r="D71" t="str">
            <v>المركز المالي</v>
          </cell>
          <cell r="E71" t="str">
            <v>إلتزامات متداولة</v>
          </cell>
          <cell r="F71" t="str">
            <v>مصاريف مستحقة وأرصدة دائنة أخرى</v>
          </cell>
          <cell r="G71" t="str">
            <v>إعتمادات مستندية</v>
          </cell>
          <cell r="H71" t="str">
            <v>إعتمادات مستندية</v>
          </cell>
          <cell r="I71" t="str">
            <v>إلتزامات متداولة</v>
          </cell>
          <cell r="J71" t="str">
            <v>اوراق دفع اعتماد الوبوند _ C069364_ من الفرنسي</v>
          </cell>
          <cell r="K71">
            <v>0</v>
          </cell>
          <cell r="L71">
            <v>0</v>
          </cell>
          <cell r="M71">
            <v>0</v>
          </cell>
          <cell r="N71">
            <v>404843.58</v>
          </cell>
          <cell r="O71">
            <v>0</v>
          </cell>
          <cell r="P71">
            <v>404843.58</v>
          </cell>
          <cell r="Q71">
            <v>-404843.58</v>
          </cell>
        </row>
        <row r="72">
          <cell r="B72">
            <v>202112</v>
          </cell>
          <cell r="C72" t="str">
            <v>أنظمة</v>
          </cell>
          <cell r="D72" t="str">
            <v>المركز المالي</v>
          </cell>
          <cell r="E72" t="str">
            <v>إلتزامات متداولة</v>
          </cell>
          <cell r="F72" t="str">
            <v>مصاريف مستحقة وأرصدة دائنة أخرى</v>
          </cell>
          <cell r="G72" t="str">
            <v>إعتمادات مستندية</v>
          </cell>
          <cell r="H72" t="str">
            <v>إعتمادات مستندية</v>
          </cell>
          <cell r="I72" t="str">
            <v>إلتزامات متداولة</v>
          </cell>
          <cell r="J72" t="str">
            <v>اوراق دفع اعتماد فيوتشر_ C069075_ من الفرنسي</v>
          </cell>
          <cell r="K72">
            <v>0</v>
          </cell>
          <cell r="L72">
            <v>0</v>
          </cell>
          <cell r="M72">
            <v>195707.09</v>
          </cell>
          <cell r="N72">
            <v>591633.94000000006</v>
          </cell>
          <cell r="O72">
            <v>0</v>
          </cell>
          <cell r="P72">
            <v>395926.85000000009</v>
          </cell>
          <cell r="Q72">
            <v>-395926.85000000009</v>
          </cell>
        </row>
        <row r="73">
          <cell r="B73">
            <v>202113</v>
          </cell>
          <cell r="C73" t="str">
            <v>أنظمة</v>
          </cell>
          <cell r="D73" t="str">
            <v>المركز المالي</v>
          </cell>
          <cell r="E73" t="str">
            <v>إلتزامات متداولة</v>
          </cell>
          <cell r="F73" t="str">
            <v>مصاريف مستحقة وأرصدة دائنة أخرى</v>
          </cell>
          <cell r="G73" t="str">
            <v>إعتمادات مستندية</v>
          </cell>
          <cell r="H73" t="str">
            <v>إعتمادات مستندية</v>
          </cell>
          <cell r="I73" t="str">
            <v>إلتزامات متداولة</v>
          </cell>
          <cell r="J73" t="str">
            <v>اوراق دفع اعتماد سانجوبان_ C069651_ من الفرنسي</v>
          </cell>
          <cell r="K73">
            <v>0</v>
          </cell>
          <cell r="L73">
            <v>0</v>
          </cell>
          <cell r="M73">
            <v>0</v>
          </cell>
          <cell r="N73">
            <v>431237.59</v>
          </cell>
          <cell r="O73">
            <v>0</v>
          </cell>
          <cell r="P73">
            <v>431237.59</v>
          </cell>
          <cell r="Q73">
            <v>-431237.59</v>
          </cell>
        </row>
        <row r="74">
          <cell r="B74">
            <v>1020103</v>
          </cell>
          <cell r="C74" t="str">
            <v>أنظمة</v>
          </cell>
          <cell r="D74" t="str">
            <v>المركز المالي</v>
          </cell>
          <cell r="E74" t="str">
            <v>الأصول الثابتة</v>
          </cell>
          <cell r="F74" t="str">
            <v>الموجودات الثابتة(بالصافى)</v>
          </cell>
          <cell r="G74" t="str">
            <v>أثاث وديكورات</v>
          </cell>
          <cell r="H74" t="str">
            <v>أصول الإدارة</v>
          </cell>
          <cell r="I74" t="str">
            <v>الأصول الثابتة</v>
          </cell>
          <cell r="J74" t="str">
            <v>اثاث وتجهيزات وديكورات _ الاداره</v>
          </cell>
          <cell r="K74">
            <v>466476.03</v>
          </cell>
          <cell r="L74">
            <v>0</v>
          </cell>
          <cell r="M74">
            <v>3183</v>
          </cell>
          <cell r="N74">
            <v>0</v>
          </cell>
          <cell r="O74">
            <v>469659.03</v>
          </cell>
          <cell r="P74">
            <v>0</v>
          </cell>
          <cell r="Q74">
            <v>469659.03</v>
          </cell>
        </row>
        <row r="75">
          <cell r="B75">
            <v>1020104</v>
          </cell>
          <cell r="C75" t="str">
            <v>أنظمة</v>
          </cell>
          <cell r="D75" t="str">
            <v>المركز المالي</v>
          </cell>
          <cell r="E75" t="str">
            <v>الأصول الثابتة</v>
          </cell>
          <cell r="F75" t="str">
            <v>الموجودات الثابتة(بالصافى)</v>
          </cell>
          <cell r="G75" t="str">
            <v>أجهزة و حاسوب وبرمجيات</v>
          </cell>
          <cell r="H75" t="str">
            <v>أصول الإدارة</v>
          </cell>
          <cell r="I75" t="str">
            <v>الأصول الثابتة</v>
          </cell>
          <cell r="J75" t="str">
            <v>اجهزه وحاسبات وبرامج_  الاداره</v>
          </cell>
          <cell r="K75">
            <v>877323.69000000006</v>
          </cell>
          <cell r="L75">
            <v>0</v>
          </cell>
          <cell r="M75">
            <v>98719.55</v>
          </cell>
          <cell r="N75">
            <v>0</v>
          </cell>
          <cell r="O75">
            <v>976043.24000000011</v>
          </cell>
          <cell r="P75">
            <v>0</v>
          </cell>
          <cell r="Q75">
            <v>976043.24000000011</v>
          </cell>
        </row>
        <row r="76">
          <cell r="B76">
            <v>1020105</v>
          </cell>
          <cell r="C76" t="str">
            <v>أنظمة</v>
          </cell>
          <cell r="D76" t="str">
            <v>المركز المالي</v>
          </cell>
          <cell r="E76" t="str">
            <v>الأصول الثابتة</v>
          </cell>
          <cell r="F76" t="str">
            <v>الموجودات الثابتة(بالصافى)</v>
          </cell>
          <cell r="G76" t="str">
            <v>سيارات</v>
          </cell>
          <cell r="H76" t="str">
            <v>سيارات الإدارة</v>
          </cell>
          <cell r="I76" t="str">
            <v>الأصول الثابتة</v>
          </cell>
          <cell r="J76" t="str">
            <v>سيارات_  الاداره</v>
          </cell>
          <cell r="K76">
            <v>418469</v>
          </cell>
          <cell r="L76">
            <v>0</v>
          </cell>
          <cell r="M76">
            <v>344000</v>
          </cell>
          <cell r="N76">
            <v>300936</v>
          </cell>
          <cell r="O76">
            <v>461533</v>
          </cell>
          <cell r="P76">
            <v>0</v>
          </cell>
          <cell r="Q76">
            <v>461533</v>
          </cell>
        </row>
        <row r="77">
          <cell r="B77">
            <v>1020106</v>
          </cell>
          <cell r="C77" t="str">
            <v>أنظمة</v>
          </cell>
          <cell r="D77" t="str">
            <v>المركز المالي</v>
          </cell>
          <cell r="E77" t="str">
            <v>الأصول الثابتة</v>
          </cell>
          <cell r="F77" t="str">
            <v>الموجودات الثابتة(بالصافى)</v>
          </cell>
          <cell r="G77" t="str">
            <v>سيارات</v>
          </cell>
          <cell r="H77" t="str">
            <v>سيارات الإدارة</v>
          </cell>
          <cell r="I77" t="str">
            <v>الأصول الثابتة</v>
          </cell>
          <cell r="J77" t="str">
            <v>سيارات_  الادارة2</v>
          </cell>
          <cell r="K77">
            <v>0</v>
          </cell>
          <cell r="L77">
            <v>0</v>
          </cell>
          <cell r="M77">
            <v>0</v>
          </cell>
          <cell r="N77">
            <v>0</v>
          </cell>
          <cell r="O77">
            <v>0</v>
          </cell>
          <cell r="P77">
            <v>0</v>
          </cell>
          <cell r="Q77">
            <v>0</v>
          </cell>
        </row>
        <row r="78">
          <cell r="B78">
            <v>1020202</v>
          </cell>
          <cell r="C78" t="str">
            <v>أنظمة</v>
          </cell>
          <cell r="D78" t="str">
            <v>المركز المالي</v>
          </cell>
          <cell r="E78" t="str">
            <v>الأصول الثابتة</v>
          </cell>
          <cell r="F78" t="str">
            <v>الموجودات الثابتة(بالصافى)</v>
          </cell>
          <cell r="G78" t="str">
            <v>أجهزة و حاسوب وبرمجيات</v>
          </cell>
          <cell r="H78" t="str">
            <v>أصول الألومنيوم</v>
          </cell>
          <cell r="I78" t="str">
            <v>الأصول الثابتة</v>
          </cell>
          <cell r="J78" t="str">
            <v>اجهزة وحاسبات  وبرامج _المصنع</v>
          </cell>
          <cell r="K78">
            <v>0</v>
          </cell>
          <cell r="L78">
            <v>0</v>
          </cell>
          <cell r="M78">
            <v>116904.95</v>
          </cell>
          <cell r="N78">
            <v>0</v>
          </cell>
          <cell r="O78">
            <v>116904.95</v>
          </cell>
          <cell r="P78">
            <v>0</v>
          </cell>
          <cell r="Q78">
            <v>116904.95</v>
          </cell>
        </row>
        <row r="79">
          <cell r="B79">
            <v>1020203</v>
          </cell>
          <cell r="C79" t="str">
            <v>أنظمة</v>
          </cell>
          <cell r="D79" t="str">
            <v>المركز المالي</v>
          </cell>
          <cell r="E79" t="str">
            <v>الأصول الثابتة</v>
          </cell>
          <cell r="F79" t="str">
            <v>الموجودات الثابتة(بالصافى)</v>
          </cell>
          <cell r="G79" t="str">
            <v>أثاث وديكورات</v>
          </cell>
          <cell r="H79" t="str">
            <v>أصول الألومنيوم</v>
          </cell>
          <cell r="I79" t="str">
            <v>الأصول الثابتة</v>
          </cell>
          <cell r="J79" t="str">
            <v>اثاث وتجهيزات وديكورات _ المصنع</v>
          </cell>
          <cell r="K79">
            <v>854028</v>
          </cell>
          <cell r="L79">
            <v>0</v>
          </cell>
          <cell r="M79">
            <v>47703.450000000004</v>
          </cell>
          <cell r="N79">
            <v>0</v>
          </cell>
          <cell r="O79">
            <v>901731.45</v>
          </cell>
          <cell r="P79">
            <v>0</v>
          </cell>
          <cell r="Q79">
            <v>901731.45</v>
          </cell>
        </row>
        <row r="80">
          <cell r="B80">
            <v>1020204</v>
          </cell>
          <cell r="C80" t="str">
            <v>أنظمة</v>
          </cell>
          <cell r="D80" t="str">
            <v>المركز المالي</v>
          </cell>
          <cell r="E80" t="str">
            <v>الأصول الثابتة</v>
          </cell>
          <cell r="F80" t="str">
            <v>الموجودات الثابتة(بالصافى)</v>
          </cell>
          <cell r="G80" t="str">
            <v>آلات ومعدات</v>
          </cell>
          <cell r="H80" t="str">
            <v>أصول الألومنيوم</v>
          </cell>
          <cell r="I80" t="str">
            <v>الأصول الثابتة</v>
          </cell>
          <cell r="J80" t="str">
            <v>اجهزه والات ومعدات _  المصنع</v>
          </cell>
          <cell r="K80">
            <v>5408738.6600000001</v>
          </cell>
          <cell r="L80">
            <v>0</v>
          </cell>
          <cell r="M80">
            <v>475856.29000000004</v>
          </cell>
          <cell r="N80">
            <v>37000</v>
          </cell>
          <cell r="O80">
            <v>5847594.9500000002</v>
          </cell>
          <cell r="P80">
            <v>0</v>
          </cell>
          <cell r="Q80">
            <v>5847594.9500000002</v>
          </cell>
        </row>
        <row r="81">
          <cell r="B81">
            <v>1020205</v>
          </cell>
          <cell r="C81" t="str">
            <v>أنظمة</v>
          </cell>
          <cell r="D81" t="str">
            <v>المركز المالي</v>
          </cell>
          <cell r="E81" t="str">
            <v>الأصول الثابتة</v>
          </cell>
          <cell r="F81" t="str">
            <v>الموجودات الثابتة(بالصافى)</v>
          </cell>
          <cell r="G81" t="str">
            <v>سيارات</v>
          </cell>
          <cell r="H81" t="str">
            <v>سيارات الألومنيوم</v>
          </cell>
          <cell r="I81" t="str">
            <v>الأصول الثابتة</v>
          </cell>
          <cell r="J81" t="str">
            <v>سيارات _ المصنع</v>
          </cell>
          <cell r="K81">
            <v>2213631.67</v>
          </cell>
          <cell r="L81">
            <v>0</v>
          </cell>
          <cell r="M81">
            <v>115000</v>
          </cell>
          <cell r="N81">
            <v>280800</v>
          </cell>
          <cell r="O81">
            <v>2047831.67</v>
          </cell>
          <cell r="P81">
            <v>0</v>
          </cell>
          <cell r="Q81">
            <v>2047831.67</v>
          </cell>
        </row>
        <row r="82">
          <cell r="B82">
            <v>1020206</v>
          </cell>
          <cell r="C82" t="str">
            <v>أنظمة</v>
          </cell>
          <cell r="D82" t="str">
            <v>المركز المالي</v>
          </cell>
          <cell r="E82" t="str">
            <v>الأصول الثابتة</v>
          </cell>
          <cell r="F82" t="str">
            <v>الموجودات الثابتة(بالصافى)</v>
          </cell>
          <cell r="G82" t="str">
            <v>عدد وأدوات</v>
          </cell>
          <cell r="H82" t="str">
            <v>أصول الألومنيوم</v>
          </cell>
          <cell r="I82" t="str">
            <v>الأصول الثابتة</v>
          </cell>
          <cell r="J82" t="str">
            <v>عدد وادوات _ المصنع</v>
          </cell>
          <cell r="K82">
            <v>1493278.49</v>
          </cell>
          <cell r="L82">
            <v>0</v>
          </cell>
          <cell r="M82">
            <v>406139.47000000003</v>
          </cell>
          <cell r="N82">
            <v>0</v>
          </cell>
          <cell r="O82">
            <v>1899417.96</v>
          </cell>
          <cell r="P82">
            <v>0</v>
          </cell>
          <cell r="Q82">
            <v>1899417.96</v>
          </cell>
        </row>
        <row r="83">
          <cell r="B83">
            <v>1020207</v>
          </cell>
          <cell r="C83" t="str">
            <v>أنظمة</v>
          </cell>
          <cell r="D83" t="str">
            <v>المركز المالي</v>
          </cell>
          <cell r="E83" t="str">
            <v>الأصول الثابتة</v>
          </cell>
          <cell r="F83" t="str">
            <v>الموجودات الثابتة(بالصافى)</v>
          </cell>
          <cell r="G83" t="str">
            <v>أثاث وديكورات</v>
          </cell>
          <cell r="H83" t="str">
            <v>أصول الألومنيوم</v>
          </cell>
          <cell r="I83" t="str">
            <v>الأصول الثابتة</v>
          </cell>
          <cell r="J83" t="str">
            <v>اثاث وتجهيزات السكن_ المصنع</v>
          </cell>
          <cell r="K83">
            <v>198326.06</v>
          </cell>
          <cell r="L83">
            <v>0</v>
          </cell>
          <cell r="M83">
            <v>42748.47</v>
          </cell>
          <cell r="N83">
            <v>0</v>
          </cell>
          <cell r="O83">
            <v>241074.53</v>
          </cell>
          <cell r="P83">
            <v>0</v>
          </cell>
          <cell r="Q83">
            <v>241074.53</v>
          </cell>
        </row>
        <row r="84">
          <cell r="B84">
            <v>1020209</v>
          </cell>
          <cell r="C84" t="str">
            <v>أنظمة</v>
          </cell>
          <cell r="D84" t="str">
            <v>المركز المالي</v>
          </cell>
          <cell r="E84" t="str">
            <v>الأصول الثابتة</v>
          </cell>
          <cell r="F84" t="str">
            <v>الموجودات الثابتة(بالصافى)</v>
          </cell>
          <cell r="G84" t="str">
            <v>آلات ومعدات</v>
          </cell>
          <cell r="H84" t="str">
            <v>أصول الألومنيوم</v>
          </cell>
          <cell r="I84" t="str">
            <v>الأصول الثابتة</v>
          </cell>
          <cell r="J84" t="str">
            <v>حاويات _ المصنع</v>
          </cell>
          <cell r="K84">
            <v>147850</v>
          </cell>
          <cell r="L84">
            <v>0</v>
          </cell>
          <cell r="M84">
            <v>0</v>
          </cell>
          <cell r="N84">
            <v>0</v>
          </cell>
          <cell r="O84">
            <v>147850</v>
          </cell>
          <cell r="P84">
            <v>0</v>
          </cell>
          <cell r="Q84">
            <v>147850</v>
          </cell>
        </row>
        <row r="85">
          <cell r="B85">
            <v>1020210</v>
          </cell>
          <cell r="C85" t="str">
            <v>أنظمة</v>
          </cell>
          <cell r="D85" t="str">
            <v>المركز المالي</v>
          </cell>
          <cell r="E85" t="str">
            <v>الأصول الثابتة</v>
          </cell>
          <cell r="F85" t="str">
            <v>أراضي</v>
          </cell>
          <cell r="G85" t="str">
            <v>أراضي</v>
          </cell>
          <cell r="H85" t="str">
            <v>أراضي المصنع الجديد</v>
          </cell>
          <cell r="I85" t="str">
            <v>الأصول الثابتة</v>
          </cell>
          <cell r="J85" t="str">
            <v>ارض مصنع انظمه_ المصنع</v>
          </cell>
          <cell r="K85">
            <v>12615704.85</v>
          </cell>
          <cell r="L85">
            <v>0</v>
          </cell>
          <cell r="M85">
            <v>0</v>
          </cell>
          <cell r="N85">
            <v>0</v>
          </cell>
          <cell r="O85">
            <v>12615704.85</v>
          </cell>
          <cell r="P85">
            <v>0</v>
          </cell>
          <cell r="Q85">
            <v>12615704.85</v>
          </cell>
        </row>
        <row r="86">
          <cell r="B86">
            <v>1020211</v>
          </cell>
          <cell r="C86" t="str">
            <v>أنظمة</v>
          </cell>
          <cell r="D86" t="str">
            <v>المركز المالي</v>
          </cell>
          <cell r="E86" t="str">
            <v>الأصول الثابتة</v>
          </cell>
          <cell r="F86" t="str">
            <v>الموجودات الثابتة(بالصافى)</v>
          </cell>
          <cell r="G86" t="str">
            <v>آلات ومعدات</v>
          </cell>
          <cell r="H86" t="str">
            <v>أصول الألومنيوم</v>
          </cell>
          <cell r="I86" t="str">
            <v>الأصول الثابتة</v>
          </cell>
          <cell r="J86" t="str">
            <v>كريدل _ المصنع</v>
          </cell>
          <cell r="K86">
            <v>0</v>
          </cell>
          <cell r="L86">
            <v>0</v>
          </cell>
          <cell r="M86">
            <v>497900</v>
          </cell>
          <cell r="N86">
            <v>0</v>
          </cell>
          <cell r="O86">
            <v>497900</v>
          </cell>
          <cell r="P86">
            <v>0</v>
          </cell>
          <cell r="Q86">
            <v>497900</v>
          </cell>
        </row>
        <row r="87">
          <cell r="B87">
            <v>1020212</v>
          </cell>
          <cell r="C87" t="str">
            <v>أنظمة</v>
          </cell>
          <cell r="D87" t="str">
            <v>المركز المالي</v>
          </cell>
          <cell r="E87" t="str">
            <v>الأصول الثابتة</v>
          </cell>
          <cell r="F87" t="str">
            <v>الموجودات الثابتة(بالصافى)</v>
          </cell>
          <cell r="G87" t="str">
            <v>سيارات</v>
          </cell>
          <cell r="H87" t="str">
            <v>سيارات الألومنيوم</v>
          </cell>
          <cell r="I87" t="str">
            <v>الأصول الثابتة</v>
          </cell>
          <cell r="J87" t="str">
            <v>سيارات ايجار  منتهي بالتمليك_  المصنع</v>
          </cell>
          <cell r="K87">
            <v>0</v>
          </cell>
          <cell r="L87">
            <v>0</v>
          </cell>
          <cell r="M87">
            <v>0</v>
          </cell>
          <cell r="N87">
            <v>0</v>
          </cell>
          <cell r="O87">
            <v>0</v>
          </cell>
          <cell r="P87">
            <v>0</v>
          </cell>
          <cell r="Q87">
            <v>0</v>
          </cell>
        </row>
        <row r="88">
          <cell r="B88">
            <v>1020304</v>
          </cell>
          <cell r="C88" t="str">
            <v>أنظمة</v>
          </cell>
          <cell r="D88" t="str">
            <v>المركز المالي</v>
          </cell>
          <cell r="E88" t="str">
            <v>الأصول الثابتة</v>
          </cell>
          <cell r="F88" t="str">
            <v>الموجودات الثابتة(بالصافى)</v>
          </cell>
          <cell r="G88" t="str">
            <v>أثاث وديكورات</v>
          </cell>
          <cell r="H88" t="str">
            <v>أصول مصنع الحديد</v>
          </cell>
          <cell r="I88" t="str">
            <v>الأصول الثابتة</v>
          </cell>
          <cell r="J88" t="str">
            <v>اثاث و تجهيزات و ديكورات _ مصنع الحديد</v>
          </cell>
          <cell r="K88">
            <v>142736.29</v>
          </cell>
          <cell r="L88">
            <v>0</v>
          </cell>
          <cell r="M88">
            <v>7174.78</v>
          </cell>
          <cell r="N88">
            <v>0</v>
          </cell>
          <cell r="O88">
            <v>149911.07</v>
          </cell>
          <cell r="P88">
            <v>0</v>
          </cell>
          <cell r="Q88">
            <v>149911.07</v>
          </cell>
        </row>
        <row r="89">
          <cell r="B89">
            <v>1020305</v>
          </cell>
          <cell r="C89" t="str">
            <v>أنظمة</v>
          </cell>
          <cell r="D89" t="str">
            <v>المركز المالي</v>
          </cell>
          <cell r="E89" t="str">
            <v>الأصول الثابتة</v>
          </cell>
          <cell r="F89" t="str">
            <v>الموجودات الثابتة(بالصافى)</v>
          </cell>
          <cell r="G89" t="str">
            <v>آلات ومعدات</v>
          </cell>
          <cell r="H89" t="str">
            <v>أصول مصنع الحديد</v>
          </cell>
          <cell r="I89" t="str">
            <v>الأصول الثابتة</v>
          </cell>
          <cell r="J89" t="str">
            <v>اجهزه  والات ومعدات  _ مصنع الحديد</v>
          </cell>
          <cell r="K89">
            <v>2259469.1</v>
          </cell>
          <cell r="L89">
            <v>0</v>
          </cell>
          <cell r="M89">
            <v>672733.73</v>
          </cell>
          <cell r="N89">
            <v>0</v>
          </cell>
          <cell r="O89">
            <v>2932202.83</v>
          </cell>
          <cell r="P89">
            <v>0</v>
          </cell>
          <cell r="Q89">
            <v>2932202.83</v>
          </cell>
        </row>
        <row r="90">
          <cell r="B90">
            <v>1020306</v>
          </cell>
          <cell r="C90" t="str">
            <v>أنظمة</v>
          </cell>
          <cell r="D90" t="str">
            <v>المركز المالي</v>
          </cell>
          <cell r="E90" t="str">
            <v>الأصول الثابتة</v>
          </cell>
          <cell r="F90" t="str">
            <v>الموجودات الثابتة(بالصافى)</v>
          </cell>
          <cell r="G90" t="str">
            <v>عدد وأدوات</v>
          </cell>
          <cell r="H90" t="str">
            <v>أصول مصنع الحديد</v>
          </cell>
          <cell r="I90" t="str">
            <v>الأصول الثابتة</v>
          </cell>
          <cell r="J90" t="str">
            <v>عدد وادوات _ مصنع الحديد</v>
          </cell>
          <cell r="K90">
            <v>121123.37</v>
          </cell>
          <cell r="L90">
            <v>0</v>
          </cell>
          <cell r="M90">
            <v>22710.44</v>
          </cell>
          <cell r="N90">
            <v>0</v>
          </cell>
          <cell r="O90">
            <v>143833.81</v>
          </cell>
          <cell r="P90">
            <v>0</v>
          </cell>
          <cell r="Q90">
            <v>143833.81</v>
          </cell>
        </row>
        <row r="91">
          <cell r="B91">
            <v>1020308</v>
          </cell>
          <cell r="C91" t="str">
            <v>أنظمة</v>
          </cell>
          <cell r="D91" t="str">
            <v>المركز المالي</v>
          </cell>
          <cell r="E91" t="str">
            <v>الأصول الثابتة</v>
          </cell>
          <cell r="F91" t="str">
            <v>الموجودات الثابتة(بالصافى)</v>
          </cell>
          <cell r="G91" t="str">
            <v>أجهزة و حاسوب وبرمجيات</v>
          </cell>
          <cell r="H91" t="str">
            <v>أصول مصنع الحديد</v>
          </cell>
          <cell r="I91" t="str">
            <v>الأصول الثابتة</v>
          </cell>
          <cell r="J91" t="str">
            <v>اجهزه وحاسبات وبرامج _ مصنع الحديد</v>
          </cell>
          <cell r="K91">
            <v>33087.599999999999</v>
          </cell>
          <cell r="L91">
            <v>0</v>
          </cell>
          <cell r="M91">
            <v>27865.7</v>
          </cell>
          <cell r="N91">
            <v>0</v>
          </cell>
          <cell r="O91">
            <v>60953.3</v>
          </cell>
          <cell r="P91">
            <v>0</v>
          </cell>
          <cell r="Q91">
            <v>60953.3</v>
          </cell>
        </row>
        <row r="92">
          <cell r="B92">
            <v>1020402</v>
          </cell>
          <cell r="C92" t="str">
            <v>أنظمة</v>
          </cell>
          <cell r="D92" t="str">
            <v>المركز المالي</v>
          </cell>
          <cell r="E92" t="str">
            <v>الأصول الثابتة</v>
          </cell>
          <cell r="F92" t="str">
            <v>الموجودات الثابتة(بالصافى)</v>
          </cell>
          <cell r="G92" t="str">
            <v>أثاث وديكورات</v>
          </cell>
          <cell r="H92" t="str">
            <v>أصول مصنع الزجاج</v>
          </cell>
          <cell r="I92" t="str">
            <v>الأصول الثابتة</v>
          </cell>
          <cell r="J92" t="str">
            <v>اثاث وتجهيزات  وديكورات _ مصنع الزجاج</v>
          </cell>
          <cell r="K92">
            <v>722546.79</v>
          </cell>
          <cell r="L92">
            <v>0</v>
          </cell>
          <cell r="M92">
            <v>0</v>
          </cell>
          <cell r="N92">
            <v>0</v>
          </cell>
          <cell r="O92">
            <v>722546.79</v>
          </cell>
          <cell r="P92">
            <v>0</v>
          </cell>
          <cell r="Q92">
            <v>722546.79</v>
          </cell>
        </row>
        <row r="93">
          <cell r="B93">
            <v>1020403</v>
          </cell>
          <cell r="C93" t="str">
            <v>أنظمة</v>
          </cell>
          <cell r="D93" t="str">
            <v>المركز المالي</v>
          </cell>
          <cell r="E93" t="str">
            <v>الأصول الثابتة</v>
          </cell>
          <cell r="F93" t="str">
            <v>الموجودات الثابتة(بالصافى)</v>
          </cell>
          <cell r="G93" t="str">
            <v>آلات ومعدات</v>
          </cell>
          <cell r="H93" t="str">
            <v>أصول مصنع الزجاج</v>
          </cell>
          <cell r="I93" t="str">
            <v>الأصول الثابتة</v>
          </cell>
          <cell r="J93" t="str">
            <v>اجهزه والات _ مصنع الزجاج</v>
          </cell>
          <cell r="K93">
            <v>570616.67000000004</v>
          </cell>
          <cell r="L93">
            <v>0</v>
          </cell>
          <cell r="M93">
            <v>0</v>
          </cell>
          <cell r="N93">
            <v>0</v>
          </cell>
          <cell r="O93">
            <v>570616.67000000004</v>
          </cell>
          <cell r="P93">
            <v>0</v>
          </cell>
          <cell r="Q93">
            <v>570616.67000000004</v>
          </cell>
        </row>
        <row r="94">
          <cell r="B94">
            <v>1020501</v>
          </cell>
          <cell r="C94" t="str">
            <v>أنظمة</v>
          </cell>
          <cell r="D94" t="str">
            <v>المركز المالي</v>
          </cell>
          <cell r="E94" t="str">
            <v>الأصول الثابتة</v>
          </cell>
          <cell r="F94" t="str">
            <v>أصول حق استخدام  (بالصافي)</v>
          </cell>
          <cell r="G94" t="str">
            <v>أصول حق استخدام - الإيجارات</v>
          </cell>
          <cell r="H94" t="str">
            <v>أصل حق استخدام</v>
          </cell>
          <cell r="I94" t="str">
            <v>الأصول الثابتة</v>
          </cell>
          <cell r="J94" t="str">
            <v>أصول حق استخدام - الإيجارات</v>
          </cell>
          <cell r="K94">
            <v>2433198.3399990001</v>
          </cell>
          <cell r="L94">
            <v>0</v>
          </cell>
          <cell r="M94">
            <v>0</v>
          </cell>
          <cell r="N94">
            <v>0</v>
          </cell>
          <cell r="O94">
            <v>2433198.3399990001</v>
          </cell>
          <cell r="P94">
            <v>0</v>
          </cell>
          <cell r="Q94">
            <v>2433198.3399990001</v>
          </cell>
        </row>
        <row r="95">
          <cell r="B95">
            <v>1020502</v>
          </cell>
          <cell r="C95" t="str">
            <v>أنظمة</v>
          </cell>
          <cell r="D95" t="str">
            <v>المركز المالي</v>
          </cell>
          <cell r="E95" t="str">
            <v>الأصول الثابتة</v>
          </cell>
          <cell r="F95" t="str">
            <v>أصول حق استخدام  (بالصافي)</v>
          </cell>
          <cell r="G95" t="str">
            <v>أصول حق استخدام - سيارات</v>
          </cell>
          <cell r="H95" t="str">
            <v>أصل حق استخدام</v>
          </cell>
          <cell r="I95" t="str">
            <v>الأصول الثابتة</v>
          </cell>
          <cell r="J95" t="str">
            <v>أصول حق استخدام -سيارات</v>
          </cell>
          <cell r="K95">
            <v>71853</v>
          </cell>
          <cell r="L95">
            <v>0</v>
          </cell>
          <cell r="M95">
            <v>1153557</v>
          </cell>
          <cell r="N95">
            <v>0</v>
          </cell>
          <cell r="O95">
            <v>1225410</v>
          </cell>
          <cell r="P95">
            <v>0</v>
          </cell>
          <cell r="Q95">
            <v>1225410</v>
          </cell>
        </row>
        <row r="96">
          <cell r="B96">
            <v>2010306</v>
          </cell>
          <cell r="C96" t="str">
            <v>أنظمة</v>
          </cell>
          <cell r="D96" t="str">
            <v>المركز المالي</v>
          </cell>
          <cell r="E96" t="str">
            <v>إلتزامات متداولة</v>
          </cell>
          <cell r="F96" t="str">
            <v>مصاريف مستحقة وأرصدة دائنة أخرى</v>
          </cell>
          <cell r="G96" t="str">
            <v>عملاء دفعات مقدمة</v>
          </cell>
          <cell r="H96">
            <v>0</v>
          </cell>
          <cell r="I96" t="str">
            <v>إلتزامات متداولة</v>
          </cell>
          <cell r="J96" t="str">
            <v>دفعه مقدمة_  شركة بكين الامارات - كاب 2 المدينة_10012</v>
          </cell>
          <cell r="K96">
            <v>0</v>
          </cell>
          <cell r="L96">
            <v>82895.900000000009</v>
          </cell>
          <cell r="M96">
            <v>82895.900000000009</v>
          </cell>
          <cell r="N96">
            <v>0</v>
          </cell>
          <cell r="O96">
            <v>0</v>
          </cell>
          <cell r="P96">
            <v>0</v>
          </cell>
          <cell r="Q96">
            <v>0</v>
          </cell>
        </row>
        <row r="97">
          <cell r="B97">
            <v>2010322</v>
          </cell>
          <cell r="C97" t="str">
            <v>أنظمة</v>
          </cell>
          <cell r="D97" t="str">
            <v>المركز المالي</v>
          </cell>
          <cell r="E97" t="str">
            <v>إلتزامات متداولة</v>
          </cell>
          <cell r="F97" t="str">
            <v>مصاريف مستحقة وأرصدة دائنة أخرى</v>
          </cell>
          <cell r="G97" t="str">
            <v>عملاء دفعات مقدمة</v>
          </cell>
          <cell r="H97" t="str">
            <v>عملاء دفعات مقدمة</v>
          </cell>
          <cell r="I97" t="str">
            <v>إلتزامات متداولة</v>
          </cell>
          <cell r="J97" t="str">
            <v>د. مقدمة_ شركة الراشد - ايرباص RRS_10088</v>
          </cell>
          <cell r="K97">
            <v>0</v>
          </cell>
          <cell r="L97">
            <v>129499.56</v>
          </cell>
          <cell r="M97">
            <v>0</v>
          </cell>
          <cell r="N97">
            <v>535328</v>
          </cell>
          <cell r="O97">
            <v>0</v>
          </cell>
          <cell r="P97">
            <v>664827.56000000006</v>
          </cell>
          <cell r="Q97">
            <v>-664827.56000000006</v>
          </cell>
        </row>
        <row r="98">
          <cell r="B98">
            <v>2010329</v>
          </cell>
          <cell r="C98" t="str">
            <v>أنظمة</v>
          </cell>
          <cell r="D98" t="str">
            <v>المركز المالي</v>
          </cell>
          <cell r="E98" t="str">
            <v>إلتزامات متداولة</v>
          </cell>
          <cell r="F98" t="str">
            <v>مصاريف مستحقة وأرصدة دائنة أخرى</v>
          </cell>
          <cell r="G98" t="str">
            <v>عملاء دفعات مقدمة</v>
          </cell>
          <cell r="H98" t="str">
            <v>عملاء دفعات مقدمة</v>
          </cell>
          <cell r="I98" t="str">
            <v>إلتزامات متداولة</v>
          </cell>
          <cell r="J98" t="str">
            <v>د. مقدمة_ شركة الاعمال المدنية (CWG - ANM)_10139</v>
          </cell>
          <cell r="K98">
            <v>0</v>
          </cell>
          <cell r="L98">
            <v>867269.23999899998</v>
          </cell>
          <cell r="M98">
            <v>53308</v>
          </cell>
          <cell r="N98">
            <v>0</v>
          </cell>
          <cell r="O98">
            <v>0</v>
          </cell>
          <cell r="P98">
            <v>813961.23999899998</v>
          </cell>
          <cell r="Q98">
            <v>-813961.23999899998</v>
          </cell>
        </row>
        <row r="99">
          <cell r="B99">
            <v>2010332</v>
          </cell>
          <cell r="C99" t="str">
            <v>أنظمة</v>
          </cell>
          <cell r="D99" t="str">
            <v>المركز المالي</v>
          </cell>
          <cell r="E99" t="str">
            <v>إلتزامات متداولة</v>
          </cell>
          <cell r="F99" t="str">
            <v>مصاريف مستحقة وأرصدة دائنة أخرى</v>
          </cell>
          <cell r="G99" t="str">
            <v>عملاء دفعات مقدمة</v>
          </cell>
          <cell r="H99" t="str">
            <v>عملاء دفعات مقدمة</v>
          </cell>
          <cell r="I99" t="str">
            <v>إلتزامات متداولة</v>
          </cell>
          <cell r="J99" t="str">
            <v>د. مقدمة_ الراشد 10124_اضافي ارامكو ظهران 14641</v>
          </cell>
          <cell r="K99">
            <v>0</v>
          </cell>
          <cell r="L99">
            <v>143520.04</v>
          </cell>
          <cell r="M99">
            <v>0</v>
          </cell>
          <cell r="N99">
            <v>0</v>
          </cell>
          <cell r="O99">
            <v>0</v>
          </cell>
          <cell r="P99">
            <v>143520.04</v>
          </cell>
          <cell r="Q99">
            <v>-143520.04</v>
          </cell>
        </row>
        <row r="100">
          <cell r="B100">
            <v>2010333</v>
          </cell>
          <cell r="C100" t="str">
            <v>أنظمة</v>
          </cell>
          <cell r="D100" t="str">
            <v>المركز المالي</v>
          </cell>
          <cell r="E100" t="str">
            <v>إلتزامات متداولة</v>
          </cell>
          <cell r="F100" t="str">
            <v>مصاريف مستحقة وأرصدة دائنة أخرى</v>
          </cell>
          <cell r="G100" t="str">
            <v>عملاء دفعات مقدمة</v>
          </cell>
          <cell r="H100" t="str">
            <v>عملاء دفعات مقدمة</v>
          </cell>
          <cell r="I100" t="str">
            <v>إلتزامات متداولة</v>
          </cell>
          <cell r="J100" t="str">
            <v>د. مقدمة_ شركة باكس _ المترو_10145</v>
          </cell>
          <cell r="K100">
            <v>0</v>
          </cell>
          <cell r="L100">
            <v>1862054.81</v>
          </cell>
          <cell r="M100">
            <v>634941.05000000005</v>
          </cell>
          <cell r="N100">
            <v>0</v>
          </cell>
          <cell r="O100">
            <v>0</v>
          </cell>
          <cell r="P100">
            <v>1227113.76</v>
          </cell>
          <cell r="Q100">
            <v>-1227113.76</v>
          </cell>
        </row>
        <row r="101">
          <cell r="B101">
            <v>2010338</v>
          </cell>
          <cell r="C101" t="str">
            <v>أنظمة</v>
          </cell>
          <cell r="D101" t="str">
            <v>المركز المالي</v>
          </cell>
          <cell r="E101" t="str">
            <v>إلتزامات متداولة</v>
          </cell>
          <cell r="F101" t="str">
            <v>مصاريف مستحقة وأرصدة دائنة أخرى</v>
          </cell>
          <cell r="G101" t="str">
            <v>عملاء دفعات مقدمة</v>
          </cell>
          <cell r="H101" t="str">
            <v>عملاء دفعات مقدمة</v>
          </cell>
          <cell r="I101" t="str">
            <v>إلتزامات متداولة</v>
          </cell>
          <cell r="J101" t="str">
            <v>د. مقدمة_ شركة السيف- ساب</v>
          </cell>
          <cell r="K101">
            <v>0</v>
          </cell>
          <cell r="L101">
            <v>333081.62</v>
          </cell>
          <cell r="M101">
            <v>247762.93</v>
          </cell>
          <cell r="N101">
            <v>0</v>
          </cell>
          <cell r="O101">
            <v>0</v>
          </cell>
          <cell r="P101">
            <v>85318.69</v>
          </cell>
          <cell r="Q101">
            <v>-85318.69</v>
          </cell>
        </row>
        <row r="102">
          <cell r="B102">
            <v>2010339</v>
          </cell>
          <cell r="C102" t="str">
            <v>أنظمة</v>
          </cell>
          <cell r="D102" t="str">
            <v>المركز المالي</v>
          </cell>
          <cell r="E102" t="str">
            <v>إلتزامات متداولة</v>
          </cell>
          <cell r="F102" t="str">
            <v>مصاريف مستحقة وأرصدة دائنة أخرى</v>
          </cell>
          <cell r="G102" t="str">
            <v>عملاء دفعات مقدمة</v>
          </cell>
          <cell r="H102" t="str">
            <v>عملاء دفعات مقدمة</v>
          </cell>
          <cell r="I102" t="str">
            <v>إلتزامات متداولة</v>
          </cell>
          <cell r="J102" t="str">
            <v>د. مقدمة_ شركة العراب - كاب 4 ضد الرصاص</v>
          </cell>
          <cell r="K102">
            <v>0</v>
          </cell>
          <cell r="L102">
            <v>400040.61</v>
          </cell>
          <cell r="M102">
            <v>89981.08</v>
          </cell>
          <cell r="N102">
            <v>0</v>
          </cell>
          <cell r="O102">
            <v>0</v>
          </cell>
          <cell r="P102">
            <v>310059.52999999997</v>
          </cell>
          <cell r="Q102">
            <v>-310059.52999999997</v>
          </cell>
        </row>
        <row r="103">
          <cell r="B103">
            <v>2010344</v>
          </cell>
          <cell r="C103" t="str">
            <v>أنظمة</v>
          </cell>
          <cell r="D103" t="str">
            <v>المركز المالي</v>
          </cell>
          <cell r="E103" t="str">
            <v>إلتزامات متداولة</v>
          </cell>
          <cell r="F103" t="str">
            <v>مصاريف مستحقة وأرصدة دائنة أخرى</v>
          </cell>
          <cell r="G103" t="str">
            <v>عملاء دفعات مقدمة</v>
          </cell>
          <cell r="H103" t="str">
            <v>عملاء دفعات مقدمة</v>
          </cell>
          <cell r="I103" t="str">
            <v>إلتزامات متداولة</v>
          </cell>
          <cell r="J103" t="str">
            <v>د. مقدمة_ مؤسسة قواعد الاعمار للمقاولات /حوطة سدير</v>
          </cell>
          <cell r="K103">
            <v>0</v>
          </cell>
          <cell r="L103">
            <v>63854.29</v>
          </cell>
          <cell r="M103">
            <v>0</v>
          </cell>
          <cell r="N103">
            <v>0</v>
          </cell>
          <cell r="O103">
            <v>0</v>
          </cell>
          <cell r="P103">
            <v>63854.29</v>
          </cell>
          <cell r="Q103">
            <v>-63854.29</v>
          </cell>
        </row>
        <row r="104">
          <cell r="B104">
            <v>2010347</v>
          </cell>
          <cell r="C104" t="str">
            <v>أنظمة</v>
          </cell>
          <cell r="D104" t="str">
            <v>المركز المالي</v>
          </cell>
          <cell r="E104" t="str">
            <v>إلتزامات متداولة</v>
          </cell>
          <cell r="F104" t="str">
            <v>مصاريف مستحقة وأرصدة دائنة أخرى</v>
          </cell>
          <cell r="G104" t="str">
            <v>عملاء دفعات مقدمة</v>
          </cell>
          <cell r="H104" t="str">
            <v>عملاء دفعات مقدمة</v>
          </cell>
          <cell r="I104" t="str">
            <v>إلتزامات متداولة</v>
          </cell>
          <cell r="J104" t="str">
            <v>د. مقدمة_ شركة الراشد - ارامكو امرالشراء 15055</v>
          </cell>
          <cell r="K104">
            <v>0</v>
          </cell>
          <cell r="L104">
            <v>6609.55</v>
          </cell>
          <cell r="M104">
            <v>0</v>
          </cell>
          <cell r="N104">
            <v>0</v>
          </cell>
          <cell r="O104">
            <v>0</v>
          </cell>
          <cell r="P104">
            <v>6609.55</v>
          </cell>
          <cell r="Q104">
            <v>-6609.55</v>
          </cell>
        </row>
        <row r="105">
          <cell r="B105">
            <v>2010363</v>
          </cell>
          <cell r="C105" t="str">
            <v>أنظمة</v>
          </cell>
          <cell r="D105" t="str">
            <v>المركز المالي</v>
          </cell>
          <cell r="E105" t="str">
            <v>إلتزامات متداولة</v>
          </cell>
          <cell r="F105" t="str">
            <v>مصاريف مستحقة وأرصدة دائنة أخرى</v>
          </cell>
          <cell r="G105" t="str">
            <v>عملاء دفعات مقدمة</v>
          </cell>
          <cell r="H105" t="str">
            <v>عملاء دفعات مقدمة</v>
          </cell>
          <cell r="I105" t="str">
            <v>إلتزامات متداولة</v>
          </cell>
          <cell r="J105" t="str">
            <v>د.مقدمه_شركة الاريل للمقاولات والصناعه المحدوده</v>
          </cell>
          <cell r="K105">
            <v>0</v>
          </cell>
          <cell r="L105">
            <v>257185.57999899998</v>
          </cell>
          <cell r="M105">
            <v>0</v>
          </cell>
          <cell r="N105">
            <v>0</v>
          </cell>
          <cell r="O105">
            <v>0</v>
          </cell>
          <cell r="P105">
            <v>257185.57999899998</v>
          </cell>
          <cell r="Q105">
            <v>-257185.57999899998</v>
          </cell>
        </row>
        <row r="106">
          <cell r="B106">
            <v>2010366</v>
          </cell>
          <cell r="C106" t="str">
            <v>أنظمة</v>
          </cell>
          <cell r="D106" t="str">
            <v>المركز المالي</v>
          </cell>
          <cell r="E106" t="str">
            <v>إلتزامات متداولة</v>
          </cell>
          <cell r="F106" t="str">
            <v>مصاريف مستحقة وأرصدة دائنة أخرى</v>
          </cell>
          <cell r="G106" t="str">
            <v>عملاء دفعات مقدمة</v>
          </cell>
          <cell r="H106" t="str">
            <v>عملاء دفعات مقدمة</v>
          </cell>
          <cell r="I106" t="str">
            <v>إلتزامات متداولة</v>
          </cell>
          <cell r="J106" t="str">
            <v>د. مقدمة_مشروع تطوير حرس الحدود _الراشد</v>
          </cell>
          <cell r="K106">
            <v>0</v>
          </cell>
          <cell r="L106">
            <v>298639.94</v>
          </cell>
          <cell r="M106">
            <v>0</v>
          </cell>
          <cell r="N106">
            <v>0</v>
          </cell>
          <cell r="O106">
            <v>0</v>
          </cell>
          <cell r="P106">
            <v>298639.94</v>
          </cell>
          <cell r="Q106">
            <v>-298639.94</v>
          </cell>
        </row>
        <row r="107">
          <cell r="B107">
            <v>2010369</v>
          </cell>
          <cell r="C107" t="str">
            <v>أنظمة</v>
          </cell>
          <cell r="D107" t="str">
            <v>المركز المالي</v>
          </cell>
          <cell r="E107" t="str">
            <v>إلتزامات متداولة</v>
          </cell>
          <cell r="F107" t="str">
            <v>مصاريف مستحقة وأرصدة دائنة أخرى</v>
          </cell>
          <cell r="G107" t="str">
            <v>عملاء دفعات مقدمة</v>
          </cell>
          <cell r="H107" t="str">
            <v>عملاء دفعات مقدمة</v>
          </cell>
          <cell r="I107" t="str">
            <v>إلتزامات متداولة</v>
          </cell>
          <cell r="J107" t="str">
            <v>د.مقدمة _ شركة ارميتال مترو 3</v>
          </cell>
          <cell r="K107">
            <v>0</v>
          </cell>
          <cell r="L107">
            <v>2101987.6499990001</v>
          </cell>
          <cell r="M107">
            <v>0</v>
          </cell>
          <cell r="N107">
            <v>0</v>
          </cell>
          <cell r="O107">
            <v>0</v>
          </cell>
          <cell r="P107">
            <v>2101987.6499990001</v>
          </cell>
          <cell r="Q107">
            <v>-2101987.6499990001</v>
          </cell>
        </row>
        <row r="108">
          <cell r="B108">
            <v>2010372</v>
          </cell>
          <cell r="C108" t="str">
            <v>أنظمة</v>
          </cell>
          <cell r="D108" t="str">
            <v>المركز المالي</v>
          </cell>
          <cell r="E108" t="str">
            <v>إلتزامات متداولة</v>
          </cell>
          <cell r="F108" t="str">
            <v>مصاريف مستحقة وأرصدة دائنة أخرى</v>
          </cell>
          <cell r="G108" t="str">
            <v>عملاء دفعات مقدمة</v>
          </cell>
          <cell r="H108" t="str">
            <v>عملاء دفعات مقدمة</v>
          </cell>
          <cell r="I108" t="str">
            <v>إلتزامات متداولة</v>
          </cell>
          <cell r="J108" t="str">
            <v>د. مقدمة_ شركة العراب _كاب 2 B2</v>
          </cell>
          <cell r="K108">
            <v>0</v>
          </cell>
          <cell r="L108">
            <v>1627895.72</v>
          </cell>
          <cell r="M108">
            <v>382040.02</v>
          </cell>
          <cell r="N108">
            <v>23175.279999999999</v>
          </cell>
          <cell r="O108">
            <v>0</v>
          </cell>
          <cell r="P108">
            <v>1269030.98</v>
          </cell>
          <cell r="Q108">
            <v>-1269030.98</v>
          </cell>
        </row>
        <row r="109">
          <cell r="B109">
            <v>2010373</v>
          </cell>
          <cell r="C109" t="str">
            <v>أنظمة</v>
          </cell>
          <cell r="D109" t="str">
            <v>المركز المالي</v>
          </cell>
          <cell r="E109" t="str">
            <v>إلتزامات متداولة</v>
          </cell>
          <cell r="F109" t="str">
            <v>مصاريف مستحقة وأرصدة دائنة أخرى</v>
          </cell>
          <cell r="G109" t="str">
            <v>عملاء دفعات مقدمة</v>
          </cell>
          <cell r="H109" t="str">
            <v>عملاء دفعات مقدمة</v>
          </cell>
          <cell r="I109" t="str">
            <v>إلتزامات متداولة</v>
          </cell>
          <cell r="J109" t="str">
            <v>د . مقدمة عملا_ مركز التدريب / الراشد</v>
          </cell>
          <cell r="K109">
            <v>0</v>
          </cell>
          <cell r="L109">
            <v>8760.92</v>
          </cell>
          <cell r="M109">
            <v>0</v>
          </cell>
          <cell r="N109">
            <v>0</v>
          </cell>
          <cell r="O109">
            <v>0</v>
          </cell>
          <cell r="P109">
            <v>8760.92</v>
          </cell>
          <cell r="Q109">
            <v>-8760.92</v>
          </cell>
        </row>
        <row r="110">
          <cell r="B110">
            <v>2010376</v>
          </cell>
          <cell r="C110" t="str">
            <v>أنظمة</v>
          </cell>
          <cell r="D110" t="str">
            <v>المركز المالي</v>
          </cell>
          <cell r="E110" t="str">
            <v>إلتزامات متداولة</v>
          </cell>
          <cell r="F110" t="str">
            <v>مصاريف مستحقة وأرصدة دائنة أخرى</v>
          </cell>
          <cell r="G110" t="str">
            <v>عملاء دفعات مقدمة</v>
          </cell>
          <cell r="H110">
            <v>0</v>
          </cell>
          <cell r="I110" t="str">
            <v>إلتزامات متداولة</v>
          </cell>
          <cell r="J110" t="str">
            <v>دفعه مقدمة_ كاب 2A السيف_مشروع الملك عبدالعزيز.</v>
          </cell>
          <cell r="K110">
            <v>0</v>
          </cell>
          <cell r="L110">
            <v>65905.47</v>
          </cell>
          <cell r="M110">
            <v>96381.67</v>
          </cell>
          <cell r="N110">
            <v>30476.2</v>
          </cell>
          <cell r="O110">
            <v>0</v>
          </cell>
          <cell r="P110">
            <v>0</v>
          </cell>
          <cell r="Q110">
            <v>0</v>
          </cell>
        </row>
        <row r="111">
          <cell r="B111">
            <v>2010393</v>
          </cell>
          <cell r="C111" t="str">
            <v>أنظمة</v>
          </cell>
          <cell r="D111" t="str">
            <v>المركز المالي</v>
          </cell>
          <cell r="E111" t="str">
            <v>إلتزامات متداولة</v>
          </cell>
          <cell r="F111" t="str">
            <v>مصاريف مستحقة وأرصدة دائنة أخرى</v>
          </cell>
          <cell r="G111" t="str">
            <v>عملاء دفعات مقدمة</v>
          </cell>
          <cell r="H111" t="str">
            <v>عملاء دفعات مقدمة</v>
          </cell>
          <cell r="I111" t="str">
            <v>إلتزامات متداولة</v>
          </cell>
          <cell r="J111" t="str">
            <v>دفعه مقدمة_مشروع ديسكا _الاولي للمقاولات</v>
          </cell>
          <cell r="K111">
            <v>0</v>
          </cell>
          <cell r="L111">
            <v>24937.139999000003</v>
          </cell>
          <cell r="M111">
            <v>0</v>
          </cell>
          <cell r="N111">
            <v>0</v>
          </cell>
          <cell r="O111">
            <v>0</v>
          </cell>
          <cell r="P111">
            <v>24937.139999000003</v>
          </cell>
          <cell r="Q111">
            <v>-24937.139999000003</v>
          </cell>
        </row>
        <row r="112">
          <cell r="B112">
            <v>2010603</v>
          </cell>
          <cell r="C112" t="str">
            <v>أنظمة</v>
          </cell>
          <cell r="D112" t="str">
            <v>المركز المالي</v>
          </cell>
          <cell r="E112" t="str">
            <v>إلتزامات متداولة</v>
          </cell>
          <cell r="F112" t="str">
            <v>مصاريف مستحقة وأرصدة دائنة أخرى</v>
          </cell>
          <cell r="G112" t="str">
            <v>عملاء دفعات مقدمة</v>
          </cell>
          <cell r="H112">
            <v>0</v>
          </cell>
          <cell r="I112" t="str">
            <v>إلتزامات متداولة</v>
          </cell>
          <cell r="J112" t="str">
            <v>دفعة مقدمة 15%._شركة التعفف للاعمال الكهربائيه</v>
          </cell>
          <cell r="K112">
            <v>0</v>
          </cell>
          <cell r="L112">
            <v>172500</v>
          </cell>
          <cell r="M112">
            <v>172500</v>
          </cell>
          <cell r="N112">
            <v>0</v>
          </cell>
          <cell r="O112">
            <v>0</v>
          </cell>
          <cell r="P112">
            <v>0</v>
          </cell>
          <cell r="Q112">
            <v>0</v>
          </cell>
        </row>
        <row r="113">
          <cell r="B113">
            <v>2010606</v>
          </cell>
          <cell r="C113" t="str">
            <v>أنظمة</v>
          </cell>
          <cell r="D113" t="str">
            <v>المركز المالي</v>
          </cell>
          <cell r="E113" t="str">
            <v>إلتزامات متداولة</v>
          </cell>
          <cell r="F113" t="str">
            <v>مصاريف مستحقة وأرصدة دائنة أخرى</v>
          </cell>
          <cell r="G113" t="str">
            <v>عملاء دفعات مقدمة</v>
          </cell>
          <cell r="H113" t="str">
            <v>عملاء دفعات مقدمة</v>
          </cell>
          <cell r="I113" t="str">
            <v>إلتزامات متداولة</v>
          </cell>
          <cell r="J113" t="str">
            <v>دفعة مقدمة 15%._شركة رضايات المحدوده عقد 97 _اسكاي لايت</v>
          </cell>
          <cell r="K113">
            <v>0</v>
          </cell>
          <cell r="L113">
            <v>0</v>
          </cell>
          <cell r="M113">
            <v>0</v>
          </cell>
          <cell r="N113">
            <v>23075.5</v>
          </cell>
          <cell r="O113">
            <v>0</v>
          </cell>
          <cell r="P113">
            <v>23075.5</v>
          </cell>
          <cell r="Q113">
            <v>-23075.5</v>
          </cell>
        </row>
        <row r="114">
          <cell r="B114">
            <v>2010610</v>
          </cell>
          <cell r="C114" t="str">
            <v>أنظمة</v>
          </cell>
          <cell r="D114" t="str">
            <v>المركز المالي</v>
          </cell>
          <cell r="E114" t="str">
            <v>إلتزامات متداولة</v>
          </cell>
          <cell r="F114" t="str">
            <v>مصاريف مستحقة وأرصدة دائنة أخرى</v>
          </cell>
          <cell r="G114" t="str">
            <v>عملاء دفعات مقدمة</v>
          </cell>
          <cell r="H114" t="str">
            <v>عملاء دفعات مقدمة</v>
          </cell>
          <cell r="I114" t="str">
            <v>إلتزامات متداولة</v>
          </cell>
          <cell r="J114" t="str">
            <v>دفعة مقدمة 15%._مشروع KAFD _UNIDECOR</v>
          </cell>
          <cell r="K114">
            <v>0</v>
          </cell>
          <cell r="L114">
            <v>0</v>
          </cell>
          <cell r="M114">
            <v>0</v>
          </cell>
          <cell r="N114">
            <v>640439.20000000007</v>
          </cell>
          <cell r="O114">
            <v>0</v>
          </cell>
          <cell r="P114">
            <v>640439.20000000007</v>
          </cell>
          <cell r="Q114">
            <v>-640439.20000000007</v>
          </cell>
        </row>
        <row r="115">
          <cell r="B115">
            <v>2010614</v>
          </cell>
          <cell r="C115" t="str">
            <v>أنظمة</v>
          </cell>
          <cell r="D115" t="str">
            <v>المركز المالي</v>
          </cell>
          <cell r="E115" t="str">
            <v>إلتزامات متداولة</v>
          </cell>
          <cell r="F115" t="str">
            <v>مصاريف مستحقة وأرصدة دائنة أخرى</v>
          </cell>
          <cell r="G115" t="str">
            <v>عملاء دفعات مقدمة</v>
          </cell>
          <cell r="H115" t="str">
            <v>عملاء دفعات مقدمة</v>
          </cell>
          <cell r="I115" t="str">
            <v>إلتزامات متداولة</v>
          </cell>
          <cell r="J115" t="str">
            <v>دفعة مقدمة 15%._شركة الخنينى Package_8_ ارامكو</v>
          </cell>
          <cell r="K115">
            <v>0</v>
          </cell>
          <cell r="L115">
            <v>448682.94</v>
          </cell>
          <cell r="M115">
            <v>287819.67</v>
          </cell>
          <cell r="N115">
            <v>0</v>
          </cell>
          <cell r="O115">
            <v>0</v>
          </cell>
          <cell r="P115">
            <v>160863.27000000002</v>
          </cell>
          <cell r="Q115">
            <v>-160863.27000000002</v>
          </cell>
        </row>
        <row r="116">
          <cell r="B116">
            <v>2010616</v>
          </cell>
          <cell r="C116" t="str">
            <v>أنظمة</v>
          </cell>
          <cell r="D116" t="str">
            <v>المركز المالي</v>
          </cell>
          <cell r="E116" t="str">
            <v>إلتزامات متداولة</v>
          </cell>
          <cell r="F116" t="str">
            <v>مصاريف مستحقة وأرصدة دائنة أخرى</v>
          </cell>
          <cell r="G116" t="str">
            <v>عملاء دفعات مقدمة</v>
          </cell>
          <cell r="H116" t="str">
            <v>عملاء دفعات مقدمة</v>
          </cell>
          <cell r="I116" t="str">
            <v>إلتزامات متداولة</v>
          </cell>
          <cell r="J116" t="str">
            <v>دفعة مقدمة 15%.شركة  ارميتال _المترو 3HI</v>
          </cell>
          <cell r="K116">
            <v>0</v>
          </cell>
          <cell r="L116">
            <v>40625</v>
          </cell>
          <cell r="M116">
            <v>0</v>
          </cell>
          <cell r="N116">
            <v>0</v>
          </cell>
          <cell r="O116">
            <v>0</v>
          </cell>
          <cell r="P116">
            <v>40625</v>
          </cell>
          <cell r="Q116">
            <v>-40625</v>
          </cell>
        </row>
        <row r="117">
          <cell r="B117">
            <v>2010618</v>
          </cell>
          <cell r="C117" t="str">
            <v>أنظمة</v>
          </cell>
          <cell r="D117" t="str">
            <v>المركز المالي</v>
          </cell>
          <cell r="E117" t="str">
            <v>إلتزامات متداولة</v>
          </cell>
          <cell r="F117" t="str">
            <v>مصاريف مستحقة وأرصدة دائنة أخرى</v>
          </cell>
          <cell r="G117" t="str">
            <v>عملاء دفعات مقدمة</v>
          </cell>
          <cell r="H117" t="str">
            <v>عملاء دفعات مقدمة</v>
          </cell>
          <cell r="I117" t="str">
            <v>إلتزامات متداولة</v>
          </cell>
          <cell r="J117" t="str">
            <v>دفعة مقدمة 15%._مشروع دار قريش - شركة غنيم الدولية لاعمال المقاولات ال</v>
          </cell>
          <cell r="K117">
            <v>0</v>
          </cell>
          <cell r="L117">
            <v>407768.13</v>
          </cell>
          <cell r="M117">
            <v>399283.64</v>
          </cell>
          <cell r="N117">
            <v>0</v>
          </cell>
          <cell r="O117">
            <v>0</v>
          </cell>
          <cell r="P117">
            <v>8484.4899999999907</v>
          </cell>
          <cell r="Q117">
            <v>-8484.4899999999907</v>
          </cell>
        </row>
        <row r="118">
          <cell r="B118">
            <v>2010620</v>
          </cell>
          <cell r="C118" t="str">
            <v>أنظمة</v>
          </cell>
          <cell r="D118" t="str">
            <v>المركز المالي</v>
          </cell>
          <cell r="E118" t="str">
            <v>إلتزامات متداولة</v>
          </cell>
          <cell r="F118" t="str">
            <v>مصاريف مستحقة وأرصدة دائنة أخرى</v>
          </cell>
          <cell r="G118" t="str">
            <v>عملاء دفعات مقدمة</v>
          </cell>
          <cell r="H118" t="str">
            <v>عملاء دفعات مقدمة</v>
          </cell>
          <cell r="I118" t="str">
            <v>إلتزامات متداولة</v>
          </cell>
          <cell r="J118" t="str">
            <v>دفعة مقدمة 15%._مشروع تكنال - شركة السعودى الامريكى</v>
          </cell>
          <cell r="K118">
            <v>0</v>
          </cell>
          <cell r="L118">
            <v>94303</v>
          </cell>
          <cell r="M118">
            <v>0</v>
          </cell>
          <cell r="N118">
            <v>0</v>
          </cell>
          <cell r="O118">
            <v>0</v>
          </cell>
          <cell r="P118">
            <v>94303</v>
          </cell>
          <cell r="Q118">
            <v>-94303</v>
          </cell>
        </row>
        <row r="119">
          <cell r="B119">
            <v>2010621</v>
          </cell>
          <cell r="C119" t="str">
            <v>أنظمة</v>
          </cell>
          <cell r="D119" t="str">
            <v>المركز المالي</v>
          </cell>
          <cell r="E119" t="str">
            <v>إلتزامات متداولة</v>
          </cell>
          <cell r="F119" t="str">
            <v>مصاريف مستحقة وأرصدة دائنة أخرى</v>
          </cell>
          <cell r="G119" t="str">
            <v>عملاء دفعات مقدمة</v>
          </cell>
          <cell r="H119">
            <v>0</v>
          </cell>
          <cell r="I119" t="str">
            <v>إلتزامات متداولة</v>
          </cell>
          <cell r="J119" t="str">
            <v>دفعة مقدمة 15%._مشروع هيئة الاتصالات - شركة المواطن  الدولية</v>
          </cell>
          <cell r="K119">
            <v>0</v>
          </cell>
          <cell r="L119">
            <v>35029.21</v>
          </cell>
          <cell r="M119">
            <v>35029.21</v>
          </cell>
          <cell r="N119">
            <v>0</v>
          </cell>
          <cell r="O119">
            <v>0</v>
          </cell>
          <cell r="P119">
            <v>0</v>
          </cell>
          <cell r="Q119">
            <v>0</v>
          </cell>
        </row>
        <row r="120">
          <cell r="B120">
            <v>2010622</v>
          </cell>
          <cell r="C120" t="str">
            <v>أنظمة</v>
          </cell>
          <cell r="D120" t="str">
            <v>المركز المالي</v>
          </cell>
          <cell r="E120" t="str">
            <v>إلتزامات متداولة</v>
          </cell>
          <cell r="F120" t="str">
            <v>مصاريف مستحقة وأرصدة دائنة أخرى</v>
          </cell>
          <cell r="G120" t="str">
            <v>عملاء دفعات مقدمة</v>
          </cell>
          <cell r="H120">
            <v>0</v>
          </cell>
          <cell r="I120" t="str">
            <v>إلتزامات متداولة</v>
          </cell>
          <cell r="J120" t="str">
            <v>دفعة مقدمة 15%._مشروع ايبسو 15449 - شركة الراشد</v>
          </cell>
          <cell r="K120">
            <v>0</v>
          </cell>
          <cell r="L120">
            <v>13880</v>
          </cell>
          <cell r="M120">
            <v>13880</v>
          </cell>
          <cell r="N120">
            <v>0</v>
          </cell>
          <cell r="O120">
            <v>0</v>
          </cell>
          <cell r="P120">
            <v>0</v>
          </cell>
          <cell r="Q120">
            <v>0</v>
          </cell>
        </row>
        <row r="121">
          <cell r="B121">
            <v>2010623</v>
          </cell>
          <cell r="C121" t="str">
            <v>أنظمة</v>
          </cell>
          <cell r="D121" t="str">
            <v>المركز المالي</v>
          </cell>
          <cell r="E121" t="str">
            <v>إلتزامات متداولة</v>
          </cell>
          <cell r="F121" t="str">
            <v>مصاريف مستحقة وأرصدة دائنة أخرى</v>
          </cell>
          <cell r="G121" t="str">
            <v>عملاء دفعات مقدمة</v>
          </cell>
          <cell r="H121" t="str">
            <v>عملاء دفعات مقدمة</v>
          </cell>
          <cell r="I121" t="str">
            <v>إلتزامات متداولة</v>
          </cell>
          <cell r="J121" t="str">
            <v>دفعة مقدمة 15%._مشروع مستشفى الرعاية - شركة الفوزان للتجارة</v>
          </cell>
          <cell r="K121">
            <v>0</v>
          </cell>
          <cell r="L121">
            <v>1048273.15</v>
          </cell>
          <cell r="M121">
            <v>2516080.83</v>
          </cell>
          <cell r="N121">
            <v>2047827.29</v>
          </cell>
          <cell r="O121">
            <v>0</v>
          </cell>
          <cell r="P121">
            <v>580019.60999999987</v>
          </cell>
          <cell r="Q121">
            <v>-580019.60999999987</v>
          </cell>
        </row>
        <row r="122">
          <cell r="B122">
            <v>2010624</v>
          </cell>
          <cell r="C122" t="str">
            <v>أنظمة</v>
          </cell>
          <cell r="D122" t="str">
            <v>المركز المالي</v>
          </cell>
          <cell r="E122" t="str">
            <v>إلتزامات متداولة</v>
          </cell>
          <cell r="F122" t="str">
            <v>مصاريف مستحقة وأرصدة دائنة أخرى</v>
          </cell>
          <cell r="G122" t="str">
            <v>عملاء دفعات مقدمة</v>
          </cell>
          <cell r="H122" t="str">
            <v>عملاء دفعات مقدمة</v>
          </cell>
          <cell r="I122" t="str">
            <v>إلتزامات متداولة</v>
          </cell>
          <cell r="J122" t="str">
            <v>دفعة مقدمة 15%._مشروع الوثائق والمحفوظات _سفارى المحدودة</v>
          </cell>
          <cell r="K122">
            <v>0</v>
          </cell>
          <cell r="L122">
            <v>96117.180000000008</v>
          </cell>
          <cell r="M122">
            <v>83644.25</v>
          </cell>
          <cell r="N122">
            <v>23771.43</v>
          </cell>
          <cell r="O122">
            <v>0</v>
          </cell>
          <cell r="P122">
            <v>36244.360000000015</v>
          </cell>
          <cell r="Q122">
            <v>-36244.360000000015</v>
          </cell>
        </row>
        <row r="123">
          <cell r="B123">
            <v>2010626</v>
          </cell>
          <cell r="C123" t="str">
            <v>أنظمة</v>
          </cell>
          <cell r="D123" t="str">
            <v>المركز المالي</v>
          </cell>
          <cell r="E123" t="str">
            <v>إلتزامات متداولة</v>
          </cell>
          <cell r="F123" t="str">
            <v>مصاريف مستحقة وأرصدة دائنة أخرى</v>
          </cell>
          <cell r="G123" t="str">
            <v>عملاء دفعات مقدمة</v>
          </cell>
          <cell r="H123">
            <v>0</v>
          </cell>
          <cell r="I123" t="str">
            <v>إلتزامات متداولة</v>
          </cell>
          <cell r="J123" t="str">
            <v>دفعة مقدمة 15%._مشروع نادى الصحى - شركة الحقيط</v>
          </cell>
          <cell r="K123">
            <v>0</v>
          </cell>
          <cell r="L123">
            <v>51500</v>
          </cell>
          <cell r="M123">
            <v>51500</v>
          </cell>
          <cell r="N123">
            <v>0</v>
          </cell>
          <cell r="O123">
            <v>0</v>
          </cell>
          <cell r="P123">
            <v>0</v>
          </cell>
          <cell r="Q123">
            <v>0</v>
          </cell>
        </row>
        <row r="124">
          <cell r="B124">
            <v>2010630</v>
          </cell>
          <cell r="C124" t="str">
            <v>أنظمة</v>
          </cell>
          <cell r="D124" t="str">
            <v>المركز المالي</v>
          </cell>
          <cell r="E124" t="str">
            <v>إلتزامات متداولة</v>
          </cell>
          <cell r="F124" t="str">
            <v>مصاريف مستحقة وأرصدة دائنة أخرى</v>
          </cell>
          <cell r="G124" t="str">
            <v>عملاء دفعات مقدمة</v>
          </cell>
          <cell r="H124" t="str">
            <v>عملاء دفعات مقدمة</v>
          </cell>
          <cell r="I124" t="str">
            <v>إلتزامات متداولة</v>
          </cell>
          <cell r="J124" t="str">
            <v>دفعة مقدمة 15%._مشروع مركز الملك عبد الله المالى- شركة مؤنس الشايب</v>
          </cell>
          <cell r="K124">
            <v>0</v>
          </cell>
          <cell r="L124">
            <v>28204.349999000002</v>
          </cell>
          <cell r="M124">
            <v>0</v>
          </cell>
          <cell r="N124">
            <v>0</v>
          </cell>
          <cell r="O124">
            <v>0</v>
          </cell>
          <cell r="P124">
            <v>28204.349999000002</v>
          </cell>
          <cell r="Q124">
            <v>-28204.349999000002</v>
          </cell>
        </row>
        <row r="125">
          <cell r="B125">
            <v>2010632</v>
          </cell>
          <cell r="C125" t="str">
            <v>أنظمة</v>
          </cell>
          <cell r="D125" t="str">
            <v>المركز المالي</v>
          </cell>
          <cell r="E125" t="str">
            <v>إلتزامات متداولة</v>
          </cell>
          <cell r="F125" t="str">
            <v>مصاريف مستحقة وأرصدة دائنة أخرى</v>
          </cell>
          <cell r="G125" t="str">
            <v>عملاء دفعات مقدمة</v>
          </cell>
          <cell r="H125" t="str">
            <v>عملاء دفعات مقدمة</v>
          </cell>
          <cell r="I125" t="str">
            <v>إلتزامات متداولة</v>
          </cell>
          <cell r="J125" t="str">
            <v>دفعة مقدمة 15%._شركة الخنينى Package_7_ ارامكو</v>
          </cell>
          <cell r="K125">
            <v>0</v>
          </cell>
          <cell r="L125">
            <v>1567744.8900000001</v>
          </cell>
          <cell r="M125">
            <v>1555750.6500000001</v>
          </cell>
          <cell r="N125">
            <v>0</v>
          </cell>
          <cell r="O125">
            <v>0</v>
          </cell>
          <cell r="P125">
            <v>11994.239999999991</v>
          </cell>
          <cell r="Q125">
            <v>-11994.239999999991</v>
          </cell>
        </row>
        <row r="126">
          <cell r="B126">
            <v>2010633</v>
          </cell>
          <cell r="C126" t="str">
            <v>أنظمة</v>
          </cell>
          <cell r="D126" t="str">
            <v>المركز المالي</v>
          </cell>
          <cell r="E126" t="str">
            <v>إلتزامات متداولة</v>
          </cell>
          <cell r="F126" t="str">
            <v>مصاريف مستحقة وأرصدة دائنة أخرى</v>
          </cell>
          <cell r="G126" t="str">
            <v>عملاء دفعات مقدمة</v>
          </cell>
          <cell r="H126" t="str">
            <v>عملاء دفعات مقدمة</v>
          </cell>
          <cell r="I126" t="str">
            <v>إلتزامات متداولة</v>
          </cell>
          <cell r="J126" t="str">
            <v>دفعة مقدمة 15%._شركة الخنينى Package_9_ ارامكو</v>
          </cell>
          <cell r="K126">
            <v>0</v>
          </cell>
          <cell r="L126">
            <v>280204.55</v>
          </cell>
          <cell r="M126">
            <v>189440.01</v>
          </cell>
          <cell r="N126">
            <v>0</v>
          </cell>
          <cell r="O126">
            <v>0</v>
          </cell>
          <cell r="P126">
            <v>90764.539999999979</v>
          </cell>
          <cell r="Q126">
            <v>-90764.539999999979</v>
          </cell>
        </row>
        <row r="127">
          <cell r="B127">
            <v>2010634</v>
          </cell>
          <cell r="C127" t="str">
            <v>أنظمة</v>
          </cell>
          <cell r="D127" t="str">
            <v>المركز المالي</v>
          </cell>
          <cell r="E127" t="str">
            <v>إلتزامات متداولة</v>
          </cell>
          <cell r="F127" t="str">
            <v>مصاريف مستحقة وأرصدة دائنة أخرى</v>
          </cell>
          <cell r="G127" t="str">
            <v>عملاء دفعات مقدمة</v>
          </cell>
          <cell r="H127" t="str">
            <v>عملاء دفعات مقدمة</v>
          </cell>
          <cell r="I127" t="str">
            <v>إلتزامات متداولة</v>
          </cell>
          <cell r="J127" t="str">
            <v>دفعة مقدمة 15%._شركة موبكو _ سوفيتيل_ غرفة الحارس_10137</v>
          </cell>
          <cell r="K127">
            <v>0</v>
          </cell>
          <cell r="L127">
            <v>103603.95</v>
          </cell>
          <cell r="M127">
            <v>0</v>
          </cell>
          <cell r="N127">
            <v>0</v>
          </cell>
          <cell r="O127">
            <v>0</v>
          </cell>
          <cell r="P127">
            <v>103603.95</v>
          </cell>
          <cell r="Q127">
            <v>-103603.95</v>
          </cell>
        </row>
        <row r="128">
          <cell r="B128">
            <v>2010635</v>
          </cell>
          <cell r="C128" t="str">
            <v>أنظمة</v>
          </cell>
          <cell r="D128" t="str">
            <v>المركز المالي</v>
          </cell>
          <cell r="E128" t="str">
            <v>إلتزامات متداولة</v>
          </cell>
          <cell r="F128" t="str">
            <v>مصاريف مستحقة وأرصدة دائنة أخرى</v>
          </cell>
          <cell r="G128" t="str">
            <v>عملاء دفعات مقدمة</v>
          </cell>
          <cell r="H128" t="str">
            <v>عملاء دفعات مقدمة</v>
          </cell>
          <cell r="I128" t="str">
            <v>إلتزامات متداولة</v>
          </cell>
          <cell r="J128" t="str">
            <v>دفعه مقدمة15%_ كاب 2A السيف_مشروع الملك عبدالعزيز.</v>
          </cell>
          <cell r="K128">
            <v>0</v>
          </cell>
          <cell r="L128">
            <v>685512.69000000006</v>
          </cell>
          <cell r="M128">
            <v>301748.23</v>
          </cell>
          <cell r="N128">
            <v>0</v>
          </cell>
          <cell r="O128">
            <v>0</v>
          </cell>
          <cell r="P128">
            <v>383764.46000000008</v>
          </cell>
          <cell r="Q128">
            <v>-383764.46000000008</v>
          </cell>
        </row>
        <row r="129">
          <cell r="B129">
            <v>2010636</v>
          </cell>
          <cell r="C129" t="str">
            <v>أنظمة</v>
          </cell>
          <cell r="D129" t="str">
            <v>المركز المالي</v>
          </cell>
          <cell r="E129" t="str">
            <v>إلتزامات متداولة</v>
          </cell>
          <cell r="F129" t="str">
            <v>مصاريف مستحقة وأرصدة دائنة أخرى</v>
          </cell>
          <cell r="G129" t="str">
            <v>عملاء دفعات مقدمة</v>
          </cell>
          <cell r="H129" t="str">
            <v>عملاء دفعات مقدمة</v>
          </cell>
          <cell r="I129" t="str">
            <v>إلتزامات متداولة</v>
          </cell>
          <cell r="J129" t="str">
            <v>دفعه مقدمة15%_ شركة باكس المترو _ 10145</v>
          </cell>
          <cell r="K129">
            <v>0</v>
          </cell>
          <cell r="L129">
            <v>517068</v>
          </cell>
          <cell r="M129">
            <v>0</v>
          </cell>
          <cell r="N129">
            <v>1304347.83</v>
          </cell>
          <cell r="O129">
            <v>0</v>
          </cell>
          <cell r="P129">
            <v>1821415.83</v>
          </cell>
          <cell r="Q129">
            <v>-1821415.83</v>
          </cell>
        </row>
        <row r="130">
          <cell r="B130">
            <v>2010637</v>
          </cell>
          <cell r="C130" t="str">
            <v>أنظمة</v>
          </cell>
          <cell r="D130" t="str">
            <v>المركز المالي</v>
          </cell>
          <cell r="E130" t="str">
            <v>إلتزامات متداولة</v>
          </cell>
          <cell r="F130" t="str">
            <v>مصاريف مستحقة وأرصدة دائنة أخرى</v>
          </cell>
          <cell r="G130" t="str">
            <v>عملاء دفعات مقدمة</v>
          </cell>
          <cell r="H130" t="str">
            <v>عملاء دفعات مقدمة</v>
          </cell>
          <cell r="I130" t="str">
            <v>إلتزامات متداولة</v>
          </cell>
          <cell r="J130" t="str">
            <v>دفعه مقدمة15%_ شركة الاعمال المدنية (CWG - ANM)_10139</v>
          </cell>
          <cell r="K130">
            <v>0</v>
          </cell>
          <cell r="L130">
            <v>200000</v>
          </cell>
          <cell r="M130">
            <v>0</v>
          </cell>
          <cell r="N130">
            <v>2005474</v>
          </cell>
          <cell r="O130">
            <v>0</v>
          </cell>
          <cell r="P130">
            <v>2205474</v>
          </cell>
          <cell r="Q130">
            <v>-2205474</v>
          </cell>
        </row>
        <row r="131">
          <cell r="B131">
            <v>2010638</v>
          </cell>
          <cell r="C131" t="str">
            <v>أنظمة</v>
          </cell>
          <cell r="D131" t="str">
            <v>المركز المالي</v>
          </cell>
          <cell r="E131" t="str">
            <v>إلتزامات متداولة</v>
          </cell>
          <cell r="F131" t="str">
            <v>مصاريف مستحقة وأرصدة دائنة أخرى</v>
          </cell>
          <cell r="G131" t="str">
            <v>عملاء دفعات مقدمة</v>
          </cell>
          <cell r="H131">
            <v>0</v>
          </cell>
          <cell r="I131" t="str">
            <v>إلتزامات متداولة</v>
          </cell>
          <cell r="J131" t="str">
            <v>دفعه مقدمة15%_ الشركة الفنية المتميزه للاعمار_ماسك</v>
          </cell>
          <cell r="K131">
            <v>0</v>
          </cell>
          <cell r="L131">
            <v>0</v>
          </cell>
          <cell r="M131">
            <v>0</v>
          </cell>
          <cell r="N131">
            <v>0</v>
          </cell>
          <cell r="O131">
            <v>0</v>
          </cell>
          <cell r="P131">
            <v>0</v>
          </cell>
          <cell r="Q131">
            <v>0</v>
          </cell>
        </row>
        <row r="132">
          <cell r="B132">
            <v>2010639</v>
          </cell>
          <cell r="C132" t="str">
            <v>أنظمة</v>
          </cell>
          <cell r="D132" t="str">
            <v>المركز المالي</v>
          </cell>
          <cell r="E132" t="str">
            <v>إلتزامات متداولة</v>
          </cell>
          <cell r="F132" t="str">
            <v>مصاريف مستحقة وأرصدة دائنة أخرى</v>
          </cell>
          <cell r="G132" t="str">
            <v>عملاء دفعات مقدمة</v>
          </cell>
          <cell r="H132" t="str">
            <v>عملاء دفعات مقدمة</v>
          </cell>
          <cell r="I132" t="str">
            <v>إلتزامات متداولة</v>
          </cell>
          <cell r="J132" t="str">
            <v>دفعه مقدمة15%_ شركة وادي البناء _ مشروع هيلتون  جاردن ان</v>
          </cell>
          <cell r="K132">
            <v>0</v>
          </cell>
          <cell r="L132">
            <v>48637.33</v>
          </cell>
          <cell r="M132">
            <v>21740.47</v>
          </cell>
          <cell r="N132">
            <v>0</v>
          </cell>
          <cell r="O132">
            <v>0</v>
          </cell>
          <cell r="P132">
            <v>26896.86</v>
          </cell>
          <cell r="Q132">
            <v>-26896.86</v>
          </cell>
        </row>
        <row r="133">
          <cell r="B133">
            <v>2010640</v>
          </cell>
          <cell r="C133" t="str">
            <v>أنظمة</v>
          </cell>
          <cell r="D133" t="str">
            <v>المركز المالي</v>
          </cell>
          <cell r="E133" t="str">
            <v>إلتزامات متداولة</v>
          </cell>
          <cell r="F133" t="str">
            <v>مصاريف مستحقة وأرصدة دائنة أخرى</v>
          </cell>
          <cell r="G133" t="str">
            <v>عملاء دفعات مقدمة</v>
          </cell>
          <cell r="H133">
            <v>0</v>
          </cell>
          <cell r="I133" t="str">
            <v>إلتزامات متداولة</v>
          </cell>
          <cell r="J133" t="str">
            <v>دفعه مقدمة15%_ GIUGIARO ARCHITETTURA - المركز المالى_10162</v>
          </cell>
          <cell r="K133">
            <v>0</v>
          </cell>
          <cell r="L133">
            <v>0</v>
          </cell>
          <cell r="M133">
            <v>0</v>
          </cell>
          <cell r="N133">
            <v>0</v>
          </cell>
          <cell r="O133">
            <v>0</v>
          </cell>
          <cell r="P133">
            <v>0</v>
          </cell>
          <cell r="Q133">
            <v>0</v>
          </cell>
        </row>
        <row r="134">
          <cell r="B134">
            <v>2010641</v>
          </cell>
          <cell r="C134" t="str">
            <v>أنظمة</v>
          </cell>
          <cell r="D134" t="str">
            <v>المركز المالي</v>
          </cell>
          <cell r="E134" t="str">
            <v>إلتزامات متداولة</v>
          </cell>
          <cell r="F134" t="str">
            <v>مصاريف مستحقة وأرصدة دائنة أخرى</v>
          </cell>
          <cell r="G134" t="str">
            <v>عملاء دفعات مقدمة</v>
          </cell>
          <cell r="H134">
            <v>0</v>
          </cell>
          <cell r="I134" t="str">
            <v>إلتزامات متداولة</v>
          </cell>
          <cell r="J134" t="str">
            <v>دفعه مقدمة15% _ الراشد 10124 - الظهران 14063</v>
          </cell>
          <cell r="K134">
            <v>0</v>
          </cell>
          <cell r="L134">
            <v>0</v>
          </cell>
          <cell r="M134">
            <v>0</v>
          </cell>
          <cell r="N134">
            <v>0</v>
          </cell>
          <cell r="O134">
            <v>0</v>
          </cell>
          <cell r="P134">
            <v>0</v>
          </cell>
          <cell r="Q134">
            <v>0</v>
          </cell>
        </row>
        <row r="135">
          <cell r="B135">
            <v>2010642</v>
          </cell>
          <cell r="C135" t="str">
            <v>أنظمة</v>
          </cell>
          <cell r="D135" t="str">
            <v>المركز المالي</v>
          </cell>
          <cell r="E135" t="str">
            <v>إلتزامات متداولة</v>
          </cell>
          <cell r="F135" t="str">
            <v>مصاريف مستحقة وأرصدة دائنة أخرى</v>
          </cell>
          <cell r="G135" t="str">
            <v>عملاء دفعات مقدمة</v>
          </cell>
          <cell r="H135">
            <v>0</v>
          </cell>
          <cell r="I135" t="str">
            <v>إلتزامات متداولة</v>
          </cell>
          <cell r="J135" t="str">
            <v>د. مقدمة15%_ شركة الراشد- موقف السيارات 13379</v>
          </cell>
          <cell r="K135">
            <v>0</v>
          </cell>
          <cell r="L135">
            <v>0</v>
          </cell>
          <cell r="M135">
            <v>0</v>
          </cell>
          <cell r="N135">
            <v>0</v>
          </cell>
          <cell r="O135">
            <v>0</v>
          </cell>
          <cell r="P135">
            <v>0</v>
          </cell>
          <cell r="Q135">
            <v>0</v>
          </cell>
        </row>
        <row r="136">
          <cell r="B136">
            <v>2010643</v>
          </cell>
          <cell r="C136" t="str">
            <v>أنظمة</v>
          </cell>
          <cell r="D136" t="str">
            <v>المركز المالي</v>
          </cell>
          <cell r="E136" t="str">
            <v>إلتزامات متداولة</v>
          </cell>
          <cell r="F136" t="str">
            <v>مصاريف مستحقة وأرصدة دائنة أخرى</v>
          </cell>
          <cell r="G136" t="str">
            <v>عملاء دفعات مقدمة</v>
          </cell>
          <cell r="H136" t="str">
            <v>عملاء دفعات مقدمة</v>
          </cell>
          <cell r="I136" t="str">
            <v>إلتزامات متداولة</v>
          </cell>
          <cell r="J136" t="str">
            <v>دفعة مقدمة 15%._شركة الكفاح للمقاولات _بزنس بارك_10183</v>
          </cell>
          <cell r="K136">
            <v>0</v>
          </cell>
          <cell r="L136">
            <v>990061.4</v>
          </cell>
          <cell r="M136">
            <v>299167.71000000002</v>
          </cell>
          <cell r="N136">
            <v>0</v>
          </cell>
          <cell r="O136">
            <v>0</v>
          </cell>
          <cell r="P136">
            <v>690893.69</v>
          </cell>
          <cell r="Q136">
            <v>-690893.69</v>
          </cell>
        </row>
        <row r="137">
          <cell r="B137">
            <v>2010644</v>
          </cell>
          <cell r="C137" t="str">
            <v>أنظمة</v>
          </cell>
          <cell r="D137" t="str">
            <v>المركز المالي</v>
          </cell>
          <cell r="E137" t="str">
            <v>إلتزامات متداولة</v>
          </cell>
          <cell r="F137" t="str">
            <v>مصاريف مستحقة وأرصدة دائنة أخرى</v>
          </cell>
          <cell r="G137" t="str">
            <v>عملاء دفعات مقدمة</v>
          </cell>
          <cell r="H137">
            <v>0</v>
          </cell>
          <cell r="I137" t="str">
            <v>إلتزامات متداولة</v>
          </cell>
          <cell r="J137" t="str">
            <v>دفعة مقدمة 15%._شركة فريسينيه _ بارك اند رايد10188</v>
          </cell>
          <cell r="K137">
            <v>0</v>
          </cell>
          <cell r="L137">
            <v>0</v>
          </cell>
          <cell r="M137">
            <v>0</v>
          </cell>
          <cell r="N137">
            <v>0</v>
          </cell>
          <cell r="O137">
            <v>0</v>
          </cell>
          <cell r="P137">
            <v>0</v>
          </cell>
          <cell r="Q137">
            <v>0</v>
          </cell>
        </row>
        <row r="138">
          <cell r="B138">
            <v>2010645</v>
          </cell>
          <cell r="C138" t="str">
            <v>أنظمة</v>
          </cell>
          <cell r="D138" t="str">
            <v>المركز المالي</v>
          </cell>
          <cell r="E138" t="str">
            <v>إلتزامات متداولة</v>
          </cell>
          <cell r="F138" t="str">
            <v>مصاريف مستحقة وأرصدة دائنة أخرى</v>
          </cell>
          <cell r="G138" t="str">
            <v>عملاء دفعات مقدمة</v>
          </cell>
          <cell r="H138" t="str">
            <v>عملاء دفعات مقدمة</v>
          </cell>
          <cell r="I138" t="str">
            <v>إلتزامات متداولة</v>
          </cell>
          <cell r="J138" t="str">
            <v>دفعة مقدمة 15%._شركة بايتور _سكاي ووك 10190</v>
          </cell>
          <cell r="K138">
            <v>0</v>
          </cell>
          <cell r="L138">
            <v>142500</v>
          </cell>
          <cell r="M138">
            <v>71713</v>
          </cell>
          <cell r="N138">
            <v>0</v>
          </cell>
          <cell r="O138">
            <v>0</v>
          </cell>
          <cell r="P138">
            <v>70787</v>
          </cell>
          <cell r="Q138">
            <v>-70787</v>
          </cell>
        </row>
        <row r="139">
          <cell r="B139">
            <v>2010646</v>
          </cell>
          <cell r="C139" t="str">
            <v>أنظمة</v>
          </cell>
          <cell r="D139" t="str">
            <v>المركز المالي</v>
          </cell>
          <cell r="E139" t="str">
            <v>إلتزامات متداولة</v>
          </cell>
          <cell r="F139" t="str">
            <v>مصاريف مستحقة وأرصدة دائنة أخرى</v>
          </cell>
          <cell r="G139" t="str">
            <v>عملاء دفعات مقدمة</v>
          </cell>
          <cell r="H139">
            <v>0</v>
          </cell>
          <cell r="I139" t="str">
            <v>إلتزامات متداولة</v>
          </cell>
          <cell r="J139" t="str">
            <v>دفعة مقدمة 15%._مشروع فيلا احمد سعد الناصر</v>
          </cell>
          <cell r="K139">
            <v>0</v>
          </cell>
          <cell r="L139">
            <v>0</v>
          </cell>
          <cell r="M139">
            <v>0</v>
          </cell>
          <cell r="N139">
            <v>0</v>
          </cell>
          <cell r="O139">
            <v>0</v>
          </cell>
          <cell r="P139">
            <v>0</v>
          </cell>
          <cell r="Q139">
            <v>0</v>
          </cell>
        </row>
        <row r="140">
          <cell r="B140">
            <v>2010647</v>
          </cell>
          <cell r="C140" t="str">
            <v>أنظمة</v>
          </cell>
          <cell r="D140" t="str">
            <v>المركز المالي</v>
          </cell>
          <cell r="E140" t="str">
            <v>إلتزامات متداولة</v>
          </cell>
          <cell r="F140" t="str">
            <v>مصاريف مستحقة وأرصدة دائنة أخرى</v>
          </cell>
          <cell r="G140" t="str">
            <v>عملاء دفعات مقدمة</v>
          </cell>
          <cell r="H140" t="str">
            <v>عملاء دفعات مقدمة</v>
          </cell>
          <cell r="I140" t="str">
            <v>إلتزامات متداولة</v>
          </cell>
          <cell r="J140" t="str">
            <v>دفعة مقدمة 15%._مشروع برج 205و208 _KAFD _بايتور</v>
          </cell>
          <cell r="K140">
            <v>0</v>
          </cell>
          <cell r="L140">
            <v>0</v>
          </cell>
          <cell r="M140">
            <v>333047.47000000003</v>
          </cell>
          <cell r="N140">
            <v>4110950.36</v>
          </cell>
          <cell r="O140">
            <v>0</v>
          </cell>
          <cell r="P140">
            <v>3777902.8899999997</v>
          </cell>
          <cell r="Q140">
            <v>-3777902.8899999997</v>
          </cell>
        </row>
        <row r="141">
          <cell r="B141">
            <v>2010648</v>
          </cell>
          <cell r="C141" t="str">
            <v>أنظمة</v>
          </cell>
          <cell r="D141" t="str">
            <v>المركز المالي</v>
          </cell>
          <cell r="E141" t="str">
            <v>إلتزامات متداولة</v>
          </cell>
          <cell r="F141" t="str">
            <v>مصاريف مستحقة وأرصدة دائنة أخرى</v>
          </cell>
          <cell r="G141" t="str">
            <v>عملاء دفعات مقدمة</v>
          </cell>
          <cell r="H141">
            <v>0</v>
          </cell>
          <cell r="I141" t="str">
            <v>إلتزامات متداولة</v>
          </cell>
          <cell r="J141" t="str">
            <v>دفعة مقدمة 15%._شركة قاده البناء الحديث_معرض الدفاع 10193</v>
          </cell>
          <cell r="K141">
            <v>0</v>
          </cell>
          <cell r="L141">
            <v>0</v>
          </cell>
          <cell r="M141">
            <v>0</v>
          </cell>
          <cell r="N141">
            <v>0</v>
          </cell>
          <cell r="O141">
            <v>0</v>
          </cell>
          <cell r="P141">
            <v>0</v>
          </cell>
          <cell r="Q141">
            <v>0</v>
          </cell>
        </row>
        <row r="142">
          <cell r="B142">
            <v>2010649</v>
          </cell>
          <cell r="C142" t="str">
            <v>أنظمة</v>
          </cell>
          <cell r="D142" t="str">
            <v>المركز المالي</v>
          </cell>
          <cell r="E142" t="str">
            <v>إلتزامات متداولة</v>
          </cell>
          <cell r="F142" t="str">
            <v>مصاريف مستحقة وأرصدة دائنة أخرى</v>
          </cell>
          <cell r="G142" t="str">
            <v>عملاء دفعات مقدمة</v>
          </cell>
          <cell r="H142">
            <v>0</v>
          </cell>
          <cell r="I142" t="str">
            <v>إلتزامات متداولة</v>
          </cell>
          <cell r="J142" t="str">
            <v>دفعة مقدمة 15%._شركة قاده البناء الحديث_نادي الياخت  10195</v>
          </cell>
          <cell r="K142">
            <v>0</v>
          </cell>
          <cell r="L142">
            <v>0</v>
          </cell>
          <cell r="M142">
            <v>0</v>
          </cell>
          <cell r="N142">
            <v>0</v>
          </cell>
          <cell r="O142">
            <v>0</v>
          </cell>
          <cell r="P142">
            <v>0</v>
          </cell>
          <cell r="Q142">
            <v>0</v>
          </cell>
        </row>
        <row r="143">
          <cell r="B143">
            <v>2010650</v>
          </cell>
          <cell r="C143" t="str">
            <v>أنظمة</v>
          </cell>
          <cell r="D143" t="str">
            <v>المركز المالي</v>
          </cell>
          <cell r="E143" t="str">
            <v>إلتزامات متداولة</v>
          </cell>
          <cell r="F143" t="str">
            <v>مصاريف مستحقة وأرصدة دائنة أخرى</v>
          </cell>
          <cell r="G143" t="str">
            <v>عملاء دفعات مقدمة</v>
          </cell>
          <cell r="H143">
            <v>0</v>
          </cell>
          <cell r="I143" t="str">
            <v>إلتزامات متداولة</v>
          </cell>
          <cell r="J143" t="str">
            <v>دفعة مقدمة 15%._شركة قاده البناء الحديث_promende_ 10196</v>
          </cell>
          <cell r="K143">
            <v>0</v>
          </cell>
          <cell r="L143">
            <v>0</v>
          </cell>
          <cell r="M143">
            <v>0</v>
          </cell>
          <cell r="N143">
            <v>0</v>
          </cell>
          <cell r="O143">
            <v>0</v>
          </cell>
          <cell r="P143">
            <v>0</v>
          </cell>
          <cell r="Q143">
            <v>0</v>
          </cell>
        </row>
        <row r="144">
          <cell r="B144">
            <v>2010653</v>
          </cell>
          <cell r="C144" t="str">
            <v>أنظمة</v>
          </cell>
          <cell r="D144" t="str">
            <v>المركز المالي</v>
          </cell>
          <cell r="E144" t="str">
            <v>إلتزامات متداولة</v>
          </cell>
          <cell r="F144" t="str">
            <v>مصاريف مستحقة وأرصدة دائنة أخرى</v>
          </cell>
          <cell r="G144" t="str">
            <v>عملاء دفعات مقدمة</v>
          </cell>
          <cell r="H144">
            <v>0</v>
          </cell>
          <cell r="I144" t="str">
            <v>إلتزامات متداولة</v>
          </cell>
          <cell r="J144" t="str">
            <v>دفعة مقدمة 15%._شركة بكين الامارات _ كاب2 المدينه</v>
          </cell>
          <cell r="K144">
            <v>0</v>
          </cell>
          <cell r="L144">
            <v>0</v>
          </cell>
          <cell r="M144">
            <v>69826.09</v>
          </cell>
          <cell r="N144">
            <v>69826.09</v>
          </cell>
          <cell r="O144">
            <v>0</v>
          </cell>
          <cell r="P144">
            <v>0</v>
          </cell>
          <cell r="Q144">
            <v>0</v>
          </cell>
        </row>
        <row r="145">
          <cell r="B145">
            <v>2010656</v>
          </cell>
          <cell r="C145" t="str">
            <v>أنظمة</v>
          </cell>
          <cell r="D145" t="str">
            <v>المركز المالي</v>
          </cell>
          <cell r="E145" t="str">
            <v>إلتزامات متداولة</v>
          </cell>
          <cell r="F145" t="str">
            <v>مصاريف مستحقة وأرصدة دائنة أخرى</v>
          </cell>
          <cell r="G145" t="str">
            <v>عملاء دفعات مقدمة</v>
          </cell>
          <cell r="H145" t="str">
            <v>عملاء دفعات مقدمة</v>
          </cell>
          <cell r="I145" t="str">
            <v>إلتزامات متداولة</v>
          </cell>
          <cell r="J145" t="str">
            <v>دفعة مقدمة 15%._شركة االبناء التخصصيه _ASHAR</v>
          </cell>
          <cell r="K145">
            <v>0</v>
          </cell>
          <cell r="L145">
            <v>217391.30000000002</v>
          </cell>
          <cell r="M145">
            <v>217391.30000000002</v>
          </cell>
          <cell r="N145">
            <v>86956.52</v>
          </cell>
          <cell r="O145">
            <v>0</v>
          </cell>
          <cell r="P145">
            <v>86956.51999999999</v>
          </cell>
          <cell r="Q145">
            <v>-86956.51999999999</v>
          </cell>
        </row>
        <row r="146">
          <cell r="B146">
            <v>2010657</v>
          </cell>
          <cell r="C146" t="str">
            <v>أنظمة</v>
          </cell>
          <cell r="D146" t="str">
            <v>المركز المالي</v>
          </cell>
          <cell r="E146" t="str">
            <v>إلتزامات متداولة</v>
          </cell>
          <cell r="F146" t="str">
            <v>مصاريف مستحقة وأرصدة دائنة أخرى</v>
          </cell>
          <cell r="G146" t="str">
            <v>عملاء دفعات مقدمة</v>
          </cell>
          <cell r="H146" t="str">
            <v>عملاء دفعات مقدمة</v>
          </cell>
          <cell r="I146" t="str">
            <v>إلتزامات متداولة</v>
          </cell>
          <cell r="J146" t="str">
            <v>دفعة مقدمة 15%._شركة التعفف للاعمال الكهربائيه_مستشفي المرجان</v>
          </cell>
          <cell r="K146">
            <v>0</v>
          </cell>
          <cell r="L146">
            <v>374297.39</v>
          </cell>
          <cell r="M146">
            <v>2370927.54</v>
          </cell>
          <cell r="N146">
            <v>4077085.22</v>
          </cell>
          <cell r="O146">
            <v>0</v>
          </cell>
          <cell r="P146">
            <v>2080455.0700000003</v>
          </cell>
          <cell r="Q146">
            <v>-2080455.0700000003</v>
          </cell>
        </row>
        <row r="147">
          <cell r="B147">
            <v>2010659</v>
          </cell>
          <cell r="C147" t="str">
            <v>أنظمة</v>
          </cell>
          <cell r="D147" t="str">
            <v>المركز المالي</v>
          </cell>
          <cell r="E147" t="str">
            <v>إلتزامات متداولة</v>
          </cell>
          <cell r="F147" t="str">
            <v>مصاريف مستحقة وأرصدة دائنة أخرى</v>
          </cell>
          <cell r="G147" t="str">
            <v>عملاء دفعات مقدمة</v>
          </cell>
          <cell r="H147" t="str">
            <v>عملاء دفعات مقدمة</v>
          </cell>
          <cell r="I147" t="str">
            <v>إلتزامات متداولة</v>
          </cell>
          <cell r="J147" t="str">
            <v>دفعة مقدمة 15%._شركة KAFD PARCEL 5.06 _UNIDECOR</v>
          </cell>
          <cell r="K147">
            <v>0</v>
          </cell>
          <cell r="L147">
            <v>872686.95999899996</v>
          </cell>
          <cell r="M147">
            <v>0</v>
          </cell>
          <cell r="N147">
            <v>0</v>
          </cell>
          <cell r="O147">
            <v>0</v>
          </cell>
          <cell r="P147">
            <v>872686.95999899996</v>
          </cell>
          <cell r="Q147">
            <v>-872686.95999899996</v>
          </cell>
        </row>
        <row r="148">
          <cell r="B148">
            <v>2010661</v>
          </cell>
          <cell r="C148" t="str">
            <v>أنظمة</v>
          </cell>
          <cell r="D148" t="str">
            <v>المركز المالي</v>
          </cell>
          <cell r="E148" t="str">
            <v>إلتزامات متداولة</v>
          </cell>
          <cell r="F148" t="str">
            <v>مصاريف مستحقة وأرصدة دائنة أخرى</v>
          </cell>
          <cell r="G148" t="str">
            <v>عملاء دفعات مقدمة</v>
          </cell>
          <cell r="H148">
            <v>0</v>
          </cell>
          <cell r="I148" t="str">
            <v>إلتزامات متداولة</v>
          </cell>
          <cell r="J148" t="str">
            <v>دفعة مقدمة 15%._شركة لوست للاسنان _10209</v>
          </cell>
          <cell r="K148">
            <v>0</v>
          </cell>
          <cell r="L148">
            <v>141671.30000000002</v>
          </cell>
          <cell r="M148">
            <v>141671.30000000002</v>
          </cell>
          <cell r="N148">
            <v>0</v>
          </cell>
          <cell r="O148">
            <v>0</v>
          </cell>
          <cell r="P148">
            <v>0</v>
          </cell>
          <cell r="Q148">
            <v>0</v>
          </cell>
        </row>
        <row r="149">
          <cell r="B149">
            <v>2010662</v>
          </cell>
          <cell r="C149" t="str">
            <v>أنظمة</v>
          </cell>
          <cell r="D149" t="str">
            <v>المركز المالي</v>
          </cell>
          <cell r="E149" t="str">
            <v>إلتزامات متداولة</v>
          </cell>
          <cell r="F149" t="str">
            <v>مصاريف مستحقة وأرصدة دائنة أخرى</v>
          </cell>
          <cell r="G149" t="str">
            <v>عملاء دفعات مقدمة</v>
          </cell>
          <cell r="H149">
            <v>0</v>
          </cell>
          <cell r="I149" t="str">
            <v>إلتزامات متداولة</v>
          </cell>
          <cell r="J149" t="str">
            <v>دفعة مقدمة 15%._شركة شيد المحدودة_IT LAP_10206</v>
          </cell>
          <cell r="K149">
            <v>0</v>
          </cell>
          <cell r="L149">
            <v>269999.83</v>
          </cell>
          <cell r="M149">
            <v>269999.83</v>
          </cell>
          <cell r="N149">
            <v>0</v>
          </cell>
          <cell r="O149">
            <v>0</v>
          </cell>
          <cell r="P149">
            <v>0</v>
          </cell>
          <cell r="Q149">
            <v>0</v>
          </cell>
        </row>
        <row r="150">
          <cell r="B150">
            <v>2010663</v>
          </cell>
          <cell r="C150" t="str">
            <v>أنظمة</v>
          </cell>
          <cell r="D150" t="str">
            <v>المركز المالي</v>
          </cell>
          <cell r="E150" t="str">
            <v>إلتزامات متداولة</v>
          </cell>
          <cell r="F150" t="str">
            <v>مصاريف مستحقة وأرصدة دائنة أخرى</v>
          </cell>
          <cell r="G150" t="str">
            <v>عملاء دفعات مقدمة</v>
          </cell>
          <cell r="H150" t="str">
            <v>عملاء دفعات مقدمة</v>
          </cell>
          <cell r="I150" t="str">
            <v>إلتزامات متداولة</v>
          </cell>
          <cell r="J150" t="str">
            <v>دفعة مقدمة 15%._شركة الربع العالي _كلية الاداب</v>
          </cell>
          <cell r="K150">
            <v>0</v>
          </cell>
          <cell r="L150">
            <v>195652.17</v>
          </cell>
          <cell r="M150">
            <v>0</v>
          </cell>
          <cell r="N150">
            <v>0</v>
          </cell>
          <cell r="O150">
            <v>0</v>
          </cell>
          <cell r="P150">
            <v>195652.17</v>
          </cell>
          <cell r="Q150">
            <v>-195652.17</v>
          </cell>
        </row>
        <row r="151">
          <cell r="B151">
            <v>2010664</v>
          </cell>
          <cell r="C151" t="str">
            <v>أنظمة</v>
          </cell>
          <cell r="D151" t="str">
            <v>المركز المالي</v>
          </cell>
          <cell r="E151" t="str">
            <v>إلتزامات متداولة</v>
          </cell>
          <cell r="F151" t="str">
            <v>مصاريف مستحقة وأرصدة دائنة أخرى</v>
          </cell>
          <cell r="G151" t="str">
            <v>عملاء دفعات مقدمة</v>
          </cell>
          <cell r="H151">
            <v>0</v>
          </cell>
          <cell r="I151" t="str">
            <v>إلتزامات متداولة</v>
          </cell>
          <cell r="J151" t="str">
            <v>دفعة مقدمة 15%._مشروع_ مدارس مسك _10210 _بايتور</v>
          </cell>
          <cell r="K151">
            <v>0</v>
          </cell>
          <cell r="L151">
            <v>615200</v>
          </cell>
          <cell r="M151">
            <v>1484765.2199900001</v>
          </cell>
          <cell r="N151">
            <v>869565.22</v>
          </cell>
          <cell r="O151">
            <v>0</v>
          </cell>
          <cell r="P151">
            <v>9.9998433142900467E-6</v>
          </cell>
          <cell r="Q151">
            <v>-9.9998433142900467E-6</v>
          </cell>
        </row>
        <row r="152">
          <cell r="B152">
            <v>2010665</v>
          </cell>
          <cell r="C152" t="str">
            <v>أنظمة</v>
          </cell>
          <cell r="D152" t="str">
            <v>المركز المالي</v>
          </cell>
          <cell r="E152" t="str">
            <v>إلتزامات متداولة</v>
          </cell>
          <cell r="F152" t="str">
            <v>مصاريف مستحقة وأرصدة دائنة أخرى</v>
          </cell>
          <cell r="G152" t="str">
            <v>عملاء دفعات مقدمة</v>
          </cell>
          <cell r="H152" t="str">
            <v>عملاء دفعات مقدمة</v>
          </cell>
          <cell r="I152" t="str">
            <v>إلتزامات متداولة</v>
          </cell>
          <cell r="J152" t="str">
            <v>دفعة مقدمة 15%._الراشد _ الشقيق _17324</v>
          </cell>
          <cell r="K152">
            <v>0</v>
          </cell>
          <cell r="L152">
            <v>0</v>
          </cell>
          <cell r="M152">
            <v>455934.60000000003</v>
          </cell>
          <cell r="N152">
            <v>2097662.1800000002</v>
          </cell>
          <cell r="O152">
            <v>0</v>
          </cell>
          <cell r="P152">
            <v>1641727.58</v>
          </cell>
          <cell r="Q152">
            <v>-1641727.58</v>
          </cell>
        </row>
        <row r="153">
          <cell r="B153">
            <v>2010666</v>
          </cell>
          <cell r="C153" t="str">
            <v>أنظمة</v>
          </cell>
          <cell r="D153" t="str">
            <v>المركز المالي</v>
          </cell>
          <cell r="E153" t="str">
            <v>إلتزامات متداولة</v>
          </cell>
          <cell r="F153" t="str">
            <v>مصاريف مستحقة وأرصدة دائنة أخرى</v>
          </cell>
          <cell r="G153" t="str">
            <v>عملاء دفعات مقدمة</v>
          </cell>
          <cell r="H153" t="str">
            <v>عملاء دفعات مقدمة</v>
          </cell>
          <cell r="I153" t="str">
            <v>إلتزامات متداولة</v>
          </cell>
          <cell r="J153" t="str">
            <v>دفعة مقدمة 15%._مشروع_مستشفي غرب جده  _10214 _سليمان الحبيب</v>
          </cell>
          <cell r="K153">
            <v>0</v>
          </cell>
          <cell r="L153">
            <v>0</v>
          </cell>
          <cell r="M153">
            <v>11205929.02</v>
          </cell>
          <cell r="N153">
            <v>15391500.019990001</v>
          </cell>
          <cell r="O153">
            <v>0</v>
          </cell>
          <cell r="P153">
            <v>4185570.9999900013</v>
          </cell>
          <cell r="Q153">
            <v>-4185570.9999900013</v>
          </cell>
        </row>
        <row r="154">
          <cell r="B154">
            <v>2010667</v>
          </cell>
          <cell r="C154" t="str">
            <v>أنظمة</v>
          </cell>
          <cell r="D154" t="str">
            <v>المركز المالي</v>
          </cell>
          <cell r="E154" t="str">
            <v>إلتزامات متداولة</v>
          </cell>
          <cell r="F154" t="str">
            <v>مصاريف مستحقة وأرصدة دائنة أخرى</v>
          </cell>
          <cell r="G154" t="str">
            <v>عملاء دفعات مقدمة</v>
          </cell>
          <cell r="H154" t="str">
            <v>عملاء دفعات مقدمة</v>
          </cell>
          <cell r="I154" t="str">
            <v>إلتزامات متداولة</v>
          </cell>
          <cell r="J154" t="str">
            <v>دفعة مقدمة 15%._مشروع_سابك الجبيل _10205 _شابورجي</v>
          </cell>
          <cell r="K154">
            <v>0</v>
          </cell>
          <cell r="L154">
            <v>0</v>
          </cell>
          <cell r="M154">
            <v>2697507.5100000002</v>
          </cell>
          <cell r="N154">
            <v>2773731.5</v>
          </cell>
          <cell r="O154">
            <v>0</v>
          </cell>
          <cell r="P154">
            <v>76223.989999999758</v>
          </cell>
          <cell r="Q154">
            <v>-76223.989999999758</v>
          </cell>
        </row>
        <row r="155">
          <cell r="B155">
            <v>2010668</v>
          </cell>
          <cell r="C155" t="str">
            <v>أنظمة</v>
          </cell>
          <cell r="D155" t="str">
            <v>المركز المالي</v>
          </cell>
          <cell r="E155" t="str">
            <v>إلتزامات متداولة</v>
          </cell>
          <cell r="F155" t="str">
            <v>مصاريف مستحقة وأرصدة دائنة أخرى</v>
          </cell>
          <cell r="G155" t="str">
            <v>عملاء دفعات مقدمة</v>
          </cell>
          <cell r="H155" t="str">
            <v>عملاء دفعات مقدمة</v>
          </cell>
          <cell r="I155" t="str">
            <v>إلتزامات متداولة</v>
          </cell>
          <cell r="J155" t="str">
            <v>دفعة مقدمة 15%._مشروع _NEW SATELLITE _17773 _الراشد</v>
          </cell>
          <cell r="K155">
            <v>0</v>
          </cell>
          <cell r="L155">
            <v>0</v>
          </cell>
          <cell r="M155">
            <v>0</v>
          </cell>
          <cell r="N155">
            <v>157478.26</v>
          </cell>
          <cell r="O155">
            <v>0</v>
          </cell>
          <cell r="P155">
            <v>157478.26</v>
          </cell>
          <cell r="Q155">
            <v>-157478.26</v>
          </cell>
        </row>
        <row r="156">
          <cell r="B156">
            <v>2010669</v>
          </cell>
          <cell r="C156" t="str">
            <v>أنظمة</v>
          </cell>
          <cell r="D156" t="str">
            <v>المركز المالي</v>
          </cell>
          <cell r="E156" t="str">
            <v>إلتزامات متداولة</v>
          </cell>
          <cell r="F156" t="str">
            <v>مصاريف مستحقة وأرصدة دائنة أخرى</v>
          </cell>
          <cell r="G156" t="str">
            <v>عملاء دفعات مقدمة</v>
          </cell>
          <cell r="H156" t="str">
            <v>عملاء دفعات مقدمة</v>
          </cell>
          <cell r="I156" t="str">
            <v>إلتزامات متداولة</v>
          </cell>
          <cell r="J156" t="str">
            <v>دفعة مقدمة 15%._مشروع مركز الملك عبدالله المالي310   _10212</v>
          </cell>
          <cell r="K156">
            <v>0</v>
          </cell>
          <cell r="L156">
            <v>0</v>
          </cell>
          <cell r="M156">
            <v>4854573.6100000003</v>
          </cell>
          <cell r="N156">
            <v>5819382.9699999997</v>
          </cell>
          <cell r="O156">
            <v>0</v>
          </cell>
          <cell r="P156">
            <v>964809.3599999994</v>
          </cell>
          <cell r="Q156">
            <v>-964809.3599999994</v>
          </cell>
        </row>
        <row r="157">
          <cell r="B157">
            <v>2010670</v>
          </cell>
          <cell r="C157" t="str">
            <v>أنظمة</v>
          </cell>
          <cell r="D157" t="str">
            <v>المركز المالي</v>
          </cell>
          <cell r="E157" t="str">
            <v>إلتزامات متداولة</v>
          </cell>
          <cell r="F157" t="str">
            <v>مصاريف مستحقة وأرصدة دائنة أخرى</v>
          </cell>
          <cell r="G157" t="str">
            <v>عملاء دفعات مقدمة</v>
          </cell>
          <cell r="H157" t="str">
            <v>عملاء دفعات مقدمة</v>
          </cell>
          <cell r="I157" t="str">
            <v>إلتزامات متداولة</v>
          </cell>
          <cell r="J157" t="str">
            <v>دفعة مقدمة 15%._مجموعة زيد الحسين _حدائق</v>
          </cell>
          <cell r="K157">
            <v>0</v>
          </cell>
          <cell r="L157">
            <v>0</v>
          </cell>
          <cell r="M157">
            <v>0</v>
          </cell>
          <cell r="N157">
            <v>393207.15</v>
          </cell>
          <cell r="O157">
            <v>0</v>
          </cell>
          <cell r="P157">
            <v>393207.15</v>
          </cell>
          <cell r="Q157">
            <v>-393207.15</v>
          </cell>
        </row>
        <row r="158">
          <cell r="B158">
            <v>2010671</v>
          </cell>
          <cell r="C158" t="str">
            <v>أنظمة</v>
          </cell>
          <cell r="D158" t="str">
            <v>المركز المالي</v>
          </cell>
          <cell r="E158" t="str">
            <v>إلتزامات متداولة</v>
          </cell>
          <cell r="F158" t="str">
            <v>مصاريف مستحقة وأرصدة دائنة أخرى</v>
          </cell>
          <cell r="G158" t="str">
            <v>عملاء دفعات مقدمة</v>
          </cell>
          <cell r="H158">
            <v>0</v>
          </cell>
          <cell r="I158" t="str">
            <v>إلتزامات متداولة</v>
          </cell>
          <cell r="J158" t="str">
            <v>دفعة مقدمة 15%._شركة بايتور _Aramco P2.13 External Signage Logo</v>
          </cell>
          <cell r="K158">
            <v>0</v>
          </cell>
          <cell r="L158">
            <v>0</v>
          </cell>
          <cell r="M158">
            <v>121739.13</v>
          </cell>
          <cell r="N158">
            <v>121739.13</v>
          </cell>
          <cell r="O158">
            <v>0</v>
          </cell>
          <cell r="P158">
            <v>0</v>
          </cell>
          <cell r="Q158">
            <v>0</v>
          </cell>
        </row>
        <row r="159">
          <cell r="B159">
            <v>2010672</v>
          </cell>
          <cell r="C159" t="str">
            <v>أنظمة</v>
          </cell>
          <cell r="D159" t="str">
            <v>المركز المالي</v>
          </cell>
          <cell r="E159" t="str">
            <v>إلتزامات متداولة</v>
          </cell>
          <cell r="F159" t="str">
            <v>مصاريف مستحقة وأرصدة دائنة أخرى</v>
          </cell>
          <cell r="G159" t="str">
            <v>عملاء دفعات مقدمة</v>
          </cell>
          <cell r="H159">
            <v>0</v>
          </cell>
          <cell r="I159" t="str">
            <v>إلتزامات متداولة</v>
          </cell>
          <cell r="J159" t="str">
            <v>دفعة مقدمة 15%._ادارة و تطوير مركز الملك عبدالله - KAFD310</v>
          </cell>
          <cell r="K159">
            <v>0</v>
          </cell>
          <cell r="L159">
            <v>0</v>
          </cell>
          <cell r="M159">
            <v>0</v>
          </cell>
          <cell r="N159">
            <v>0</v>
          </cell>
          <cell r="O159">
            <v>0</v>
          </cell>
          <cell r="P159">
            <v>0</v>
          </cell>
          <cell r="Q159">
            <v>0</v>
          </cell>
        </row>
        <row r="160">
          <cell r="B160">
            <v>2010673</v>
          </cell>
          <cell r="C160" t="str">
            <v>أنظمة</v>
          </cell>
          <cell r="D160" t="str">
            <v>المركز المالي</v>
          </cell>
          <cell r="E160" t="str">
            <v>إلتزامات متداولة</v>
          </cell>
          <cell r="F160" t="str">
            <v>مصاريف مستحقة وأرصدة دائنة أخرى</v>
          </cell>
          <cell r="G160" t="str">
            <v>عملاء دفعات مقدمة</v>
          </cell>
          <cell r="H160">
            <v>0</v>
          </cell>
          <cell r="I160" t="str">
            <v>إلتزامات متداولة</v>
          </cell>
          <cell r="J160" t="str">
            <v>دفعة مقدمة 15%._مشروع طريق خريض  _شركة امداد _10220</v>
          </cell>
          <cell r="K160">
            <v>0</v>
          </cell>
          <cell r="L160">
            <v>0</v>
          </cell>
          <cell r="M160">
            <v>445037.2</v>
          </cell>
          <cell r="N160">
            <v>445037.2</v>
          </cell>
          <cell r="O160">
            <v>0</v>
          </cell>
          <cell r="P160">
            <v>0</v>
          </cell>
          <cell r="Q160">
            <v>0</v>
          </cell>
        </row>
        <row r="161">
          <cell r="B161">
            <v>2010674</v>
          </cell>
          <cell r="C161" t="str">
            <v>أنظمة</v>
          </cell>
          <cell r="D161" t="str">
            <v>المركز المالي</v>
          </cell>
          <cell r="E161" t="str">
            <v>إلتزامات متداولة</v>
          </cell>
          <cell r="F161" t="str">
            <v>مصاريف مستحقة وأرصدة دائنة أخرى</v>
          </cell>
          <cell r="G161" t="str">
            <v>عملاء دفعات مقدمة</v>
          </cell>
          <cell r="H161" t="str">
            <v>عملاء دفعات مقدمة</v>
          </cell>
          <cell r="I161" t="str">
            <v>إلتزامات متداولة</v>
          </cell>
          <cell r="J161" t="str">
            <v>دفعة مقدمة 15%._شركة الراشد -WTS امر الشراء 17540</v>
          </cell>
          <cell r="K161">
            <v>0</v>
          </cell>
          <cell r="L161">
            <v>0</v>
          </cell>
          <cell r="M161">
            <v>0</v>
          </cell>
          <cell r="N161">
            <v>321646.96000000002</v>
          </cell>
          <cell r="O161">
            <v>0</v>
          </cell>
          <cell r="P161">
            <v>321646.96000000002</v>
          </cell>
          <cell r="Q161">
            <v>-321646.96000000002</v>
          </cell>
        </row>
        <row r="162">
          <cell r="B162">
            <v>2010675</v>
          </cell>
          <cell r="C162" t="str">
            <v>أنظمة</v>
          </cell>
          <cell r="D162" t="str">
            <v>المركز المالي</v>
          </cell>
          <cell r="E162" t="str">
            <v>إلتزامات متداولة</v>
          </cell>
          <cell r="F162" t="str">
            <v>مصاريف مستحقة وأرصدة دائنة أخرى</v>
          </cell>
          <cell r="G162" t="str">
            <v>عملاء دفعات مقدمة</v>
          </cell>
          <cell r="H162" t="str">
            <v>عملاء دفعات مقدمة</v>
          </cell>
          <cell r="I162" t="str">
            <v>إلتزامات متداولة</v>
          </cell>
          <cell r="J162" t="str">
            <v>دفعة مقدمة 15%._شركة السيف _ ساب</v>
          </cell>
          <cell r="K162">
            <v>0</v>
          </cell>
          <cell r="L162">
            <v>0</v>
          </cell>
          <cell r="M162">
            <v>0</v>
          </cell>
          <cell r="N162">
            <v>440850.54000000004</v>
          </cell>
          <cell r="O162">
            <v>0</v>
          </cell>
          <cell r="P162">
            <v>440850.54000000004</v>
          </cell>
          <cell r="Q162">
            <v>-440850.54000000004</v>
          </cell>
        </row>
        <row r="163">
          <cell r="B163">
            <v>2010676</v>
          </cell>
          <cell r="C163" t="str">
            <v>أنظمة</v>
          </cell>
          <cell r="D163" t="str">
            <v>المركز المالي</v>
          </cell>
          <cell r="E163" t="str">
            <v>إلتزامات متداولة</v>
          </cell>
          <cell r="F163" t="str">
            <v>مصاريف مستحقة وأرصدة دائنة أخرى</v>
          </cell>
          <cell r="G163" t="str">
            <v>عملاء دفعات مقدمة</v>
          </cell>
          <cell r="H163" t="str">
            <v>عملاء دفعات مقدمة</v>
          </cell>
          <cell r="I163" t="str">
            <v>إلتزامات متداولة</v>
          </cell>
          <cell r="J163" t="str">
            <v>دفعة مقدمة 15%._مشروع_نيوم _10224 _بكين</v>
          </cell>
          <cell r="K163">
            <v>0</v>
          </cell>
          <cell r="L163">
            <v>0</v>
          </cell>
          <cell r="M163">
            <v>6551506.8900000006</v>
          </cell>
          <cell r="N163">
            <v>8089267.6800000006</v>
          </cell>
          <cell r="O163">
            <v>0</v>
          </cell>
          <cell r="P163">
            <v>1537760.79</v>
          </cell>
          <cell r="Q163">
            <v>-1537760.79</v>
          </cell>
        </row>
        <row r="164">
          <cell r="B164">
            <v>2010677</v>
          </cell>
          <cell r="C164" t="str">
            <v>أنظمة</v>
          </cell>
          <cell r="D164" t="str">
            <v>المركز المالي</v>
          </cell>
          <cell r="E164" t="str">
            <v>إلتزامات متداولة</v>
          </cell>
          <cell r="F164" t="str">
            <v>مصاريف مستحقة وأرصدة دائنة أخرى</v>
          </cell>
          <cell r="G164" t="str">
            <v>عملاء دفعات مقدمة</v>
          </cell>
          <cell r="H164">
            <v>0</v>
          </cell>
          <cell r="I164" t="str">
            <v>إلتزامات متداولة</v>
          </cell>
          <cell r="J164" t="str">
            <v>دفعة مقدمة 15%._انتيلا ابها-تبوك-الدمام10221 - شركة المواطن  الدولية</v>
          </cell>
          <cell r="K164">
            <v>0</v>
          </cell>
          <cell r="L164">
            <v>0</v>
          </cell>
          <cell r="M164">
            <v>782608.70000000007</v>
          </cell>
          <cell r="N164">
            <v>782608.70000000007</v>
          </cell>
          <cell r="O164">
            <v>0</v>
          </cell>
          <cell r="P164">
            <v>0</v>
          </cell>
          <cell r="Q164">
            <v>0</v>
          </cell>
        </row>
        <row r="165">
          <cell r="B165">
            <v>2010678</v>
          </cell>
          <cell r="C165" t="str">
            <v>أنظمة</v>
          </cell>
          <cell r="D165" t="str">
            <v>المركز المالي</v>
          </cell>
          <cell r="E165" t="str">
            <v>إلتزامات متداولة</v>
          </cell>
          <cell r="F165" t="str">
            <v>مصاريف مستحقة وأرصدة دائنة أخرى</v>
          </cell>
          <cell r="G165" t="str">
            <v>عملاء دفعات مقدمة</v>
          </cell>
          <cell r="H165" t="str">
            <v>عملاء دفعات مقدمة</v>
          </cell>
          <cell r="I165" t="str">
            <v>إلتزامات متداولة</v>
          </cell>
          <cell r="J165" t="str">
            <v>دفعة مقدمة 15%.شركةاريل _ مشروع TRANSFER STATION 321</v>
          </cell>
          <cell r="K165">
            <v>0</v>
          </cell>
          <cell r="L165">
            <v>0</v>
          </cell>
          <cell r="M165">
            <v>0</v>
          </cell>
          <cell r="N165">
            <v>258486.76</v>
          </cell>
          <cell r="O165">
            <v>0</v>
          </cell>
          <cell r="P165">
            <v>258486.76</v>
          </cell>
          <cell r="Q165">
            <v>-258486.76</v>
          </cell>
        </row>
        <row r="166">
          <cell r="B166">
            <v>2010679</v>
          </cell>
          <cell r="C166" t="str">
            <v>أنظمة</v>
          </cell>
          <cell r="D166" t="str">
            <v>المركز المالي</v>
          </cell>
          <cell r="E166" t="str">
            <v>إلتزامات متداولة</v>
          </cell>
          <cell r="F166" t="str">
            <v>مصاريف مستحقة وأرصدة دائنة أخرى</v>
          </cell>
          <cell r="G166" t="str">
            <v>عملاء دفعات مقدمة</v>
          </cell>
          <cell r="H166" t="str">
            <v>عملاء دفعات مقدمة</v>
          </cell>
          <cell r="I166" t="str">
            <v>إلتزامات متداولة</v>
          </cell>
          <cell r="J166" t="str">
            <v>دفعة مقدمة 15%._مشروع_كاب 5 _10225 _بى اى سى بكين</v>
          </cell>
          <cell r="K166">
            <v>0</v>
          </cell>
          <cell r="L166">
            <v>0</v>
          </cell>
          <cell r="M166">
            <v>0</v>
          </cell>
          <cell r="N166">
            <v>282366.09000000003</v>
          </cell>
          <cell r="O166">
            <v>0</v>
          </cell>
          <cell r="P166">
            <v>282366.09000000003</v>
          </cell>
          <cell r="Q166">
            <v>-282366.09000000003</v>
          </cell>
        </row>
        <row r="167">
          <cell r="B167">
            <v>2010680</v>
          </cell>
          <cell r="C167" t="str">
            <v>أنظمة</v>
          </cell>
          <cell r="D167" t="str">
            <v>المركز المالي</v>
          </cell>
          <cell r="E167" t="str">
            <v>إلتزامات متداولة</v>
          </cell>
          <cell r="F167" t="str">
            <v>مصاريف مستحقة وأرصدة دائنة أخرى</v>
          </cell>
          <cell r="G167" t="str">
            <v>عملاء دفعات مقدمة</v>
          </cell>
          <cell r="H167" t="str">
            <v>عملاء دفعات مقدمة</v>
          </cell>
          <cell r="I167" t="str">
            <v>إلتزامات متداولة</v>
          </cell>
          <cell r="J167" t="str">
            <v>دفعة مقدمة 15%._Citc ابها-تبوك-الدمام10222 - شركة المواطن  الدولية</v>
          </cell>
          <cell r="K167">
            <v>0</v>
          </cell>
          <cell r="L167">
            <v>0</v>
          </cell>
          <cell r="M167">
            <v>121875</v>
          </cell>
          <cell r="N167">
            <v>869565.22</v>
          </cell>
          <cell r="O167">
            <v>0</v>
          </cell>
          <cell r="P167">
            <v>747690.22</v>
          </cell>
          <cell r="Q167">
            <v>-747690.22</v>
          </cell>
        </row>
        <row r="168">
          <cell r="B168">
            <v>2010681</v>
          </cell>
          <cell r="C168" t="str">
            <v>أنظمة</v>
          </cell>
          <cell r="D168" t="str">
            <v>المركز المالي</v>
          </cell>
          <cell r="E168" t="str">
            <v>إلتزامات متداولة</v>
          </cell>
          <cell r="F168" t="str">
            <v>مصاريف مستحقة وأرصدة دائنة أخرى</v>
          </cell>
          <cell r="G168" t="str">
            <v>عملاء دفعات مقدمة</v>
          </cell>
          <cell r="H168" t="str">
            <v>عملاء دفعات مقدمة</v>
          </cell>
          <cell r="I168" t="str">
            <v>إلتزامات متداولة</v>
          </cell>
          <cell r="J168" t="str">
            <v>دفعة مقدمة 15%._مشروع_Capita Gate Exit10 _شركة احمد محمد السيف</v>
          </cell>
          <cell r="K168">
            <v>0</v>
          </cell>
          <cell r="L168">
            <v>0</v>
          </cell>
          <cell r="M168">
            <v>0</v>
          </cell>
          <cell r="N168">
            <v>1464030.58</v>
          </cell>
          <cell r="O168">
            <v>0</v>
          </cell>
          <cell r="P168">
            <v>1464030.58</v>
          </cell>
          <cell r="Q168">
            <v>-1464030.58</v>
          </cell>
        </row>
        <row r="169">
          <cell r="B169">
            <v>2010682</v>
          </cell>
          <cell r="C169" t="str">
            <v>أنظمة</v>
          </cell>
          <cell r="D169" t="str">
            <v>المركز المالي</v>
          </cell>
          <cell r="E169" t="str">
            <v>إلتزامات متداولة</v>
          </cell>
          <cell r="F169" t="str">
            <v>مصاريف مستحقة وأرصدة دائنة أخرى</v>
          </cell>
          <cell r="G169" t="str">
            <v>عملاء دفعات مقدمة</v>
          </cell>
          <cell r="H169" t="str">
            <v>عملاء دفعات مقدمة</v>
          </cell>
          <cell r="I169" t="str">
            <v>إلتزامات متداولة</v>
          </cell>
          <cell r="J169" t="str">
            <v>دفعة مقدمة 15%._شركة وسائل التعمير للمقاولات _برج لما_10233</v>
          </cell>
          <cell r="K169">
            <v>0</v>
          </cell>
          <cell r="L169">
            <v>0</v>
          </cell>
          <cell r="M169">
            <v>0</v>
          </cell>
          <cell r="N169">
            <v>93554.5</v>
          </cell>
          <cell r="O169">
            <v>0</v>
          </cell>
          <cell r="P169">
            <v>93554.5</v>
          </cell>
          <cell r="Q169">
            <v>-93554.5</v>
          </cell>
        </row>
        <row r="170">
          <cell r="B170">
            <v>2010683</v>
          </cell>
          <cell r="C170" t="str">
            <v>أنظمة</v>
          </cell>
          <cell r="D170" t="str">
            <v>المركز المالي</v>
          </cell>
          <cell r="E170" t="str">
            <v>إلتزامات متداولة</v>
          </cell>
          <cell r="F170" t="str">
            <v>مصاريف مستحقة وأرصدة دائنة أخرى</v>
          </cell>
          <cell r="G170" t="str">
            <v>عملاء دفعات مقدمة</v>
          </cell>
          <cell r="H170" t="str">
            <v>عملاء دفعات مقدمة</v>
          </cell>
          <cell r="I170" t="str">
            <v>إلتزامات متداولة</v>
          </cell>
          <cell r="J170" t="str">
            <v>دفعة مقدمة 15%._شركة سرعة الانجاز للصناعة _ كاس السعوديه للفروسي_10235</v>
          </cell>
          <cell r="K170">
            <v>0</v>
          </cell>
          <cell r="L170">
            <v>0</v>
          </cell>
          <cell r="M170">
            <v>0</v>
          </cell>
          <cell r="N170">
            <v>2521739.1299900003</v>
          </cell>
          <cell r="O170">
            <v>0</v>
          </cell>
          <cell r="P170">
            <v>2521739.1299900003</v>
          </cell>
          <cell r="Q170">
            <v>-2521739.1299900003</v>
          </cell>
        </row>
        <row r="171">
          <cell r="B171">
            <v>2010684</v>
          </cell>
          <cell r="C171" t="str">
            <v>أنظمة</v>
          </cell>
          <cell r="D171" t="str">
            <v>المركز المالي</v>
          </cell>
          <cell r="E171" t="str">
            <v>إلتزامات متداولة</v>
          </cell>
          <cell r="F171" t="str">
            <v>مصاريف مستحقة وأرصدة دائنة أخرى</v>
          </cell>
          <cell r="G171" t="str">
            <v>عملاء دفعات مقدمة</v>
          </cell>
          <cell r="H171" t="str">
            <v>عملاء دفعات مقدمة</v>
          </cell>
          <cell r="I171" t="str">
            <v>إلتزامات متداولة</v>
          </cell>
          <cell r="J171" t="str">
            <v>دفعة مقدمة 15%._مشروع_STC _10234 _بى اى سى بكين</v>
          </cell>
          <cell r="K171">
            <v>0</v>
          </cell>
          <cell r="L171">
            <v>0</v>
          </cell>
          <cell r="M171">
            <v>0</v>
          </cell>
          <cell r="N171">
            <v>3430853.91</v>
          </cell>
          <cell r="O171">
            <v>0</v>
          </cell>
          <cell r="P171">
            <v>3430853.91</v>
          </cell>
          <cell r="Q171">
            <v>-3430853.91</v>
          </cell>
        </row>
        <row r="172">
          <cell r="B172">
            <v>2010801</v>
          </cell>
          <cell r="C172" t="str">
            <v>أنظمة</v>
          </cell>
          <cell r="D172" t="str">
            <v>المركز المالي</v>
          </cell>
          <cell r="E172" t="str">
            <v>إلتزامات متداولة</v>
          </cell>
          <cell r="F172" t="str">
            <v>إلتزامات عقود الإيجار</v>
          </cell>
          <cell r="G172" t="str">
            <v>إلتزامات عقود الايجار - المتداولة</v>
          </cell>
          <cell r="H172" t="str">
            <v>إلتزامات عقود الايجار - المتداولة</v>
          </cell>
          <cell r="I172" t="str">
            <v>إلتزامات متداولة</v>
          </cell>
          <cell r="J172" t="str">
            <v>إلتزامات عقود الإيجار_ متداولة _ اكتواري</v>
          </cell>
          <cell r="K172">
            <v>0</v>
          </cell>
          <cell r="L172">
            <v>723920</v>
          </cell>
          <cell r="M172">
            <v>394600</v>
          </cell>
          <cell r="N172">
            <v>625240</v>
          </cell>
          <cell r="O172">
            <v>0</v>
          </cell>
          <cell r="P172">
            <v>954560</v>
          </cell>
          <cell r="Q172">
            <v>-954560</v>
          </cell>
        </row>
        <row r="173">
          <cell r="B173">
            <v>2030102</v>
          </cell>
          <cell r="C173" t="str">
            <v>أنظمة</v>
          </cell>
          <cell r="D173" t="str">
            <v>المركز المالي</v>
          </cell>
          <cell r="E173" t="str">
            <v>إلتزامات متداولة</v>
          </cell>
          <cell r="F173" t="str">
            <v>مصاريف مستحقة وأرصدة دائنة أخرى</v>
          </cell>
          <cell r="G173" t="str">
            <v>مصاريف مستحقة</v>
          </cell>
          <cell r="H173" t="str">
            <v>عمولات</v>
          </cell>
          <cell r="I173" t="str">
            <v>إلتزامات متداولة</v>
          </cell>
          <cell r="J173" t="str">
            <v>دائنون _ عمولات مستحقه محمود نصار</v>
          </cell>
          <cell r="K173">
            <v>0</v>
          </cell>
          <cell r="L173">
            <v>500533.83</v>
          </cell>
          <cell r="M173">
            <v>114468</v>
          </cell>
          <cell r="N173">
            <v>177900</v>
          </cell>
          <cell r="O173">
            <v>0</v>
          </cell>
          <cell r="P173">
            <v>563965.83000000007</v>
          </cell>
          <cell r="Q173">
            <v>-563965.83000000007</v>
          </cell>
        </row>
        <row r="174">
          <cell r="B174">
            <v>2030103</v>
          </cell>
          <cell r="C174" t="str">
            <v>أنظمة</v>
          </cell>
          <cell r="D174" t="str">
            <v>المركز المالي</v>
          </cell>
          <cell r="E174" t="str">
            <v>إلتزامات متداولة</v>
          </cell>
          <cell r="F174" t="str">
            <v>مصاريف مستحقة وأرصدة دائنة أخرى</v>
          </cell>
          <cell r="G174" t="str">
            <v>مصاريف مستحقة</v>
          </cell>
          <cell r="H174" t="str">
            <v>عمولات</v>
          </cell>
          <cell r="I174" t="str">
            <v>إلتزامات متداولة</v>
          </cell>
          <cell r="J174" t="str">
            <v>دائنون _ عمولات مستحقه احسان</v>
          </cell>
          <cell r="K174">
            <v>0</v>
          </cell>
          <cell r="L174">
            <v>249336.74</v>
          </cell>
          <cell r="M174">
            <v>366336.55</v>
          </cell>
          <cell r="N174">
            <v>183987.54</v>
          </cell>
          <cell r="O174">
            <v>0</v>
          </cell>
          <cell r="P174">
            <v>66987.73000000004</v>
          </cell>
          <cell r="Q174">
            <v>-66987.73000000004</v>
          </cell>
        </row>
        <row r="175">
          <cell r="B175">
            <v>2030107</v>
          </cell>
          <cell r="C175" t="str">
            <v>أنظمة</v>
          </cell>
          <cell r="D175" t="str">
            <v>المركز المالي</v>
          </cell>
          <cell r="E175" t="str">
            <v>إلتزامات متداولة</v>
          </cell>
          <cell r="F175" t="str">
            <v>مصاريف مستحقة وأرصدة دائنة أخرى</v>
          </cell>
          <cell r="G175" t="str">
            <v>مصاريف مستحقة</v>
          </cell>
          <cell r="H175" t="str">
            <v>محمد حسن حكيم</v>
          </cell>
          <cell r="I175" t="str">
            <v>إلتزامات متداولة</v>
          </cell>
          <cell r="J175" t="str">
            <v>دائنون _ محمد حسن الحكيم</v>
          </cell>
          <cell r="K175">
            <v>0</v>
          </cell>
          <cell r="L175">
            <v>296248.86</v>
          </cell>
          <cell r="M175">
            <v>76841.27</v>
          </cell>
          <cell r="N175">
            <v>2970.2400000000002</v>
          </cell>
          <cell r="O175">
            <v>0</v>
          </cell>
          <cell r="P175">
            <v>222377.82999999996</v>
          </cell>
          <cell r="Q175">
            <v>-222377.82999999996</v>
          </cell>
        </row>
        <row r="176">
          <cell r="B176">
            <v>2030108</v>
          </cell>
          <cell r="C176" t="str">
            <v>أنظمة</v>
          </cell>
          <cell r="D176" t="str">
            <v>المركز المالي</v>
          </cell>
          <cell r="E176" t="str">
            <v>إلتزامات متداولة</v>
          </cell>
          <cell r="F176" t="str">
            <v>مصاريف مستحقة وأرصدة دائنة أخرى</v>
          </cell>
          <cell r="G176" t="str">
            <v>مصاريف مستحقة</v>
          </cell>
          <cell r="H176" t="str">
            <v>عمولات</v>
          </cell>
          <cell r="I176" t="str">
            <v>إلتزامات متداولة</v>
          </cell>
          <cell r="J176" t="str">
            <v>دائنون _ عمولات مستحقه لؤى النجار</v>
          </cell>
          <cell r="K176">
            <v>0</v>
          </cell>
          <cell r="L176">
            <v>0</v>
          </cell>
          <cell r="M176">
            <v>110000</v>
          </cell>
          <cell r="N176">
            <v>577780.02</v>
          </cell>
          <cell r="O176">
            <v>0</v>
          </cell>
          <cell r="P176">
            <v>467780.02</v>
          </cell>
          <cell r="Q176">
            <v>-467780.02</v>
          </cell>
        </row>
        <row r="177">
          <cell r="B177">
            <v>2030109</v>
          </cell>
          <cell r="C177" t="str">
            <v>أنظمة</v>
          </cell>
          <cell r="D177" t="str">
            <v>المركز المالي</v>
          </cell>
          <cell r="E177" t="str">
            <v>إلتزامات متداولة</v>
          </cell>
          <cell r="F177" t="str">
            <v>مصاريف مستحقة وأرصدة دائنة أخرى</v>
          </cell>
          <cell r="G177" t="str">
            <v>مصاريف مستحقة</v>
          </cell>
          <cell r="H177" t="str">
            <v>عمولات</v>
          </cell>
          <cell r="I177" t="str">
            <v>إلتزامات متداولة</v>
          </cell>
          <cell r="J177" t="str">
            <v>دائنون _ عمولات مستحقه عامر القصراوى</v>
          </cell>
          <cell r="K177">
            <v>0</v>
          </cell>
          <cell r="L177">
            <v>0</v>
          </cell>
          <cell r="M177">
            <v>0</v>
          </cell>
          <cell r="N177">
            <v>26300</v>
          </cell>
          <cell r="O177">
            <v>0</v>
          </cell>
          <cell r="P177">
            <v>26300</v>
          </cell>
          <cell r="Q177">
            <v>-26300</v>
          </cell>
        </row>
        <row r="178">
          <cell r="B178">
            <v>2030120</v>
          </cell>
          <cell r="C178" t="str">
            <v>أنظمة</v>
          </cell>
          <cell r="D178" t="str">
            <v>المركز المالي</v>
          </cell>
          <cell r="E178" t="str">
            <v>إلتزامات متداولة</v>
          </cell>
          <cell r="F178" t="str">
            <v>مصاريف مستحقة وأرصدة دائنة أخرى</v>
          </cell>
          <cell r="G178" t="str">
            <v>مصاريف مستحقة</v>
          </cell>
          <cell r="H178" t="str">
            <v>عمولات</v>
          </cell>
          <cell r="I178" t="str">
            <v>إلتزامات متداولة</v>
          </cell>
          <cell r="J178" t="str">
            <v>دائنون _ عمولات م وليد عن العقود</v>
          </cell>
          <cell r="K178">
            <v>0</v>
          </cell>
          <cell r="L178">
            <v>2658146.08</v>
          </cell>
          <cell r="M178">
            <v>4032148.04</v>
          </cell>
          <cell r="N178">
            <v>1913051.96</v>
          </cell>
          <cell r="O178">
            <v>0</v>
          </cell>
          <cell r="P178">
            <v>539050</v>
          </cell>
          <cell r="Q178">
            <v>-539050</v>
          </cell>
        </row>
        <row r="179">
          <cell r="B179">
            <v>2030125</v>
          </cell>
          <cell r="C179" t="str">
            <v>أنظمة</v>
          </cell>
          <cell r="D179" t="str">
            <v>المركز المالي</v>
          </cell>
          <cell r="E179" t="str">
            <v>إلتزامات متداولة</v>
          </cell>
          <cell r="F179" t="str">
            <v>مصاريف مستحقة وأرصدة دائنة أخرى</v>
          </cell>
          <cell r="G179" t="str">
            <v>دائنون متنوعون</v>
          </cell>
          <cell r="H179">
            <v>0</v>
          </cell>
          <cell r="I179" t="str">
            <v>إلتزامات متداولة</v>
          </cell>
          <cell r="J179" t="str">
            <v>دائنون _ حساب _تسوية اجور ورواتب وسيط</v>
          </cell>
          <cell r="K179">
            <v>0</v>
          </cell>
          <cell r="L179">
            <v>0</v>
          </cell>
          <cell r="M179">
            <v>1787788</v>
          </cell>
          <cell r="N179">
            <v>1787788</v>
          </cell>
          <cell r="O179">
            <v>0</v>
          </cell>
          <cell r="P179">
            <v>0</v>
          </cell>
          <cell r="Q179">
            <v>0</v>
          </cell>
        </row>
        <row r="180">
          <cell r="B180">
            <v>2030138</v>
          </cell>
          <cell r="C180" t="str">
            <v>أنظمة</v>
          </cell>
          <cell r="D180" t="str">
            <v>المركز المالي</v>
          </cell>
          <cell r="E180" t="str">
            <v>إلتزامات متداولة</v>
          </cell>
          <cell r="F180" t="str">
            <v>مصاريف مستحقة وأرصدة دائنة أخرى</v>
          </cell>
          <cell r="G180" t="str">
            <v>دائنون متنوعون</v>
          </cell>
          <cell r="H180" t="str">
            <v>شركة البواني</v>
          </cell>
          <cell r="I180" t="str">
            <v>إلتزامات متداولة</v>
          </cell>
          <cell r="J180" t="str">
            <v>دائنون _ شركة البواني _ مدارس البواني</v>
          </cell>
          <cell r="K180">
            <v>0</v>
          </cell>
          <cell r="L180">
            <v>393434.87</v>
          </cell>
          <cell r="M180">
            <v>0</v>
          </cell>
          <cell r="N180">
            <v>0</v>
          </cell>
          <cell r="O180">
            <v>0</v>
          </cell>
          <cell r="P180">
            <v>393434.87</v>
          </cell>
          <cell r="Q180">
            <v>-393434.87</v>
          </cell>
        </row>
        <row r="181">
          <cell r="B181">
            <v>2030140</v>
          </cell>
          <cell r="C181" t="str">
            <v>أنظمة</v>
          </cell>
          <cell r="D181" t="str">
            <v>المركز المالي</v>
          </cell>
          <cell r="E181" t="str">
            <v>إلتزامات متداولة</v>
          </cell>
          <cell r="F181" t="str">
            <v>مصاريف مستحقة وأرصدة دائنة أخرى</v>
          </cell>
          <cell r="G181" t="str">
            <v>دائنون متنوعون</v>
          </cell>
          <cell r="H181">
            <v>0</v>
          </cell>
          <cell r="I181" t="str">
            <v>إلتزامات متداولة</v>
          </cell>
          <cell r="J181" t="str">
            <v>دائنون _عمولات مستحقه _محمد فهد القاضي</v>
          </cell>
          <cell r="K181">
            <v>0</v>
          </cell>
          <cell r="L181">
            <v>46750.239999999998</v>
          </cell>
          <cell r="M181">
            <v>51750.239999999998</v>
          </cell>
          <cell r="N181">
            <v>5000</v>
          </cell>
          <cell r="O181">
            <v>0</v>
          </cell>
          <cell r="P181">
            <v>0</v>
          </cell>
          <cell r="Q181">
            <v>0</v>
          </cell>
        </row>
        <row r="182">
          <cell r="B182">
            <v>2030145</v>
          </cell>
          <cell r="C182" t="str">
            <v>أنظمة</v>
          </cell>
          <cell r="D182" t="str">
            <v>المركز المالي</v>
          </cell>
          <cell r="E182" t="str">
            <v>إلتزامات متداولة</v>
          </cell>
          <cell r="F182" t="str">
            <v>مصاريف مستحقة وأرصدة دائنة أخرى</v>
          </cell>
          <cell r="G182" t="str">
            <v>دائنون متنوعون</v>
          </cell>
          <cell r="H182" t="str">
            <v>عبدالله الزيد</v>
          </cell>
          <cell r="I182" t="str">
            <v>إلتزامات متداولة</v>
          </cell>
          <cell r="J182" t="str">
            <v>دائنون _ عبدالله عبدالعزيز الزيد</v>
          </cell>
          <cell r="K182">
            <v>0</v>
          </cell>
          <cell r="L182">
            <v>27802.48</v>
          </cell>
          <cell r="M182">
            <v>0</v>
          </cell>
          <cell r="N182">
            <v>0</v>
          </cell>
          <cell r="O182">
            <v>0</v>
          </cell>
          <cell r="P182">
            <v>27802.48</v>
          </cell>
          <cell r="Q182">
            <v>-27802.48</v>
          </cell>
        </row>
        <row r="183">
          <cell r="B183">
            <v>2030155</v>
          </cell>
          <cell r="C183" t="str">
            <v>أنظمة</v>
          </cell>
          <cell r="D183" t="str">
            <v>المركز المالي</v>
          </cell>
          <cell r="E183" t="str">
            <v>إلتزامات متداولة</v>
          </cell>
          <cell r="F183" t="str">
            <v>مصاريف مستحقة وأرصدة دائنة أخرى</v>
          </cell>
          <cell r="G183" t="str">
            <v>دائنون متنوعون</v>
          </cell>
          <cell r="H183" t="str">
            <v>شركة كيناز</v>
          </cell>
          <cell r="I183" t="str">
            <v>إلتزامات متداولة</v>
          </cell>
          <cell r="J183" t="str">
            <v>دائنون _شركة كيناز المتحدة _مشرروغ خميس مشيط</v>
          </cell>
          <cell r="K183">
            <v>0</v>
          </cell>
          <cell r="L183">
            <v>190367.94</v>
          </cell>
          <cell r="M183">
            <v>0</v>
          </cell>
          <cell r="N183">
            <v>0</v>
          </cell>
          <cell r="O183">
            <v>0</v>
          </cell>
          <cell r="P183">
            <v>190367.94</v>
          </cell>
          <cell r="Q183">
            <v>-190367.94</v>
          </cell>
        </row>
        <row r="184">
          <cell r="B184">
            <v>2030165</v>
          </cell>
          <cell r="C184" t="str">
            <v>أنظمة</v>
          </cell>
          <cell r="D184" t="str">
            <v>المركز المالي</v>
          </cell>
          <cell r="E184" t="str">
            <v>إلتزامات متداولة</v>
          </cell>
          <cell r="F184" t="str">
            <v>مصاريف مستحقة وأرصدة دائنة أخرى</v>
          </cell>
          <cell r="G184" t="str">
            <v>دائنون متنوعون</v>
          </cell>
          <cell r="H184">
            <v>0</v>
          </cell>
          <cell r="I184" t="str">
            <v>إلتزامات متداولة</v>
          </cell>
          <cell r="J184" t="str">
            <v>دائنون _ شركة ركن المعادن للتجارة والصناعة</v>
          </cell>
          <cell r="K184">
            <v>0</v>
          </cell>
          <cell r="L184">
            <v>211.75</v>
          </cell>
          <cell r="M184">
            <v>1123497.8800000001</v>
          </cell>
          <cell r="N184">
            <v>1123286.1300000001</v>
          </cell>
          <cell r="O184">
            <v>0</v>
          </cell>
          <cell r="P184">
            <v>0</v>
          </cell>
          <cell r="Q184">
            <v>0</v>
          </cell>
        </row>
        <row r="185">
          <cell r="B185">
            <v>2030169</v>
          </cell>
          <cell r="C185" t="str">
            <v>أنظمة</v>
          </cell>
          <cell r="D185" t="str">
            <v>المركز المالي</v>
          </cell>
          <cell r="E185" t="str">
            <v>إلتزامات متداولة</v>
          </cell>
          <cell r="F185" t="str">
            <v>مصاريف مستحقة وأرصدة دائنة أخرى</v>
          </cell>
          <cell r="G185" t="str">
            <v>دائنون متنوعون</v>
          </cell>
          <cell r="H185">
            <v>0</v>
          </cell>
          <cell r="I185" t="str">
            <v>إلتزامات متداولة</v>
          </cell>
          <cell r="J185" t="str">
            <v>دائنون _ مصنع تكنولوجيا المعادن سكراب</v>
          </cell>
          <cell r="K185">
            <v>0</v>
          </cell>
          <cell r="L185">
            <v>454.1</v>
          </cell>
          <cell r="M185">
            <v>56206.1</v>
          </cell>
          <cell r="N185">
            <v>55752</v>
          </cell>
          <cell r="O185">
            <v>0</v>
          </cell>
          <cell r="P185">
            <v>0</v>
          </cell>
          <cell r="Q185">
            <v>0</v>
          </cell>
        </row>
        <row r="186">
          <cell r="B186">
            <v>2030170</v>
          </cell>
          <cell r="C186" t="str">
            <v>أنظمة</v>
          </cell>
          <cell r="D186" t="str">
            <v>المركز المالي</v>
          </cell>
          <cell r="E186" t="str">
            <v>إلتزامات متداولة</v>
          </cell>
          <cell r="F186" t="str">
            <v>مصاريف مستحقة وأرصدة دائنة أخرى</v>
          </cell>
          <cell r="G186" t="str">
            <v>دائنون متنوعون</v>
          </cell>
          <cell r="H186">
            <v>0</v>
          </cell>
          <cell r="I186" t="str">
            <v>إلتزامات متداولة</v>
          </cell>
          <cell r="J186" t="str">
            <v>دائنون _ شركة فابكو للمقاولات _ زجاج</v>
          </cell>
          <cell r="K186">
            <v>0</v>
          </cell>
          <cell r="L186">
            <v>0</v>
          </cell>
          <cell r="M186">
            <v>14570</v>
          </cell>
          <cell r="N186">
            <v>14570</v>
          </cell>
          <cell r="O186">
            <v>0</v>
          </cell>
          <cell r="P186">
            <v>0</v>
          </cell>
          <cell r="Q186">
            <v>0</v>
          </cell>
        </row>
        <row r="187">
          <cell r="B187">
            <v>2030171</v>
          </cell>
          <cell r="C187" t="str">
            <v>أنظمة</v>
          </cell>
          <cell r="D187" t="str">
            <v>المركز المالي</v>
          </cell>
          <cell r="E187" t="str">
            <v>إلتزامات متداولة</v>
          </cell>
          <cell r="F187" t="str">
            <v>مصاريف مستحقة وأرصدة دائنة أخرى</v>
          </cell>
          <cell r="G187" t="str">
            <v>دائنون متنوعون</v>
          </cell>
          <cell r="H187" t="str">
            <v>عمولات</v>
          </cell>
          <cell r="I187" t="str">
            <v>إلتزامات متداولة</v>
          </cell>
          <cell r="J187" t="str">
            <v>دائنون _عمولات مستحقه _عبدالعزيز محمد حماد بن عنيق</v>
          </cell>
          <cell r="K187">
            <v>0</v>
          </cell>
          <cell r="L187">
            <v>0</v>
          </cell>
          <cell r="M187">
            <v>1218257</v>
          </cell>
          <cell r="N187">
            <v>1316826</v>
          </cell>
          <cell r="O187">
            <v>0</v>
          </cell>
          <cell r="P187">
            <v>98569</v>
          </cell>
          <cell r="Q187">
            <v>-98569</v>
          </cell>
        </row>
        <row r="188">
          <cell r="B188">
            <v>2030172</v>
          </cell>
          <cell r="C188" t="str">
            <v>أنظمة</v>
          </cell>
          <cell r="D188" t="str">
            <v>المركز المالي</v>
          </cell>
          <cell r="E188" t="str">
            <v>إلتزامات متداولة</v>
          </cell>
          <cell r="F188" t="str">
            <v>مصاريف مستحقة وأرصدة دائنة أخرى</v>
          </cell>
          <cell r="G188" t="str">
            <v>دائنون متنوعون</v>
          </cell>
          <cell r="H188" t="str">
            <v>ورشة أنظمة التركيب سكراب</v>
          </cell>
          <cell r="I188" t="str">
            <v>إلتزامات متداولة</v>
          </cell>
          <cell r="J188" t="str">
            <v>دائنون _ ورشة انظمة التركيب للالمنيوم _ سكراب</v>
          </cell>
          <cell r="K188">
            <v>0</v>
          </cell>
          <cell r="L188">
            <v>0</v>
          </cell>
          <cell r="M188">
            <v>86451.930000000008</v>
          </cell>
          <cell r="N188">
            <v>87570</v>
          </cell>
          <cell r="O188">
            <v>0</v>
          </cell>
          <cell r="P188">
            <v>1118.0699999999924</v>
          </cell>
          <cell r="Q188">
            <v>-1118.0699999999924</v>
          </cell>
        </row>
        <row r="189">
          <cell r="B189">
            <v>2030173</v>
          </cell>
          <cell r="C189" t="str">
            <v>أنظمة</v>
          </cell>
          <cell r="D189" t="str">
            <v>المركز المالي</v>
          </cell>
          <cell r="E189" t="str">
            <v>إلتزامات متداولة</v>
          </cell>
          <cell r="F189" t="str">
            <v>مصاريف مستحقة وأرصدة دائنة أخرى</v>
          </cell>
          <cell r="G189" t="str">
            <v>دائنون متنوعون</v>
          </cell>
          <cell r="H189">
            <v>0</v>
          </cell>
          <cell r="I189" t="str">
            <v>إلتزامات متداولة</v>
          </cell>
          <cell r="J189" t="str">
            <v>دائنون _ مؤسسة كاجو للتجارة _ سكراب</v>
          </cell>
          <cell r="K189">
            <v>0</v>
          </cell>
          <cell r="L189">
            <v>0</v>
          </cell>
          <cell r="M189">
            <v>7836</v>
          </cell>
          <cell r="N189">
            <v>7836</v>
          </cell>
          <cell r="O189">
            <v>0</v>
          </cell>
          <cell r="P189">
            <v>0</v>
          </cell>
          <cell r="Q189">
            <v>0</v>
          </cell>
        </row>
        <row r="190">
          <cell r="B190">
            <v>2030174</v>
          </cell>
          <cell r="C190" t="str">
            <v>أنظمة</v>
          </cell>
          <cell r="D190" t="str">
            <v>المركز المالي</v>
          </cell>
          <cell r="E190" t="str">
            <v>إلتزامات متداولة</v>
          </cell>
          <cell r="F190" t="str">
            <v>مصاريف مستحقة وأرصدة دائنة أخرى</v>
          </cell>
          <cell r="G190" t="str">
            <v>دائنون متنوعون</v>
          </cell>
          <cell r="H190">
            <v>0</v>
          </cell>
          <cell r="I190" t="str">
            <v>إلتزامات متداولة</v>
          </cell>
          <cell r="J190" t="str">
            <v>دائنون _ ورشة مهندس اسحاق-سكراب</v>
          </cell>
          <cell r="K190">
            <v>0</v>
          </cell>
          <cell r="L190">
            <v>0</v>
          </cell>
          <cell r="M190">
            <v>44301.520000000004</v>
          </cell>
          <cell r="N190">
            <v>44301.520000000004</v>
          </cell>
          <cell r="O190">
            <v>0</v>
          </cell>
          <cell r="P190">
            <v>0</v>
          </cell>
          <cell r="Q190">
            <v>0</v>
          </cell>
        </row>
        <row r="191">
          <cell r="B191">
            <v>2030175</v>
          </cell>
          <cell r="C191" t="str">
            <v>أنظمة</v>
          </cell>
          <cell r="D191" t="str">
            <v>المركز المالي</v>
          </cell>
          <cell r="E191" t="str">
            <v>إلتزامات متداولة</v>
          </cell>
          <cell r="F191" t="str">
            <v>مصاريف مستحقة وأرصدة دائنة أخرى</v>
          </cell>
          <cell r="G191" t="str">
            <v>دائنون متنوعون</v>
          </cell>
          <cell r="H191" t="str">
            <v>سامي المحامي</v>
          </cell>
          <cell r="I191" t="str">
            <v>إلتزامات متداولة</v>
          </cell>
          <cell r="J191" t="str">
            <v>دائنون _ سامي عبداللة فيضي المحامي</v>
          </cell>
          <cell r="K191">
            <v>0</v>
          </cell>
          <cell r="L191">
            <v>0</v>
          </cell>
          <cell r="M191">
            <v>0</v>
          </cell>
          <cell r="N191">
            <v>15000</v>
          </cell>
          <cell r="O191">
            <v>0</v>
          </cell>
          <cell r="P191">
            <v>15000</v>
          </cell>
          <cell r="Q191">
            <v>-15000</v>
          </cell>
        </row>
        <row r="192">
          <cell r="B192">
            <v>2030401</v>
          </cell>
          <cell r="C192" t="str">
            <v>أنظمة</v>
          </cell>
          <cell r="D192" t="str">
            <v>المركز المالي</v>
          </cell>
          <cell r="E192" t="str">
            <v>إلتزامات متداولة</v>
          </cell>
          <cell r="F192" t="str">
            <v>مصاريف مستحقة وأرصدة دائنة أخرى</v>
          </cell>
          <cell r="G192" t="str">
            <v>ضريبة القيمة المضافة</v>
          </cell>
          <cell r="H192">
            <v>0</v>
          </cell>
          <cell r="I192" t="str">
            <v>إلتزامات متداولة</v>
          </cell>
          <cell r="J192" t="str">
            <v>VATعلى المبيعات بنسبه 5%</v>
          </cell>
          <cell r="K192">
            <v>0</v>
          </cell>
          <cell r="L192">
            <v>0</v>
          </cell>
          <cell r="M192">
            <v>1212.55</v>
          </cell>
          <cell r="N192">
            <v>1212.55</v>
          </cell>
          <cell r="O192">
            <v>0</v>
          </cell>
          <cell r="P192">
            <v>0</v>
          </cell>
          <cell r="Q192">
            <v>0</v>
          </cell>
        </row>
        <row r="193">
          <cell r="B193">
            <v>2030402</v>
          </cell>
          <cell r="C193" t="str">
            <v>أنظمة</v>
          </cell>
          <cell r="D193" t="str">
            <v>المركز المالي</v>
          </cell>
          <cell r="E193" t="str">
            <v>إلتزامات متداولة</v>
          </cell>
          <cell r="F193" t="str">
            <v>مصاريف مستحقة وأرصدة دائنة أخرى</v>
          </cell>
          <cell r="G193" t="str">
            <v>ضريبة القيمة المضافة</v>
          </cell>
          <cell r="H193">
            <v>0</v>
          </cell>
          <cell r="I193" t="str">
            <v>إلتزامات متداولة</v>
          </cell>
          <cell r="J193" t="str">
            <v>VATعلى المبيعات بنسبه 15%</v>
          </cell>
          <cell r="K193">
            <v>0</v>
          </cell>
          <cell r="L193">
            <v>0</v>
          </cell>
          <cell r="M193">
            <v>24878647.43</v>
          </cell>
          <cell r="N193">
            <v>24878647.43</v>
          </cell>
          <cell r="O193">
            <v>0</v>
          </cell>
          <cell r="P193">
            <v>0</v>
          </cell>
          <cell r="Q193">
            <v>0</v>
          </cell>
        </row>
        <row r="194">
          <cell r="B194">
            <v>2030501</v>
          </cell>
          <cell r="C194" t="str">
            <v>أنظمة</v>
          </cell>
          <cell r="D194" t="str">
            <v>المركز المالي</v>
          </cell>
          <cell r="E194" t="str">
            <v>إلتزامات متداولة</v>
          </cell>
          <cell r="F194" t="str">
            <v>مصاريف مستحقة وأرصدة دائنة أخرى</v>
          </cell>
          <cell r="G194" t="str">
            <v>ضريبة القيمة المضافة</v>
          </cell>
          <cell r="H194" t="str">
            <v>ضريبة القيمة المضافة</v>
          </cell>
          <cell r="I194" t="str">
            <v>إلتزامات متداولة</v>
          </cell>
          <cell r="J194" t="str">
            <v>VAT المستحقه</v>
          </cell>
          <cell r="K194">
            <v>0</v>
          </cell>
          <cell r="L194">
            <v>1510521.12</v>
          </cell>
          <cell r="M194">
            <v>16220905.280000001</v>
          </cell>
          <cell r="N194">
            <v>17733566.84</v>
          </cell>
          <cell r="O194">
            <v>0</v>
          </cell>
          <cell r="P194">
            <v>3023182.6799999997</v>
          </cell>
          <cell r="Q194">
            <v>-3023182.6799999997</v>
          </cell>
        </row>
        <row r="195">
          <cell r="B195">
            <v>2030503</v>
          </cell>
          <cell r="C195" t="str">
            <v>أنظمة</v>
          </cell>
          <cell r="D195" t="str">
            <v>المركز المالي</v>
          </cell>
          <cell r="E195" t="str">
            <v>إلتزامات متداولة</v>
          </cell>
          <cell r="F195" t="str">
            <v>مصاريف مستحقة وأرصدة دائنة أخرى</v>
          </cell>
          <cell r="G195" t="str">
            <v>ضريبة القيمة المضافة</v>
          </cell>
          <cell r="H195">
            <v>0</v>
          </cell>
          <cell r="I195" t="str">
            <v>إلتزامات متداولة</v>
          </cell>
          <cell r="J195" t="str">
            <v>VAT المستحقه اعوام سابقه</v>
          </cell>
          <cell r="K195">
            <v>0</v>
          </cell>
          <cell r="L195">
            <v>0</v>
          </cell>
          <cell r="M195">
            <v>0</v>
          </cell>
          <cell r="N195">
            <v>0</v>
          </cell>
          <cell r="O195">
            <v>0</v>
          </cell>
          <cell r="P195">
            <v>0</v>
          </cell>
          <cell r="Q195">
            <v>0</v>
          </cell>
        </row>
        <row r="196">
          <cell r="B196">
            <v>2030504</v>
          </cell>
          <cell r="C196" t="str">
            <v>أنظمة</v>
          </cell>
          <cell r="D196" t="str">
            <v>المركز المالي</v>
          </cell>
          <cell r="E196" t="str">
            <v>إلتزامات متداولة</v>
          </cell>
          <cell r="F196" t="str">
            <v>مصاريف مستحقة وأرصدة دائنة أخرى</v>
          </cell>
          <cell r="G196" t="str">
            <v>دائنون متنوعون</v>
          </cell>
          <cell r="H196" t="str">
            <v>ضريبة الاستقطاع</v>
          </cell>
          <cell r="I196" t="str">
            <v>إلتزامات متداولة</v>
          </cell>
          <cell r="J196" t="str">
            <v>ضريبة الاستقطاع</v>
          </cell>
          <cell r="K196">
            <v>0</v>
          </cell>
          <cell r="L196">
            <v>260.56</v>
          </cell>
          <cell r="M196">
            <v>41751.410000000003</v>
          </cell>
          <cell r="N196">
            <v>44131.88</v>
          </cell>
          <cell r="O196">
            <v>0</v>
          </cell>
          <cell r="P196">
            <v>2641.0299999999916</v>
          </cell>
          <cell r="Q196">
            <v>-2641.0299999999916</v>
          </cell>
        </row>
        <row r="197">
          <cell r="B197">
            <v>2040101</v>
          </cell>
          <cell r="C197" t="str">
            <v>أنظمة</v>
          </cell>
          <cell r="D197" t="str">
            <v>المركز المالي</v>
          </cell>
          <cell r="E197" t="str">
            <v>إلتزامات متداولة</v>
          </cell>
          <cell r="F197" t="str">
            <v>مخصص الزكاة الشرعية</v>
          </cell>
          <cell r="G197" t="str">
            <v>مخصص الزكاة الشرعية</v>
          </cell>
          <cell r="H197" t="str">
            <v>مخصص الزكاة الشرعية</v>
          </cell>
          <cell r="I197" t="str">
            <v>إلتزامات متداولة</v>
          </cell>
          <cell r="J197" t="str">
            <v>مخصص الزكاة الشرعية</v>
          </cell>
          <cell r="K197">
            <v>0</v>
          </cell>
          <cell r="L197">
            <v>1019757.13</v>
          </cell>
          <cell r="M197">
            <v>826395.35</v>
          </cell>
          <cell r="N197">
            <v>1742635</v>
          </cell>
          <cell r="O197">
            <v>0</v>
          </cell>
          <cell r="P197">
            <v>1935996.7799999998</v>
          </cell>
          <cell r="Q197">
            <v>-1935996.7799999998</v>
          </cell>
        </row>
        <row r="198">
          <cell r="B198">
            <v>2040104</v>
          </cell>
          <cell r="C198" t="str">
            <v>أنظمة</v>
          </cell>
          <cell r="D198" t="str">
            <v>المركز المالي</v>
          </cell>
          <cell r="E198" t="str">
            <v>إلتزامات غير متداولة</v>
          </cell>
          <cell r="F198" t="str">
            <v>مخصص مكافاة نهاية الخدمة</v>
          </cell>
          <cell r="G198" t="str">
            <v>مخصص بدل نهاية الخدمة</v>
          </cell>
          <cell r="H198" t="str">
            <v>مخصص بدل نهاية الخدمة</v>
          </cell>
          <cell r="I198" t="str">
            <v>إلتزامات غير متداولة</v>
          </cell>
          <cell r="J198" t="str">
            <v>مخصص بدل ترك الخدمة</v>
          </cell>
          <cell r="K198">
            <v>0</v>
          </cell>
          <cell r="L198">
            <v>6286947</v>
          </cell>
          <cell r="M198">
            <v>4644510.7300000004</v>
          </cell>
          <cell r="N198">
            <v>5559911.7300000004</v>
          </cell>
          <cell r="O198">
            <v>0</v>
          </cell>
          <cell r="P198">
            <v>7202348</v>
          </cell>
          <cell r="Q198">
            <v>-7202348</v>
          </cell>
        </row>
        <row r="199">
          <cell r="B199">
            <v>2040105</v>
          </cell>
          <cell r="C199" t="str">
            <v>أنظمة</v>
          </cell>
          <cell r="D199" t="str">
            <v>المركز المالي</v>
          </cell>
          <cell r="E199" t="str">
            <v>إلتزامات متداولة</v>
          </cell>
          <cell r="F199" t="str">
            <v>مصاريف مستحقة وأرصدة دائنة أخرى</v>
          </cell>
          <cell r="G199" t="str">
            <v>مخصص ضمان مشاريع منتهيه</v>
          </cell>
          <cell r="H199" t="str">
            <v>مخصص ضمان مشاريع منتهيه</v>
          </cell>
          <cell r="I199" t="str">
            <v>إلتزامات متداولة</v>
          </cell>
          <cell r="J199" t="str">
            <v>مخصص ضمان اعمال مشاريع. سابقه</v>
          </cell>
          <cell r="K199">
            <v>0</v>
          </cell>
          <cell r="L199">
            <v>740598.15</v>
          </cell>
          <cell r="M199">
            <v>300130.88345000002</v>
          </cell>
          <cell r="N199">
            <v>37487.458939999997</v>
          </cell>
          <cell r="O199">
            <v>0</v>
          </cell>
          <cell r="P199">
            <v>477954.72549000004</v>
          </cell>
          <cell r="Q199">
            <v>-477954.72549000004</v>
          </cell>
        </row>
        <row r="200">
          <cell r="B200">
            <v>2040106</v>
          </cell>
          <cell r="C200" t="str">
            <v>أنظمة</v>
          </cell>
          <cell r="D200" t="str">
            <v>المركز المالي</v>
          </cell>
          <cell r="E200" t="str">
            <v>أصول متداولة</v>
          </cell>
          <cell r="F200" t="str">
            <v>الذمم المدينة التجارية (بالصافي)</v>
          </cell>
          <cell r="G200" t="str">
            <v>مخصص ديون مشكوك في تحصيلها</v>
          </cell>
          <cell r="H200" t="str">
            <v>مخصص ديون مشكوك في تحصيلها</v>
          </cell>
          <cell r="I200" t="str">
            <v>أصول متداولة</v>
          </cell>
          <cell r="J200" t="str">
            <v>مخصص ديون مشكوك فيها (العملاء)</v>
          </cell>
          <cell r="K200">
            <v>0</v>
          </cell>
          <cell r="L200">
            <v>2845687.59</v>
          </cell>
          <cell r="M200">
            <v>2101625.91</v>
          </cell>
          <cell r="N200">
            <v>3981516.4</v>
          </cell>
          <cell r="O200">
            <v>0</v>
          </cell>
          <cell r="P200">
            <v>4725578.08</v>
          </cell>
          <cell r="Q200">
            <v>-4725578.08</v>
          </cell>
        </row>
        <row r="201">
          <cell r="B201">
            <v>2040108</v>
          </cell>
          <cell r="C201" t="str">
            <v>أنظمة</v>
          </cell>
          <cell r="D201" t="str">
            <v>المركز المالي</v>
          </cell>
          <cell r="E201" t="str">
            <v>إلتزامات غير متداولة</v>
          </cell>
          <cell r="F201" t="str">
            <v>المخزون (بالصافي)</v>
          </cell>
          <cell r="G201" t="str">
            <v>مخصص الهبوط في المخزون</v>
          </cell>
          <cell r="H201" t="str">
            <v>مخصص الهبوط في المخزون</v>
          </cell>
          <cell r="I201" t="str">
            <v>أصول متداولة</v>
          </cell>
          <cell r="J201" t="str">
            <v>مخصص الهبوط في المخزون</v>
          </cell>
          <cell r="K201">
            <v>0</v>
          </cell>
          <cell r="L201">
            <v>132981.08000000002</v>
          </cell>
          <cell r="M201">
            <v>13252.919970000001</v>
          </cell>
          <cell r="N201">
            <v>0</v>
          </cell>
          <cell r="O201">
            <v>0</v>
          </cell>
          <cell r="P201">
            <v>119728.16003000001</v>
          </cell>
          <cell r="Q201">
            <v>-119728.16003000001</v>
          </cell>
        </row>
        <row r="202">
          <cell r="B202">
            <v>2040110</v>
          </cell>
          <cell r="C202" t="str">
            <v>أنظمة</v>
          </cell>
          <cell r="D202" t="str">
            <v>المركز المالي</v>
          </cell>
          <cell r="E202" t="str">
            <v>إلتزامات غير متداولة</v>
          </cell>
          <cell r="F202" t="str">
            <v>مصاريف مقدمة وأرصدة مدينة أخرى (بالصافي)</v>
          </cell>
          <cell r="G202" t="str">
            <v>مخصص ديون مشكوك فيها - مدينون</v>
          </cell>
          <cell r="H202" t="str">
            <v>مخصص ديون مشكوك فيها - مدينون</v>
          </cell>
          <cell r="I202" t="str">
            <v>أصول متداولة</v>
          </cell>
          <cell r="J202" t="str">
            <v>مخصص ديون مشكوك فيها _ المدينون</v>
          </cell>
          <cell r="K202">
            <v>0</v>
          </cell>
          <cell r="L202">
            <v>1198100</v>
          </cell>
          <cell r="M202">
            <v>1215365.3400000001</v>
          </cell>
          <cell r="N202">
            <v>486146.34</v>
          </cell>
          <cell r="O202">
            <v>0</v>
          </cell>
          <cell r="P202">
            <v>468881</v>
          </cell>
          <cell r="Q202">
            <v>-468881</v>
          </cell>
        </row>
        <row r="203">
          <cell r="B203">
            <v>2040111</v>
          </cell>
          <cell r="C203" t="str">
            <v>أنظمة</v>
          </cell>
          <cell r="D203" t="str">
            <v>المركز المالي</v>
          </cell>
          <cell r="E203" t="str">
            <v>إلتزامات متداولة</v>
          </cell>
          <cell r="F203" t="str">
            <v>مخصص الزكاة الشرعية</v>
          </cell>
          <cell r="G203" t="str">
            <v>مخصص الزكاة الشرعية -ضريبة الدخل</v>
          </cell>
          <cell r="H203" t="str">
            <v>مخصص الزكاة الشرعية -ضريبة الدخل</v>
          </cell>
          <cell r="I203" t="str">
            <v>إلتزامات متداولة</v>
          </cell>
          <cell r="J203" t="str">
            <v>مخصص الزكاة الشرعية والدخل _ضريبة الدخل</v>
          </cell>
          <cell r="K203">
            <v>0</v>
          </cell>
          <cell r="L203">
            <v>0</v>
          </cell>
          <cell r="M203">
            <v>0</v>
          </cell>
          <cell r="N203">
            <v>172148</v>
          </cell>
          <cell r="O203">
            <v>0</v>
          </cell>
          <cell r="P203">
            <v>172148</v>
          </cell>
          <cell r="Q203">
            <v>-172148</v>
          </cell>
        </row>
        <row r="204">
          <cell r="B204">
            <v>2040501</v>
          </cell>
          <cell r="C204" t="str">
            <v>أنظمة</v>
          </cell>
          <cell r="D204" t="str">
            <v>المركز المالي</v>
          </cell>
          <cell r="E204" t="str">
            <v>إلتزامات غير متداولة</v>
          </cell>
          <cell r="F204" t="str">
            <v>إلتزامات عقود الإيجار</v>
          </cell>
          <cell r="G204" t="str">
            <v>إلتزامات عقود الإيجار _غير متداولة</v>
          </cell>
          <cell r="H204" t="str">
            <v>إلتزامات عقود الإيجار _غير متداولة</v>
          </cell>
          <cell r="I204" t="str">
            <v>إلتزامات غير متداولة</v>
          </cell>
          <cell r="J204" t="str">
            <v>إلتزامات عقود الإيجار _غير متداولة _اكتواري</v>
          </cell>
          <cell r="K204">
            <v>0</v>
          </cell>
          <cell r="L204">
            <v>798561.04</v>
          </cell>
          <cell r="M204">
            <v>780499.24</v>
          </cell>
          <cell r="N204">
            <v>0</v>
          </cell>
          <cell r="O204">
            <v>0</v>
          </cell>
          <cell r="P204">
            <v>18061.800000000047</v>
          </cell>
          <cell r="Q204">
            <v>-18061.800000000047</v>
          </cell>
        </row>
        <row r="205">
          <cell r="B205">
            <v>2050801</v>
          </cell>
          <cell r="C205" t="str">
            <v>أنظمة</v>
          </cell>
          <cell r="D205" t="str">
            <v>المركز المالي</v>
          </cell>
          <cell r="E205" t="str">
            <v>إلتزامات متداولة</v>
          </cell>
          <cell r="F205" t="str">
            <v>مصاريف مستحقة وأرصدة دائنة أخرى</v>
          </cell>
          <cell r="G205" t="str">
            <v>مصاريف مستحقة</v>
          </cell>
          <cell r="H205" t="str">
            <v>بدل إجازة</v>
          </cell>
          <cell r="I205" t="str">
            <v>إلتزامات متداولة</v>
          </cell>
          <cell r="J205" t="str">
            <v>بدل اجازه مستحقه</v>
          </cell>
          <cell r="K205">
            <v>0</v>
          </cell>
          <cell r="L205">
            <v>2390401.48</v>
          </cell>
          <cell r="M205">
            <v>1861395</v>
          </cell>
          <cell r="N205">
            <v>4015900.0100000002</v>
          </cell>
          <cell r="O205">
            <v>0</v>
          </cell>
          <cell r="P205">
            <v>4544906.49</v>
          </cell>
          <cell r="Q205">
            <v>-4544906.49</v>
          </cell>
        </row>
        <row r="206">
          <cell r="B206">
            <v>2050802</v>
          </cell>
          <cell r="C206" t="str">
            <v>أنظمة</v>
          </cell>
          <cell r="D206" t="str">
            <v>المركز المالي</v>
          </cell>
          <cell r="E206" t="str">
            <v>إلتزامات متداولة</v>
          </cell>
          <cell r="F206" t="str">
            <v>مصاريف مستحقة وأرصدة دائنة أخرى</v>
          </cell>
          <cell r="G206" t="str">
            <v>مصاريف مستحقة</v>
          </cell>
          <cell r="H206" t="str">
            <v>بدل تذاكر سفر</v>
          </cell>
          <cell r="I206" t="str">
            <v>إلتزامات متداولة</v>
          </cell>
          <cell r="J206" t="str">
            <v>بدل تذاكر مستحقه</v>
          </cell>
          <cell r="K206">
            <v>0</v>
          </cell>
          <cell r="L206">
            <v>1660059.7</v>
          </cell>
          <cell r="M206">
            <v>743961.08</v>
          </cell>
          <cell r="N206">
            <v>1026949.29</v>
          </cell>
          <cell r="O206">
            <v>0</v>
          </cell>
          <cell r="P206">
            <v>1943047.9100000001</v>
          </cell>
          <cell r="Q206">
            <v>-1943047.9100000001</v>
          </cell>
        </row>
        <row r="207">
          <cell r="B207">
            <v>2050803</v>
          </cell>
          <cell r="C207" t="str">
            <v>أنظمة</v>
          </cell>
          <cell r="D207" t="str">
            <v>المركز المالي</v>
          </cell>
          <cell r="E207" t="str">
            <v>إلتزامات متداولة</v>
          </cell>
          <cell r="F207" t="str">
            <v>مصاريف مستحقة وأرصدة دائنة أخرى</v>
          </cell>
          <cell r="G207" t="str">
            <v>مصاريف مستحقة</v>
          </cell>
          <cell r="H207" t="str">
            <v>مكافأة وحوافز عاملين</v>
          </cell>
          <cell r="I207" t="str">
            <v>إلتزامات متداولة</v>
          </cell>
          <cell r="J207" t="str">
            <v>مكافأة العاملين بالشركة _ مستحقه</v>
          </cell>
          <cell r="K207">
            <v>0</v>
          </cell>
          <cell r="L207">
            <v>700000</v>
          </cell>
          <cell r="M207">
            <v>826450</v>
          </cell>
          <cell r="N207">
            <v>1176450</v>
          </cell>
          <cell r="O207">
            <v>0</v>
          </cell>
          <cell r="P207">
            <v>1050000</v>
          </cell>
          <cell r="Q207">
            <v>-1050000</v>
          </cell>
        </row>
        <row r="208">
          <cell r="B208">
            <v>2060101</v>
          </cell>
          <cell r="C208" t="str">
            <v>أنظمة</v>
          </cell>
          <cell r="D208" t="str">
            <v>المركز المالي</v>
          </cell>
          <cell r="E208" t="str">
            <v>حقوق الملكية</v>
          </cell>
          <cell r="F208" t="str">
            <v>رأس المال</v>
          </cell>
          <cell r="G208" t="str">
            <v>رأس المال</v>
          </cell>
          <cell r="H208">
            <v>0</v>
          </cell>
          <cell r="J208" t="str">
            <v>حصه راس المال _  مسلم عطاالله العازمي _6.75%</v>
          </cell>
          <cell r="K208">
            <v>0</v>
          </cell>
          <cell r="L208">
            <v>600000</v>
          </cell>
          <cell r="M208">
            <v>0</v>
          </cell>
          <cell r="N208">
            <v>750000</v>
          </cell>
          <cell r="O208">
            <v>0</v>
          </cell>
          <cell r="P208">
            <v>1350000</v>
          </cell>
          <cell r="Q208">
            <v>-1350000</v>
          </cell>
        </row>
        <row r="209">
          <cell r="B209">
            <v>2060102</v>
          </cell>
          <cell r="C209" t="str">
            <v>أنظمة</v>
          </cell>
          <cell r="D209" t="str">
            <v>المركز المالي</v>
          </cell>
          <cell r="E209" t="str">
            <v>حقوق الملكية</v>
          </cell>
          <cell r="F209" t="str">
            <v>رأس المال</v>
          </cell>
          <cell r="G209" t="str">
            <v>رأس المال</v>
          </cell>
          <cell r="H209">
            <v>0</v>
          </cell>
          <cell r="J209" t="str">
            <v>حصه راس المال _  جميل محمد جميل _ 27%</v>
          </cell>
          <cell r="K209">
            <v>0</v>
          </cell>
          <cell r="L209">
            <v>600000</v>
          </cell>
          <cell r="M209">
            <v>0</v>
          </cell>
          <cell r="N209">
            <v>4800000</v>
          </cell>
          <cell r="O209">
            <v>0</v>
          </cell>
          <cell r="P209">
            <v>5400000</v>
          </cell>
          <cell r="Q209">
            <v>-5400000</v>
          </cell>
        </row>
        <row r="210">
          <cell r="B210">
            <v>2060103</v>
          </cell>
          <cell r="C210" t="str">
            <v>أنظمة</v>
          </cell>
          <cell r="D210" t="str">
            <v>المركز المالي</v>
          </cell>
          <cell r="E210" t="str">
            <v>حقوق الملكية</v>
          </cell>
          <cell r="F210" t="str">
            <v>رأس المال</v>
          </cell>
          <cell r="G210" t="str">
            <v>رأس المال</v>
          </cell>
          <cell r="H210">
            <v>0</v>
          </cell>
          <cell r="J210" t="str">
            <v>حصة راس المال _ شركة سدك التطويرية المحدودة _ 40%</v>
          </cell>
          <cell r="K210">
            <v>0</v>
          </cell>
          <cell r="L210">
            <v>0</v>
          </cell>
          <cell r="M210">
            <v>0</v>
          </cell>
          <cell r="N210">
            <v>8000000</v>
          </cell>
          <cell r="O210">
            <v>0</v>
          </cell>
          <cell r="P210">
            <v>8000000</v>
          </cell>
          <cell r="Q210">
            <v>-8000000</v>
          </cell>
        </row>
        <row r="211">
          <cell r="B211">
            <v>2060104</v>
          </cell>
          <cell r="C211" t="str">
            <v>أنظمة</v>
          </cell>
          <cell r="D211" t="str">
            <v>المركز المالي</v>
          </cell>
          <cell r="E211" t="str">
            <v>حقوق الملكية</v>
          </cell>
          <cell r="F211" t="str">
            <v>رأس المال</v>
          </cell>
          <cell r="G211" t="str">
            <v>رأس المال</v>
          </cell>
          <cell r="H211">
            <v>0</v>
          </cell>
          <cell r="J211" t="str">
            <v>حصة راس المال _ شركة المنصورة للصناعات المعدنية_26.25%</v>
          </cell>
          <cell r="K211">
            <v>0</v>
          </cell>
          <cell r="L211">
            <v>0</v>
          </cell>
          <cell r="M211">
            <v>0</v>
          </cell>
          <cell r="N211">
            <v>5250000</v>
          </cell>
          <cell r="O211">
            <v>0</v>
          </cell>
          <cell r="P211">
            <v>5250000</v>
          </cell>
          <cell r="Q211">
            <v>-5250000</v>
          </cell>
        </row>
        <row r="212">
          <cell r="B212">
            <v>2060301</v>
          </cell>
          <cell r="C212" t="str">
            <v>أنظمة</v>
          </cell>
          <cell r="D212" t="str">
            <v>المركز المالي</v>
          </cell>
          <cell r="E212" t="str">
            <v>إلتزامات متداولة</v>
          </cell>
          <cell r="F212" t="str">
            <v>أطراف ذات علاقة</v>
          </cell>
          <cell r="G212" t="str">
            <v>مسلم عطاالله سالم العازمي</v>
          </cell>
          <cell r="H212" t="str">
            <v>مسلم عطاالله سالم العازمي</v>
          </cell>
          <cell r="I212" t="str">
            <v>إلتزامات متداولة</v>
          </cell>
          <cell r="J212" t="str">
            <v>جاري شريك/ ا- مسلم عطاالله سالم العازمى .</v>
          </cell>
          <cell r="K212">
            <v>0</v>
          </cell>
          <cell r="L212">
            <v>2271719.04</v>
          </cell>
          <cell r="M212">
            <v>6334044.8300000001</v>
          </cell>
          <cell r="N212">
            <v>5396432.7300000004</v>
          </cell>
          <cell r="O212">
            <v>0</v>
          </cell>
          <cell r="P212">
            <v>1334106.9400000004</v>
          </cell>
          <cell r="Q212">
            <v>-1334106.9400000004</v>
          </cell>
        </row>
        <row r="213">
          <cell r="B213">
            <v>2060302</v>
          </cell>
          <cell r="C213" t="str">
            <v>أنظمة</v>
          </cell>
          <cell r="D213" t="str">
            <v>المركز المالي</v>
          </cell>
          <cell r="E213" t="str">
            <v>إلتزامات متداولة</v>
          </cell>
          <cell r="F213" t="str">
            <v>أطراف ذات علاقة</v>
          </cell>
          <cell r="G213" t="str">
            <v>جميل محمد عبدالرحمن جميل</v>
          </cell>
          <cell r="H213" t="str">
            <v>جميل محمد عبدالرحمن جميل</v>
          </cell>
          <cell r="I213" t="str">
            <v>إلتزامات متداولة</v>
          </cell>
          <cell r="J213" t="str">
            <v>جاري شريك/ ا- جميل محمد عبدالرحمن جميل</v>
          </cell>
          <cell r="K213">
            <v>102911.46</v>
          </cell>
          <cell r="L213">
            <v>0</v>
          </cell>
          <cell r="M213">
            <v>1846083.93</v>
          </cell>
          <cell r="N213">
            <v>3094834.68</v>
          </cell>
          <cell r="O213">
            <v>0</v>
          </cell>
          <cell r="P213">
            <v>1145839.2900000003</v>
          </cell>
          <cell r="Q213">
            <v>-1145839.2900000003</v>
          </cell>
        </row>
        <row r="214">
          <cell r="B214">
            <v>2060303</v>
          </cell>
          <cell r="C214" t="str">
            <v>أنظمة</v>
          </cell>
          <cell r="D214" t="str">
            <v>المركز المالي</v>
          </cell>
          <cell r="E214" t="str">
            <v>إلتزامات متداولة</v>
          </cell>
          <cell r="F214" t="str">
            <v>أطراف ذات علاقة</v>
          </cell>
          <cell r="G214" t="str">
            <v>شركة سدك التطويرية المحدودة</v>
          </cell>
          <cell r="H214" t="str">
            <v>شركة سدك التطويرية المحدودة</v>
          </cell>
          <cell r="I214" t="str">
            <v>إلتزامات متداولة</v>
          </cell>
          <cell r="J214" t="str">
            <v>جاري شريك/ شركة سدك التطويرية المحدودة</v>
          </cell>
          <cell r="K214">
            <v>0</v>
          </cell>
          <cell r="L214">
            <v>0</v>
          </cell>
          <cell r="M214">
            <v>800000</v>
          </cell>
          <cell r="N214">
            <v>1697914</v>
          </cell>
          <cell r="O214">
            <v>0</v>
          </cell>
          <cell r="P214">
            <v>897914</v>
          </cell>
          <cell r="Q214">
            <v>-897914</v>
          </cell>
        </row>
        <row r="215">
          <cell r="B215">
            <v>2060304</v>
          </cell>
          <cell r="C215" t="str">
            <v>أنظمة</v>
          </cell>
          <cell r="D215" t="str">
            <v>المركز المالي</v>
          </cell>
          <cell r="E215" t="str">
            <v>إلتزامات متداولة</v>
          </cell>
          <cell r="F215" t="str">
            <v>أطراف ذات علاقة</v>
          </cell>
          <cell r="G215" t="str">
            <v>شركة المنصورة للصناعات المعدنية</v>
          </cell>
          <cell r="H215" t="str">
            <v>شركة المنصورة للصناعات المعدنية</v>
          </cell>
          <cell r="I215" t="str">
            <v>إلتزامات متداولة</v>
          </cell>
          <cell r="J215" t="str">
            <v>جاري شريك _ شركة المنصورة للصناعات المعدنية</v>
          </cell>
          <cell r="K215">
            <v>0</v>
          </cell>
          <cell r="L215">
            <v>0</v>
          </cell>
          <cell r="M215">
            <v>86226.32</v>
          </cell>
          <cell r="N215">
            <v>1114256.2</v>
          </cell>
          <cell r="O215">
            <v>0</v>
          </cell>
          <cell r="P215">
            <v>1028029.8799999999</v>
          </cell>
          <cell r="Q215">
            <v>-1028029.8799999999</v>
          </cell>
        </row>
        <row r="216">
          <cell r="B216">
            <v>2060401</v>
          </cell>
          <cell r="C216" t="str">
            <v>أنظمة</v>
          </cell>
          <cell r="D216" t="str">
            <v>المركز المالي</v>
          </cell>
          <cell r="E216" t="str">
            <v>حقوق الملكية</v>
          </cell>
          <cell r="F216" t="str">
            <v>إحتياطي نظامي</v>
          </cell>
          <cell r="G216" t="str">
            <v>إحتياطي نظامي</v>
          </cell>
          <cell r="H216">
            <v>0</v>
          </cell>
          <cell r="J216" t="str">
            <v>احطياطي نظامي.</v>
          </cell>
          <cell r="K216">
            <v>0</v>
          </cell>
          <cell r="L216">
            <v>360000</v>
          </cell>
          <cell r="M216">
            <v>0</v>
          </cell>
          <cell r="N216">
            <v>2131343</v>
          </cell>
          <cell r="O216">
            <v>0</v>
          </cell>
          <cell r="P216">
            <v>2491343</v>
          </cell>
          <cell r="Q216">
            <v>-2491343</v>
          </cell>
        </row>
        <row r="217">
          <cell r="B217">
            <v>2060501</v>
          </cell>
          <cell r="C217" t="str">
            <v>أنظمة</v>
          </cell>
          <cell r="D217" t="str">
            <v>المركز المالي</v>
          </cell>
          <cell r="E217" t="str">
            <v>حقوق الملكية</v>
          </cell>
          <cell r="F217" t="str">
            <v>الأرباح المبقاه</v>
          </cell>
          <cell r="G217" t="str">
            <v>أرباح/خسائر مبقاه</v>
          </cell>
          <cell r="H217">
            <v>0</v>
          </cell>
          <cell r="J217" t="str">
            <v>ارباح مدوره اعوام سابقه</v>
          </cell>
          <cell r="K217">
            <v>0</v>
          </cell>
          <cell r="L217">
            <v>35964206.319999993</v>
          </cell>
          <cell r="M217">
            <v>20931343</v>
          </cell>
          <cell r="N217">
            <v>0</v>
          </cell>
          <cell r="O217">
            <v>0</v>
          </cell>
          <cell r="P217">
            <v>15032863.319999993</v>
          </cell>
          <cell r="Q217">
            <v>-15032863.319999993</v>
          </cell>
        </row>
        <row r="218">
          <cell r="B218">
            <v>2060502</v>
          </cell>
          <cell r="C218" t="str">
            <v>أنظمة</v>
          </cell>
          <cell r="D218" t="str">
            <v>المركز المالي</v>
          </cell>
          <cell r="E218" t="str">
            <v>حقوق الملكية</v>
          </cell>
          <cell r="F218" t="str">
            <v>أرباح / خسائر إكتوارية</v>
          </cell>
          <cell r="G218" t="str">
            <v>أرباح/خسائر مبقاه</v>
          </cell>
          <cell r="H218">
            <v>0</v>
          </cell>
          <cell r="J218" t="str">
            <v>ارباح(خسائر) اكتوارية</v>
          </cell>
          <cell r="K218">
            <v>1682560.55</v>
          </cell>
          <cell r="L218">
            <v>0</v>
          </cell>
          <cell r="M218">
            <v>627777</v>
          </cell>
          <cell r="N218">
            <v>0</v>
          </cell>
          <cell r="O218">
            <v>2310337.5499999998</v>
          </cell>
          <cell r="P218">
            <v>0</v>
          </cell>
          <cell r="Q218">
            <v>2310337.5499999998</v>
          </cell>
        </row>
        <row r="219">
          <cell r="B219">
            <v>2060601</v>
          </cell>
          <cell r="C219" t="str">
            <v>أنظمة</v>
          </cell>
          <cell r="D219" t="str">
            <v>المركز المالي</v>
          </cell>
          <cell r="E219" t="str">
            <v>حقوق الملكية</v>
          </cell>
          <cell r="F219" t="str">
            <v>الأرباح المبقاه</v>
          </cell>
          <cell r="G219" t="str">
            <v>أرباح/خسائر مبقاه</v>
          </cell>
          <cell r="H219">
            <v>0</v>
          </cell>
          <cell r="I219">
            <v>0</v>
          </cell>
          <cell r="J219" t="str">
            <v>صافي ارباح العام</v>
          </cell>
          <cell r="K219">
            <v>0</v>
          </cell>
          <cell r="L219">
            <v>0</v>
          </cell>
          <cell r="M219">
            <v>0</v>
          </cell>
          <cell r="N219">
            <v>0</v>
          </cell>
          <cell r="O219">
            <v>0</v>
          </cell>
          <cell r="P219">
            <v>0</v>
          </cell>
          <cell r="Q219">
            <v>0</v>
          </cell>
        </row>
        <row r="220">
          <cell r="B220">
            <v>3020001</v>
          </cell>
          <cell r="C220" t="str">
            <v>أنظمة</v>
          </cell>
          <cell r="D220" t="str">
            <v>الدخل</v>
          </cell>
          <cell r="E220" t="str">
            <v>مصروفات عمومية وإدارية</v>
          </cell>
          <cell r="F220" t="str">
            <v>م. مبيعات - تسعير</v>
          </cell>
          <cell r="G220" t="str">
            <v>الرواتب وما في حكمها</v>
          </cell>
          <cell r="H220" t="str">
            <v>الراتب الأساسي</v>
          </cell>
          <cell r="I220" t="str">
            <v>الرواتب وما في حكمها</v>
          </cell>
          <cell r="J220" t="str">
            <v>الراتب الاساسي / تسويق - تسعير</v>
          </cell>
          <cell r="K220">
            <v>0</v>
          </cell>
          <cell r="L220">
            <v>0</v>
          </cell>
          <cell r="M220">
            <v>884344</v>
          </cell>
          <cell r="N220">
            <v>62932</v>
          </cell>
          <cell r="O220">
            <v>821412</v>
          </cell>
          <cell r="P220">
            <v>0</v>
          </cell>
          <cell r="Q220">
            <v>821412</v>
          </cell>
        </row>
        <row r="221">
          <cell r="B221">
            <v>3020002</v>
          </cell>
          <cell r="C221" t="str">
            <v>أنظمة</v>
          </cell>
          <cell r="D221" t="str">
            <v>الدخل</v>
          </cell>
          <cell r="E221" t="str">
            <v>مصروفات عمومية وإدارية</v>
          </cell>
          <cell r="F221" t="str">
            <v>م. مبيعات - تسعير</v>
          </cell>
          <cell r="G221" t="str">
            <v>الرواتب وما في حكمها</v>
          </cell>
          <cell r="H221" t="str">
            <v>بدل سكن</v>
          </cell>
          <cell r="I221" t="str">
            <v>الرواتب وما في حكمها</v>
          </cell>
          <cell r="J221" t="str">
            <v>بدل سكن / تسويق - تسعير</v>
          </cell>
          <cell r="K221">
            <v>0</v>
          </cell>
          <cell r="L221">
            <v>0</v>
          </cell>
          <cell r="M221">
            <v>218182</v>
          </cell>
          <cell r="N221">
            <v>0</v>
          </cell>
          <cell r="O221">
            <v>218182</v>
          </cell>
          <cell r="P221">
            <v>0</v>
          </cell>
          <cell r="Q221">
            <v>218182</v>
          </cell>
        </row>
        <row r="222">
          <cell r="B222">
            <v>3020003</v>
          </cell>
          <cell r="C222" t="str">
            <v>أنظمة</v>
          </cell>
          <cell r="D222" t="str">
            <v>الدخل</v>
          </cell>
          <cell r="E222" t="str">
            <v>مصروفات عمومية وإدارية</v>
          </cell>
          <cell r="F222" t="str">
            <v>م. مبيعات - تسعير</v>
          </cell>
          <cell r="G222" t="str">
            <v>الرواتب وما في حكمها</v>
          </cell>
          <cell r="H222" t="str">
            <v>بدل إنتقال</v>
          </cell>
          <cell r="I222" t="str">
            <v>الرواتب وما في حكمها</v>
          </cell>
          <cell r="J222" t="str">
            <v>بدل انتقال / تسويق - تسعير</v>
          </cell>
          <cell r="K222">
            <v>0</v>
          </cell>
          <cell r="L222">
            <v>0</v>
          </cell>
          <cell r="M222">
            <v>59001</v>
          </cell>
          <cell r="N222">
            <v>0</v>
          </cell>
          <cell r="O222">
            <v>59001</v>
          </cell>
          <cell r="P222">
            <v>0</v>
          </cell>
          <cell r="Q222">
            <v>59001</v>
          </cell>
        </row>
        <row r="223">
          <cell r="B223">
            <v>3020004</v>
          </cell>
          <cell r="C223" t="str">
            <v>أنظمة</v>
          </cell>
          <cell r="D223" t="str">
            <v>الدخل</v>
          </cell>
          <cell r="E223" t="str">
            <v>مصروفات عمومية وإدارية</v>
          </cell>
          <cell r="F223" t="str">
            <v>م. مبيعات - تسعير</v>
          </cell>
          <cell r="G223" t="str">
            <v>الرواتب وما في حكمها</v>
          </cell>
          <cell r="H223" t="str">
            <v>بدل تذاكر سفر</v>
          </cell>
          <cell r="I223" t="str">
            <v>الرواتب وما في حكمها</v>
          </cell>
          <cell r="J223" t="str">
            <v>بدل تذاكر سفر / تسويق - تسعير</v>
          </cell>
          <cell r="K223">
            <v>0</v>
          </cell>
          <cell r="L223">
            <v>0</v>
          </cell>
          <cell r="M223">
            <v>27314.170000000002</v>
          </cell>
          <cell r="N223">
            <v>0</v>
          </cell>
          <cell r="O223">
            <v>27314.170000000002</v>
          </cell>
          <cell r="P223">
            <v>0</v>
          </cell>
          <cell r="Q223">
            <v>27314.170000000002</v>
          </cell>
        </row>
        <row r="224">
          <cell r="B224">
            <v>3020005</v>
          </cell>
          <cell r="C224" t="str">
            <v>أنظمة</v>
          </cell>
          <cell r="D224" t="str">
            <v>الدخل</v>
          </cell>
          <cell r="E224" t="str">
            <v>مصروفات عمومية وإدارية</v>
          </cell>
          <cell r="F224" t="str">
            <v>م. مبيعات - تسعير</v>
          </cell>
          <cell r="G224" t="str">
            <v>الرواتب وما في حكمها</v>
          </cell>
          <cell r="H224" t="str">
            <v>بدل إتصال</v>
          </cell>
          <cell r="I224" t="str">
            <v>الرواتب وما في حكمها</v>
          </cell>
          <cell r="J224" t="str">
            <v>بدل اتصال / تسويق - تسعير</v>
          </cell>
          <cell r="K224">
            <v>0</v>
          </cell>
          <cell r="L224">
            <v>0</v>
          </cell>
          <cell r="M224">
            <v>20842</v>
          </cell>
          <cell r="N224">
            <v>0</v>
          </cell>
          <cell r="O224">
            <v>20842</v>
          </cell>
          <cell r="P224">
            <v>0</v>
          </cell>
          <cell r="Q224">
            <v>20842</v>
          </cell>
        </row>
        <row r="225">
          <cell r="B225">
            <v>3020007</v>
          </cell>
          <cell r="C225" t="str">
            <v>أنظمة</v>
          </cell>
          <cell r="D225" t="str">
            <v>الدخل</v>
          </cell>
          <cell r="E225" t="str">
            <v>مصروفات عمومية وإدارية</v>
          </cell>
          <cell r="F225" t="str">
            <v>م. مبيعات - تسعير</v>
          </cell>
          <cell r="G225" t="str">
            <v>الرواتب وما في حكمها</v>
          </cell>
          <cell r="H225" t="str">
            <v>أجر  إضافي</v>
          </cell>
          <cell r="I225" t="str">
            <v>الرواتب وما في حكمها</v>
          </cell>
          <cell r="J225" t="str">
            <v>اجر اضافى / تسويق - تسعير</v>
          </cell>
          <cell r="K225">
            <v>0</v>
          </cell>
          <cell r="L225">
            <v>0</v>
          </cell>
          <cell r="M225">
            <v>9780</v>
          </cell>
          <cell r="N225">
            <v>0</v>
          </cell>
          <cell r="O225">
            <v>9780</v>
          </cell>
          <cell r="P225">
            <v>0</v>
          </cell>
          <cell r="Q225">
            <v>9780</v>
          </cell>
        </row>
        <row r="226">
          <cell r="B226">
            <v>3020008</v>
          </cell>
          <cell r="C226" t="str">
            <v>أنظمة</v>
          </cell>
          <cell r="D226" t="str">
            <v>الدخل</v>
          </cell>
          <cell r="E226" t="str">
            <v>مصروفات عمومية وإدارية</v>
          </cell>
          <cell r="F226" t="str">
            <v>م. مبيعات - تسعير</v>
          </cell>
          <cell r="G226" t="str">
            <v>الرواتب وما في حكمها</v>
          </cell>
          <cell r="H226">
            <v>0</v>
          </cell>
          <cell r="I226" t="str">
            <v>الرواتب وما في حكمها</v>
          </cell>
          <cell r="J226" t="str">
            <v>بدل طعام / تسويق. - تسعير</v>
          </cell>
          <cell r="K226">
            <v>0</v>
          </cell>
          <cell r="L226">
            <v>0</v>
          </cell>
          <cell r="M226">
            <v>0</v>
          </cell>
          <cell r="N226">
            <v>0</v>
          </cell>
          <cell r="O226">
            <v>0</v>
          </cell>
          <cell r="P226">
            <v>0</v>
          </cell>
          <cell r="Q226">
            <v>0</v>
          </cell>
        </row>
        <row r="227">
          <cell r="B227">
            <v>3020009</v>
          </cell>
          <cell r="C227" t="str">
            <v>أنظمة</v>
          </cell>
          <cell r="D227" t="str">
            <v>الدخل</v>
          </cell>
          <cell r="E227" t="str">
            <v>مصروفات عمومية وإدارية</v>
          </cell>
          <cell r="F227" t="str">
            <v>م. مبيعات - تسعير</v>
          </cell>
          <cell r="G227" t="str">
            <v>الرواتب وما في حكمها</v>
          </cell>
          <cell r="H227" t="str">
            <v>مقابل مالي</v>
          </cell>
          <cell r="I227" t="str">
            <v>الرواتب وما في حكمها</v>
          </cell>
          <cell r="J227" t="str">
            <v>مقابل مالى / تسويق. - تسعير</v>
          </cell>
          <cell r="K227">
            <v>0</v>
          </cell>
          <cell r="L227">
            <v>0</v>
          </cell>
          <cell r="M227">
            <v>17600</v>
          </cell>
          <cell r="N227">
            <v>400</v>
          </cell>
          <cell r="O227">
            <v>17200</v>
          </cell>
          <cell r="P227">
            <v>0</v>
          </cell>
          <cell r="Q227">
            <v>17200</v>
          </cell>
        </row>
        <row r="228">
          <cell r="B228">
            <v>3020010</v>
          </cell>
          <cell r="C228" t="str">
            <v>أنظمة</v>
          </cell>
          <cell r="D228" t="str">
            <v>الدخل</v>
          </cell>
          <cell r="E228" t="str">
            <v>مصروفات عمومية وإدارية</v>
          </cell>
          <cell r="F228" t="str">
            <v>م. مبيعات - تسعير</v>
          </cell>
          <cell r="G228" t="str">
            <v>الرواتب وما في حكمها</v>
          </cell>
          <cell r="H228" t="str">
            <v>مكافآت وحوافز</v>
          </cell>
          <cell r="I228" t="str">
            <v>الرواتب وما في حكمها</v>
          </cell>
          <cell r="J228" t="str">
            <v>مكافآت و حوافز / تسويق. - تسعير</v>
          </cell>
          <cell r="K228">
            <v>0</v>
          </cell>
          <cell r="L228">
            <v>0</v>
          </cell>
          <cell r="M228">
            <v>8000</v>
          </cell>
          <cell r="N228">
            <v>0</v>
          </cell>
          <cell r="O228">
            <v>8000</v>
          </cell>
          <cell r="P228">
            <v>0</v>
          </cell>
          <cell r="Q228">
            <v>8000</v>
          </cell>
        </row>
        <row r="229">
          <cell r="B229">
            <v>3020011</v>
          </cell>
          <cell r="C229" t="str">
            <v>أنظمة</v>
          </cell>
          <cell r="D229" t="str">
            <v>الدخل</v>
          </cell>
          <cell r="E229" t="str">
            <v>مصروفات عمومية وإدارية</v>
          </cell>
          <cell r="F229" t="str">
            <v>م. مبيعات - تسعير</v>
          </cell>
          <cell r="G229" t="str">
            <v>الرواتب وما في حكمها</v>
          </cell>
          <cell r="H229" t="str">
            <v>بدلات أخري</v>
          </cell>
          <cell r="I229" t="str">
            <v>الرواتب وما في حكمها</v>
          </cell>
          <cell r="J229" t="str">
            <v>اخري _تسويق - تسعير</v>
          </cell>
          <cell r="K229">
            <v>0</v>
          </cell>
          <cell r="L229">
            <v>0</v>
          </cell>
          <cell r="M229">
            <v>2321</v>
          </cell>
          <cell r="N229">
            <v>0</v>
          </cell>
          <cell r="O229">
            <v>2321</v>
          </cell>
          <cell r="P229">
            <v>0</v>
          </cell>
          <cell r="Q229">
            <v>2321</v>
          </cell>
        </row>
        <row r="230">
          <cell r="B230">
            <v>3020012</v>
          </cell>
          <cell r="C230" t="str">
            <v>أنظمة</v>
          </cell>
          <cell r="D230" t="str">
            <v>الدخل</v>
          </cell>
          <cell r="E230" t="str">
            <v>مصروفات عمومية وإدارية</v>
          </cell>
          <cell r="F230" t="str">
            <v>م. مبيعات - تسعير</v>
          </cell>
          <cell r="G230" t="str">
            <v>رسوم حكومية</v>
          </cell>
          <cell r="H230">
            <v>0</v>
          </cell>
          <cell r="I230" t="str">
            <v>رسوم وإشتراكات</v>
          </cell>
          <cell r="J230" t="str">
            <v>تجديد الاقامات وخروج وعوده-فحص-كارت عمل-نقل كفالات / تسويق - تسعير</v>
          </cell>
          <cell r="K230">
            <v>0</v>
          </cell>
          <cell r="L230">
            <v>0</v>
          </cell>
          <cell r="M230">
            <v>26076.18</v>
          </cell>
          <cell r="N230">
            <v>140</v>
          </cell>
          <cell r="O230">
            <v>25936.18</v>
          </cell>
          <cell r="P230">
            <v>0</v>
          </cell>
          <cell r="Q230">
            <v>25936.18</v>
          </cell>
        </row>
        <row r="231">
          <cell r="B231">
            <v>3020013</v>
          </cell>
          <cell r="C231" t="str">
            <v>أنظمة</v>
          </cell>
          <cell r="D231" t="str">
            <v>الدخل</v>
          </cell>
          <cell r="E231" t="str">
            <v>مصروفات عمومية وإدارية</v>
          </cell>
          <cell r="F231" t="str">
            <v>م. مبيعات - تسعير</v>
          </cell>
          <cell r="G231" t="str">
            <v>تأمين طبي</v>
          </cell>
          <cell r="H231">
            <v>0</v>
          </cell>
          <cell r="I231" t="str">
            <v>تأمين</v>
          </cell>
          <cell r="J231" t="str">
            <v>تأمين طبى/ تسويق - تسعير</v>
          </cell>
          <cell r="K231">
            <v>0</v>
          </cell>
          <cell r="L231">
            <v>0</v>
          </cell>
          <cell r="M231">
            <v>102253.17</v>
          </cell>
          <cell r="N231">
            <v>0</v>
          </cell>
          <cell r="O231">
            <v>102253.17</v>
          </cell>
          <cell r="P231">
            <v>0</v>
          </cell>
          <cell r="Q231">
            <v>102253.17</v>
          </cell>
        </row>
        <row r="232">
          <cell r="B232">
            <v>3020015</v>
          </cell>
          <cell r="C232" t="str">
            <v>أنظمة</v>
          </cell>
          <cell r="D232" t="str">
            <v>الدخل</v>
          </cell>
          <cell r="E232" t="str">
            <v>مصروفات عمومية وإدارية</v>
          </cell>
          <cell r="F232" t="str">
            <v>م. مبيعات - تسعير</v>
          </cell>
          <cell r="G232" t="str">
            <v>تأمين طبي</v>
          </cell>
          <cell r="H232">
            <v>0</v>
          </cell>
          <cell r="I232" t="str">
            <v>تأمين</v>
          </cell>
          <cell r="J232" t="str">
            <v>أدوية وعلاج / تسويق - تسعير</v>
          </cell>
          <cell r="K232">
            <v>0</v>
          </cell>
          <cell r="L232">
            <v>0</v>
          </cell>
          <cell r="M232">
            <v>1250.4000000000001</v>
          </cell>
          <cell r="N232">
            <v>0</v>
          </cell>
          <cell r="O232">
            <v>1250.4000000000001</v>
          </cell>
          <cell r="P232">
            <v>0</v>
          </cell>
          <cell r="Q232">
            <v>1250.4000000000001</v>
          </cell>
        </row>
        <row r="233">
          <cell r="B233">
            <v>3020016</v>
          </cell>
          <cell r="C233" t="str">
            <v>أنظمة</v>
          </cell>
          <cell r="D233" t="str">
            <v>الدخل</v>
          </cell>
          <cell r="E233" t="str">
            <v>مصروفات عمومية وإدارية</v>
          </cell>
          <cell r="F233" t="str">
            <v>م. مبيعات - تسعير</v>
          </cell>
          <cell r="G233" t="str">
            <v>مكافأة نهاية الخدمة</v>
          </cell>
          <cell r="H233">
            <v>0</v>
          </cell>
          <cell r="I233" t="str">
            <v>الرواتب وما في حكمها</v>
          </cell>
          <cell r="J233" t="str">
            <v>مكافأة نهاية خدمة / تسويق - تسعير</v>
          </cell>
          <cell r="K233">
            <v>0</v>
          </cell>
          <cell r="L233">
            <v>0</v>
          </cell>
          <cell r="M233">
            <v>134541.54</v>
          </cell>
          <cell r="N233">
            <v>134541.54</v>
          </cell>
          <cell r="O233">
            <v>0</v>
          </cell>
          <cell r="P233">
            <v>0</v>
          </cell>
          <cell r="Q233">
            <v>0</v>
          </cell>
        </row>
        <row r="234">
          <cell r="B234">
            <v>3020017</v>
          </cell>
          <cell r="C234" t="str">
            <v>أنظمة</v>
          </cell>
          <cell r="D234" t="str">
            <v>الدخل</v>
          </cell>
          <cell r="E234" t="str">
            <v>مصروفات عمومية وإدارية</v>
          </cell>
          <cell r="F234" t="str">
            <v>م. مبيعات - تسعير</v>
          </cell>
          <cell r="G234" t="str">
            <v>بدل أجازة</v>
          </cell>
          <cell r="H234">
            <v>0</v>
          </cell>
          <cell r="I234" t="str">
            <v>الرواتب وما في حكمها</v>
          </cell>
          <cell r="J234" t="str">
            <v>بدل أجازات / تسويق - تسعير</v>
          </cell>
          <cell r="K234">
            <v>0</v>
          </cell>
          <cell r="L234">
            <v>0</v>
          </cell>
          <cell r="M234">
            <v>150140.14000000001</v>
          </cell>
          <cell r="N234">
            <v>8910</v>
          </cell>
          <cell r="O234">
            <v>141230.14000000001</v>
          </cell>
          <cell r="P234">
            <v>0</v>
          </cell>
          <cell r="Q234">
            <v>141230.14000000001</v>
          </cell>
        </row>
        <row r="235">
          <cell r="B235">
            <v>3020019</v>
          </cell>
          <cell r="C235" t="str">
            <v>أنظمة</v>
          </cell>
          <cell r="D235" t="str">
            <v>الدخل</v>
          </cell>
          <cell r="E235" t="str">
            <v>مصروفات عمومية وإدارية</v>
          </cell>
          <cell r="F235" t="str">
            <v>م. مبيعات - تسعير</v>
          </cell>
          <cell r="G235" t="str">
            <v>رسوم حكومية</v>
          </cell>
          <cell r="H235">
            <v>0</v>
          </cell>
          <cell r="I235" t="str">
            <v>رسوم وإشتراكات</v>
          </cell>
          <cell r="J235" t="str">
            <v>رسوم وإشتراكات / تسويق - تسعير</v>
          </cell>
          <cell r="K235">
            <v>0</v>
          </cell>
          <cell r="L235">
            <v>0</v>
          </cell>
          <cell r="M235">
            <v>0</v>
          </cell>
          <cell r="N235">
            <v>0</v>
          </cell>
          <cell r="O235">
            <v>0</v>
          </cell>
          <cell r="P235">
            <v>0</v>
          </cell>
          <cell r="Q235">
            <v>0</v>
          </cell>
        </row>
        <row r="236">
          <cell r="B236">
            <v>3020020</v>
          </cell>
          <cell r="C236" t="str">
            <v>أنظمة</v>
          </cell>
          <cell r="D236" t="str">
            <v>الدخل</v>
          </cell>
          <cell r="E236" t="str">
            <v>مصروفات عمومية وإدارية</v>
          </cell>
          <cell r="F236" t="str">
            <v>م. مبيعات - تسعير</v>
          </cell>
          <cell r="G236" t="str">
            <v>هاتف وبريد</v>
          </cell>
          <cell r="H236">
            <v>0</v>
          </cell>
          <cell r="I236" t="str">
            <v>هاتف وبريد</v>
          </cell>
          <cell r="J236" t="str">
            <v>بريد وهاتف / تسويق - تسعير</v>
          </cell>
          <cell r="K236">
            <v>0</v>
          </cell>
          <cell r="L236">
            <v>0</v>
          </cell>
          <cell r="M236">
            <v>799.33</v>
          </cell>
          <cell r="N236">
            <v>0</v>
          </cell>
          <cell r="O236">
            <v>799.33</v>
          </cell>
          <cell r="P236">
            <v>0</v>
          </cell>
          <cell r="Q236">
            <v>799.33</v>
          </cell>
        </row>
        <row r="237">
          <cell r="B237">
            <v>3020022</v>
          </cell>
          <cell r="C237" t="str">
            <v>أنظمة</v>
          </cell>
          <cell r="D237" t="str">
            <v>الدخل</v>
          </cell>
          <cell r="E237" t="str">
            <v>مصروفات عمومية وإدارية</v>
          </cell>
          <cell r="F237" t="str">
            <v>م. مبيعات - تسعير</v>
          </cell>
          <cell r="G237" t="str">
            <v>مصروفات متنوعة</v>
          </cell>
          <cell r="H237">
            <v>0</v>
          </cell>
          <cell r="I237" t="str">
            <v>مصروفات متنوعة</v>
          </cell>
          <cell r="J237" t="str">
            <v>اعمال رسم مخططات / تسويق - تسعير</v>
          </cell>
          <cell r="K237">
            <v>0</v>
          </cell>
          <cell r="L237">
            <v>0</v>
          </cell>
          <cell r="M237">
            <v>0</v>
          </cell>
          <cell r="N237">
            <v>0</v>
          </cell>
          <cell r="O237">
            <v>0</v>
          </cell>
          <cell r="P237">
            <v>0</v>
          </cell>
          <cell r="Q237">
            <v>0</v>
          </cell>
        </row>
        <row r="238">
          <cell r="B238">
            <v>3020023</v>
          </cell>
          <cell r="C238" t="str">
            <v>أنظمة</v>
          </cell>
          <cell r="D238" t="str">
            <v>الدخل</v>
          </cell>
          <cell r="E238" t="str">
            <v>مصروفات عمومية وإدارية</v>
          </cell>
          <cell r="F238" t="str">
            <v>م. مبيعات - تسعير</v>
          </cell>
          <cell r="G238" t="str">
            <v>قرطاسية</v>
          </cell>
          <cell r="H238">
            <v>0</v>
          </cell>
          <cell r="I238" t="str">
            <v>مصروفات متنوعة</v>
          </cell>
          <cell r="J238" t="str">
            <v>ادوات مكتبيه و مطبوعات / تسويق - تسعير</v>
          </cell>
          <cell r="K238">
            <v>0</v>
          </cell>
          <cell r="L238">
            <v>0</v>
          </cell>
          <cell r="M238">
            <v>8415.16</v>
          </cell>
          <cell r="N238">
            <v>0</v>
          </cell>
          <cell r="O238">
            <v>8415.16</v>
          </cell>
          <cell r="P238">
            <v>0</v>
          </cell>
          <cell r="Q238">
            <v>8415.16</v>
          </cell>
        </row>
        <row r="239">
          <cell r="B239">
            <v>3020031</v>
          </cell>
          <cell r="C239" t="str">
            <v>أنظمة</v>
          </cell>
          <cell r="D239" t="str">
            <v>الدخل</v>
          </cell>
          <cell r="E239" t="str">
            <v>مصروفات عمومية وإدارية</v>
          </cell>
          <cell r="F239" t="str">
            <v>م. مبيعات - تسعير</v>
          </cell>
          <cell r="G239" t="str">
            <v>محروقات</v>
          </cell>
          <cell r="H239">
            <v>0</v>
          </cell>
          <cell r="I239" t="str">
            <v>سفر وإنتقالات</v>
          </cell>
          <cell r="J239" t="str">
            <v>زيوت ومحروقات/ تسويق - تسعير</v>
          </cell>
          <cell r="K239">
            <v>0</v>
          </cell>
          <cell r="L239">
            <v>0</v>
          </cell>
          <cell r="M239">
            <v>25406.07</v>
          </cell>
          <cell r="N239">
            <v>0</v>
          </cell>
          <cell r="O239">
            <v>25406.07</v>
          </cell>
          <cell r="P239">
            <v>0</v>
          </cell>
          <cell r="Q239">
            <v>25406.07</v>
          </cell>
        </row>
        <row r="240">
          <cell r="B240">
            <v>3020032</v>
          </cell>
          <cell r="C240" t="str">
            <v>أنظمة</v>
          </cell>
          <cell r="D240" t="str">
            <v>الدخل</v>
          </cell>
          <cell r="E240" t="str">
            <v>مصروفات عمومية وإدارية</v>
          </cell>
          <cell r="F240" t="str">
            <v>م. مبيعات - تسعير</v>
          </cell>
          <cell r="G240" t="str">
            <v>مصروفات متنوعة</v>
          </cell>
          <cell r="H240">
            <v>0</v>
          </cell>
          <cell r="I240" t="str">
            <v>مصروفات متنوعة</v>
          </cell>
          <cell r="J240" t="str">
            <v>عدد مستهلكة/ تسويق- تسعير</v>
          </cell>
          <cell r="K240">
            <v>0</v>
          </cell>
          <cell r="L240">
            <v>0</v>
          </cell>
          <cell r="M240">
            <v>0</v>
          </cell>
          <cell r="N240">
            <v>0</v>
          </cell>
          <cell r="O240">
            <v>0</v>
          </cell>
          <cell r="P240">
            <v>0</v>
          </cell>
          <cell r="Q240">
            <v>0</v>
          </cell>
        </row>
        <row r="241">
          <cell r="B241">
            <v>3020033</v>
          </cell>
          <cell r="C241" t="str">
            <v>أنظمة</v>
          </cell>
          <cell r="D241" t="str">
            <v>الدخل</v>
          </cell>
          <cell r="E241" t="str">
            <v>مصروفات عمومية وإدارية</v>
          </cell>
          <cell r="F241" t="str">
            <v>م. مبيعات - تسعير</v>
          </cell>
          <cell r="G241" t="str">
            <v>صيانة</v>
          </cell>
          <cell r="H241">
            <v>0</v>
          </cell>
          <cell r="I241" t="str">
            <v>صيانة وإصلاح</v>
          </cell>
          <cell r="J241" t="str">
            <v>صيانة عامة  / تسويق- تسعير</v>
          </cell>
          <cell r="K241">
            <v>0</v>
          </cell>
          <cell r="L241">
            <v>0</v>
          </cell>
          <cell r="M241">
            <v>235</v>
          </cell>
          <cell r="N241">
            <v>0</v>
          </cell>
          <cell r="O241">
            <v>235</v>
          </cell>
          <cell r="P241">
            <v>0</v>
          </cell>
          <cell r="Q241">
            <v>235</v>
          </cell>
        </row>
        <row r="242">
          <cell r="B242">
            <v>3020034</v>
          </cell>
          <cell r="C242" t="str">
            <v>أنظمة</v>
          </cell>
          <cell r="D242" t="str">
            <v>الدخل</v>
          </cell>
          <cell r="E242" t="str">
            <v>مصروفات عمومية وإدارية</v>
          </cell>
          <cell r="F242" t="str">
            <v>م. مبيعات - تسعير</v>
          </cell>
          <cell r="G242" t="str">
            <v>سفر وإنتقالات</v>
          </cell>
          <cell r="H242">
            <v>0</v>
          </cell>
          <cell r="I242" t="str">
            <v>سفر وإنتقالات</v>
          </cell>
          <cell r="J242" t="str">
            <v>سفر وإنتقال و فنادق / تسويق - تسعير</v>
          </cell>
          <cell r="K242">
            <v>0</v>
          </cell>
          <cell r="L242">
            <v>0</v>
          </cell>
          <cell r="M242">
            <v>9091.5500000000011</v>
          </cell>
          <cell r="N242">
            <v>0</v>
          </cell>
          <cell r="O242">
            <v>9091.5500000000011</v>
          </cell>
          <cell r="P242">
            <v>0</v>
          </cell>
          <cell r="Q242">
            <v>9091.5500000000011</v>
          </cell>
        </row>
        <row r="243">
          <cell r="B243">
            <v>3020035</v>
          </cell>
          <cell r="C243" t="str">
            <v>أنظمة</v>
          </cell>
          <cell r="D243" t="str">
            <v>الدخل</v>
          </cell>
          <cell r="E243" t="str">
            <v>مصروفات عمومية وإدارية</v>
          </cell>
          <cell r="F243" t="str">
            <v>م. مبيعات - تسعير</v>
          </cell>
          <cell r="G243" t="str">
            <v>رسوم حكومية</v>
          </cell>
          <cell r="H243">
            <v>0</v>
          </cell>
          <cell r="I243" t="str">
            <v>رسوم وإشتراكات</v>
          </cell>
          <cell r="J243" t="str">
            <v>تعقيب وجوازات و تصديقات/ تسويق - تسعير</v>
          </cell>
          <cell r="K243">
            <v>0</v>
          </cell>
          <cell r="L243">
            <v>0</v>
          </cell>
          <cell r="M243">
            <v>0</v>
          </cell>
          <cell r="N243">
            <v>0</v>
          </cell>
          <cell r="O243">
            <v>0</v>
          </cell>
          <cell r="P243">
            <v>0</v>
          </cell>
          <cell r="Q243">
            <v>0</v>
          </cell>
        </row>
        <row r="244">
          <cell r="B244">
            <v>3020036</v>
          </cell>
          <cell r="C244" t="str">
            <v>أنظمة</v>
          </cell>
          <cell r="D244" t="str">
            <v>الدخل</v>
          </cell>
          <cell r="E244" t="str">
            <v>مصروفات عمومية وإدارية</v>
          </cell>
          <cell r="F244" t="str">
            <v>م. مبيعات - تسعير</v>
          </cell>
          <cell r="G244" t="str">
            <v>صيانة سيارات</v>
          </cell>
          <cell r="H244">
            <v>0</v>
          </cell>
          <cell r="I244" t="str">
            <v>صيانة وإصلاح</v>
          </cell>
          <cell r="J244" t="str">
            <v>صيانه و قطع غيار سيارات / تسويق - تسعير</v>
          </cell>
          <cell r="K244">
            <v>0</v>
          </cell>
          <cell r="L244">
            <v>0</v>
          </cell>
          <cell r="M244">
            <v>13987.92</v>
          </cell>
          <cell r="N244">
            <v>0</v>
          </cell>
          <cell r="O244">
            <v>13987.92</v>
          </cell>
          <cell r="P244">
            <v>0</v>
          </cell>
          <cell r="Q244">
            <v>13987.92</v>
          </cell>
        </row>
        <row r="245">
          <cell r="B245">
            <v>3020037</v>
          </cell>
          <cell r="C245" t="str">
            <v>أنظمة</v>
          </cell>
          <cell r="D245" t="str">
            <v>الدخل</v>
          </cell>
          <cell r="E245" t="str">
            <v>مصروفات عمومية وإدارية</v>
          </cell>
          <cell r="F245" t="str">
            <v>م. مبيعات - تسعير</v>
          </cell>
          <cell r="G245" t="str">
            <v>إيجار سيارات</v>
          </cell>
          <cell r="H245">
            <v>0</v>
          </cell>
          <cell r="I245" t="str">
            <v>مصروفات متنوعة</v>
          </cell>
          <cell r="J245" t="str">
            <v>إيجار سيارات / تسويق - تسعير</v>
          </cell>
          <cell r="K245">
            <v>0</v>
          </cell>
          <cell r="L245">
            <v>0</v>
          </cell>
          <cell r="M245">
            <v>3862.09</v>
          </cell>
          <cell r="N245">
            <v>0</v>
          </cell>
          <cell r="O245">
            <v>3862.09</v>
          </cell>
          <cell r="P245">
            <v>0</v>
          </cell>
          <cell r="Q245">
            <v>3862.09</v>
          </cell>
        </row>
        <row r="246">
          <cell r="B246">
            <v>3020039</v>
          </cell>
          <cell r="C246" t="str">
            <v>أنظمة</v>
          </cell>
          <cell r="D246" t="str">
            <v>الدخل</v>
          </cell>
          <cell r="E246" t="str">
            <v>مصروفات عمومية وإدارية</v>
          </cell>
          <cell r="F246" t="str">
            <v>م. مبيعات - تسعير</v>
          </cell>
          <cell r="G246" t="str">
            <v>م. شحن - جمارك</v>
          </cell>
          <cell r="H246">
            <v>0</v>
          </cell>
          <cell r="I246">
            <v>0</v>
          </cell>
          <cell r="J246" t="str">
            <v>مصروف تخليص جمركي / تسويق - تسعير</v>
          </cell>
          <cell r="K246">
            <v>0</v>
          </cell>
          <cell r="L246">
            <v>0</v>
          </cell>
          <cell r="M246">
            <v>0</v>
          </cell>
          <cell r="N246">
            <v>0</v>
          </cell>
          <cell r="O246">
            <v>0</v>
          </cell>
          <cell r="P246">
            <v>0</v>
          </cell>
          <cell r="Q246">
            <v>0</v>
          </cell>
        </row>
        <row r="247">
          <cell r="B247">
            <v>3020041</v>
          </cell>
          <cell r="C247" t="str">
            <v>أنظمة</v>
          </cell>
          <cell r="D247" t="str">
            <v>الدخل</v>
          </cell>
          <cell r="E247" t="str">
            <v>مصروفات عمومية وإدارية</v>
          </cell>
          <cell r="F247" t="str">
            <v>م. مبيعات - تسعير</v>
          </cell>
          <cell r="G247" t="str">
            <v>سفر وإنتقالات</v>
          </cell>
          <cell r="H247">
            <v>0</v>
          </cell>
          <cell r="I247" t="str">
            <v>سفر وإنتقالات</v>
          </cell>
          <cell r="J247" t="str">
            <v>مصروف شحن ونقل وتحميل / تسويق - تسعير</v>
          </cell>
          <cell r="K247">
            <v>0</v>
          </cell>
          <cell r="L247">
            <v>0</v>
          </cell>
          <cell r="M247">
            <v>0</v>
          </cell>
          <cell r="N247">
            <v>0</v>
          </cell>
          <cell r="O247">
            <v>0</v>
          </cell>
          <cell r="P247">
            <v>0</v>
          </cell>
          <cell r="Q247">
            <v>0</v>
          </cell>
        </row>
        <row r="248">
          <cell r="B248">
            <v>3020047</v>
          </cell>
          <cell r="C248" t="str">
            <v>أنظمة</v>
          </cell>
          <cell r="D248" t="str">
            <v>الدخل</v>
          </cell>
          <cell r="E248" t="str">
            <v>مصروفات عمومية وإدارية</v>
          </cell>
          <cell r="F248" t="str">
            <v>م. مبيعات - تسعير</v>
          </cell>
          <cell r="G248" t="str">
            <v>عينات</v>
          </cell>
          <cell r="H248">
            <v>0</v>
          </cell>
          <cell r="I248">
            <v>0</v>
          </cell>
          <cell r="J248" t="str">
            <v>مصروف عينات / تسويق - تسعير</v>
          </cell>
          <cell r="K248">
            <v>0</v>
          </cell>
          <cell r="L248">
            <v>0</v>
          </cell>
          <cell r="M248">
            <v>0</v>
          </cell>
          <cell r="N248">
            <v>0</v>
          </cell>
          <cell r="O248">
            <v>0</v>
          </cell>
          <cell r="P248">
            <v>0</v>
          </cell>
          <cell r="Q248">
            <v>0</v>
          </cell>
        </row>
        <row r="249">
          <cell r="B249">
            <v>3020056</v>
          </cell>
          <cell r="C249" t="str">
            <v>أنظمة</v>
          </cell>
          <cell r="D249" t="str">
            <v>الدخل</v>
          </cell>
          <cell r="E249" t="str">
            <v>مصروفات عمومية وإدارية</v>
          </cell>
          <cell r="F249" t="str">
            <v>م. مبيعات - تسعير</v>
          </cell>
          <cell r="G249" t="str">
            <v>رسوم حكومية</v>
          </cell>
          <cell r="H249">
            <v>0</v>
          </cell>
          <cell r="I249" t="str">
            <v>رسوم وإشتراكات</v>
          </cell>
          <cell r="J249" t="str">
            <v>خروج وعودة / تسويق - تسعير</v>
          </cell>
          <cell r="K249">
            <v>0</v>
          </cell>
          <cell r="L249">
            <v>0</v>
          </cell>
          <cell r="M249">
            <v>0</v>
          </cell>
          <cell r="N249">
            <v>0</v>
          </cell>
          <cell r="O249">
            <v>0</v>
          </cell>
          <cell r="P249">
            <v>0</v>
          </cell>
          <cell r="Q249">
            <v>0</v>
          </cell>
        </row>
        <row r="250">
          <cell r="B250">
            <v>3020057</v>
          </cell>
          <cell r="C250" t="str">
            <v>أنظمة</v>
          </cell>
          <cell r="D250" t="str">
            <v>الدخل</v>
          </cell>
          <cell r="E250" t="str">
            <v>مصروفات عمومية وإدارية</v>
          </cell>
          <cell r="F250" t="str">
            <v>م. مبيعات - تسعير</v>
          </cell>
          <cell r="G250" t="str">
            <v>سفر وإنتقالات</v>
          </cell>
          <cell r="H250">
            <v>0</v>
          </cell>
          <cell r="I250" t="str">
            <v>سفر وإنتقالات</v>
          </cell>
          <cell r="J250" t="str">
            <v>ايجارات سكن وفندق/ تسويق - تسعير</v>
          </cell>
          <cell r="K250">
            <v>0</v>
          </cell>
          <cell r="L250">
            <v>0</v>
          </cell>
          <cell r="M250">
            <v>0</v>
          </cell>
          <cell r="N250">
            <v>0</v>
          </cell>
          <cell r="O250">
            <v>0</v>
          </cell>
          <cell r="P250">
            <v>0</v>
          </cell>
          <cell r="Q250">
            <v>0</v>
          </cell>
        </row>
        <row r="251">
          <cell r="B251">
            <v>3020059</v>
          </cell>
          <cell r="C251" t="str">
            <v>أنظمة</v>
          </cell>
          <cell r="D251" t="str">
            <v>الدخل</v>
          </cell>
          <cell r="E251" t="str">
            <v>مصروفات عمومية وإدارية</v>
          </cell>
          <cell r="F251" t="str">
            <v>م. مبيعات - تسعير</v>
          </cell>
          <cell r="G251" t="str">
            <v>رسوم حكومية</v>
          </cell>
          <cell r="H251">
            <v>0</v>
          </cell>
          <cell r="I251" t="str">
            <v>رسوم وإشتراكات</v>
          </cell>
          <cell r="J251" t="str">
            <v>مصروف نقل كفالة / تسويق - تسعير</v>
          </cell>
          <cell r="K251">
            <v>0</v>
          </cell>
          <cell r="L251">
            <v>0</v>
          </cell>
          <cell r="M251">
            <v>0</v>
          </cell>
          <cell r="N251">
            <v>0</v>
          </cell>
          <cell r="O251">
            <v>0</v>
          </cell>
          <cell r="P251">
            <v>0</v>
          </cell>
          <cell r="Q251">
            <v>0</v>
          </cell>
        </row>
        <row r="252">
          <cell r="B252">
            <v>3020060</v>
          </cell>
          <cell r="C252" t="str">
            <v>أنظمة</v>
          </cell>
          <cell r="D252" t="str">
            <v>الدخل</v>
          </cell>
          <cell r="E252" t="str">
            <v>مصروفات عمومية وإدارية</v>
          </cell>
          <cell r="F252" t="str">
            <v>م. مبيعات - تسعير</v>
          </cell>
          <cell r="G252" t="str">
            <v>سفر وإنتقالات</v>
          </cell>
          <cell r="H252">
            <v>0</v>
          </cell>
          <cell r="I252" t="str">
            <v>سفر وإنتقالات</v>
          </cell>
          <cell r="J252" t="str">
            <v>م .ضيافة / تسويق - تسعير</v>
          </cell>
          <cell r="K252">
            <v>0</v>
          </cell>
          <cell r="L252">
            <v>0</v>
          </cell>
          <cell r="M252">
            <v>3955.6</v>
          </cell>
          <cell r="N252">
            <v>0</v>
          </cell>
          <cell r="O252">
            <v>3955.6</v>
          </cell>
          <cell r="P252">
            <v>0</v>
          </cell>
          <cell r="Q252">
            <v>3955.6</v>
          </cell>
        </row>
        <row r="253">
          <cell r="B253">
            <v>3020063</v>
          </cell>
          <cell r="C253" t="str">
            <v>أنظمة</v>
          </cell>
          <cell r="D253" t="str">
            <v>الدخل</v>
          </cell>
          <cell r="E253" t="str">
            <v>مصروفات عمومية وإدارية</v>
          </cell>
          <cell r="F253" t="str">
            <v>م. مبيعات - تسعير</v>
          </cell>
          <cell r="G253" t="str">
            <v>صيانة</v>
          </cell>
          <cell r="H253">
            <v>0</v>
          </cell>
          <cell r="I253" t="str">
            <v>صيانة وإصلاح</v>
          </cell>
          <cell r="J253" t="str">
            <v>برمجية وصيانة حاسب / تسويق - تسعير</v>
          </cell>
          <cell r="K253">
            <v>0</v>
          </cell>
          <cell r="L253">
            <v>0</v>
          </cell>
          <cell r="M253">
            <v>1490</v>
          </cell>
          <cell r="N253">
            <v>0</v>
          </cell>
          <cell r="O253">
            <v>1490</v>
          </cell>
          <cell r="P253">
            <v>0</v>
          </cell>
          <cell r="Q253">
            <v>1490</v>
          </cell>
        </row>
        <row r="254">
          <cell r="B254">
            <v>3020064</v>
          </cell>
          <cell r="C254" t="str">
            <v>أنظمة</v>
          </cell>
          <cell r="D254" t="str">
            <v>الدخل</v>
          </cell>
          <cell r="E254" t="str">
            <v>مصروفات عمومية وإدارية</v>
          </cell>
          <cell r="F254" t="str">
            <v>م. مبيعات - تسعير</v>
          </cell>
          <cell r="G254" t="str">
            <v>تأمين سيارات</v>
          </cell>
          <cell r="H254">
            <v>0</v>
          </cell>
          <cell r="I254" t="str">
            <v>تأمين</v>
          </cell>
          <cell r="J254" t="str">
            <v>تامين سيارات / تسويق - تسعير</v>
          </cell>
          <cell r="K254">
            <v>0</v>
          </cell>
          <cell r="L254">
            <v>0</v>
          </cell>
          <cell r="M254">
            <v>2259.4900000000002</v>
          </cell>
          <cell r="N254">
            <v>0</v>
          </cell>
          <cell r="O254">
            <v>2259.4900000000002</v>
          </cell>
          <cell r="P254">
            <v>0</v>
          </cell>
          <cell r="Q254">
            <v>2259.4900000000002</v>
          </cell>
        </row>
        <row r="255">
          <cell r="B255">
            <v>3020065</v>
          </cell>
          <cell r="C255" t="str">
            <v>أنظمة</v>
          </cell>
          <cell r="D255" t="str">
            <v>الدخل</v>
          </cell>
          <cell r="E255" t="str">
            <v>مصروفات عمومية وإدارية</v>
          </cell>
          <cell r="F255" t="str">
            <v>م. مبيعات - تسعير</v>
          </cell>
          <cell r="G255" t="str">
            <v>الرواتب وما في حكمها</v>
          </cell>
          <cell r="H255" t="str">
            <v>تأمينات إجتماعية</v>
          </cell>
          <cell r="I255" t="str">
            <v>الرواتب وما في حكمها</v>
          </cell>
          <cell r="J255" t="str">
            <v>تامينات اجتماعية / تسويق - تسعير</v>
          </cell>
          <cell r="K255">
            <v>0</v>
          </cell>
          <cell r="L255">
            <v>0</v>
          </cell>
          <cell r="M255">
            <v>23426.010000000002</v>
          </cell>
          <cell r="N255">
            <v>0</v>
          </cell>
          <cell r="O255">
            <v>23426.010000000002</v>
          </cell>
          <cell r="P255">
            <v>0</v>
          </cell>
          <cell r="Q255">
            <v>23426.010000000002</v>
          </cell>
        </row>
        <row r="256">
          <cell r="B256">
            <v>3020066</v>
          </cell>
          <cell r="C256" t="str">
            <v>أنظمة</v>
          </cell>
          <cell r="D256" t="str">
            <v>الدخل</v>
          </cell>
          <cell r="E256" t="str">
            <v>مصروفات عمومية وإدارية</v>
          </cell>
          <cell r="F256" t="str">
            <v>م. مبيعات - تسعير</v>
          </cell>
          <cell r="G256" t="str">
            <v>مصروفات متنوعة</v>
          </cell>
          <cell r="H256">
            <v>0</v>
          </cell>
          <cell r="I256" t="str">
            <v>مصروفات متنوعة</v>
          </cell>
          <cell r="J256" t="str">
            <v>هدايا ونثريات متنوعة/ تسويق - تسعير</v>
          </cell>
          <cell r="K256">
            <v>0</v>
          </cell>
          <cell r="L256">
            <v>0</v>
          </cell>
          <cell r="M256">
            <v>11100</v>
          </cell>
          <cell r="N256">
            <v>0</v>
          </cell>
          <cell r="O256">
            <v>11100</v>
          </cell>
          <cell r="P256">
            <v>0</v>
          </cell>
          <cell r="Q256">
            <v>11100</v>
          </cell>
        </row>
        <row r="257">
          <cell r="B257">
            <v>3030001</v>
          </cell>
          <cell r="C257" t="str">
            <v>أنظمة</v>
          </cell>
          <cell r="D257" t="str">
            <v>الدخل</v>
          </cell>
          <cell r="E257" t="str">
            <v>مصروفات عمومية وإدارية</v>
          </cell>
          <cell r="F257" t="str">
            <v>م. إدارية وعمومية</v>
          </cell>
          <cell r="G257" t="str">
            <v>الرواتب وما في حكمها</v>
          </cell>
          <cell r="H257" t="str">
            <v>الراتب الأساسي</v>
          </cell>
          <cell r="I257" t="str">
            <v>الرواتب وما في حكمها</v>
          </cell>
          <cell r="J257" t="str">
            <v>اجور ورواتب / اداريه</v>
          </cell>
          <cell r="K257">
            <v>0</v>
          </cell>
          <cell r="L257">
            <v>0</v>
          </cell>
          <cell r="M257">
            <v>5016913.67</v>
          </cell>
          <cell r="N257">
            <v>107839</v>
          </cell>
          <cell r="O257">
            <v>4909074.67</v>
          </cell>
          <cell r="P257">
            <v>0</v>
          </cell>
          <cell r="Q257">
            <v>4909074.67</v>
          </cell>
        </row>
        <row r="258">
          <cell r="B258">
            <v>3030002</v>
          </cell>
          <cell r="C258" t="str">
            <v>أنظمة</v>
          </cell>
          <cell r="D258" t="str">
            <v>الدخل</v>
          </cell>
          <cell r="E258" t="str">
            <v>مصروفات عمومية وإدارية</v>
          </cell>
          <cell r="F258" t="str">
            <v>م. إدارية وعمومية</v>
          </cell>
          <cell r="G258" t="str">
            <v>الرواتب وما في حكمها</v>
          </cell>
          <cell r="H258" t="str">
            <v>بدل سكن</v>
          </cell>
          <cell r="I258" t="str">
            <v>الرواتب وما في حكمها</v>
          </cell>
          <cell r="J258" t="str">
            <v>بدل سكن / اداريه</v>
          </cell>
          <cell r="K258">
            <v>0</v>
          </cell>
          <cell r="L258">
            <v>0</v>
          </cell>
          <cell r="M258">
            <v>574086</v>
          </cell>
          <cell r="N258">
            <v>0</v>
          </cell>
          <cell r="O258">
            <v>574086</v>
          </cell>
          <cell r="P258">
            <v>0</v>
          </cell>
          <cell r="Q258">
            <v>574086</v>
          </cell>
        </row>
        <row r="259">
          <cell r="B259">
            <v>3030003</v>
          </cell>
          <cell r="C259" t="str">
            <v>أنظمة</v>
          </cell>
          <cell r="D259" t="str">
            <v>الدخل</v>
          </cell>
          <cell r="E259" t="str">
            <v>مصروفات عمومية وإدارية</v>
          </cell>
          <cell r="F259" t="str">
            <v>م. إدارية وعمومية</v>
          </cell>
          <cell r="G259" t="str">
            <v>الرواتب وما في حكمها</v>
          </cell>
          <cell r="H259" t="str">
            <v>بدل إنتقال</v>
          </cell>
          <cell r="I259" t="str">
            <v>الرواتب وما في حكمها</v>
          </cell>
          <cell r="J259" t="str">
            <v>بدل انتقال / اداريه</v>
          </cell>
          <cell r="K259">
            <v>0</v>
          </cell>
          <cell r="L259">
            <v>0</v>
          </cell>
          <cell r="M259">
            <v>272935.02</v>
          </cell>
          <cell r="N259">
            <v>0</v>
          </cell>
          <cell r="O259">
            <v>272935.02</v>
          </cell>
          <cell r="P259">
            <v>0</v>
          </cell>
          <cell r="Q259">
            <v>272935.02</v>
          </cell>
        </row>
        <row r="260">
          <cell r="B260">
            <v>3030004</v>
          </cell>
          <cell r="C260" t="str">
            <v>أنظمة</v>
          </cell>
          <cell r="D260" t="str">
            <v>الدخل</v>
          </cell>
          <cell r="E260" t="str">
            <v>مصروفات عمومية وإدارية</v>
          </cell>
          <cell r="F260" t="str">
            <v>م. إدارية وعمومية</v>
          </cell>
          <cell r="G260" t="str">
            <v>الرواتب وما في حكمها</v>
          </cell>
          <cell r="H260" t="str">
            <v>بدل تذاكر سفر</v>
          </cell>
          <cell r="I260" t="str">
            <v>الرواتب وما في حكمها</v>
          </cell>
          <cell r="J260" t="str">
            <v>بدل تذاكر سفر / اداريه</v>
          </cell>
          <cell r="K260">
            <v>0</v>
          </cell>
          <cell r="L260">
            <v>0</v>
          </cell>
          <cell r="M260">
            <v>92368.61</v>
          </cell>
          <cell r="N260">
            <v>5700</v>
          </cell>
          <cell r="O260">
            <v>86668.61</v>
          </cell>
          <cell r="P260">
            <v>0</v>
          </cell>
          <cell r="Q260">
            <v>86668.61</v>
          </cell>
        </row>
        <row r="261">
          <cell r="B261">
            <v>3030005</v>
          </cell>
          <cell r="C261" t="str">
            <v>أنظمة</v>
          </cell>
          <cell r="D261" t="str">
            <v>الدخل</v>
          </cell>
          <cell r="E261" t="str">
            <v>مصروفات عمومية وإدارية</v>
          </cell>
          <cell r="F261" t="str">
            <v>م. إدارية وعمومية</v>
          </cell>
          <cell r="G261" t="str">
            <v>الرواتب وما في حكمها</v>
          </cell>
          <cell r="H261" t="str">
            <v>بدل إتصال</v>
          </cell>
          <cell r="I261" t="str">
            <v>الرواتب وما في حكمها</v>
          </cell>
          <cell r="J261" t="str">
            <v>بدل اتصال _ اداريه</v>
          </cell>
          <cell r="K261">
            <v>0</v>
          </cell>
          <cell r="L261">
            <v>0</v>
          </cell>
          <cell r="M261">
            <v>36520</v>
          </cell>
          <cell r="N261">
            <v>0</v>
          </cell>
          <cell r="O261">
            <v>36520</v>
          </cell>
          <cell r="P261">
            <v>0</v>
          </cell>
          <cell r="Q261">
            <v>36520</v>
          </cell>
        </row>
        <row r="262">
          <cell r="B262">
            <v>3030006</v>
          </cell>
          <cell r="C262" t="str">
            <v>أنظمة</v>
          </cell>
          <cell r="D262" t="str">
            <v>الدخل</v>
          </cell>
          <cell r="E262" t="str">
            <v>مصروفات عمومية وإدارية</v>
          </cell>
          <cell r="F262" t="str">
            <v>م. إدارية وعمومية</v>
          </cell>
          <cell r="G262" t="str">
            <v>الرواتب وما في حكمها</v>
          </cell>
          <cell r="H262" t="str">
            <v>أجر  إضافي</v>
          </cell>
          <cell r="I262" t="str">
            <v>الرواتب وما في حكمها</v>
          </cell>
          <cell r="J262" t="str">
            <v>اجر اضافى _ اداريه</v>
          </cell>
          <cell r="K262">
            <v>0</v>
          </cell>
          <cell r="L262">
            <v>0</v>
          </cell>
          <cell r="M262">
            <v>3435</v>
          </cell>
          <cell r="N262">
            <v>0</v>
          </cell>
          <cell r="O262">
            <v>3435</v>
          </cell>
          <cell r="P262">
            <v>0</v>
          </cell>
          <cell r="Q262">
            <v>3435</v>
          </cell>
        </row>
        <row r="263">
          <cell r="B263">
            <v>3030007</v>
          </cell>
          <cell r="C263" t="str">
            <v>أنظمة</v>
          </cell>
          <cell r="D263" t="str">
            <v>الدخل</v>
          </cell>
          <cell r="E263" t="str">
            <v>مصروفات عمومية وإدارية</v>
          </cell>
          <cell r="F263" t="str">
            <v>م. إدارية وعمومية</v>
          </cell>
          <cell r="G263" t="str">
            <v>الرواتب وما في حكمها</v>
          </cell>
          <cell r="H263" t="str">
            <v>بدلات أخري</v>
          </cell>
          <cell r="I263" t="str">
            <v>الرواتب وما في حكمها</v>
          </cell>
          <cell r="J263" t="str">
            <v>اخري _ ادارية</v>
          </cell>
          <cell r="K263">
            <v>0</v>
          </cell>
          <cell r="L263">
            <v>0</v>
          </cell>
          <cell r="M263">
            <v>6947</v>
          </cell>
          <cell r="N263">
            <v>0</v>
          </cell>
          <cell r="O263">
            <v>6947</v>
          </cell>
          <cell r="P263">
            <v>0</v>
          </cell>
          <cell r="Q263">
            <v>6947</v>
          </cell>
        </row>
        <row r="264">
          <cell r="B264">
            <v>3030008</v>
          </cell>
          <cell r="C264" t="str">
            <v>أنظمة</v>
          </cell>
          <cell r="D264" t="str">
            <v>الدخل</v>
          </cell>
          <cell r="E264" t="str">
            <v>مصروفات عمومية وإدارية</v>
          </cell>
          <cell r="F264" t="str">
            <v>م. إدارية وعمومية</v>
          </cell>
          <cell r="G264" t="str">
            <v>الرواتب وما في حكمها</v>
          </cell>
          <cell r="H264">
            <v>0</v>
          </cell>
          <cell r="I264" t="str">
            <v>الرواتب وما في حكمها</v>
          </cell>
          <cell r="J264" t="str">
            <v>بدل طعام / اداريه</v>
          </cell>
          <cell r="K264">
            <v>0</v>
          </cell>
          <cell r="L264">
            <v>0</v>
          </cell>
          <cell r="M264">
            <v>0</v>
          </cell>
          <cell r="N264">
            <v>0</v>
          </cell>
          <cell r="O264">
            <v>0</v>
          </cell>
          <cell r="P264">
            <v>0</v>
          </cell>
          <cell r="Q264">
            <v>0</v>
          </cell>
        </row>
        <row r="265">
          <cell r="B265">
            <v>3030009</v>
          </cell>
          <cell r="C265" t="str">
            <v>أنظمة</v>
          </cell>
          <cell r="D265" t="str">
            <v>الدخل</v>
          </cell>
          <cell r="E265" t="str">
            <v>مصروفات عمومية وإدارية</v>
          </cell>
          <cell r="F265" t="str">
            <v>م. إدارية وعمومية</v>
          </cell>
          <cell r="G265" t="str">
            <v>الرواتب وما في حكمها</v>
          </cell>
          <cell r="H265" t="str">
            <v>مقابل مالي</v>
          </cell>
          <cell r="I265" t="str">
            <v>الرواتب وما في حكمها</v>
          </cell>
          <cell r="J265" t="str">
            <v>مقابل مالي / اداريه</v>
          </cell>
          <cell r="K265">
            <v>0</v>
          </cell>
          <cell r="L265">
            <v>0</v>
          </cell>
          <cell r="M265">
            <v>109140</v>
          </cell>
          <cell r="N265">
            <v>0</v>
          </cell>
          <cell r="O265">
            <v>109140</v>
          </cell>
          <cell r="P265">
            <v>0</v>
          </cell>
          <cell r="Q265">
            <v>109140</v>
          </cell>
        </row>
        <row r="266">
          <cell r="B266">
            <v>3030010</v>
          </cell>
          <cell r="C266" t="str">
            <v>أنظمة</v>
          </cell>
          <cell r="D266" t="str">
            <v>الدخل</v>
          </cell>
          <cell r="E266" t="str">
            <v>مصروفات عمومية وإدارية</v>
          </cell>
          <cell r="F266" t="str">
            <v>م. إدارية وعمومية</v>
          </cell>
          <cell r="G266" t="str">
            <v>رسوم حكومية</v>
          </cell>
          <cell r="H266">
            <v>0</v>
          </cell>
          <cell r="I266" t="str">
            <v>رسوم وإشتراكات</v>
          </cell>
          <cell r="J266" t="str">
            <v>تجديد الاقامات وخروج وعوده وفحص طبي وكارت عمل _ اداريه</v>
          </cell>
          <cell r="K266">
            <v>0</v>
          </cell>
          <cell r="L266">
            <v>0</v>
          </cell>
          <cell r="M266">
            <v>31007.71</v>
          </cell>
          <cell r="N266">
            <v>0</v>
          </cell>
          <cell r="O266">
            <v>31007.71</v>
          </cell>
          <cell r="P266">
            <v>0</v>
          </cell>
          <cell r="Q266">
            <v>31007.71</v>
          </cell>
        </row>
        <row r="267">
          <cell r="B267">
            <v>3030011</v>
          </cell>
          <cell r="C267" t="str">
            <v>أنظمة</v>
          </cell>
          <cell r="D267" t="str">
            <v>الدخل</v>
          </cell>
          <cell r="E267" t="str">
            <v>مصروفات عمومية وإدارية</v>
          </cell>
          <cell r="F267" t="str">
            <v>م. إدارية وعمومية</v>
          </cell>
          <cell r="G267" t="str">
            <v>مكافآت - حوافز</v>
          </cell>
          <cell r="H267">
            <v>0</v>
          </cell>
          <cell r="I267" t="str">
            <v>الرواتب وما في حكمها</v>
          </cell>
          <cell r="J267" t="str">
            <v>مكافاه وحوافز وهدايا واخرى / اداريه</v>
          </cell>
          <cell r="K267">
            <v>0</v>
          </cell>
          <cell r="L267">
            <v>0</v>
          </cell>
          <cell r="M267">
            <v>1312350</v>
          </cell>
          <cell r="N267">
            <v>0</v>
          </cell>
          <cell r="O267">
            <v>1312350</v>
          </cell>
          <cell r="P267">
            <v>0</v>
          </cell>
          <cell r="Q267">
            <v>1312350</v>
          </cell>
        </row>
        <row r="268">
          <cell r="B268">
            <v>3030012</v>
          </cell>
          <cell r="C268" t="str">
            <v>أنظمة</v>
          </cell>
          <cell r="D268" t="str">
            <v>الدخل</v>
          </cell>
          <cell r="E268" t="str">
            <v>مصروفات عمومية وإدارية</v>
          </cell>
          <cell r="F268" t="str">
            <v>م. إدارية وعمومية</v>
          </cell>
          <cell r="G268" t="str">
            <v>مصروفات متنوعة</v>
          </cell>
          <cell r="H268">
            <v>0</v>
          </cell>
          <cell r="I268" t="str">
            <v>مصروفات متنوعة</v>
          </cell>
          <cell r="J268" t="str">
            <v>أرباح تمويل / اداريه</v>
          </cell>
          <cell r="K268">
            <v>0</v>
          </cell>
          <cell r="L268">
            <v>0</v>
          </cell>
          <cell r="M268">
            <v>0</v>
          </cell>
          <cell r="N268">
            <v>0</v>
          </cell>
          <cell r="O268">
            <v>0</v>
          </cell>
          <cell r="P268">
            <v>0</v>
          </cell>
          <cell r="Q268">
            <v>0</v>
          </cell>
        </row>
        <row r="269">
          <cell r="B269">
            <v>3030013</v>
          </cell>
          <cell r="C269" t="str">
            <v>أنظمة</v>
          </cell>
          <cell r="D269" t="str">
            <v>الدخل</v>
          </cell>
          <cell r="E269" t="str">
            <v>مصروفات عمومية وإدارية</v>
          </cell>
          <cell r="F269" t="str">
            <v>م. إدارية وعمومية</v>
          </cell>
          <cell r="G269" t="str">
            <v>تأمين طبي</v>
          </cell>
          <cell r="H269">
            <v>0</v>
          </cell>
          <cell r="I269" t="str">
            <v>تأمين</v>
          </cell>
          <cell r="J269" t="str">
            <v>تأمين طبى/ اداريه</v>
          </cell>
          <cell r="K269">
            <v>0</v>
          </cell>
          <cell r="L269">
            <v>0</v>
          </cell>
          <cell r="M269">
            <v>398742.74</v>
          </cell>
          <cell r="N269">
            <v>0</v>
          </cell>
          <cell r="O269">
            <v>398742.74</v>
          </cell>
          <cell r="P269">
            <v>0</v>
          </cell>
          <cell r="Q269">
            <v>398742.74</v>
          </cell>
        </row>
        <row r="270">
          <cell r="B270">
            <v>3030014</v>
          </cell>
          <cell r="C270" t="str">
            <v>أنظمة</v>
          </cell>
          <cell r="D270" t="str">
            <v>الدخل</v>
          </cell>
          <cell r="E270" t="str">
            <v>مصروفات عمومية وإدارية</v>
          </cell>
          <cell r="F270" t="str">
            <v>م. إدارية وعمومية</v>
          </cell>
          <cell r="G270" t="str">
            <v>الرواتب وما في حكمها</v>
          </cell>
          <cell r="H270" t="str">
            <v>تأمينات إجتماعية</v>
          </cell>
          <cell r="I270" t="str">
            <v>الرواتب وما في حكمها</v>
          </cell>
          <cell r="J270" t="str">
            <v>تأمينات إجتماعية/ادريه</v>
          </cell>
          <cell r="K270">
            <v>0</v>
          </cell>
          <cell r="L270">
            <v>0</v>
          </cell>
          <cell r="M270">
            <v>1435189.82</v>
          </cell>
          <cell r="N270">
            <v>520</v>
          </cell>
          <cell r="O270">
            <v>1434669.82</v>
          </cell>
          <cell r="P270">
            <v>0</v>
          </cell>
          <cell r="Q270">
            <v>1434669.82</v>
          </cell>
        </row>
        <row r="271">
          <cell r="B271">
            <v>3030015</v>
          </cell>
          <cell r="C271" t="str">
            <v>أنظمة</v>
          </cell>
          <cell r="D271" t="str">
            <v>الدخل</v>
          </cell>
          <cell r="E271" t="str">
            <v>مصروفات عمومية وإدارية</v>
          </cell>
          <cell r="F271" t="str">
            <v>م. إدارية وعمومية</v>
          </cell>
          <cell r="G271" t="str">
            <v>تأمين طبي</v>
          </cell>
          <cell r="H271">
            <v>0</v>
          </cell>
          <cell r="I271" t="str">
            <v>تأمين</v>
          </cell>
          <cell r="J271" t="str">
            <v>أدوية وعلاج / اداريه</v>
          </cell>
          <cell r="K271">
            <v>0</v>
          </cell>
          <cell r="L271">
            <v>0</v>
          </cell>
          <cell r="M271">
            <v>6305.25</v>
          </cell>
          <cell r="N271">
            <v>0</v>
          </cell>
          <cell r="O271">
            <v>6305.25</v>
          </cell>
          <cell r="P271">
            <v>0</v>
          </cell>
          <cell r="Q271">
            <v>6305.25</v>
          </cell>
        </row>
        <row r="272">
          <cell r="B272">
            <v>3030016</v>
          </cell>
          <cell r="C272" t="str">
            <v>أنظمة</v>
          </cell>
          <cell r="D272" t="str">
            <v>الدخل</v>
          </cell>
          <cell r="E272" t="str">
            <v>مصروفات عمومية وإدارية</v>
          </cell>
          <cell r="F272" t="str">
            <v>م. إدارية وعمومية</v>
          </cell>
          <cell r="G272" t="str">
            <v>مكافأة نهاية الخدمة</v>
          </cell>
          <cell r="H272">
            <v>0</v>
          </cell>
          <cell r="I272" t="str">
            <v>الرواتب وما في حكمها</v>
          </cell>
          <cell r="J272" t="str">
            <v>مكافأة نهاية خدمة / اداريه</v>
          </cell>
          <cell r="K272">
            <v>0</v>
          </cell>
          <cell r="L272">
            <v>0</v>
          </cell>
          <cell r="M272">
            <v>1701771.79</v>
          </cell>
          <cell r="N272">
            <v>1226212.78997</v>
          </cell>
          <cell r="O272">
            <v>475559.00003</v>
          </cell>
          <cell r="P272">
            <v>0</v>
          </cell>
          <cell r="Q272">
            <v>475559.00003</v>
          </cell>
        </row>
        <row r="273">
          <cell r="B273">
            <v>3030017</v>
          </cell>
          <cell r="C273" t="str">
            <v>أنظمة</v>
          </cell>
          <cell r="D273" t="str">
            <v>الدخل</v>
          </cell>
          <cell r="E273" t="str">
            <v>مصروفات عمومية وإدارية</v>
          </cell>
          <cell r="F273" t="str">
            <v>م. إدارية وعمومية</v>
          </cell>
          <cell r="G273" t="str">
            <v>بدل أجازة</v>
          </cell>
          <cell r="H273">
            <v>0</v>
          </cell>
          <cell r="I273" t="str">
            <v>الرواتب وما في حكمها</v>
          </cell>
          <cell r="J273" t="str">
            <v>بدل أجازات / إداريه</v>
          </cell>
          <cell r="K273">
            <v>0</v>
          </cell>
          <cell r="L273">
            <v>0</v>
          </cell>
          <cell r="M273">
            <v>934508.08000000007</v>
          </cell>
          <cell r="N273">
            <v>0</v>
          </cell>
          <cell r="O273">
            <v>934508.08000000007</v>
          </cell>
          <cell r="P273">
            <v>0</v>
          </cell>
          <cell r="Q273">
            <v>934508.08000000007</v>
          </cell>
        </row>
        <row r="274">
          <cell r="B274">
            <v>3030018</v>
          </cell>
          <cell r="C274" t="str">
            <v>أنظمة</v>
          </cell>
          <cell r="D274" t="str">
            <v>الدخل</v>
          </cell>
          <cell r="E274" t="str">
            <v>مصروفات عمومية وإدارية</v>
          </cell>
          <cell r="F274" t="str">
            <v>م. إدارية وعمومية</v>
          </cell>
          <cell r="G274" t="str">
            <v>كهرباء - مياه</v>
          </cell>
          <cell r="H274">
            <v>0</v>
          </cell>
          <cell r="I274" t="str">
            <v>كهرباء ومياه</v>
          </cell>
          <cell r="J274" t="str">
            <v>كهرباء و مياه _اداريه</v>
          </cell>
          <cell r="K274">
            <v>0</v>
          </cell>
          <cell r="L274">
            <v>0</v>
          </cell>
          <cell r="M274">
            <v>32721.32</v>
          </cell>
          <cell r="N274">
            <v>330</v>
          </cell>
          <cell r="O274">
            <v>32391.32</v>
          </cell>
          <cell r="P274">
            <v>0</v>
          </cell>
          <cell r="Q274">
            <v>32391.32</v>
          </cell>
        </row>
        <row r="275">
          <cell r="B275">
            <v>3030020</v>
          </cell>
          <cell r="C275" t="str">
            <v>أنظمة</v>
          </cell>
          <cell r="D275" t="str">
            <v>الدخل</v>
          </cell>
          <cell r="E275" t="str">
            <v>مصروفات عمومية وإدارية</v>
          </cell>
          <cell r="F275" t="str">
            <v>م. إدارية وعمومية</v>
          </cell>
          <cell r="G275" t="str">
            <v>قرطاسية</v>
          </cell>
          <cell r="H275">
            <v>0</v>
          </cell>
          <cell r="I275" t="str">
            <v>مصروفات متنوعة</v>
          </cell>
          <cell r="J275" t="str">
            <v>ادوات مكتبيه و مطبوعات _ اداريه</v>
          </cell>
          <cell r="K275">
            <v>0</v>
          </cell>
          <cell r="L275">
            <v>0</v>
          </cell>
          <cell r="M275">
            <v>40732.160000000003</v>
          </cell>
          <cell r="N275">
            <v>13</v>
          </cell>
          <cell r="O275">
            <v>40719.160000000003</v>
          </cell>
          <cell r="P275">
            <v>0</v>
          </cell>
          <cell r="Q275">
            <v>40719.160000000003</v>
          </cell>
        </row>
        <row r="276">
          <cell r="B276">
            <v>3030022</v>
          </cell>
          <cell r="C276" t="str">
            <v>أنظمة</v>
          </cell>
          <cell r="D276" t="str">
            <v>الدخل</v>
          </cell>
          <cell r="E276" t="str">
            <v>مصروفات عمومية وإدارية</v>
          </cell>
          <cell r="F276" t="str">
            <v>م. إدارية وعمومية</v>
          </cell>
          <cell r="G276" t="str">
            <v>إيجار سكن</v>
          </cell>
          <cell r="H276">
            <v>0</v>
          </cell>
          <cell r="I276" t="str">
            <v>مصروفات متنوعة</v>
          </cell>
          <cell r="J276" t="str">
            <v>ايجار السكن _ اداري</v>
          </cell>
          <cell r="K276">
            <v>0</v>
          </cell>
          <cell r="L276">
            <v>0</v>
          </cell>
          <cell r="M276">
            <v>31136.170000000002</v>
          </cell>
          <cell r="N276">
            <v>0</v>
          </cell>
          <cell r="O276">
            <v>31136.170000000002</v>
          </cell>
          <cell r="P276">
            <v>0</v>
          </cell>
          <cell r="Q276">
            <v>31136.170000000002</v>
          </cell>
        </row>
        <row r="277">
          <cell r="B277">
            <v>3030025</v>
          </cell>
          <cell r="C277" t="str">
            <v>أنظمة</v>
          </cell>
          <cell r="D277" t="str">
            <v>الدخل</v>
          </cell>
          <cell r="E277" t="str">
            <v>مصروفات عمومية وإدارية</v>
          </cell>
          <cell r="F277" t="str">
            <v>م. إدارية وعمومية</v>
          </cell>
          <cell r="G277" t="str">
            <v>محروقات</v>
          </cell>
          <cell r="H277">
            <v>0</v>
          </cell>
          <cell r="I277" t="str">
            <v>سفر وإنتقالات</v>
          </cell>
          <cell r="J277" t="str">
            <v>زيوت ومحروقات_اداريه</v>
          </cell>
          <cell r="K277">
            <v>0</v>
          </cell>
          <cell r="L277">
            <v>0</v>
          </cell>
          <cell r="M277">
            <v>61093.72</v>
          </cell>
          <cell r="N277">
            <v>0</v>
          </cell>
          <cell r="O277">
            <v>61093.72</v>
          </cell>
          <cell r="P277">
            <v>0</v>
          </cell>
          <cell r="Q277">
            <v>61093.72</v>
          </cell>
        </row>
        <row r="278">
          <cell r="B278">
            <v>3030029</v>
          </cell>
          <cell r="C278" t="str">
            <v>أنظمة</v>
          </cell>
          <cell r="D278" t="str">
            <v>الدخل</v>
          </cell>
          <cell r="E278" t="str">
            <v>مصروفات عمومية وإدارية</v>
          </cell>
          <cell r="F278" t="str">
            <v>م. إدارية وعمومية</v>
          </cell>
          <cell r="G278" t="str">
            <v>صيانة سيارات</v>
          </cell>
          <cell r="H278">
            <v>0</v>
          </cell>
          <cell r="I278" t="str">
            <v>صيانة وإصلاح</v>
          </cell>
          <cell r="J278" t="str">
            <v>صيانه و قطع غيار سيارات _ اداريه</v>
          </cell>
          <cell r="K278">
            <v>0</v>
          </cell>
          <cell r="L278">
            <v>0</v>
          </cell>
          <cell r="M278">
            <v>36360.020000000004</v>
          </cell>
          <cell r="N278">
            <v>0</v>
          </cell>
          <cell r="O278">
            <v>36360.020000000004</v>
          </cell>
          <cell r="P278">
            <v>0</v>
          </cell>
          <cell r="Q278">
            <v>36360.020000000004</v>
          </cell>
        </row>
        <row r="279">
          <cell r="B279">
            <v>3030032</v>
          </cell>
          <cell r="C279" t="str">
            <v>أنظمة</v>
          </cell>
          <cell r="D279" t="str">
            <v>الدخل</v>
          </cell>
          <cell r="E279" t="str">
            <v>مصروفات عمومية وإدارية</v>
          </cell>
          <cell r="F279" t="str">
            <v>م. إدارية وعمومية</v>
          </cell>
          <cell r="G279" t="str">
            <v>مهمات</v>
          </cell>
          <cell r="H279">
            <v>0</v>
          </cell>
          <cell r="I279" t="str">
            <v>مصروفات متنوعة</v>
          </cell>
          <cell r="J279" t="str">
            <v>مصروف  مستهلكة ومهمات _ ادارية</v>
          </cell>
          <cell r="K279">
            <v>0</v>
          </cell>
          <cell r="L279">
            <v>0</v>
          </cell>
          <cell r="M279">
            <v>9376.57</v>
          </cell>
          <cell r="N279">
            <v>0</v>
          </cell>
          <cell r="O279">
            <v>9376.57</v>
          </cell>
          <cell r="P279">
            <v>0</v>
          </cell>
          <cell r="Q279">
            <v>9376.57</v>
          </cell>
        </row>
        <row r="280">
          <cell r="B280">
            <v>3030034</v>
          </cell>
          <cell r="C280" t="str">
            <v>أنظمة</v>
          </cell>
          <cell r="D280" t="str">
            <v>الدخل</v>
          </cell>
          <cell r="E280" t="str">
            <v>مصروفات عمومية وإدارية</v>
          </cell>
          <cell r="F280" t="str">
            <v>م. إدارية وعمومية</v>
          </cell>
          <cell r="G280" t="str">
            <v>مهمات</v>
          </cell>
          <cell r="H280">
            <v>0</v>
          </cell>
          <cell r="I280" t="str">
            <v>مصروفات متنوعة</v>
          </cell>
          <cell r="J280" t="str">
            <v>مستلزمات اعاشة سكن / ادارية 0</v>
          </cell>
          <cell r="K280">
            <v>0</v>
          </cell>
          <cell r="L280">
            <v>0</v>
          </cell>
          <cell r="M280">
            <v>4400</v>
          </cell>
          <cell r="N280">
            <v>0</v>
          </cell>
          <cell r="O280">
            <v>4400</v>
          </cell>
          <cell r="P280">
            <v>0</v>
          </cell>
          <cell r="Q280">
            <v>4400</v>
          </cell>
        </row>
        <row r="281">
          <cell r="B281">
            <v>3030036</v>
          </cell>
          <cell r="C281" t="str">
            <v>أنظمة</v>
          </cell>
          <cell r="D281" t="str">
            <v>الدخل</v>
          </cell>
          <cell r="E281" t="str">
            <v>مصروفات عمومية وإدارية</v>
          </cell>
          <cell r="F281" t="str">
            <v>م. إدارية وعمومية</v>
          </cell>
          <cell r="G281" t="str">
            <v>تأمين سيارات</v>
          </cell>
          <cell r="H281">
            <v>0</v>
          </cell>
          <cell r="I281" t="str">
            <v>تأمين</v>
          </cell>
          <cell r="J281" t="str">
            <v>تامين سيارات _ ادارية</v>
          </cell>
          <cell r="K281">
            <v>0</v>
          </cell>
          <cell r="L281">
            <v>0</v>
          </cell>
          <cell r="M281">
            <v>45616.05</v>
          </cell>
          <cell r="N281">
            <v>0</v>
          </cell>
          <cell r="O281">
            <v>45616.05</v>
          </cell>
          <cell r="P281">
            <v>0</v>
          </cell>
          <cell r="Q281">
            <v>45616.05</v>
          </cell>
        </row>
        <row r="282">
          <cell r="B282">
            <v>3030037</v>
          </cell>
          <cell r="C282" t="str">
            <v>أنظمة</v>
          </cell>
          <cell r="D282" t="str">
            <v>الدخل</v>
          </cell>
          <cell r="E282" t="str">
            <v>مصروفات عمومية وإدارية</v>
          </cell>
          <cell r="F282" t="str">
            <v>م. إدارية وعمومية</v>
          </cell>
          <cell r="G282" t="str">
            <v>مصروفات متنوعة</v>
          </cell>
          <cell r="H282">
            <v>0</v>
          </cell>
          <cell r="I282" t="str">
            <v>مصروفات متنوعة</v>
          </cell>
          <cell r="J282" t="str">
            <v>مصاريف متنوعه _ اداريه</v>
          </cell>
          <cell r="K282">
            <v>0</v>
          </cell>
          <cell r="L282">
            <v>0</v>
          </cell>
          <cell r="M282">
            <v>100.07000000000001</v>
          </cell>
          <cell r="N282">
            <v>0</v>
          </cell>
          <cell r="O282">
            <v>100.07000000000001</v>
          </cell>
          <cell r="P282">
            <v>0</v>
          </cell>
          <cell r="Q282">
            <v>100.07000000000001</v>
          </cell>
        </row>
        <row r="283">
          <cell r="B283">
            <v>3030038</v>
          </cell>
          <cell r="C283" t="str">
            <v>أنظمة</v>
          </cell>
          <cell r="D283" t="str">
            <v>الدخل</v>
          </cell>
          <cell r="E283" t="str">
            <v>مصروفات عمومية وإدارية</v>
          </cell>
          <cell r="F283" t="str">
            <v>م. إدارية وعمومية</v>
          </cell>
          <cell r="G283" t="str">
            <v>صيانة</v>
          </cell>
          <cell r="H283">
            <v>0</v>
          </cell>
          <cell r="I283" t="str">
            <v>صيانة وإصلاح</v>
          </cell>
          <cell r="J283" t="str">
            <v>برمجة وصيانة حاسب _ادارية</v>
          </cell>
          <cell r="K283">
            <v>0</v>
          </cell>
          <cell r="L283">
            <v>0</v>
          </cell>
          <cell r="M283">
            <v>41867.5</v>
          </cell>
          <cell r="N283">
            <v>1.25</v>
          </cell>
          <cell r="O283">
            <v>41866.25</v>
          </cell>
          <cell r="P283">
            <v>0</v>
          </cell>
          <cell r="Q283">
            <v>41866.25</v>
          </cell>
        </row>
        <row r="284">
          <cell r="B284">
            <v>3030039</v>
          </cell>
          <cell r="C284" t="str">
            <v>أنظمة</v>
          </cell>
          <cell r="D284" t="str">
            <v>الدخل</v>
          </cell>
          <cell r="E284" t="str">
            <v>مصروفات عمومية وإدارية</v>
          </cell>
          <cell r="F284" t="str">
            <v>م. إدارية وعمومية</v>
          </cell>
          <cell r="G284" t="str">
            <v>سفر وإنتقالات</v>
          </cell>
          <cell r="H284">
            <v>0</v>
          </cell>
          <cell r="I284" t="str">
            <v>سفر وإنتقالات</v>
          </cell>
          <cell r="J284" t="str">
            <v>سفر وإنتقال _ اداريه</v>
          </cell>
          <cell r="K284">
            <v>0</v>
          </cell>
          <cell r="L284">
            <v>0</v>
          </cell>
          <cell r="M284">
            <v>213295.62</v>
          </cell>
          <cell r="N284">
            <v>17584</v>
          </cell>
          <cell r="O284">
            <v>195711.62</v>
          </cell>
          <cell r="P284">
            <v>0</v>
          </cell>
          <cell r="Q284">
            <v>195711.62</v>
          </cell>
        </row>
        <row r="285">
          <cell r="B285">
            <v>3030040</v>
          </cell>
          <cell r="C285" t="str">
            <v>أنظمة</v>
          </cell>
          <cell r="D285" t="str">
            <v>الدخل</v>
          </cell>
          <cell r="E285" t="str">
            <v>مصروفات عمومية وإدارية</v>
          </cell>
          <cell r="F285" t="str">
            <v>م. إدارية وعمومية</v>
          </cell>
          <cell r="G285" t="str">
            <v>مصروفات متنوعة</v>
          </cell>
          <cell r="H285">
            <v>0</v>
          </cell>
          <cell r="I285" t="str">
            <v>مصروفات متنوعة</v>
          </cell>
          <cell r="J285" t="str">
            <v>دعاية وإعلان _ اداريه</v>
          </cell>
          <cell r="K285">
            <v>0</v>
          </cell>
          <cell r="L285">
            <v>0</v>
          </cell>
          <cell r="M285">
            <v>0</v>
          </cell>
          <cell r="N285">
            <v>0</v>
          </cell>
          <cell r="O285">
            <v>0</v>
          </cell>
          <cell r="P285">
            <v>0</v>
          </cell>
          <cell r="Q285">
            <v>0</v>
          </cell>
        </row>
        <row r="286">
          <cell r="B286">
            <v>3030042</v>
          </cell>
          <cell r="C286" t="str">
            <v>أنظمة</v>
          </cell>
          <cell r="D286" t="str">
            <v>الدخل</v>
          </cell>
          <cell r="E286" t="str">
            <v>مصروفات عمومية وإدارية</v>
          </cell>
          <cell r="F286" t="str">
            <v>م. إدارية وعمومية</v>
          </cell>
          <cell r="G286" t="str">
            <v>رسوم حكومية</v>
          </cell>
          <cell r="H286">
            <v>0</v>
          </cell>
          <cell r="I286" t="str">
            <v>رسوم وإشتراكات</v>
          </cell>
          <cell r="J286" t="str">
            <v>رسوم حكوميه  وإشتراكات وغرمات _  اداريه0</v>
          </cell>
          <cell r="K286">
            <v>0</v>
          </cell>
          <cell r="L286">
            <v>0</v>
          </cell>
          <cell r="M286">
            <v>386361.10000000003</v>
          </cell>
          <cell r="N286">
            <v>385</v>
          </cell>
          <cell r="O286">
            <v>385976.10000000003</v>
          </cell>
          <cell r="P286">
            <v>0</v>
          </cell>
          <cell r="Q286">
            <v>385976.10000000003</v>
          </cell>
        </row>
        <row r="287">
          <cell r="B287">
            <v>3030043</v>
          </cell>
          <cell r="C287" t="str">
            <v>أنظمة</v>
          </cell>
          <cell r="D287" t="str">
            <v>الدخل</v>
          </cell>
          <cell r="E287" t="str">
            <v>مصروفات عمومية وإدارية</v>
          </cell>
          <cell r="F287" t="str">
            <v>م. إدارية وعمومية</v>
          </cell>
          <cell r="G287" t="str">
            <v>هاتف وبريد</v>
          </cell>
          <cell r="H287">
            <v>0</v>
          </cell>
          <cell r="I287" t="str">
            <v>هاتف وبريد</v>
          </cell>
          <cell r="J287" t="str">
            <v>بريد وهاتف  اداريه</v>
          </cell>
          <cell r="K287">
            <v>0</v>
          </cell>
          <cell r="L287">
            <v>0</v>
          </cell>
          <cell r="M287">
            <v>79239.97</v>
          </cell>
          <cell r="N287">
            <v>0</v>
          </cell>
          <cell r="O287">
            <v>79239.97</v>
          </cell>
          <cell r="P287">
            <v>0</v>
          </cell>
          <cell r="Q287">
            <v>79239.97</v>
          </cell>
        </row>
        <row r="288">
          <cell r="B288">
            <v>3030044</v>
          </cell>
          <cell r="C288" t="str">
            <v>أنظمة</v>
          </cell>
          <cell r="D288" t="str">
            <v>الدخل</v>
          </cell>
          <cell r="E288" t="str">
            <v>تكلفة التمويل</v>
          </cell>
          <cell r="F288" t="str">
            <v>تكلفة التمويل</v>
          </cell>
          <cell r="G288" t="str">
            <v>م. بنكية - فوائد تمويل</v>
          </cell>
          <cell r="H288">
            <v>0</v>
          </cell>
          <cell r="I288" t="str">
            <v>مصاريف بنكية</v>
          </cell>
          <cell r="J288" t="str">
            <v>مصاريف بنكية اداريه _ وفوائد تمويل واخري تمويل</v>
          </cell>
          <cell r="K288">
            <v>0</v>
          </cell>
          <cell r="L288">
            <v>0</v>
          </cell>
          <cell r="M288">
            <v>2081598.95</v>
          </cell>
          <cell r="N288">
            <v>192151.80000000002</v>
          </cell>
          <cell r="O288">
            <v>1889447.15</v>
          </cell>
          <cell r="P288">
            <v>0</v>
          </cell>
          <cell r="Q288">
            <v>1889447.15</v>
          </cell>
        </row>
        <row r="289">
          <cell r="B289">
            <v>3030045</v>
          </cell>
          <cell r="C289" t="str">
            <v>أنظمة</v>
          </cell>
          <cell r="D289" t="str">
            <v>الدخل</v>
          </cell>
          <cell r="E289" t="str">
            <v>تكلفة التمويل</v>
          </cell>
          <cell r="F289" t="str">
            <v>تكلفة التمويل</v>
          </cell>
          <cell r="G289" t="str">
            <v>م. بنكية - إدارية</v>
          </cell>
          <cell r="H289">
            <v>0</v>
          </cell>
          <cell r="I289" t="str">
            <v>مصاريف بنكية</v>
          </cell>
          <cell r="J289" t="str">
            <v>مصاريف بنكية اداريه _ اداريه0</v>
          </cell>
          <cell r="K289">
            <v>0</v>
          </cell>
          <cell r="L289">
            <v>0</v>
          </cell>
          <cell r="M289">
            <v>282295.40000000002</v>
          </cell>
          <cell r="N289">
            <v>1297.8</v>
          </cell>
          <cell r="O289">
            <v>280997.60000000003</v>
          </cell>
          <cell r="P289">
            <v>0</v>
          </cell>
          <cell r="Q289">
            <v>280997.60000000003</v>
          </cell>
        </row>
        <row r="290">
          <cell r="B290">
            <v>3030047</v>
          </cell>
          <cell r="C290" t="str">
            <v>أنظمة</v>
          </cell>
          <cell r="D290" t="str">
            <v>الدخل</v>
          </cell>
          <cell r="E290" t="str">
            <v>مصروفات عمومية وإدارية</v>
          </cell>
          <cell r="F290" t="str">
            <v>م. إدارية وعمومية</v>
          </cell>
          <cell r="G290" t="str">
            <v>ضيافة</v>
          </cell>
          <cell r="H290">
            <v>0</v>
          </cell>
          <cell r="I290" t="str">
            <v>إستقبال وضيافة</v>
          </cell>
          <cell r="J290" t="str">
            <v>م .ضيافة _ اداريه</v>
          </cell>
          <cell r="K290">
            <v>0</v>
          </cell>
          <cell r="L290">
            <v>0</v>
          </cell>
          <cell r="M290">
            <v>109251.16</v>
          </cell>
          <cell r="N290">
            <v>0</v>
          </cell>
          <cell r="O290">
            <v>109251.16</v>
          </cell>
          <cell r="P290">
            <v>0</v>
          </cell>
          <cell r="Q290">
            <v>109251.16</v>
          </cell>
        </row>
        <row r="291">
          <cell r="B291">
            <v>3030049</v>
          </cell>
          <cell r="C291" t="str">
            <v>أنظمة</v>
          </cell>
          <cell r="D291" t="str">
            <v>الدخل</v>
          </cell>
          <cell r="E291" t="str">
            <v>مصروفات عمومية وإدارية</v>
          </cell>
          <cell r="F291" t="str">
            <v>م. إدارية وعمومية</v>
          </cell>
          <cell r="G291" t="str">
            <v>رسوم حكومية</v>
          </cell>
          <cell r="H291">
            <v>0</v>
          </cell>
          <cell r="I291" t="str">
            <v>رسوم وإشتراكات</v>
          </cell>
          <cell r="J291" t="str">
            <v>م. تاشيرات واستقدام ونقل كفالة _ اداريه</v>
          </cell>
          <cell r="K291">
            <v>0</v>
          </cell>
          <cell r="L291">
            <v>0</v>
          </cell>
          <cell r="M291">
            <v>237468.85</v>
          </cell>
          <cell r="N291">
            <v>4500</v>
          </cell>
          <cell r="O291">
            <v>232968.85</v>
          </cell>
          <cell r="P291">
            <v>0</v>
          </cell>
          <cell r="Q291">
            <v>232968.85</v>
          </cell>
        </row>
        <row r="292">
          <cell r="B292">
            <v>3030052</v>
          </cell>
          <cell r="C292" t="str">
            <v>أنظمة</v>
          </cell>
          <cell r="D292" t="str">
            <v>الدخل</v>
          </cell>
          <cell r="E292" t="str">
            <v>مصروفات عمومية وإدارية</v>
          </cell>
          <cell r="F292" t="str">
            <v>م. إدارية وعمومية</v>
          </cell>
          <cell r="G292" t="str">
            <v>أتعاب مهنية</v>
          </cell>
          <cell r="H292">
            <v>0</v>
          </cell>
          <cell r="I292" t="str">
            <v>أتعاب إستشارات</v>
          </cell>
          <cell r="J292" t="str">
            <v>اتعاب مهنية _ادارية0</v>
          </cell>
          <cell r="K292">
            <v>0</v>
          </cell>
          <cell r="L292">
            <v>0</v>
          </cell>
          <cell r="M292">
            <v>376029.25</v>
          </cell>
          <cell r="N292">
            <v>42383.340000000004</v>
          </cell>
          <cell r="O292">
            <v>333645.90999999997</v>
          </cell>
          <cell r="P292">
            <v>0</v>
          </cell>
          <cell r="Q292">
            <v>333645.90999999997</v>
          </cell>
        </row>
        <row r="293">
          <cell r="B293">
            <v>3030053</v>
          </cell>
          <cell r="C293" t="str">
            <v>أنظمة</v>
          </cell>
          <cell r="D293" t="str">
            <v>الدخل</v>
          </cell>
          <cell r="E293" t="str">
            <v>مصروفات عمومية وإدارية</v>
          </cell>
          <cell r="F293" t="str">
            <v>م. إدارية وعمومية</v>
          </cell>
          <cell r="G293" t="str">
            <v>صيانة</v>
          </cell>
          <cell r="H293">
            <v>0</v>
          </cell>
          <cell r="I293" t="str">
            <v>صيانة وإصلاح</v>
          </cell>
          <cell r="J293" t="str">
            <v>صيانة عامة وسلامة _ اداري</v>
          </cell>
          <cell r="K293">
            <v>0</v>
          </cell>
          <cell r="L293">
            <v>0</v>
          </cell>
          <cell r="M293">
            <v>350</v>
          </cell>
          <cell r="N293">
            <v>0</v>
          </cell>
          <cell r="O293">
            <v>350</v>
          </cell>
          <cell r="P293">
            <v>0</v>
          </cell>
          <cell r="Q293">
            <v>350</v>
          </cell>
        </row>
        <row r="294">
          <cell r="B294">
            <v>3030054</v>
          </cell>
          <cell r="C294" t="str">
            <v>أنظمة</v>
          </cell>
          <cell r="D294" t="str">
            <v>الدخل</v>
          </cell>
          <cell r="E294" t="str">
            <v>مصروفات عمومية وإدارية</v>
          </cell>
          <cell r="F294" t="str">
            <v>م. إدارية وعمومية</v>
          </cell>
          <cell r="G294" t="str">
            <v>مصروفات متنوعة</v>
          </cell>
          <cell r="H294">
            <v>0</v>
          </cell>
          <cell r="I294" t="str">
            <v>مصروفات متنوعة</v>
          </cell>
          <cell r="J294" t="str">
            <v>خصم مسموح به _ الاداره</v>
          </cell>
          <cell r="K294">
            <v>0</v>
          </cell>
          <cell r="L294">
            <v>0</v>
          </cell>
          <cell r="M294">
            <v>0</v>
          </cell>
          <cell r="N294">
            <v>0</v>
          </cell>
          <cell r="O294">
            <v>0</v>
          </cell>
          <cell r="P294">
            <v>0</v>
          </cell>
          <cell r="Q294">
            <v>0</v>
          </cell>
        </row>
        <row r="295">
          <cell r="B295">
            <v>3030055</v>
          </cell>
          <cell r="C295" t="str">
            <v>أنظمة</v>
          </cell>
          <cell r="D295" t="str">
            <v>الدخل</v>
          </cell>
          <cell r="E295" t="str">
            <v>مصروفات عمومية وإدارية</v>
          </cell>
          <cell r="F295" t="str">
            <v>م. إدارية وعمومية</v>
          </cell>
          <cell r="G295" t="str">
            <v xml:space="preserve">تأمين ضد الحريق </v>
          </cell>
          <cell r="H295">
            <v>0</v>
          </cell>
          <cell r="I295" t="str">
            <v>تأمين</v>
          </cell>
          <cell r="J295" t="str">
            <v>تامين ضد الحريق علي المصنع _اداريه0</v>
          </cell>
          <cell r="K295">
            <v>0</v>
          </cell>
          <cell r="L295">
            <v>0</v>
          </cell>
          <cell r="M295">
            <v>10535.93</v>
          </cell>
          <cell r="N295">
            <v>0</v>
          </cell>
          <cell r="O295">
            <v>10535.93</v>
          </cell>
          <cell r="P295">
            <v>0</v>
          </cell>
          <cell r="Q295">
            <v>10535.93</v>
          </cell>
        </row>
        <row r="296">
          <cell r="B296">
            <v>3030056</v>
          </cell>
          <cell r="C296" t="str">
            <v>أنظمة</v>
          </cell>
          <cell r="D296" t="str">
            <v>الدخل</v>
          </cell>
          <cell r="E296" t="str">
            <v>الزكاة الشرعية _ الدخل</v>
          </cell>
          <cell r="F296" t="str">
            <v>الزكاة الشرعية _ الدخل</v>
          </cell>
          <cell r="G296" t="str">
            <v>م. الزكاة الشرعية - ضريبة الدخل</v>
          </cell>
          <cell r="H296">
            <v>0</v>
          </cell>
          <cell r="I296" t="str">
            <v>الزكاة الشرعية</v>
          </cell>
          <cell r="J296" t="str">
            <v>مصروف الزكاة الشرعيه _ اداريه0</v>
          </cell>
          <cell r="K296">
            <v>0</v>
          </cell>
          <cell r="L296">
            <v>0</v>
          </cell>
          <cell r="M296">
            <v>1914783</v>
          </cell>
          <cell r="N296">
            <v>0</v>
          </cell>
          <cell r="O296">
            <v>1914783</v>
          </cell>
          <cell r="P296">
            <v>0</v>
          </cell>
          <cell r="Q296">
            <v>1914783</v>
          </cell>
        </row>
        <row r="297">
          <cell r="B297">
            <v>3030057</v>
          </cell>
          <cell r="C297" t="str">
            <v>أنظمة</v>
          </cell>
          <cell r="D297" t="str">
            <v>الدخل</v>
          </cell>
          <cell r="E297" t="str">
            <v>مصروفات عمومية وإدارية</v>
          </cell>
          <cell r="F297" t="str">
            <v>م. إدارية وعمومية</v>
          </cell>
          <cell r="G297" t="str">
            <v>ضريبة استقطاع</v>
          </cell>
          <cell r="H297">
            <v>0</v>
          </cell>
          <cell r="I297" t="str">
            <v>مصروفات متنوعة</v>
          </cell>
          <cell r="J297" t="str">
            <v>مصاريف ضريبة الاستقطاع _  اعوام سابقه</v>
          </cell>
          <cell r="K297">
            <v>0</v>
          </cell>
          <cell r="L297">
            <v>0</v>
          </cell>
          <cell r="M297">
            <v>0</v>
          </cell>
          <cell r="N297">
            <v>0</v>
          </cell>
          <cell r="O297">
            <v>0</v>
          </cell>
          <cell r="P297">
            <v>0</v>
          </cell>
          <cell r="Q297">
            <v>0</v>
          </cell>
        </row>
        <row r="298">
          <cell r="B298">
            <v>3030058</v>
          </cell>
          <cell r="C298" t="str">
            <v>أنظمة</v>
          </cell>
          <cell r="D298" t="str">
            <v>الدخل</v>
          </cell>
          <cell r="E298" t="str">
            <v>تكلفة الإيرادات</v>
          </cell>
          <cell r="F298" t="str">
            <v>م. إدارية وعمومية</v>
          </cell>
          <cell r="G298" t="str">
            <v>ضريبة استقطاع</v>
          </cell>
          <cell r="H298">
            <v>0</v>
          </cell>
          <cell r="I298" t="str">
            <v>أخري</v>
          </cell>
          <cell r="J298" t="str">
            <v>مصاريف ضريبة الاستقطاع /ادارى</v>
          </cell>
          <cell r="K298">
            <v>0</v>
          </cell>
          <cell r="L298">
            <v>0</v>
          </cell>
          <cell r="M298">
            <v>41631.879999999997</v>
          </cell>
          <cell r="N298">
            <v>0</v>
          </cell>
          <cell r="O298">
            <v>41631.879999999997</v>
          </cell>
          <cell r="P298">
            <v>0</v>
          </cell>
          <cell r="Q298">
            <v>41631.879999999997</v>
          </cell>
        </row>
        <row r="299">
          <cell r="B299">
            <v>3030059</v>
          </cell>
          <cell r="C299" t="str">
            <v>أنظمة</v>
          </cell>
          <cell r="D299" t="str">
            <v>الدخل</v>
          </cell>
          <cell r="E299" t="str">
            <v>مصروفات عمومية وإدارية</v>
          </cell>
          <cell r="F299" t="str">
            <v>م. الإهلاكات الإدارية</v>
          </cell>
          <cell r="G299" t="str">
            <v>م. الإهلاكات الإدارية</v>
          </cell>
          <cell r="H299">
            <v>0</v>
          </cell>
          <cell r="I299" t="str">
            <v>إهلاكات</v>
          </cell>
          <cell r="J299" t="str">
            <v>مصاريف اهلاك _ الاصول الثابته الادارة0</v>
          </cell>
          <cell r="K299">
            <v>0</v>
          </cell>
          <cell r="L299">
            <v>0</v>
          </cell>
          <cell r="M299">
            <v>247929.89</v>
          </cell>
          <cell r="N299">
            <v>387.56</v>
          </cell>
          <cell r="O299">
            <v>247542.33000000002</v>
          </cell>
          <cell r="P299">
            <v>0</v>
          </cell>
          <cell r="Q299">
            <v>247542.33000000002</v>
          </cell>
        </row>
        <row r="300">
          <cell r="B300">
            <v>3030060</v>
          </cell>
          <cell r="C300" t="str">
            <v>أنظمة</v>
          </cell>
          <cell r="D300" t="str">
            <v>الدخل</v>
          </cell>
          <cell r="E300" t="str">
            <v>مصروفات عمومية وإدارية</v>
          </cell>
          <cell r="F300" t="str">
            <v>م. إدارية وعمومية</v>
          </cell>
          <cell r="G300" t="str">
            <v>إيجار سيارات</v>
          </cell>
          <cell r="H300">
            <v>0</v>
          </cell>
          <cell r="I300" t="str">
            <v>مصروفات متنوعة</v>
          </cell>
          <cell r="J300" t="str">
            <v>م . ايجار سيارات_ اداريه</v>
          </cell>
          <cell r="K300">
            <v>0</v>
          </cell>
          <cell r="L300">
            <v>0</v>
          </cell>
          <cell r="M300">
            <v>0</v>
          </cell>
          <cell r="N300">
            <v>0</v>
          </cell>
          <cell r="O300">
            <v>0</v>
          </cell>
          <cell r="P300">
            <v>0</v>
          </cell>
          <cell r="Q300">
            <v>0</v>
          </cell>
        </row>
        <row r="301">
          <cell r="B301">
            <v>3030061</v>
          </cell>
          <cell r="C301" t="str">
            <v>أنظمة</v>
          </cell>
          <cell r="D301" t="str">
            <v>الدخل</v>
          </cell>
          <cell r="E301" t="str">
            <v>تكلفة التمويل</v>
          </cell>
          <cell r="F301" t="str">
            <v>تكلفة التمويل</v>
          </cell>
          <cell r="G301" t="str">
            <v>م. بنكية - إدارية</v>
          </cell>
          <cell r="H301">
            <v>0</v>
          </cell>
          <cell r="I301" t="str">
            <v>مصاريف بنكية</v>
          </cell>
          <cell r="J301" t="str">
            <v>مصاريف فؤائد تمويل سيارات واخري</v>
          </cell>
          <cell r="K301">
            <v>0</v>
          </cell>
          <cell r="L301">
            <v>0</v>
          </cell>
          <cell r="M301">
            <v>74270.070000000007</v>
          </cell>
          <cell r="N301">
            <v>2.44</v>
          </cell>
          <cell r="O301">
            <v>74267.63</v>
          </cell>
          <cell r="P301">
            <v>0</v>
          </cell>
          <cell r="Q301">
            <v>74267.63</v>
          </cell>
        </row>
        <row r="302">
          <cell r="B302">
            <v>3030062</v>
          </cell>
          <cell r="C302" t="str">
            <v>أنظمة</v>
          </cell>
          <cell r="D302" t="str">
            <v>الدخل</v>
          </cell>
          <cell r="E302" t="str">
            <v>مصروفات عمومية وإدارية</v>
          </cell>
          <cell r="F302" t="str">
            <v>م. إدارية وعمومية</v>
          </cell>
          <cell r="G302" t="str">
            <v>ديون مشكوك في تحصيلها</v>
          </cell>
          <cell r="H302">
            <v>0</v>
          </cell>
          <cell r="I302" t="str">
            <v>م. ديون مشكوك في تحصيلها</v>
          </cell>
          <cell r="J302" t="str">
            <v>مصروف ديون مشكوك في تحصيلها</v>
          </cell>
          <cell r="K302">
            <v>0</v>
          </cell>
          <cell r="L302">
            <v>0</v>
          </cell>
          <cell r="M302">
            <v>4467662.74</v>
          </cell>
          <cell r="N302">
            <v>5095</v>
          </cell>
          <cell r="O302">
            <v>4462567.74</v>
          </cell>
          <cell r="P302">
            <v>0</v>
          </cell>
          <cell r="Q302">
            <v>4462567.74</v>
          </cell>
        </row>
        <row r="303">
          <cell r="B303">
            <v>3030063</v>
          </cell>
          <cell r="C303" t="str">
            <v>أنظمة</v>
          </cell>
          <cell r="D303" t="str">
            <v>الدخل</v>
          </cell>
          <cell r="E303" t="str">
            <v>مصروفات عمومية وإدارية</v>
          </cell>
          <cell r="F303" t="str">
            <v>م. إدارية وعمومية</v>
          </cell>
          <cell r="G303" t="str">
            <v>ديون معدومة</v>
          </cell>
          <cell r="H303">
            <v>0</v>
          </cell>
          <cell r="I303" t="str">
            <v>ديون معدومة</v>
          </cell>
          <cell r="J303" t="str">
            <v>م. ديون معدومة</v>
          </cell>
          <cell r="K303">
            <v>0</v>
          </cell>
          <cell r="L303">
            <v>0</v>
          </cell>
          <cell r="M303">
            <v>98572.78</v>
          </cell>
          <cell r="N303">
            <v>0</v>
          </cell>
          <cell r="O303">
            <v>98572.78</v>
          </cell>
          <cell r="P303">
            <v>0</v>
          </cell>
          <cell r="Q303">
            <v>98572.78</v>
          </cell>
        </row>
        <row r="304">
          <cell r="B304">
            <v>3030064</v>
          </cell>
          <cell r="C304" t="str">
            <v>أنظمة</v>
          </cell>
          <cell r="D304" t="str">
            <v>الدخل</v>
          </cell>
          <cell r="E304" t="str">
            <v>مصروفات عمومية وإدارية</v>
          </cell>
          <cell r="F304" t="str">
            <v>م. إدارية وعمومية</v>
          </cell>
          <cell r="G304" t="str">
            <v>مصروف استهلاك حق الاستخدام</v>
          </cell>
          <cell r="H304">
            <v>0</v>
          </cell>
          <cell r="I304" t="str">
            <v>م. استهلاك حق الاستخدام</v>
          </cell>
          <cell r="J304" t="str">
            <v>مصاريف استهلاك حق الاستخدام</v>
          </cell>
          <cell r="K304">
            <v>0</v>
          </cell>
          <cell r="L304">
            <v>0</v>
          </cell>
          <cell r="M304">
            <v>43480.25</v>
          </cell>
          <cell r="N304">
            <v>0</v>
          </cell>
          <cell r="O304">
            <v>43480.25</v>
          </cell>
          <cell r="P304">
            <v>0</v>
          </cell>
          <cell r="Q304">
            <v>43480.25</v>
          </cell>
        </row>
        <row r="305">
          <cell r="B305">
            <v>3040001</v>
          </cell>
          <cell r="C305" t="str">
            <v>أنظمة</v>
          </cell>
          <cell r="D305" t="str">
            <v>الدخل</v>
          </cell>
          <cell r="E305" t="str">
            <v>تكلفة الإيرادات</v>
          </cell>
          <cell r="F305" t="str">
            <v>م. تصنيع</v>
          </cell>
          <cell r="G305" t="str">
            <v>الراتب الأساسي</v>
          </cell>
          <cell r="H305" t="str">
            <v>الراتب الأساسي</v>
          </cell>
          <cell r="I305" t="str">
            <v>الرواتب وما في حكمها</v>
          </cell>
          <cell r="J305" t="str">
            <v>الراتب الاساسي  _ تصنيع</v>
          </cell>
          <cell r="K305">
            <v>0</v>
          </cell>
          <cell r="L305">
            <v>0</v>
          </cell>
          <cell r="M305">
            <v>469643.4</v>
          </cell>
          <cell r="N305">
            <v>81954</v>
          </cell>
          <cell r="O305">
            <v>387689.4</v>
          </cell>
          <cell r="P305">
            <v>0</v>
          </cell>
          <cell r="Q305">
            <v>387689.4</v>
          </cell>
        </row>
        <row r="306">
          <cell r="B306">
            <v>3040002</v>
          </cell>
          <cell r="C306" t="str">
            <v>أنظمة</v>
          </cell>
          <cell r="D306" t="str">
            <v>الدخل</v>
          </cell>
          <cell r="E306" t="str">
            <v>تكلفة الإيرادات</v>
          </cell>
          <cell r="F306" t="str">
            <v>م. تصنيع</v>
          </cell>
          <cell r="G306" t="str">
            <v>بدل سكن</v>
          </cell>
          <cell r="H306" t="str">
            <v>بدل سكن</v>
          </cell>
          <cell r="I306" t="str">
            <v>الرواتب وما في حكمها</v>
          </cell>
          <cell r="J306" t="str">
            <v>بدل سكن  _ تصنيع</v>
          </cell>
          <cell r="K306">
            <v>0</v>
          </cell>
          <cell r="L306">
            <v>0</v>
          </cell>
          <cell r="M306">
            <v>65909</v>
          </cell>
          <cell r="N306">
            <v>875</v>
          </cell>
          <cell r="O306">
            <v>65034</v>
          </cell>
          <cell r="P306">
            <v>0</v>
          </cell>
          <cell r="Q306">
            <v>65034</v>
          </cell>
        </row>
        <row r="307">
          <cell r="B307">
            <v>3040003</v>
          </cell>
          <cell r="C307" t="str">
            <v>أنظمة</v>
          </cell>
          <cell r="D307" t="str">
            <v>الدخل</v>
          </cell>
          <cell r="E307" t="str">
            <v>تكلفة الإيرادات</v>
          </cell>
          <cell r="F307" t="str">
            <v>م. تصنيع</v>
          </cell>
          <cell r="G307" t="str">
            <v>بدل إنتقال</v>
          </cell>
          <cell r="H307" t="str">
            <v>بدل إنتقال</v>
          </cell>
          <cell r="I307" t="str">
            <v>الرواتب وما في حكمها</v>
          </cell>
          <cell r="J307" t="str">
            <v>بدل انتقال  _ تصنيع</v>
          </cell>
          <cell r="K307">
            <v>0</v>
          </cell>
          <cell r="L307">
            <v>0</v>
          </cell>
          <cell r="M307">
            <v>26405</v>
          </cell>
          <cell r="N307">
            <v>700</v>
          </cell>
          <cell r="O307">
            <v>25705</v>
          </cell>
          <cell r="P307">
            <v>0</v>
          </cell>
          <cell r="Q307">
            <v>25705</v>
          </cell>
        </row>
        <row r="308">
          <cell r="B308">
            <v>3040004</v>
          </cell>
          <cell r="C308" t="str">
            <v>أنظمة</v>
          </cell>
          <cell r="D308" t="str">
            <v>الدخل</v>
          </cell>
          <cell r="E308" t="str">
            <v>تكلفة الإيرادات</v>
          </cell>
          <cell r="F308" t="str">
            <v>م. تصنيع</v>
          </cell>
          <cell r="G308" t="str">
            <v>م. تذاكر سفر</v>
          </cell>
          <cell r="H308" t="str">
            <v>م. تذاكر سفر</v>
          </cell>
          <cell r="I308" t="str">
            <v>الرواتب وما في حكمها</v>
          </cell>
          <cell r="J308" t="str">
            <v>بدل تذاكر سفر  _تصنيع</v>
          </cell>
          <cell r="K308">
            <v>0</v>
          </cell>
          <cell r="L308">
            <v>0</v>
          </cell>
          <cell r="M308">
            <v>318086.11</v>
          </cell>
          <cell r="N308">
            <v>0</v>
          </cell>
          <cell r="O308">
            <v>318086.11</v>
          </cell>
          <cell r="P308">
            <v>0</v>
          </cell>
          <cell r="Q308">
            <v>318086.11</v>
          </cell>
        </row>
        <row r="309">
          <cell r="B309">
            <v>3040005</v>
          </cell>
          <cell r="C309" t="str">
            <v>أنظمة</v>
          </cell>
          <cell r="D309" t="str">
            <v>الدخل</v>
          </cell>
          <cell r="E309" t="str">
            <v>تكلفة الإيرادات</v>
          </cell>
          <cell r="F309" t="str">
            <v>م. تصنيع</v>
          </cell>
          <cell r="G309" t="str">
            <v>مقابل مالي</v>
          </cell>
          <cell r="H309" t="str">
            <v>مقابل مالي</v>
          </cell>
          <cell r="I309" t="str">
            <v>الرواتب وما في حكمها</v>
          </cell>
          <cell r="J309" t="str">
            <v>مقابل مالي _ تصنيع</v>
          </cell>
          <cell r="K309">
            <v>0</v>
          </cell>
          <cell r="L309">
            <v>0</v>
          </cell>
          <cell r="M309">
            <v>8533</v>
          </cell>
          <cell r="N309">
            <v>0</v>
          </cell>
          <cell r="O309">
            <v>8533</v>
          </cell>
          <cell r="P309">
            <v>0</v>
          </cell>
          <cell r="Q309">
            <v>8533</v>
          </cell>
        </row>
        <row r="310">
          <cell r="B310">
            <v>3040006</v>
          </cell>
          <cell r="C310" t="str">
            <v>أنظمة</v>
          </cell>
          <cell r="D310" t="str">
            <v>الدخل</v>
          </cell>
          <cell r="E310" t="str">
            <v>تكلفة الإيرادات</v>
          </cell>
          <cell r="F310" t="str">
            <v>م. تصنيع</v>
          </cell>
          <cell r="G310" t="str">
            <v>أجر  إضافي</v>
          </cell>
          <cell r="H310" t="str">
            <v>أجر  إضافي</v>
          </cell>
          <cell r="I310" t="str">
            <v>الرواتب وما في حكمها</v>
          </cell>
          <cell r="J310" t="str">
            <v>اجر اضافى  _ تصنيع</v>
          </cell>
          <cell r="K310">
            <v>0</v>
          </cell>
          <cell r="L310">
            <v>0</v>
          </cell>
          <cell r="M310">
            <v>74908</v>
          </cell>
          <cell r="N310">
            <v>2357</v>
          </cell>
          <cell r="O310">
            <v>72551</v>
          </cell>
          <cell r="P310">
            <v>0</v>
          </cell>
          <cell r="Q310">
            <v>72551</v>
          </cell>
        </row>
        <row r="311">
          <cell r="B311">
            <v>3040007</v>
          </cell>
          <cell r="C311" t="str">
            <v>أنظمة</v>
          </cell>
          <cell r="D311" t="str">
            <v>الدخل</v>
          </cell>
          <cell r="E311" t="str">
            <v>تكلفة الإيرادات</v>
          </cell>
          <cell r="F311" t="str">
            <v>م. تصنيع</v>
          </cell>
          <cell r="G311" t="str">
            <v>بدل طعام</v>
          </cell>
          <cell r="H311" t="str">
            <v>بدل طعام</v>
          </cell>
          <cell r="I311" t="str">
            <v>الرواتب وما في حكمها</v>
          </cell>
          <cell r="J311" t="str">
            <v>بدل طعام  _ تصنيع</v>
          </cell>
          <cell r="K311">
            <v>0</v>
          </cell>
          <cell r="L311">
            <v>0</v>
          </cell>
          <cell r="M311">
            <v>4774</v>
          </cell>
          <cell r="N311">
            <v>0</v>
          </cell>
          <cell r="O311">
            <v>4774</v>
          </cell>
          <cell r="P311">
            <v>0</v>
          </cell>
          <cell r="Q311">
            <v>4774</v>
          </cell>
        </row>
        <row r="312">
          <cell r="B312">
            <v>3040008</v>
          </cell>
          <cell r="C312" t="str">
            <v>أنظمة</v>
          </cell>
          <cell r="D312" t="str">
            <v>الدخل</v>
          </cell>
          <cell r="E312" t="str">
            <v>تكلفة الإيرادات</v>
          </cell>
          <cell r="F312" t="str">
            <v>م. تصنيع</v>
          </cell>
          <cell r="G312" t="str">
            <v>مكافآت وحوافز</v>
          </cell>
          <cell r="H312" t="str">
            <v>مكافآت وحوافز</v>
          </cell>
          <cell r="I312" t="str">
            <v>الرواتب وما في حكمها</v>
          </cell>
          <cell r="J312" t="str">
            <v>مكافاه وحوافز وهدايا  _ تصنيع</v>
          </cell>
          <cell r="K312">
            <v>0</v>
          </cell>
          <cell r="L312">
            <v>0</v>
          </cell>
          <cell r="M312">
            <v>356435</v>
          </cell>
          <cell r="N312">
            <v>0</v>
          </cell>
          <cell r="O312">
            <v>356435</v>
          </cell>
          <cell r="P312">
            <v>0</v>
          </cell>
          <cell r="Q312">
            <v>356435</v>
          </cell>
        </row>
        <row r="313">
          <cell r="B313">
            <v>3040010</v>
          </cell>
          <cell r="C313" t="str">
            <v>أنظمة</v>
          </cell>
          <cell r="D313" t="str">
            <v>الدخل</v>
          </cell>
          <cell r="E313" t="str">
            <v>تكلفة الإيرادات</v>
          </cell>
          <cell r="F313" t="str">
            <v>م. تصنيع</v>
          </cell>
          <cell r="G313" t="str">
            <v>رسوم استقدام</v>
          </cell>
          <cell r="H313">
            <v>0</v>
          </cell>
          <cell r="I313" t="str">
            <v>إشتراكات ورسوم</v>
          </cell>
          <cell r="J313" t="str">
            <v>تجديد الاقامات وخروج وعوده وفحص طبي وكارت عمل _ تصنيع</v>
          </cell>
          <cell r="K313">
            <v>0</v>
          </cell>
          <cell r="L313">
            <v>0</v>
          </cell>
          <cell r="M313">
            <v>220418.6</v>
          </cell>
          <cell r="N313">
            <v>650</v>
          </cell>
          <cell r="O313">
            <v>219768.6</v>
          </cell>
          <cell r="P313">
            <v>0</v>
          </cell>
          <cell r="Q313">
            <v>219768.6</v>
          </cell>
        </row>
        <row r="314">
          <cell r="B314">
            <v>3040011</v>
          </cell>
          <cell r="C314" t="str">
            <v>أنظمة</v>
          </cell>
          <cell r="D314" t="str">
            <v>الدخل</v>
          </cell>
          <cell r="E314" t="str">
            <v>تكلفة الإيرادات</v>
          </cell>
          <cell r="F314" t="str">
            <v>م. تصنيع</v>
          </cell>
          <cell r="G314" t="str">
            <v>تأمين طبي</v>
          </cell>
          <cell r="H314">
            <v>0</v>
          </cell>
          <cell r="I314" t="str">
            <v>تأمين</v>
          </cell>
          <cell r="J314" t="str">
            <v>تأمين طبى_ تصنيع</v>
          </cell>
          <cell r="K314">
            <v>0</v>
          </cell>
          <cell r="L314">
            <v>0</v>
          </cell>
          <cell r="M314">
            <v>561730.14</v>
          </cell>
          <cell r="N314">
            <v>0</v>
          </cell>
          <cell r="O314">
            <v>561730.14</v>
          </cell>
          <cell r="P314">
            <v>0</v>
          </cell>
          <cell r="Q314">
            <v>561730.14</v>
          </cell>
        </row>
        <row r="315">
          <cell r="B315">
            <v>3040012</v>
          </cell>
          <cell r="C315" t="str">
            <v>أنظمة</v>
          </cell>
          <cell r="D315" t="str">
            <v>الدخل</v>
          </cell>
          <cell r="E315" t="str">
            <v>تكلفة الإيرادات</v>
          </cell>
          <cell r="F315" t="str">
            <v>م. تصنيع</v>
          </cell>
          <cell r="G315" t="str">
            <v>تأمينات إجتماعية</v>
          </cell>
          <cell r="H315" t="str">
            <v>تأمينات إجتماعية</v>
          </cell>
          <cell r="I315" t="str">
            <v>الرواتب وما في حكمها</v>
          </cell>
          <cell r="J315" t="str">
            <v>تأمينات إجتماعية _ تصنيع</v>
          </cell>
          <cell r="K315">
            <v>0</v>
          </cell>
          <cell r="L315">
            <v>0</v>
          </cell>
          <cell r="M315">
            <v>207900.56</v>
          </cell>
          <cell r="N315">
            <v>3640</v>
          </cell>
          <cell r="O315">
            <v>204260.56</v>
          </cell>
          <cell r="P315">
            <v>0</v>
          </cell>
          <cell r="Q315">
            <v>204260.56</v>
          </cell>
        </row>
        <row r="316">
          <cell r="B316">
            <v>3040013</v>
          </cell>
          <cell r="C316" t="str">
            <v>أنظمة</v>
          </cell>
          <cell r="D316" t="str">
            <v>الدخل</v>
          </cell>
          <cell r="E316" t="str">
            <v>تكلفة الإيرادات</v>
          </cell>
          <cell r="F316" t="str">
            <v>م. تصنيع</v>
          </cell>
          <cell r="G316" t="str">
            <v>تأمين طبي</v>
          </cell>
          <cell r="H316">
            <v>0</v>
          </cell>
          <cell r="I316" t="str">
            <v>تأمين</v>
          </cell>
          <cell r="J316" t="str">
            <v>أدوية وعلاج _ تصنيع</v>
          </cell>
          <cell r="K316">
            <v>0</v>
          </cell>
          <cell r="L316">
            <v>0</v>
          </cell>
          <cell r="M316">
            <v>5907.75</v>
          </cell>
          <cell r="N316">
            <v>0</v>
          </cell>
          <cell r="O316">
            <v>5907.75</v>
          </cell>
          <cell r="P316">
            <v>0</v>
          </cell>
          <cell r="Q316">
            <v>5907.75</v>
          </cell>
        </row>
        <row r="317">
          <cell r="B317">
            <v>3040014</v>
          </cell>
          <cell r="C317" t="str">
            <v>أنظمة</v>
          </cell>
          <cell r="D317" t="str">
            <v>الدخل</v>
          </cell>
          <cell r="E317" t="str">
            <v>تكلفة الإيرادات</v>
          </cell>
          <cell r="F317" t="str">
            <v>م. تصنيع</v>
          </cell>
          <cell r="G317" t="str">
            <v>مكافأة نهاية الخدمة</v>
          </cell>
          <cell r="H317" t="str">
            <v>مكافأة نهاية الخدمة</v>
          </cell>
          <cell r="I317" t="str">
            <v>الرواتب وما في حكمها</v>
          </cell>
          <cell r="J317" t="str">
            <v>م. مكافأة نهاية الخدمة _ تصنيع</v>
          </cell>
          <cell r="K317">
            <v>0</v>
          </cell>
          <cell r="L317">
            <v>0</v>
          </cell>
          <cell r="M317">
            <v>1267242</v>
          </cell>
          <cell r="N317">
            <v>791637.81998000003</v>
          </cell>
          <cell r="O317">
            <v>475604.18001999997</v>
          </cell>
          <cell r="P317">
            <v>0</v>
          </cell>
          <cell r="Q317">
            <v>475604.18001999997</v>
          </cell>
        </row>
        <row r="318">
          <cell r="B318">
            <v>3040015</v>
          </cell>
          <cell r="C318" t="str">
            <v>أنظمة</v>
          </cell>
          <cell r="D318" t="str">
            <v>الدخل</v>
          </cell>
          <cell r="E318" t="str">
            <v>تكلفة الإيرادات</v>
          </cell>
          <cell r="F318" t="str">
            <v>م. تصنيع</v>
          </cell>
          <cell r="G318" t="str">
            <v>بدل أجازة</v>
          </cell>
          <cell r="H318" t="str">
            <v>بدل أجازة</v>
          </cell>
          <cell r="I318" t="str">
            <v>الرواتب وما في حكمها</v>
          </cell>
          <cell r="J318" t="str">
            <v>م . بدل أجازات _تصنيع</v>
          </cell>
          <cell r="K318">
            <v>0</v>
          </cell>
          <cell r="L318">
            <v>0</v>
          </cell>
          <cell r="M318">
            <v>1234019.75</v>
          </cell>
          <cell r="N318">
            <v>10934.960000000001</v>
          </cell>
          <cell r="O318">
            <v>1223084.79</v>
          </cell>
          <cell r="P318">
            <v>0</v>
          </cell>
          <cell r="Q318">
            <v>1223084.79</v>
          </cell>
        </row>
        <row r="319">
          <cell r="B319">
            <v>3040016</v>
          </cell>
          <cell r="C319" t="str">
            <v>أنظمة</v>
          </cell>
          <cell r="D319" t="str">
            <v>الدخل</v>
          </cell>
          <cell r="E319" t="str">
            <v>تكلفة الإيرادات</v>
          </cell>
          <cell r="F319" t="str">
            <v>م. تصنيع</v>
          </cell>
          <cell r="G319" t="str">
            <v>تصنيع خارجي</v>
          </cell>
          <cell r="H319">
            <v>0</v>
          </cell>
          <cell r="I319" t="str">
            <v>أعمال قص</v>
          </cell>
          <cell r="J319" t="str">
            <v>م. قص ولف وتشكيل مواد _ تصنيع</v>
          </cell>
          <cell r="K319">
            <v>0</v>
          </cell>
          <cell r="L319">
            <v>0</v>
          </cell>
          <cell r="M319">
            <v>537820.94000000006</v>
          </cell>
          <cell r="N319">
            <v>5250.58</v>
          </cell>
          <cell r="O319">
            <v>532570.3600000001</v>
          </cell>
          <cell r="P319">
            <v>0</v>
          </cell>
          <cell r="Q319">
            <v>532570.3600000001</v>
          </cell>
        </row>
        <row r="320">
          <cell r="B320">
            <v>3040017</v>
          </cell>
          <cell r="C320" t="str">
            <v>أنظمة</v>
          </cell>
          <cell r="D320" t="str">
            <v>الدخل</v>
          </cell>
          <cell r="E320" t="str">
            <v>تكلفة الإيرادات</v>
          </cell>
          <cell r="F320" t="str">
            <v>م. تصنيع</v>
          </cell>
          <cell r="G320" t="str">
            <v>شحن ونقل</v>
          </cell>
          <cell r="H320">
            <v>0</v>
          </cell>
          <cell r="I320" t="str">
            <v>مصاريف شحن وتخليص جمركي</v>
          </cell>
          <cell r="J320" t="str">
            <v>م. شحن ونقل وتحميل _ تصنيع</v>
          </cell>
          <cell r="K320">
            <v>0</v>
          </cell>
          <cell r="L320">
            <v>0</v>
          </cell>
          <cell r="M320">
            <v>84551.7</v>
          </cell>
          <cell r="N320">
            <v>0</v>
          </cell>
          <cell r="O320">
            <v>84551.7</v>
          </cell>
          <cell r="P320">
            <v>0</v>
          </cell>
          <cell r="Q320">
            <v>84551.7</v>
          </cell>
        </row>
        <row r="321">
          <cell r="B321">
            <v>3040018</v>
          </cell>
          <cell r="C321" t="str">
            <v>أنظمة</v>
          </cell>
          <cell r="D321" t="str">
            <v>الدخل</v>
          </cell>
          <cell r="E321" t="str">
            <v>تكلفة الإيرادات</v>
          </cell>
          <cell r="F321" t="str">
            <v>م. تصنيع</v>
          </cell>
          <cell r="G321" t="str">
            <v>كهرباء - مياه</v>
          </cell>
          <cell r="H321">
            <v>0</v>
          </cell>
          <cell r="I321" t="str">
            <v>كهرباء ومياه</v>
          </cell>
          <cell r="J321" t="str">
            <v>م. كهرباء و مياه _ تصنيع</v>
          </cell>
          <cell r="K321">
            <v>0</v>
          </cell>
          <cell r="L321">
            <v>0</v>
          </cell>
          <cell r="M321">
            <v>522294.67</v>
          </cell>
          <cell r="N321">
            <v>1035</v>
          </cell>
          <cell r="O321">
            <v>521259.67</v>
          </cell>
          <cell r="P321">
            <v>0</v>
          </cell>
          <cell r="Q321">
            <v>521259.67</v>
          </cell>
        </row>
        <row r="322">
          <cell r="B322">
            <v>3040020</v>
          </cell>
          <cell r="C322" t="str">
            <v>أنظمة</v>
          </cell>
          <cell r="D322" t="str">
            <v>الدخل</v>
          </cell>
          <cell r="E322" t="str">
            <v>تكلفة الإيرادات</v>
          </cell>
          <cell r="F322" t="str">
            <v>م. تصنيع</v>
          </cell>
          <cell r="G322" t="str">
            <v xml:space="preserve">قرطاسية </v>
          </cell>
          <cell r="H322">
            <v>0</v>
          </cell>
          <cell r="I322" t="str">
            <v>أخري</v>
          </cell>
          <cell r="J322" t="str">
            <v>م. ادوات مكتبيه و مطبوعات_ تصنيع</v>
          </cell>
          <cell r="K322">
            <v>0</v>
          </cell>
          <cell r="L322">
            <v>0</v>
          </cell>
          <cell r="M322">
            <v>65570.84</v>
          </cell>
          <cell r="N322">
            <v>0</v>
          </cell>
          <cell r="O322">
            <v>65570.84</v>
          </cell>
          <cell r="P322">
            <v>0</v>
          </cell>
          <cell r="Q322">
            <v>65570.84</v>
          </cell>
        </row>
        <row r="323">
          <cell r="B323">
            <v>3040021</v>
          </cell>
          <cell r="C323" t="str">
            <v>أنظمة</v>
          </cell>
          <cell r="D323" t="str">
            <v>الدخل</v>
          </cell>
          <cell r="E323" t="str">
            <v>تكلفة الإيرادات</v>
          </cell>
          <cell r="F323" t="str">
            <v>م. تصنيع</v>
          </cell>
          <cell r="G323" t="str">
            <v>إيجار معدات</v>
          </cell>
          <cell r="H323">
            <v>0</v>
          </cell>
          <cell r="I323" t="str">
            <v>إيجارات</v>
          </cell>
          <cell r="J323" t="str">
            <v>م. إيجار معدات_تصنيع</v>
          </cell>
          <cell r="K323">
            <v>0</v>
          </cell>
          <cell r="L323">
            <v>0</v>
          </cell>
          <cell r="M323">
            <v>284401.64</v>
          </cell>
          <cell r="N323">
            <v>11500</v>
          </cell>
          <cell r="O323">
            <v>272901.64</v>
          </cell>
          <cell r="P323">
            <v>0</v>
          </cell>
          <cell r="Q323">
            <v>272901.64</v>
          </cell>
        </row>
        <row r="324">
          <cell r="B324">
            <v>3040022</v>
          </cell>
          <cell r="C324" t="str">
            <v>أنظمة</v>
          </cell>
          <cell r="D324" t="str">
            <v>الدخل</v>
          </cell>
          <cell r="E324" t="str">
            <v>تكلفة الإيرادات</v>
          </cell>
          <cell r="F324" t="str">
            <v>م. تصنيع</v>
          </cell>
          <cell r="G324" t="str">
            <v xml:space="preserve">إيجار المصنع </v>
          </cell>
          <cell r="H324">
            <v>0</v>
          </cell>
          <cell r="I324" t="str">
            <v>إيجارات</v>
          </cell>
          <cell r="J324" t="str">
            <v>م. إيجارات المصانع  _تصنيع</v>
          </cell>
          <cell r="K324">
            <v>0</v>
          </cell>
          <cell r="L324">
            <v>0</v>
          </cell>
          <cell r="M324">
            <v>976376.82000000007</v>
          </cell>
          <cell r="N324">
            <v>549859.24</v>
          </cell>
          <cell r="O324">
            <v>426517.58000000007</v>
          </cell>
          <cell r="P324">
            <v>0</v>
          </cell>
          <cell r="Q324">
            <v>426517.58000000007</v>
          </cell>
        </row>
        <row r="325">
          <cell r="B325">
            <v>3040023</v>
          </cell>
          <cell r="C325" t="str">
            <v>أنظمة</v>
          </cell>
          <cell r="D325" t="str">
            <v>الدخل</v>
          </cell>
          <cell r="E325" t="str">
            <v>تكلفة الإيرادات</v>
          </cell>
          <cell r="F325" t="str">
            <v>م. تصنيع</v>
          </cell>
          <cell r="G325" t="str">
            <v>صيانة معدات</v>
          </cell>
          <cell r="H325">
            <v>0</v>
          </cell>
          <cell r="I325" t="str">
            <v>صيانة وإصلاح</v>
          </cell>
          <cell r="J325" t="str">
            <v>م. صيانه وقطع غيار الات ومعدات واخري _ تصنيع</v>
          </cell>
          <cell r="K325">
            <v>0</v>
          </cell>
          <cell r="L325">
            <v>0</v>
          </cell>
          <cell r="M325">
            <v>453727.74</v>
          </cell>
          <cell r="N325">
            <v>37361.730000000003</v>
          </cell>
          <cell r="O325">
            <v>416366.01</v>
          </cell>
          <cell r="P325">
            <v>0</v>
          </cell>
          <cell r="Q325">
            <v>416366.01</v>
          </cell>
        </row>
        <row r="326">
          <cell r="B326">
            <v>3040024</v>
          </cell>
          <cell r="C326" t="str">
            <v>أنظمة</v>
          </cell>
          <cell r="D326" t="str">
            <v>الدخل</v>
          </cell>
          <cell r="E326" t="str">
            <v>تكلفة الإيرادات</v>
          </cell>
          <cell r="F326" t="str">
            <v>م. تصنيع</v>
          </cell>
          <cell r="G326" t="str">
            <v>مصروفات متنوعة</v>
          </cell>
          <cell r="H326">
            <v>0</v>
          </cell>
          <cell r="I326" t="str">
            <v>أخري</v>
          </cell>
          <cell r="J326" t="str">
            <v>م. إكراميات وهدايا _ تصنيع</v>
          </cell>
          <cell r="K326">
            <v>0</v>
          </cell>
          <cell r="L326">
            <v>0</v>
          </cell>
          <cell r="M326">
            <v>0</v>
          </cell>
          <cell r="N326">
            <v>0</v>
          </cell>
          <cell r="O326">
            <v>0</v>
          </cell>
          <cell r="P326">
            <v>0</v>
          </cell>
          <cell r="Q326">
            <v>0</v>
          </cell>
        </row>
        <row r="327">
          <cell r="B327">
            <v>3040025</v>
          </cell>
          <cell r="C327" t="str">
            <v>أنظمة</v>
          </cell>
          <cell r="D327" t="str">
            <v>الدخل</v>
          </cell>
          <cell r="E327" t="str">
            <v>تكلفة الإيرادات</v>
          </cell>
          <cell r="F327" t="str">
            <v>م. تصنيع</v>
          </cell>
          <cell r="G327" t="str">
            <v>محروقات</v>
          </cell>
          <cell r="H327">
            <v>0</v>
          </cell>
          <cell r="I327" t="str">
            <v>زيوت ومحروقات</v>
          </cell>
          <cell r="J327" t="str">
            <v>م. زيوت ومحروقات _ تصنيع</v>
          </cell>
          <cell r="K327">
            <v>0</v>
          </cell>
          <cell r="L327">
            <v>0</v>
          </cell>
          <cell r="M327">
            <v>134709.47</v>
          </cell>
          <cell r="N327">
            <v>0</v>
          </cell>
          <cell r="O327">
            <v>134709.47</v>
          </cell>
          <cell r="P327">
            <v>0</v>
          </cell>
          <cell r="Q327">
            <v>134709.47</v>
          </cell>
        </row>
        <row r="328">
          <cell r="B328">
            <v>3040026</v>
          </cell>
          <cell r="C328" t="str">
            <v>أنظمة</v>
          </cell>
          <cell r="D328" t="str">
            <v>الدخل</v>
          </cell>
          <cell r="E328" t="str">
            <v>تكلفة الإيرادات</v>
          </cell>
          <cell r="F328" t="str">
            <v>م. تصنيع</v>
          </cell>
          <cell r="G328" t="str">
            <v xml:space="preserve">مهمات </v>
          </cell>
          <cell r="H328">
            <v>0</v>
          </cell>
          <cell r="I328" t="str">
            <v>أخري</v>
          </cell>
          <cell r="J328" t="str">
            <v>م. مهمات  مستهلكة _ تصنيع</v>
          </cell>
          <cell r="K328">
            <v>0</v>
          </cell>
          <cell r="L328">
            <v>0</v>
          </cell>
          <cell r="M328">
            <v>381345.09998999996</v>
          </cell>
          <cell r="N328">
            <v>8229.9600000000009</v>
          </cell>
          <cell r="O328">
            <v>373115.13998999994</v>
          </cell>
          <cell r="P328">
            <v>0</v>
          </cell>
          <cell r="Q328">
            <v>373115.13998999994</v>
          </cell>
        </row>
        <row r="329">
          <cell r="B329">
            <v>3040027</v>
          </cell>
          <cell r="C329" t="str">
            <v>أنظمة</v>
          </cell>
          <cell r="D329" t="str">
            <v>الدخل</v>
          </cell>
          <cell r="E329" t="str">
            <v>تكلفة الإيرادات</v>
          </cell>
          <cell r="F329" t="str">
            <v>م. تصنيع</v>
          </cell>
          <cell r="G329" t="str">
            <v>سفر وإنتقالات</v>
          </cell>
          <cell r="H329">
            <v>0</v>
          </cell>
          <cell r="I329" t="str">
            <v>سفر وإنتقالات</v>
          </cell>
          <cell r="J329" t="str">
            <v>م. سفر وانتقال ورحلة عمل _ تصنيع</v>
          </cell>
          <cell r="K329">
            <v>0</v>
          </cell>
          <cell r="L329">
            <v>0</v>
          </cell>
          <cell r="M329">
            <v>55549.17</v>
          </cell>
          <cell r="N329">
            <v>0</v>
          </cell>
          <cell r="O329">
            <v>55549.17</v>
          </cell>
          <cell r="P329">
            <v>0</v>
          </cell>
          <cell r="Q329">
            <v>55549.17</v>
          </cell>
        </row>
        <row r="330">
          <cell r="B330">
            <v>3040028</v>
          </cell>
          <cell r="C330" t="str">
            <v>أنظمة</v>
          </cell>
          <cell r="D330" t="str">
            <v>الدخل</v>
          </cell>
          <cell r="E330" t="str">
            <v>تكلفة الإيرادات</v>
          </cell>
          <cell r="F330" t="str">
            <v>م. تصنيع</v>
          </cell>
          <cell r="G330" t="str">
            <v>غرامات</v>
          </cell>
          <cell r="H330">
            <v>0</v>
          </cell>
          <cell r="I330" t="str">
            <v>إشتراكات ورسوم</v>
          </cell>
          <cell r="J330" t="str">
            <v>رسوم حكوميه واشتركات وغرامات _ تصنيع</v>
          </cell>
          <cell r="K330">
            <v>0</v>
          </cell>
          <cell r="L330">
            <v>0</v>
          </cell>
          <cell r="M330">
            <v>133425.92000000001</v>
          </cell>
          <cell r="N330">
            <v>3320.34</v>
          </cell>
          <cell r="O330">
            <v>130105.58000000002</v>
          </cell>
          <cell r="P330">
            <v>0</v>
          </cell>
          <cell r="Q330">
            <v>130105.58000000002</v>
          </cell>
        </row>
        <row r="331">
          <cell r="B331">
            <v>3040029</v>
          </cell>
          <cell r="C331" t="str">
            <v>أنظمة</v>
          </cell>
          <cell r="D331" t="str">
            <v>الدخل</v>
          </cell>
          <cell r="E331" t="str">
            <v>تكلفة الإيرادات</v>
          </cell>
          <cell r="F331" t="str">
            <v>م. تصنيع</v>
          </cell>
          <cell r="G331" t="str">
            <v>صيانة سيارات</v>
          </cell>
          <cell r="H331">
            <v>0</v>
          </cell>
          <cell r="I331" t="str">
            <v>صيانة وإصلاح</v>
          </cell>
          <cell r="J331" t="str">
            <v>م. صيانه و قطع غيار سيارات_ تصنيع</v>
          </cell>
          <cell r="K331">
            <v>0</v>
          </cell>
          <cell r="L331">
            <v>0</v>
          </cell>
          <cell r="M331">
            <v>285070.56</v>
          </cell>
          <cell r="N331">
            <v>10238.550000000001</v>
          </cell>
          <cell r="O331">
            <v>274832.01</v>
          </cell>
          <cell r="P331">
            <v>0</v>
          </cell>
          <cell r="Q331">
            <v>274832.01</v>
          </cell>
        </row>
        <row r="332">
          <cell r="B332">
            <v>3040030</v>
          </cell>
          <cell r="C332" t="str">
            <v>أنظمة</v>
          </cell>
          <cell r="D332" t="str">
            <v>الدخل</v>
          </cell>
          <cell r="E332" t="str">
            <v>تكلفة الإيرادات</v>
          </cell>
          <cell r="F332" t="str">
            <v>م. تصنيع</v>
          </cell>
          <cell r="G332" t="str">
            <v>إيجار سيارات</v>
          </cell>
          <cell r="H332">
            <v>0</v>
          </cell>
          <cell r="I332" t="str">
            <v>إيجارات</v>
          </cell>
          <cell r="J332" t="str">
            <v>م. إيجار سيارات _ تصنيع</v>
          </cell>
          <cell r="K332">
            <v>0</v>
          </cell>
          <cell r="L332">
            <v>0</v>
          </cell>
          <cell r="M332">
            <v>6800</v>
          </cell>
          <cell r="N332">
            <v>0</v>
          </cell>
          <cell r="O332">
            <v>6800</v>
          </cell>
          <cell r="P332">
            <v>0</v>
          </cell>
          <cell r="Q332">
            <v>6800</v>
          </cell>
        </row>
        <row r="333">
          <cell r="B333">
            <v>3040032</v>
          </cell>
          <cell r="C333" t="str">
            <v>أنظمة</v>
          </cell>
          <cell r="D333" t="str">
            <v>الدخل</v>
          </cell>
          <cell r="E333" t="str">
            <v>تكلفة الإيرادات</v>
          </cell>
          <cell r="F333" t="str">
            <v>م. تصنيع</v>
          </cell>
          <cell r="G333" t="str">
            <v>إيجار سكن تصنيعي</v>
          </cell>
          <cell r="H333">
            <v>0</v>
          </cell>
          <cell r="I333" t="str">
            <v>إيجارات</v>
          </cell>
          <cell r="J333" t="str">
            <v>م. ايجارات سكن  ووحدات سكنيه _ تصنيع</v>
          </cell>
          <cell r="K333">
            <v>0</v>
          </cell>
          <cell r="L333">
            <v>0</v>
          </cell>
          <cell r="M333">
            <v>470636.7</v>
          </cell>
          <cell r="N333">
            <v>0</v>
          </cell>
          <cell r="O333">
            <v>470636.7</v>
          </cell>
          <cell r="P333">
            <v>0</v>
          </cell>
          <cell r="Q333">
            <v>470636.7</v>
          </cell>
        </row>
        <row r="334">
          <cell r="B334">
            <v>3040033</v>
          </cell>
          <cell r="C334" t="str">
            <v>أنظمة</v>
          </cell>
          <cell r="D334" t="str">
            <v>الدخل</v>
          </cell>
          <cell r="E334" t="str">
            <v>تكلفة الإيرادات</v>
          </cell>
          <cell r="F334" t="str">
            <v>م. تصنيع</v>
          </cell>
          <cell r="G334" t="str">
            <v>مخالفات وغرامات</v>
          </cell>
          <cell r="H334">
            <v>0</v>
          </cell>
          <cell r="I334" t="str">
            <v>إشتراكات ورسوم</v>
          </cell>
          <cell r="J334" t="str">
            <v>م. مخالفات مرورية _ تصنيع</v>
          </cell>
          <cell r="K334">
            <v>0</v>
          </cell>
          <cell r="L334">
            <v>0</v>
          </cell>
          <cell r="M334">
            <v>6499</v>
          </cell>
          <cell r="N334">
            <v>0</v>
          </cell>
          <cell r="O334">
            <v>6499</v>
          </cell>
          <cell r="P334">
            <v>0</v>
          </cell>
          <cell r="Q334">
            <v>6499</v>
          </cell>
        </row>
        <row r="335">
          <cell r="B335">
            <v>3040034</v>
          </cell>
          <cell r="C335" t="str">
            <v>أنظمة</v>
          </cell>
          <cell r="D335" t="str">
            <v>الدخل</v>
          </cell>
          <cell r="E335" t="str">
            <v>تكلفة الإيرادات</v>
          </cell>
          <cell r="F335" t="str">
            <v>م. تصنيع</v>
          </cell>
          <cell r="G335" t="str">
            <v xml:space="preserve">مهمات </v>
          </cell>
          <cell r="H335">
            <v>0</v>
          </cell>
          <cell r="I335" t="str">
            <v>أخري</v>
          </cell>
          <cell r="J335" t="str">
            <v>م. مستلزمات اعاشه و سكن _ تصنيع</v>
          </cell>
          <cell r="K335">
            <v>0</v>
          </cell>
          <cell r="L335">
            <v>0</v>
          </cell>
          <cell r="M335">
            <v>90476.69</v>
          </cell>
          <cell r="N335">
            <v>255</v>
          </cell>
          <cell r="O335">
            <v>90221.69</v>
          </cell>
          <cell r="P335">
            <v>0</v>
          </cell>
          <cell r="Q335">
            <v>90221.69</v>
          </cell>
        </row>
        <row r="336">
          <cell r="B336">
            <v>3040035</v>
          </cell>
          <cell r="C336" t="str">
            <v>أنظمة</v>
          </cell>
          <cell r="D336" t="str">
            <v>الدخل</v>
          </cell>
          <cell r="E336" t="str">
            <v>تكلفة الإيرادات</v>
          </cell>
          <cell r="F336" t="str">
            <v>م. تصنيع</v>
          </cell>
          <cell r="G336" t="str">
            <v xml:space="preserve">إختبارات </v>
          </cell>
          <cell r="H336">
            <v>0</v>
          </cell>
          <cell r="I336" t="str">
            <v>أخري</v>
          </cell>
          <cell r="J336" t="str">
            <v>م. اعمال اختبارات_ تصنيع</v>
          </cell>
          <cell r="K336">
            <v>0</v>
          </cell>
          <cell r="L336">
            <v>0</v>
          </cell>
          <cell r="M336">
            <v>67268.210000000006</v>
          </cell>
          <cell r="N336">
            <v>8539.380000000001</v>
          </cell>
          <cell r="O336">
            <v>58728.83</v>
          </cell>
          <cell r="P336">
            <v>0</v>
          </cell>
          <cell r="Q336">
            <v>58728.83</v>
          </cell>
        </row>
        <row r="337">
          <cell r="B337">
            <v>3040036</v>
          </cell>
          <cell r="C337" t="str">
            <v>أنظمة</v>
          </cell>
          <cell r="D337" t="str">
            <v>الدخل</v>
          </cell>
          <cell r="E337" t="str">
            <v>تكلفة الإيرادات</v>
          </cell>
          <cell r="F337" t="str">
            <v>م. تصنيع</v>
          </cell>
          <cell r="G337" t="str">
            <v>عمالة خارجية تصنيع</v>
          </cell>
          <cell r="H337">
            <v>0</v>
          </cell>
          <cell r="I337" t="str">
            <v>أعمال تصنيع وتركيب</v>
          </cell>
          <cell r="J337" t="str">
            <v>م.تصنيع مقاولي الباطن وعمالة يوميه_ تصنيع</v>
          </cell>
          <cell r="K337">
            <v>0</v>
          </cell>
          <cell r="L337">
            <v>0</v>
          </cell>
          <cell r="M337">
            <v>3584</v>
          </cell>
          <cell r="N337">
            <v>0</v>
          </cell>
          <cell r="O337">
            <v>3584</v>
          </cell>
          <cell r="P337">
            <v>0</v>
          </cell>
          <cell r="Q337">
            <v>3584</v>
          </cell>
        </row>
        <row r="338">
          <cell r="B338">
            <v>3040037</v>
          </cell>
          <cell r="C338" t="str">
            <v>أنظمة</v>
          </cell>
          <cell r="D338" t="str">
            <v>الدخل</v>
          </cell>
          <cell r="E338" t="str">
            <v>تكلفة الإيرادات</v>
          </cell>
          <cell r="F338" t="str">
            <v>م. تصنيع</v>
          </cell>
          <cell r="G338" t="str">
            <v>رسوم استقدام</v>
          </cell>
          <cell r="H338">
            <v>0</v>
          </cell>
          <cell r="I338" t="str">
            <v>إشتراكات ورسوم</v>
          </cell>
          <cell r="J338" t="str">
            <v>م. تاشيرات واستقدام ونقل كفالة _ تصنيع.</v>
          </cell>
          <cell r="K338">
            <v>0</v>
          </cell>
          <cell r="L338">
            <v>0</v>
          </cell>
          <cell r="M338">
            <v>57710.14</v>
          </cell>
          <cell r="N338">
            <v>2000</v>
          </cell>
          <cell r="O338">
            <v>55710.14</v>
          </cell>
          <cell r="P338">
            <v>0</v>
          </cell>
          <cell r="Q338">
            <v>55710.14</v>
          </cell>
        </row>
        <row r="339">
          <cell r="B339">
            <v>3040038</v>
          </cell>
          <cell r="C339" t="str">
            <v>أنظمة</v>
          </cell>
          <cell r="D339" t="str">
            <v>الدخل</v>
          </cell>
          <cell r="E339" t="str">
            <v>تكلفة الإيرادات</v>
          </cell>
          <cell r="F339" t="str">
            <v>م. تصنيع</v>
          </cell>
          <cell r="G339" t="str">
            <v>عينات</v>
          </cell>
          <cell r="H339">
            <v>0</v>
          </cell>
          <cell r="I339" t="str">
            <v>أخري</v>
          </cell>
          <cell r="J339" t="str">
            <v>مصروف عينات _ تصنيع</v>
          </cell>
          <cell r="K339">
            <v>0</v>
          </cell>
          <cell r="L339">
            <v>0</v>
          </cell>
          <cell r="M339">
            <v>0</v>
          </cell>
          <cell r="N339">
            <v>0</v>
          </cell>
          <cell r="O339">
            <v>0</v>
          </cell>
          <cell r="P339">
            <v>0</v>
          </cell>
          <cell r="Q339">
            <v>0</v>
          </cell>
        </row>
        <row r="340">
          <cell r="B340">
            <v>3040039</v>
          </cell>
          <cell r="C340" t="str">
            <v>أنظمة</v>
          </cell>
          <cell r="D340" t="str">
            <v>الدخل</v>
          </cell>
          <cell r="E340" t="str">
            <v>تكلفة الإيرادات</v>
          </cell>
          <cell r="F340" t="str">
            <v>م. تصنيع</v>
          </cell>
          <cell r="G340" t="str">
            <v>ضيافة</v>
          </cell>
          <cell r="H340">
            <v>0</v>
          </cell>
          <cell r="I340" t="str">
            <v>أخري</v>
          </cell>
          <cell r="J340" t="str">
            <v>م. وجبات وضيافة_ تصنيع</v>
          </cell>
          <cell r="K340">
            <v>0</v>
          </cell>
          <cell r="L340">
            <v>0</v>
          </cell>
          <cell r="M340">
            <v>47552.35</v>
          </cell>
          <cell r="N340">
            <v>0</v>
          </cell>
          <cell r="O340">
            <v>47552.35</v>
          </cell>
          <cell r="P340">
            <v>0</v>
          </cell>
          <cell r="Q340">
            <v>47552.35</v>
          </cell>
        </row>
        <row r="341">
          <cell r="B341">
            <v>3040040</v>
          </cell>
          <cell r="C341" t="str">
            <v>أنظمة</v>
          </cell>
          <cell r="D341" t="str">
            <v>الدخل</v>
          </cell>
          <cell r="E341" t="str">
            <v>تكلفة الإيرادات</v>
          </cell>
          <cell r="F341" t="str">
            <v>م. تصنيع</v>
          </cell>
          <cell r="G341" t="str">
            <v>صيانة</v>
          </cell>
          <cell r="H341">
            <v>0</v>
          </cell>
          <cell r="I341" t="str">
            <v>صيانة وإصلاح</v>
          </cell>
          <cell r="J341" t="str">
            <v>برمجة وصيانة حاسب الي _تصنيع</v>
          </cell>
          <cell r="K341">
            <v>0</v>
          </cell>
          <cell r="L341">
            <v>0</v>
          </cell>
          <cell r="M341">
            <v>19566.91</v>
          </cell>
          <cell r="N341">
            <v>0</v>
          </cell>
          <cell r="O341">
            <v>19566.91</v>
          </cell>
          <cell r="P341">
            <v>0</v>
          </cell>
          <cell r="Q341">
            <v>19566.91</v>
          </cell>
        </row>
        <row r="342">
          <cell r="B342">
            <v>3040041</v>
          </cell>
          <cell r="C342" t="str">
            <v>أنظمة</v>
          </cell>
          <cell r="D342" t="str">
            <v>الدخل</v>
          </cell>
          <cell r="E342" t="str">
            <v>تكلفة الإيرادات</v>
          </cell>
          <cell r="F342" t="str">
            <v>م. تصنيع</v>
          </cell>
          <cell r="G342" t="str">
            <v>هاتف وبريد</v>
          </cell>
          <cell r="H342">
            <v>0</v>
          </cell>
          <cell r="I342" t="str">
            <v>أخري</v>
          </cell>
          <cell r="J342" t="str">
            <v>م. بريد وهاتف _ تصنيع</v>
          </cell>
          <cell r="K342">
            <v>0</v>
          </cell>
          <cell r="L342">
            <v>0</v>
          </cell>
          <cell r="M342">
            <v>41848.450000000004</v>
          </cell>
          <cell r="N342">
            <v>0</v>
          </cell>
          <cell r="O342">
            <v>41848.450000000004</v>
          </cell>
          <cell r="P342">
            <v>0</v>
          </cell>
          <cell r="Q342">
            <v>41848.450000000004</v>
          </cell>
        </row>
        <row r="343">
          <cell r="B343">
            <v>3040042</v>
          </cell>
          <cell r="C343" t="str">
            <v>أنظمة</v>
          </cell>
          <cell r="D343" t="str">
            <v>الدخل</v>
          </cell>
          <cell r="E343" t="str">
            <v>تكلفة الإيرادات</v>
          </cell>
          <cell r="F343" t="str">
            <v>م. تصنيع</v>
          </cell>
          <cell r="G343" t="str">
            <v>تأمين سيارات</v>
          </cell>
          <cell r="H343">
            <v>0</v>
          </cell>
          <cell r="I343" t="str">
            <v>تأمين</v>
          </cell>
          <cell r="J343" t="str">
            <v>م. تامين سيارات _ تصنيع</v>
          </cell>
          <cell r="K343">
            <v>0</v>
          </cell>
          <cell r="L343">
            <v>0</v>
          </cell>
          <cell r="M343">
            <v>16362.59</v>
          </cell>
          <cell r="N343">
            <v>0</v>
          </cell>
          <cell r="O343">
            <v>16362.59</v>
          </cell>
          <cell r="P343">
            <v>0</v>
          </cell>
          <cell r="Q343">
            <v>16362.59</v>
          </cell>
        </row>
        <row r="344">
          <cell r="B344">
            <v>3040043</v>
          </cell>
          <cell r="C344" t="str">
            <v>أنظمة</v>
          </cell>
          <cell r="D344" t="str">
            <v>الدخل</v>
          </cell>
          <cell r="E344" t="str">
            <v>تكلفة الإيرادات</v>
          </cell>
          <cell r="F344" t="str">
            <v>م. تصنيع</v>
          </cell>
          <cell r="G344" t="str">
            <v>أتعاب مهنية</v>
          </cell>
          <cell r="H344">
            <v>0</v>
          </cell>
          <cell r="I344" t="str">
            <v>أخري</v>
          </cell>
          <cell r="J344" t="str">
            <v>م. اعمال رسم مخططات _ تصنيع</v>
          </cell>
          <cell r="K344">
            <v>0</v>
          </cell>
          <cell r="L344">
            <v>0</v>
          </cell>
          <cell r="M344">
            <v>614057.09</v>
          </cell>
          <cell r="N344">
            <v>0</v>
          </cell>
          <cell r="O344">
            <v>614057.09</v>
          </cell>
          <cell r="P344">
            <v>0</v>
          </cell>
          <cell r="Q344">
            <v>614057.09</v>
          </cell>
        </row>
        <row r="345">
          <cell r="B345">
            <v>3040044</v>
          </cell>
          <cell r="C345" t="str">
            <v>أنظمة</v>
          </cell>
          <cell r="D345" t="str">
            <v>الدخل</v>
          </cell>
          <cell r="E345" t="str">
            <v>تكلفة الإيرادات</v>
          </cell>
          <cell r="F345" t="str">
            <v>م. تصنيع</v>
          </cell>
          <cell r="G345" t="str">
            <v xml:space="preserve">رسوم جمركية </v>
          </cell>
          <cell r="H345">
            <v>0</v>
          </cell>
          <cell r="I345" t="str">
            <v>مصاريف شحن وتخليص جمركي</v>
          </cell>
          <cell r="J345" t="str">
            <v>م.رسوم سابر/ساسو_ تصنيع</v>
          </cell>
          <cell r="K345">
            <v>0</v>
          </cell>
          <cell r="L345">
            <v>0</v>
          </cell>
          <cell r="M345">
            <v>88011.900000000009</v>
          </cell>
          <cell r="N345">
            <v>0</v>
          </cell>
          <cell r="O345">
            <v>88011.900000000009</v>
          </cell>
          <cell r="P345">
            <v>0</v>
          </cell>
          <cell r="Q345">
            <v>88011.900000000009</v>
          </cell>
        </row>
        <row r="346">
          <cell r="B346">
            <v>3040045</v>
          </cell>
          <cell r="C346" t="str">
            <v>أنظمة</v>
          </cell>
          <cell r="D346" t="str">
            <v>الدخل</v>
          </cell>
          <cell r="E346" t="str">
            <v>تكلفة الإيرادات</v>
          </cell>
          <cell r="F346" t="str">
            <v>م. تصنيع</v>
          </cell>
          <cell r="G346" t="str">
            <v>إيجار حاويات</v>
          </cell>
          <cell r="H346">
            <v>0</v>
          </cell>
          <cell r="I346" t="str">
            <v>إيجارات</v>
          </cell>
          <cell r="J346" t="str">
            <v>م. ايجار حاويه _ تصنيع</v>
          </cell>
          <cell r="K346">
            <v>0</v>
          </cell>
          <cell r="L346">
            <v>0</v>
          </cell>
          <cell r="M346">
            <v>9000</v>
          </cell>
          <cell r="N346">
            <v>1725</v>
          </cell>
          <cell r="O346">
            <v>7275</v>
          </cell>
          <cell r="P346">
            <v>0</v>
          </cell>
          <cell r="Q346">
            <v>7275</v>
          </cell>
        </row>
        <row r="347">
          <cell r="B347">
            <v>3040046</v>
          </cell>
          <cell r="C347" t="str">
            <v>أنظمة</v>
          </cell>
          <cell r="D347" t="str">
            <v>الدخل</v>
          </cell>
          <cell r="E347" t="str">
            <v>تكلفة التمويل</v>
          </cell>
          <cell r="F347" t="str">
            <v>تكلفة التمويل</v>
          </cell>
          <cell r="G347" t="str">
            <v>م. بنكية - تسييل فواتير</v>
          </cell>
          <cell r="H347">
            <v>0</v>
          </cell>
          <cell r="I347" t="str">
            <v>إشتراكات ورسوم</v>
          </cell>
          <cell r="J347" t="str">
            <v>مصاريف عمولات بنكيه(تسييل اعتمادات وضمانات )_تصنيع</v>
          </cell>
          <cell r="K347">
            <v>0</v>
          </cell>
          <cell r="L347">
            <v>0</v>
          </cell>
          <cell r="M347">
            <v>177578.21</v>
          </cell>
          <cell r="N347">
            <v>0</v>
          </cell>
          <cell r="O347">
            <v>177578.21</v>
          </cell>
          <cell r="P347">
            <v>0</v>
          </cell>
          <cell r="Q347">
            <v>177578.21</v>
          </cell>
        </row>
        <row r="348">
          <cell r="B348">
            <v>3040047</v>
          </cell>
          <cell r="C348" t="str">
            <v>أنظمة</v>
          </cell>
          <cell r="D348" t="str">
            <v>الدخل</v>
          </cell>
          <cell r="E348" t="str">
            <v>تكلفة الإيرادات</v>
          </cell>
          <cell r="F348" t="str">
            <v>م. إهلاكات التشغيل</v>
          </cell>
          <cell r="G348" t="str">
            <v>م. اهلاكات تشغيل مصنع الحديد</v>
          </cell>
          <cell r="H348">
            <v>0</v>
          </cell>
          <cell r="I348" t="str">
            <v>إستهلاك</v>
          </cell>
          <cell r="J348" t="str">
            <v>م. اهلاك _ الاصول الثابته مصنع الحديد_ تصنيع</v>
          </cell>
          <cell r="K348">
            <v>0</v>
          </cell>
          <cell r="L348">
            <v>0</v>
          </cell>
          <cell r="M348">
            <v>314824.37</v>
          </cell>
          <cell r="N348">
            <v>0</v>
          </cell>
          <cell r="O348">
            <v>314824.37</v>
          </cell>
          <cell r="P348">
            <v>0</v>
          </cell>
          <cell r="Q348">
            <v>314824.37</v>
          </cell>
        </row>
        <row r="349">
          <cell r="B349">
            <v>3040048</v>
          </cell>
          <cell r="C349" t="str">
            <v>أنظمة</v>
          </cell>
          <cell r="D349" t="str">
            <v>الدخل</v>
          </cell>
          <cell r="E349" t="str">
            <v>تكلفة الإيرادات</v>
          </cell>
          <cell r="F349" t="str">
            <v>م. إهلاكات التشغيل</v>
          </cell>
          <cell r="G349" t="str">
            <v>م. اهلاكات تشغيل مصنع الزجاج</v>
          </cell>
          <cell r="H349">
            <v>0</v>
          </cell>
          <cell r="I349" t="str">
            <v>إستهلاك</v>
          </cell>
          <cell r="J349" t="str">
            <v>م. اهلاك _ الاصول الثابته مصنع الزجاج _ تصنيع</v>
          </cell>
          <cell r="K349">
            <v>0</v>
          </cell>
          <cell r="L349">
            <v>0</v>
          </cell>
          <cell r="M349">
            <v>201571.06</v>
          </cell>
          <cell r="N349">
            <v>0</v>
          </cell>
          <cell r="O349">
            <v>201571.06</v>
          </cell>
          <cell r="P349">
            <v>0</v>
          </cell>
          <cell r="Q349">
            <v>201571.06</v>
          </cell>
        </row>
        <row r="350">
          <cell r="B350">
            <v>3040049</v>
          </cell>
          <cell r="C350" t="str">
            <v>أنظمة</v>
          </cell>
          <cell r="D350" t="str">
            <v>الدخل</v>
          </cell>
          <cell r="E350" t="str">
            <v>تكلفة الإيرادات</v>
          </cell>
          <cell r="F350" t="str">
            <v>م. إهلاكات التشغيل</v>
          </cell>
          <cell r="G350" t="str">
            <v>م. اهلاكات تشغيل مصنع الألومنيوم</v>
          </cell>
          <cell r="H350">
            <v>0</v>
          </cell>
          <cell r="I350" t="str">
            <v>إستهلاك</v>
          </cell>
          <cell r="J350" t="str">
            <v>م. اهلاك _ الاصول الثابته _ تصنيع</v>
          </cell>
          <cell r="K350">
            <v>0</v>
          </cell>
          <cell r="L350">
            <v>0</v>
          </cell>
          <cell r="M350">
            <v>1038148.2000000001</v>
          </cell>
          <cell r="N350">
            <v>43092.69</v>
          </cell>
          <cell r="O350">
            <v>995055.51</v>
          </cell>
          <cell r="P350">
            <v>0</v>
          </cell>
          <cell r="Q350">
            <v>995055.51</v>
          </cell>
        </row>
        <row r="351">
          <cell r="B351">
            <v>3040050</v>
          </cell>
          <cell r="C351" t="str">
            <v>أنظمة</v>
          </cell>
          <cell r="D351" t="str">
            <v>الدخل</v>
          </cell>
          <cell r="E351" t="str">
            <v>تكلفة الإيرادات</v>
          </cell>
          <cell r="F351" t="str">
            <v>خامات</v>
          </cell>
          <cell r="G351" t="str">
            <v xml:space="preserve">مهمات </v>
          </cell>
          <cell r="H351">
            <v>0</v>
          </cell>
          <cell r="I351" t="str">
            <v>تكلفة البضاعة المباعة</v>
          </cell>
          <cell r="J351" t="str">
            <v>م.رمل وتر جيت - تصنيع</v>
          </cell>
          <cell r="K351">
            <v>0</v>
          </cell>
          <cell r="L351">
            <v>0</v>
          </cell>
          <cell r="M351">
            <v>42000</v>
          </cell>
          <cell r="N351">
            <v>0</v>
          </cell>
          <cell r="O351">
            <v>42000</v>
          </cell>
          <cell r="P351">
            <v>0</v>
          </cell>
          <cell r="Q351">
            <v>42000</v>
          </cell>
        </row>
        <row r="352">
          <cell r="B352">
            <v>3040051</v>
          </cell>
          <cell r="C352" t="str">
            <v>أنظمة</v>
          </cell>
          <cell r="D352" t="str">
            <v>الدخل</v>
          </cell>
          <cell r="E352" t="str">
            <v>تكلفة الإيرادات</v>
          </cell>
          <cell r="F352" t="str">
            <v>م. تصنيع</v>
          </cell>
          <cell r="G352" t="str">
            <v>صيانة</v>
          </cell>
          <cell r="H352">
            <v>0</v>
          </cell>
          <cell r="I352" t="str">
            <v>صيانة وإصلاح</v>
          </cell>
          <cell r="J352" t="str">
            <v>مصروف صيانه عامة وسلامه _تصنيع</v>
          </cell>
          <cell r="K352">
            <v>0</v>
          </cell>
          <cell r="L352">
            <v>0</v>
          </cell>
          <cell r="M352">
            <v>41908.950000000004</v>
          </cell>
          <cell r="N352">
            <v>0</v>
          </cell>
          <cell r="O352">
            <v>41908.950000000004</v>
          </cell>
          <cell r="P352">
            <v>0</v>
          </cell>
          <cell r="Q352">
            <v>41908.950000000004</v>
          </cell>
        </row>
        <row r="353">
          <cell r="B353">
            <v>3040052</v>
          </cell>
          <cell r="C353" t="str">
            <v>أنظمة</v>
          </cell>
          <cell r="D353" t="str">
            <v>الدخل</v>
          </cell>
          <cell r="E353" t="str">
            <v>تكلفة الإيرادات</v>
          </cell>
          <cell r="F353" t="str">
            <v>م. تصنيع</v>
          </cell>
          <cell r="G353" t="str">
            <v>مصروفات متنوعة</v>
          </cell>
          <cell r="H353">
            <v>0</v>
          </cell>
          <cell r="I353" t="str">
            <v>أخري</v>
          </cell>
          <cell r="J353" t="str">
            <v>م .عوده الموظفين عن طريق دول اخري _ تصنيع</v>
          </cell>
          <cell r="K353">
            <v>0</v>
          </cell>
          <cell r="L353">
            <v>0</v>
          </cell>
          <cell r="M353">
            <v>0</v>
          </cell>
          <cell r="N353">
            <v>0</v>
          </cell>
          <cell r="O353">
            <v>0</v>
          </cell>
          <cell r="P353">
            <v>0</v>
          </cell>
          <cell r="Q353">
            <v>0</v>
          </cell>
        </row>
        <row r="354">
          <cell r="B354">
            <v>3040053</v>
          </cell>
          <cell r="C354" t="str">
            <v>أنظمة</v>
          </cell>
          <cell r="D354" t="str">
            <v>الدخل</v>
          </cell>
          <cell r="E354" t="str">
            <v>تكلفة الإيرادات</v>
          </cell>
          <cell r="F354" t="str">
            <v>م. تصنيع</v>
          </cell>
          <cell r="G354" t="str">
            <v>عمالة يومية -  تصنيع</v>
          </cell>
          <cell r="H354">
            <v>0</v>
          </cell>
          <cell r="I354" t="str">
            <v>عمالة يومية</v>
          </cell>
          <cell r="J354" t="str">
            <v>اجور عمالة يومية مؤجره _ تصنيع</v>
          </cell>
          <cell r="K354">
            <v>0</v>
          </cell>
          <cell r="L354">
            <v>0</v>
          </cell>
          <cell r="M354">
            <v>2104646.41</v>
          </cell>
          <cell r="N354">
            <v>1222.17</v>
          </cell>
          <cell r="O354">
            <v>2103424.2400000002</v>
          </cell>
          <cell r="P354">
            <v>0</v>
          </cell>
          <cell r="Q354">
            <v>2103424.2400000002</v>
          </cell>
        </row>
        <row r="355">
          <cell r="B355">
            <v>3040054</v>
          </cell>
          <cell r="C355" t="str">
            <v>أنظمة</v>
          </cell>
          <cell r="D355" t="str">
            <v>الدخل</v>
          </cell>
          <cell r="E355" t="str">
            <v>تكلفة الإيرادات</v>
          </cell>
          <cell r="F355" t="str">
            <v>م. تصنيع</v>
          </cell>
          <cell r="G355" t="str">
            <v>تصنيع خارجي</v>
          </cell>
          <cell r="H355">
            <v>0</v>
          </cell>
          <cell r="I355" t="str">
            <v>أعمال قص</v>
          </cell>
          <cell r="J355" t="str">
            <v>م.اعمال اللحام _ تصنيع</v>
          </cell>
          <cell r="K355">
            <v>0</v>
          </cell>
          <cell r="L355">
            <v>0</v>
          </cell>
          <cell r="M355">
            <v>104671.5</v>
          </cell>
          <cell r="N355">
            <v>0</v>
          </cell>
          <cell r="O355">
            <v>104671.5</v>
          </cell>
          <cell r="P355">
            <v>0</v>
          </cell>
          <cell r="Q355">
            <v>104671.5</v>
          </cell>
        </row>
        <row r="356">
          <cell r="B356">
            <v>3050002</v>
          </cell>
          <cell r="C356" t="str">
            <v>أنظمة</v>
          </cell>
          <cell r="D356" t="str">
            <v>الدخل</v>
          </cell>
          <cell r="E356" t="str">
            <v>تكلفة الإيرادات</v>
          </cell>
          <cell r="F356" t="str">
            <v>خامات</v>
          </cell>
          <cell r="G356" t="str">
            <v>إكسسوارات</v>
          </cell>
          <cell r="H356">
            <v>0</v>
          </cell>
          <cell r="I356" t="str">
            <v>تكلفة البضاعة المباعة</v>
          </cell>
          <cell r="J356" t="str">
            <v xml:space="preserve"> خامات _ اكسسوارات  _AC.</v>
          </cell>
          <cell r="K356">
            <v>0</v>
          </cell>
          <cell r="L356">
            <v>0</v>
          </cell>
          <cell r="M356">
            <v>5174791.2518199999</v>
          </cell>
          <cell r="N356">
            <v>239739.15423000001</v>
          </cell>
          <cell r="O356">
            <v>4935052.0975899994</v>
          </cell>
          <cell r="P356">
            <v>0</v>
          </cell>
          <cell r="Q356">
            <v>4935052.0975899994</v>
          </cell>
        </row>
        <row r="357">
          <cell r="B357">
            <v>3050003</v>
          </cell>
          <cell r="C357" t="str">
            <v>أنظمة</v>
          </cell>
          <cell r="D357" t="str">
            <v>الدخل</v>
          </cell>
          <cell r="E357" t="str">
            <v>تكلفة الإيرادات</v>
          </cell>
          <cell r="F357" t="str">
            <v>خامات</v>
          </cell>
          <cell r="G357" t="str">
            <v>ألومنيوم</v>
          </cell>
          <cell r="H357">
            <v>0</v>
          </cell>
          <cell r="I357" t="str">
            <v>تكلفة البضاعة المباعة</v>
          </cell>
          <cell r="J357" t="str">
            <v xml:space="preserve"> خامات _ ألومنيوم _ ALU_ خامات.</v>
          </cell>
          <cell r="K357">
            <v>0</v>
          </cell>
          <cell r="L357">
            <v>0</v>
          </cell>
          <cell r="M357">
            <v>18789282.213120002</v>
          </cell>
          <cell r="N357">
            <v>700357.02205999999</v>
          </cell>
          <cell r="O357">
            <v>18088925.191060003</v>
          </cell>
          <cell r="P357">
            <v>0</v>
          </cell>
          <cell r="Q357">
            <v>18088925.191060003</v>
          </cell>
        </row>
        <row r="358">
          <cell r="B358">
            <v>3050004</v>
          </cell>
          <cell r="C358" t="str">
            <v>أنظمة</v>
          </cell>
          <cell r="D358" t="str">
            <v>الدخل</v>
          </cell>
          <cell r="E358" t="str">
            <v>تكلفة الإيرادات</v>
          </cell>
          <cell r="F358" t="str">
            <v>خامات</v>
          </cell>
          <cell r="G358" t="str">
            <v>صوف صخري</v>
          </cell>
          <cell r="H358">
            <v>0</v>
          </cell>
          <cell r="I358" t="str">
            <v>تكلفة البضاعة المباعة</v>
          </cell>
          <cell r="J358" t="str">
            <v xml:space="preserve"> خامات _صوف صخري   _ROCK.</v>
          </cell>
          <cell r="K358">
            <v>0</v>
          </cell>
          <cell r="L358">
            <v>0</v>
          </cell>
          <cell r="M358">
            <v>381905.63864000002</v>
          </cell>
          <cell r="N358">
            <v>25249.50719</v>
          </cell>
          <cell r="O358">
            <v>356656.13145000004</v>
          </cell>
          <cell r="P358">
            <v>0</v>
          </cell>
          <cell r="Q358">
            <v>356656.13145000004</v>
          </cell>
        </row>
        <row r="359">
          <cell r="B359">
            <v>3050005</v>
          </cell>
          <cell r="C359" t="str">
            <v>أنظمة</v>
          </cell>
          <cell r="D359" t="str">
            <v>الدخل</v>
          </cell>
          <cell r="E359" t="str">
            <v>تكلفة الإيرادات</v>
          </cell>
          <cell r="F359" t="str">
            <v>خامات</v>
          </cell>
          <cell r="G359" t="str">
            <v>حديد</v>
          </cell>
          <cell r="H359">
            <v>0</v>
          </cell>
          <cell r="I359" t="str">
            <v>تكلفة البضاعة المباعة</v>
          </cell>
          <cell r="J359" t="str">
            <v xml:space="preserve"> خامات _حديد_ خامات _  STEEL.</v>
          </cell>
          <cell r="K359">
            <v>0</v>
          </cell>
          <cell r="L359">
            <v>0</v>
          </cell>
          <cell r="M359">
            <v>19905936.863220003</v>
          </cell>
          <cell r="N359">
            <v>66347.095880000008</v>
          </cell>
          <cell r="O359">
            <v>19839589.767340001</v>
          </cell>
          <cell r="P359">
            <v>0</v>
          </cell>
          <cell r="Q359">
            <v>19839589.767340001</v>
          </cell>
        </row>
        <row r="360">
          <cell r="B360">
            <v>3050006</v>
          </cell>
          <cell r="C360" t="str">
            <v>أنظمة</v>
          </cell>
          <cell r="D360" t="str">
            <v>الدخل</v>
          </cell>
          <cell r="E360" t="str">
            <v>تكلفة الإيرادات</v>
          </cell>
          <cell r="F360" t="str">
            <v>خامات</v>
          </cell>
          <cell r="G360" t="str">
            <v>خامات مساعدة</v>
          </cell>
          <cell r="H360">
            <v>0</v>
          </cell>
          <cell r="I360" t="str">
            <v>تكلفة البضاعة المباعة</v>
          </cell>
          <cell r="J360" t="str">
            <v>خامات _3M لواصق _ خامات -poli</v>
          </cell>
          <cell r="K360">
            <v>0</v>
          </cell>
          <cell r="L360">
            <v>0</v>
          </cell>
          <cell r="M360">
            <v>135456.83218</v>
          </cell>
          <cell r="N360">
            <v>2130.8139000000001</v>
          </cell>
          <cell r="O360">
            <v>133326.01827999999</v>
          </cell>
          <cell r="P360">
            <v>0</v>
          </cell>
          <cell r="Q360">
            <v>133326.01827999999</v>
          </cell>
        </row>
        <row r="361">
          <cell r="B361">
            <v>3050007</v>
          </cell>
          <cell r="C361" t="str">
            <v>أنظمة</v>
          </cell>
          <cell r="D361" t="str">
            <v>الدخل</v>
          </cell>
          <cell r="E361" t="str">
            <v>تكلفة الإيرادات</v>
          </cell>
          <cell r="F361" t="str">
            <v>خامات</v>
          </cell>
          <cell r="G361" t="str">
            <v>خامات مساعدة</v>
          </cell>
          <cell r="H361">
            <v>0</v>
          </cell>
          <cell r="I361" t="str">
            <v>تكلفة البضاعة المباعة</v>
          </cell>
          <cell r="J361" t="str">
            <v xml:space="preserve"> خامات _سليكون  _ خامات _SILI.</v>
          </cell>
          <cell r="K361">
            <v>0</v>
          </cell>
          <cell r="L361">
            <v>0</v>
          </cell>
          <cell r="M361">
            <v>1407174.43123</v>
          </cell>
          <cell r="N361">
            <v>49241.801940000005</v>
          </cell>
          <cell r="O361">
            <v>1357932.6292900001</v>
          </cell>
          <cell r="P361">
            <v>0</v>
          </cell>
          <cell r="Q361">
            <v>1357932.6292900001</v>
          </cell>
        </row>
        <row r="362">
          <cell r="B362">
            <v>3050008</v>
          </cell>
          <cell r="C362" t="str">
            <v>أنظمة</v>
          </cell>
          <cell r="D362" t="str">
            <v>الدخل</v>
          </cell>
          <cell r="E362" t="str">
            <v>تكلفة الإيرادات</v>
          </cell>
          <cell r="F362" t="str">
            <v>خامات</v>
          </cell>
          <cell r="G362" t="str">
            <v>كلادينج</v>
          </cell>
          <cell r="H362">
            <v>0</v>
          </cell>
          <cell r="I362" t="str">
            <v>تكلفة البضاعة المباعة</v>
          </cell>
          <cell r="J362" t="str">
            <v xml:space="preserve"> خامات _كلادينج ولكسان    _ CLA.</v>
          </cell>
          <cell r="K362">
            <v>0</v>
          </cell>
          <cell r="L362">
            <v>0</v>
          </cell>
          <cell r="M362">
            <v>3956157.1782400003</v>
          </cell>
          <cell r="N362">
            <v>332168.42969999998</v>
          </cell>
          <cell r="O362">
            <v>3623988.7485400001</v>
          </cell>
          <cell r="P362">
            <v>0</v>
          </cell>
          <cell r="Q362">
            <v>3623988.7485400001</v>
          </cell>
        </row>
        <row r="363">
          <cell r="B363">
            <v>3050009</v>
          </cell>
          <cell r="C363" t="str">
            <v>أنظمة</v>
          </cell>
          <cell r="D363" t="str">
            <v>الدخل</v>
          </cell>
          <cell r="E363" t="str">
            <v>تكلفة الإيرادات</v>
          </cell>
          <cell r="F363" t="str">
            <v>خامات</v>
          </cell>
          <cell r="G363" t="str">
            <v>براغي</v>
          </cell>
          <cell r="H363">
            <v>0</v>
          </cell>
          <cell r="I363" t="str">
            <v>تكلفة البضاعة المباعة</v>
          </cell>
          <cell r="J363" t="str">
            <v>خامات_ براغي خابور سنفره اخري   _  TOOL.</v>
          </cell>
          <cell r="K363">
            <v>0</v>
          </cell>
          <cell r="L363">
            <v>0</v>
          </cell>
          <cell r="M363">
            <v>4319855.8279200001</v>
          </cell>
          <cell r="N363">
            <v>169313.56844999999</v>
          </cell>
          <cell r="O363">
            <v>4150542.2594699999</v>
          </cell>
          <cell r="P363">
            <v>0</v>
          </cell>
          <cell r="Q363">
            <v>4150542.2594699999</v>
          </cell>
        </row>
        <row r="364">
          <cell r="B364">
            <v>3050010</v>
          </cell>
          <cell r="C364" t="str">
            <v>أنظمة</v>
          </cell>
          <cell r="D364" t="str">
            <v>الدخل</v>
          </cell>
          <cell r="E364" t="str">
            <v>تكلفة الإيرادات</v>
          </cell>
          <cell r="F364" t="str">
            <v>خامات</v>
          </cell>
          <cell r="G364" t="str">
            <v>ربر</v>
          </cell>
          <cell r="H364">
            <v>0</v>
          </cell>
          <cell r="I364" t="str">
            <v>تكلفة البضاعة المباعة</v>
          </cell>
          <cell r="J364" t="str">
            <v>خامات _ربر _ خامات _GAS.</v>
          </cell>
          <cell r="K364">
            <v>0</v>
          </cell>
          <cell r="L364">
            <v>0</v>
          </cell>
          <cell r="M364">
            <v>1411975.2321900001</v>
          </cell>
          <cell r="N364">
            <v>120834.61262</v>
          </cell>
          <cell r="O364">
            <v>1291140.6195700001</v>
          </cell>
          <cell r="P364">
            <v>0</v>
          </cell>
          <cell r="Q364">
            <v>1291140.6195700001</v>
          </cell>
        </row>
        <row r="365">
          <cell r="B365">
            <v>3050011</v>
          </cell>
          <cell r="C365" t="str">
            <v>أنظمة</v>
          </cell>
          <cell r="D365" t="str">
            <v>الدخل</v>
          </cell>
          <cell r="E365" t="str">
            <v>تكلفة الإيرادات</v>
          </cell>
          <cell r="F365" t="str">
            <v>خامات</v>
          </cell>
          <cell r="G365" t="str">
            <v>خامات مساعدة</v>
          </cell>
          <cell r="H365">
            <v>0</v>
          </cell>
          <cell r="I365" t="str">
            <v>تكلفة البضاعة المباعة</v>
          </cell>
          <cell r="J365" t="str">
            <v>خامات _ام دي اف</v>
          </cell>
          <cell r="K365">
            <v>0</v>
          </cell>
          <cell r="L365">
            <v>0</v>
          </cell>
          <cell r="M365">
            <v>1882.24</v>
          </cell>
          <cell r="N365">
            <v>0</v>
          </cell>
          <cell r="O365">
            <v>1882.24</v>
          </cell>
          <cell r="P365">
            <v>0</v>
          </cell>
          <cell r="Q365">
            <v>1882.24</v>
          </cell>
        </row>
        <row r="366">
          <cell r="B366">
            <v>3050012</v>
          </cell>
          <cell r="C366" t="str">
            <v>أنظمة</v>
          </cell>
          <cell r="D366" t="str">
            <v>الدخل</v>
          </cell>
          <cell r="E366" t="str">
            <v>تكلفة الإيرادات</v>
          </cell>
          <cell r="F366" t="str">
            <v>خامات</v>
          </cell>
          <cell r="G366" t="str">
            <v>خامات مساعدة</v>
          </cell>
          <cell r="H366">
            <v>0</v>
          </cell>
          <cell r="I366" t="str">
            <v>تكلفة البضاعة المباعة</v>
          </cell>
          <cell r="J366" t="str">
            <v>خامات _رول تيب و ستريتش_ خامات ST_ROOL</v>
          </cell>
          <cell r="K366">
            <v>0</v>
          </cell>
          <cell r="L366">
            <v>0</v>
          </cell>
          <cell r="M366">
            <v>195300.51918000003</v>
          </cell>
          <cell r="N366">
            <v>3032</v>
          </cell>
          <cell r="O366">
            <v>192268.51918000003</v>
          </cell>
          <cell r="P366">
            <v>0</v>
          </cell>
          <cell r="Q366">
            <v>192268.51918000003</v>
          </cell>
        </row>
        <row r="367">
          <cell r="B367">
            <v>3050013</v>
          </cell>
          <cell r="C367" t="str">
            <v>أنظمة</v>
          </cell>
          <cell r="D367" t="str">
            <v>الدخل</v>
          </cell>
          <cell r="E367" t="str">
            <v>تكلفة الإيرادات</v>
          </cell>
          <cell r="F367" t="str">
            <v>خامات</v>
          </cell>
          <cell r="G367" t="str">
            <v>خامات مساعدة</v>
          </cell>
          <cell r="H367">
            <v>0</v>
          </cell>
          <cell r="I367" t="str">
            <v>تكلفة البضاعة المباعة</v>
          </cell>
          <cell r="J367" t="str">
            <v>خامات _سلك المنيوم</v>
          </cell>
          <cell r="K367">
            <v>0</v>
          </cell>
          <cell r="L367">
            <v>0</v>
          </cell>
          <cell r="M367">
            <v>7098.27</v>
          </cell>
          <cell r="N367">
            <v>1740</v>
          </cell>
          <cell r="O367">
            <v>5358.27</v>
          </cell>
          <cell r="P367">
            <v>0</v>
          </cell>
          <cell r="Q367">
            <v>5358.27</v>
          </cell>
        </row>
        <row r="368">
          <cell r="B368">
            <v>3050014</v>
          </cell>
          <cell r="C368" t="str">
            <v>أنظمة</v>
          </cell>
          <cell r="D368" t="str">
            <v>الدخل</v>
          </cell>
          <cell r="E368" t="str">
            <v>تكلفة الإيرادات</v>
          </cell>
          <cell r="F368" t="str">
            <v>خامات</v>
          </cell>
          <cell r="G368" t="str">
            <v>خامات مساعدة</v>
          </cell>
          <cell r="H368">
            <v>0</v>
          </cell>
          <cell r="I368" t="str">
            <v>تكلفة البضاعة المباعة</v>
          </cell>
          <cell r="J368" t="str">
            <v>خامات _شيت نحاس</v>
          </cell>
          <cell r="K368">
            <v>0</v>
          </cell>
          <cell r="L368">
            <v>0</v>
          </cell>
          <cell r="M368">
            <v>0</v>
          </cell>
          <cell r="N368">
            <v>0</v>
          </cell>
          <cell r="O368">
            <v>0</v>
          </cell>
          <cell r="P368">
            <v>0</v>
          </cell>
          <cell r="Q368">
            <v>0</v>
          </cell>
        </row>
        <row r="369">
          <cell r="B369">
            <v>3050015</v>
          </cell>
          <cell r="C369" t="str">
            <v>أنظمة</v>
          </cell>
          <cell r="D369" t="str">
            <v>الدخل</v>
          </cell>
          <cell r="E369" t="str">
            <v>تكلفة الإيرادات</v>
          </cell>
          <cell r="F369" t="str">
            <v>خامات</v>
          </cell>
          <cell r="G369" t="str">
            <v>خامات مساعدة</v>
          </cell>
          <cell r="H369">
            <v>0</v>
          </cell>
          <cell r="I369" t="str">
            <v>تكلفة البضاعة المباعة</v>
          </cell>
          <cell r="J369" t="str">
            <v>خامات_استنالس تيل</v>
          </cell>
          <cell r="K369">
            <v>0</v>
          </cell>
          <cell r="L369">
            <v>0</v>
          </cell>
          <cell r="M369">
            <v>376803.21</v>
          </cell>
          <cell r="N369">
            <v>103413.2</v>
          </cell>
          <cell r="O369">
            <v>273390.01</v>
          </cell>
          <cell r="P369">
            <v>0</v>
          </cell>
          <cell r="Q369">
            <v>273390.01</v>
          </cell>
        </row>
        <row r="370">
          <cell r="B370">
            <v>3050016</v>
          </cell>
          <cell r="C370" t="str">
            <v>أنظمة</v>
          </cell>
          <cell r="D370" t="str">
            <v>الدخل</v>
          </cell>
          <cell r="E370" t="str">
            <v>تكلفة الإيرادات</v>
          </cell>
          <cell r="F370" t="str">
            <v>خامات</v>
          </cell>
          <cell r="G370" t="str">
            <v>ماكينات أتوماتيك</v>
          </cell>
          <cell r="H370">
            <v>0</v>
          </cell>
          <cell r="I370" t="str">
            <v>تكلفة البضاعة المباعة</v>
          </cell>
          <cell r="J370" t="str">
            <v xml:space="preserve"> خامات _ماكينات اتوماتيك وابواب دورما</v>
          </cell>
          <cell r="K370">
            <v>0</v>
          </cell>
          <cell r="L370">
            <v>0</v>
          </cell>
          <cell r="M370">
            <v>1289012.44</v>
          </cell>
          <cell r="N370">
            <v>0</v>
          </cell>
          <cell r="O370">
            <v>1289012.44</v>
          </cell>
          <cell r="P370">
            <v>0</v>
          </cell>
          <cell r="Q370">
            <v>1289012.44</v>
          </cell>
        </row>
        <row r="371">
          <cell r="B371">
            <v>3050017</v>
          </cell>
          <cell r="C371" t="str">
            <v>أنظمة</v>
          </cell>
          <cell r="D371" t="str">
            <v>الدخل</v>
          </cell>
          <cell r="E371" t="str">
            <v>تكلفة الإيرادات</v>
          </cell>
          <cell r="F371" t="str">
            <v>خامات</v>
          </cell>
          <cell r="G371" t="str">
            <v>خامات مساعدة</v>
          </cell>
          <cell r="H371">
            <v>0</v>
          </cell>
          <cell r="I371" t="str">
            <v>تكلفة البضاعة المباعة</v>
          </cell>
          <cell r="J371" t="str">
            <v xml:space="preserve"> خامات _متنوعه _ خامات</v>
          </cell>
          <cell r="K371">
            <v>0</v>
          </cell>
          <cell r="L371">
            <v>0</v>
          </cell>
          <cell r="M371">
            <v>525784.09</v>
          </cell>
          <cell r="N371">
            <v>0</v>
          </cell>
          <cell r="O371">
            <v>525784.09</v>
          </cell>
          <cell r="P371">
            <v>0</v>
          </cell>
          <cell r="Q371">
            <v>525784.09</v>
          </cell>
        </row>
        <row r="372">
          <cell r="B372">
            <v>3050018</v>
          </cell>
          <cell r="C372" t="str">
            <v>أنظمة</v>
          </cell>
          <cell r="D372" t="str">
            <v>الدخل</v>
          </cell>
          <cell r="E372" t="str">
            <v>تكلفة الإيرادات</v>
          </cell>
          <cell r="F372" t="str">
            <v>خامات</v>
          </cell>
          <cell r="G372" t="str">
            <v>زجاج</v>
          </cell>
          <cell r="H372">
            <v>0</v>
          </cell>
          <cell r="I372" t="str">
            <v>تكلفة البضاعة المباعة</v>
          </cell>
          <cell r="J372" t="str">
            <v>م . خامات زجاج</v>
          </cell>
          <cell r="K372">
            <v>0</v>
          </cell>
          <cell r="L372">
            <v>0</v>
          </cell>
          <cell r="M372">
            <v>18295021.767999999</v>
          </cell>
          <cell r="N372">
            <v>64072.419979999999</v>
          </cell>
          <cell r="O372">
            <v>18230949.348019999</v>
          </cell>
          <cell r="P372">
            <v>0</v>
          </cell>
          <cell r="Q372">
            <v>18230949.348019999</v>
          </cell>
        </row>
        <row r="373">
          <cell r="B373">
            <v>3050019</v>
          </cell>
          <cell r="C373" t="str">
            <v>أنظمة</v>
          </cell>
          <cell r="D373" t="str">
            <v>الدخل</v>
          </cell>
          <cell r="E373" t="str">
            <v>تكلفة الإيرادات</v>
          </cell>
          <cell r="F373" t="str">
            <v>خامات</v>
          </cell>
          <cell r="G373" t="str">
            <v>زجاج</v>
          </cell>
          <cell r="H373">
            <v>0</v>
          </cell>
          <cell r="I373" t="str">
            <v>تكلفة البضاعة المباعة</v>
          </cell>
          <cell r="J373" t="str">
            <v>خامات سيكوريت زجاج</v>
          </cell>
          <cell r="K373">
            <v>0</v>
          </cell>
          <cell r="L373">
            <v>0</v>
          </cell>
          <cell r="M373">
            <v>1406490.82</v>
          </cell>
          <cell r="N373">
            <v>241.75</v>
          </cell>
          <cell r="O373">
            <v>1406249.07</v>
          </cell>
          <cell r="P373">
            <v>0</v>
          </cell>
          <cell r="Q373">
            <v>1406249.07</v>
          </cell>
        </row>
        <row r="374">
          <cell r="B374">
            <v>3050020</v>
          </cell>
          <cell r="C374" t="str">
            <v>أنظمة</v>
          </cell>
          <cell r="D374" t="str">
            <v>الدخل</v>
          </cell>
          <cell r="E374" t="str">
            <v>تكلفة الإيرادات</v>
          </cell>
          <cell r="F374" t="str">
            <v>خامات</v>
          </cell>
          <cell r="G374" t="str">
            <v>خامات مساعدة</v>
          </cell>
          <cell r="H374">
            <v>0</v>
          </cell>
          <cell r="I374" t="str">
            <v>تكلفة البضاعة المباعة</v>
          </cell>
          <cell r="J374" t="str">
            <v xml:space="preserve"> خامات _عوازل ودهانات اسطح _ خامات</v>
          </cell>
          <cell r="K374">
            <v>0</v>
          </cell>
          <cell r="L374">
            <v>0</v>
          </cell>
          <cell r="M374">
            <v>2736954.67</v>
          </cell>
          <cell r="N374">
            <v>0</v>
          </cell>
          <cell r="O374">
            <v>2736954.67</v>
          </cell>
          <cell r="P374">
            <v>0</v>
          </cell>
          <cell r="Q374">
            <v>2736954.67</v>
          </cell>
        </row>
        <row r="375">
          <cell r="B375">
            <v>3050021</v>
          </cell>
          <cell r="C375" t="str">
            <v>أنظمة</v>
          </cell>
          <cell r="D375" t="str">
            <v>الدخل</v>
          </cell>
          <cell r="E375" t="str">
            <v>تكلفة الإيرادات</v>
          </cell>
          <cell r="F375" t="str">
            <v>خامات</v>
          </cell>
          <cell r="G375" t="str">
            <v>دهانات وجلفنة</v>
          </cell>
          <cell r="H375">
            <v>0</v>
          </cell>
          <cell r="I375" t="str">
            <v>تكلفة البضاعة المباعة</v>
          </cell>
          <cell r="J375" t="str">
            <v>خامات_ دهان وطلاء وجلفنه المنيوم.</v>
          </cell>
          <cell r="K375">
            <v>0</v>
          </cell>
          <cell r="L375">
            <v>0</v>
          </cell>
          <cell r="M375">
            <v>2040712.18</v>
          </cell>
          <cell r="N375">
            <v>5083.67</v>
          </cell>
          <cell r="O375">
            <v>2035628.51</v>
          </cell>
          <cell r="P375">
            <v>0</v>
          </cell>
          <cell r="Q375">
            <v>2035628.51</v>
          </cell>
        </row>
        <row r="376">
          <cell r="B376">
            <v>3050022</v>
          </cell>
          <cell r="C376" t="str">
            <v>أنظمة</v>
          </cell>
          <cell r="D376" t="str">
            <v>الدخل</v>
          </cell>
          <cell r="E376" t="str">
            <v>تكلفة الإيرادات</v>
          </cell>
          <cell r="F376" t="str">
            <v>خامات</v>
          </cell>
          <cell r="G376" t="str">
            <v>خامات مساعدة</v>
          </cell>
          <cell r="H376">
            <v>0</v>
          </cell>
          <cell r="I376" t="str">
            <v>تكلفة البضاعة المباعة</v>
          </cell>
          <cell r="J376" t="str">
            <v>خامات_ رمل  وتر جيت _ خامات</v>
          </cell>
          <cell r="K376">
            <v>0</v>
          </cell>
          <cell r="L376">
            <v>0</v>
          </cell>
          <cell r="M376">
            <v>11400</v>
          </cell>
          <cell r="N376">
            <v>5700</v>
          </cell>
          <cell r="O376">
            <v>5700</v>
          </cell>
          <cell r="P376">
            <v>0</v>
          </cell>
          <cell r="Q376">
            <v>5700</v>
          </cell>
        </row>
        <row r="377">
          <cell r="B377">
            <v>3050023</v>
          </cell>
          <cell r="C377" t="str">
            <v>أنظمة</v>
          </cell>
          <cell r="D377" t="str">
            <v>المركز المالي</v>
          </cell>
          <cell r="E377" t="str">
            <v>جاري فروع شقيقه</v>
          </cell>
          <cell r="F377" t="str">
            <v>جاري فروع شقيقه</v>
          </cell>
          <cell r="G377" t="str">
            <v>زجاج</v>
          </cell>
          <cell r="H377">
            <v>0</v>
          </cell>
          <cell r="I377" t="str">
            <v>تكلفة البضاعة المباعة</v>
          </cell>
          <cell r="J377" t="str">
            <v>خامات_ زجاج _ مصنع واجهات الرياض للزجاج</v>
          </cell>
          <cell r="K377">
            <v>0</v>
          </cell>
          <cell r="L377">
            <v>0</v>
          </cell>
          <cell r="M377">
            <v>1469298.66</v>
          </cell>
          <cell r="N377">
            <v>5135.6000000000004</v>
          </cell>
          <cell r="O377">
            <v>1464163.0599999998</v>
          </cell>
          <cell r="P377">
            <v>0</v>
          </cell>
          <cell r="Q377">
            <v>1464163.0599999998</v>
          </cell>
        </row>
        <row r="378">
          <cell r="B378">
            <v>3050024</v>
          </cell>
          <cell r="C378" t="str">
            <v>أنظمة</v>
          </cell>
          <cell r="D378" t="str">
            <v>الدخل</v>
          </cell>
          <cell r="E378" t="str">
            <v>تكلفة الإيرادات</v>
          </cell>
          <cell r="F378" t="str">
            <v>خامات</v>
          </cell>
          <cell r="G378" t="str">
            <v>زجاج</v>
          </cell>
          <cell r="H378">
            <v>0</v>
          </cell>
          <cell r="I378" t="str">
            <v>تكلفة البضاعة المباعة</v>
          </cell>
          <cell r="J378" t="str">
            <v>خامات _ زجاج ضدد الرصاص</v>
          </cell>
          <cell r="K378">
            <v>0</v>
          </cell>
          <cell r="L378">
            <v>0</v>
          </cell>
          <cell r="M378">
            <v>85523.57</v>
          </cell>
          <cell r="N378">
            <v>0</v>
          </cell>
          <cell r="O378">
            <v>85523.57</v>
          </cell>
          <cell r="P378">
            <v>0</v>
          </cell>
          <cell r="Q378">
            <v>85523.57</v>
          </cell>
        </row>
        <row r="379">
          <cell r="B379">
            <v>3050025</v>
          </cell>
          <cell r="C379" t="str">
            <v>أنظمة</v>
          </cell>
          <cell r="D379" t="str">
            <v>الدخل</v>
          </cell>
          <cell r="E379" t="str">
            <v>تكلفة الإيرادات</v>
          </cell>
          <cell r="F379" t="str">
            <v>خامات</v>
          </cell>
          <cell r="G379" t="str">
            <v>جمارك - خامات</v>
          </cell>
          <cell r="H379">
            <v>0</v>
          </cell>
          <cell r="I379" t="str">
            <v>تكلفة البضاعة المباعة</v>
          </cell>
          <cell r="J379" t="str">
            <v>مصروف تخليص جمركي _ خامات</v>
          </cell>
          <cell r="K379">
            <v>0</v>
          </cell>
          <cell r="L379">
            <v>0</v>
          </cell>
          <cell r="M379">
            <v>3093658.62</v>
          </cell>
          <cell r="N379">
            <v>18506.010000000002</v>
          </cell>
          <cell r="O379">
            <v>3075152.6100000003</v>
          </cell>
          <cell r="P379">
            <v>0</v>
          </cell>
          <cell r="Q379">
            <v>3075152.6100000003</v>
          </cell>
        </row>
        <row r="380">
          <cell r="B380">
            <v>3050026</v>
          </cell>
          <cell r="C380" t="str">
            <v>أنظمة</v>
          </cell>
          <cell r="D380" t="str">
            <v>الدخل</v>
          </cell>
          <cell r="E380" t="str">
            <v>تكلفة الإيرادات</v>
          </cell>
          <cell r="F380" t="str">
            <v>خامات</v>
          </cell>
          <cell r="G380" t="str">
            <v>زجاج</v>
          </cell>
          <cell r="H380">
            <v>0</v>
          </cell>
          <cell r="I380" t="str">
            <v>تكلفة البضاعة المباعة</v>
          </cell>
          <cell r="J380" t="str">
            <v>خامات _ زجاج ضدد الحريق</v>
          </cell>
          <cell r="K380">
            <v>0</v>
          </cell>
          <cell r="L380">
            <v>0</v>
          </cell>
          <cell r="M380">
            <v>3357711.89</v>
          </cell>
          <cell r="N380">
            <v>131336.41</v>
          </cell>
          <cell r="O380">
            <v>3226375.48</v>
          </cell>
          <cell r="P380">
            <v>0</v>
          </cell>
          <cell r="Q380">
            <v>3226375.48</v>
          </cell>
        </row>
        <row r="381">
          <cell r="B381">
            <v>3050027</v>
          </cell>
          <cell r="C381" t="str">
            <v>أنظمة</v>
          </cell>
          <cell r="D381" t="str">
            <v>المركز المالي</v>
          </cell>
          <cell r="E381" t="str">
            <v>جاري فروع شقيقه</v>
          </cell>
          <cell r="F381" t="str">
            <v>جاري فروع شقيقه</v>
          </cell>
          <cell r="G381" t="str">
            <v>دهانات - تقنية الدهان</v>
          </cell>
          <cell r="H381">
            <v>0</v>
          </cell>
          <cell r="I381" t="str">
            <v>تكلفة البضاعة المباعة</v>
          </cell>
          <cell r="J381" t="str">
            <v>خامات_ دهان وطلاء وجلفنه المنيوم__ مصنع الدهان</v>
          </cell>
          <cell r="K381">
            <v>0</v>
          </cell>
          <cell r="L381">
            <v>0</v>
          </cell>
          <cell r="M381">
            <v>2469212.35</v>
          </cell>
          <cell r="N381">
            <v>15418.25</v>
          </cell>
          <cell r="O381">
            <v>2453794.1</v>
          </cell>
          <cell r="P381">
            <v>0</v>
          </cell>
          <cell r="Q381">
            <v>2453794.1</v>
          </cell>
        </row>
        <row r="382">
          <cell r="B382">
            <v>3050028</v>
          </cell>
          <cell r="C382" t="str">
            <v>أنظمة</v>
          </cell>
          <cell r="D382" t="str">
            <v>الدخل</v>
          </cell>
          <cell r="E382" t="str">
            <v>تكلفة الإيرادات</v>
          </cell>
          <cell r="F382" t="str">
            <v>خامات</v>
          </cell>
          <cell r="G382" t="str">
            <v>أبواب جاهزة</v>
          </cell>
          <cell r="H382">
            <v>0</v>
          </cell>
          <cell r="I382" t="str">
            <v>تكلفة البضاعة المباعة</v>
          </cell>
          <cell r="J382" t="str">
            <v>خامات _ ابواب جاهزه مع الفريم المعدني</v>
          </cell>
          <cell r="K382">
            <v>0</v>
          </cell>
          <cell r="L382">
            <v>0</v>
          </cell>
          <cell r="M382">
            <v>0</v>
          </cell>
          <cell r="N382">
            <v>0</v>
          </cell>
          <cell r="O382">
            <v>0</v>
          </cell>
          <cell r="P382">
            <v>0</v>
          </cell>
          <cell r="Q382">
            <v>0</v>
          </cell>
        </row>
        <row r="383">
          <cell r="B383">
            <v>3050029</v>
          </cell>
          <cell r="C383" t="str">
            <v>أنظمة</v>
          </cell>
          <cell r="D383" t="str">
            <v>الدخل</v>
          </cell>
          <cell r="E383" t="str">
            <v>تكلفة الإيرادات</v>
          </cell>
          <cell r="F383" t="str">
            <v>خامات</v>
          </cell>
          <cell r="G383" t="str">
            <v>رخام</v>
          </cell>
          <cell r="H383">
            <v>0</v>
          </cell>
          <cell r="I383" t="str">
            <v>تكلفة البضاعة المباعة</v>
          </cell>
          <cell r="J383" t="str">
            <v xml:space="preserve"> خامات _اعمال  رخام    _ .</v>
          </cell>
          <cell r="K383">
            <v>0</v>
          </cell>
          <cell r="L383">
            <v>0</v>
          </cell>
          <cell r="M383">
            <v>669114.4</v>
          </cell>
          <cell r="N383">
            <v>0</v>
          </cell>
          <cell r="O383">
            <v>669114.4</v>
          </cell>
          <cell r="P383">
            <v>0</v>
          </cell>
          <cell r="Q383">
            <v>669114.4</v>
          </cell>
        </row>
        <row r="384">
          <cell r="B384">
            <v>3050030</v>
          </cell>
          <cell r="C384" t="str">
            <v>أنظمة</v>
          </cell>
          <cell r="D384" t="str">
            <v>الدخل</v>
          </cell>
          <cell r="E384" t="str">
            <v>تكلفة الإيرادات</v>
          </cell>
          <cell r="F384" t="str">
            <v>خامات</v>
          </cell>
          <cell r="G384" t="str">
            <v>اخشاب</v>
          </cell>
          <cell r="H384">
            <v>0</v>
          </cell>
          <cell r="I384" t="str">
            <v>تكلفة البضاعة المباعة</v>
          </cell>
          <cell r="J384" t="str">
            <v xml:space="preserve"> خامات _اعمال الخشب   _ .</v>
          </cell>
          <cell r="K384">
            <v>0</v>
          </cell>
          <cell r="L384">
            <v>0</v>
          </cell>
          <cell r="M384">
            <v>764805.32000000007</v>
          </cell>
          <cell r="N384">
            <v>0</v>
          </cell>
          <cell r="O384">
            <v>764805.32000000007</v>
          </cell>
          <cell r="P384">
            <v>0</v>
          </cell>
          <cell r="Q384">
            <v>764805.32000000007</v>
          </cell>
        </row>
        <row r="385">
          <cell r="B385">
            <v>3050031</v>
          </cell>
          <cell r="C385" t="str">
            <v>أنظمة</v>
          </cell>
          <cell r="D385" t="str">
            <v>المركز المالي</v>
          </cell>
          <cell r="E385" t="str">
            <v>جاري فروع شقيقه</v>
          </cell>
          <cell r="F385" t="str">
            <v>جاري فروع شقيقه</v>
          </cell>
          <cell r="G385" t="str">
            <v>اعمال خشبية</v>
          </cell>
          <cell r="H385">
            <v>0</v>
          </cell>
          <cell r="I385" t="str">
            <v>تكلفة البضاعة المباعة</v>
          </cell>
          <cell r="J385" t="str">
            <v xml:space="preserve"> خامات _اعمال الخشب   _ مصنع الخشب</v>
          </cell>
          <cell r="K385">
            <v>0</v>
          </cell>
          <cell r="L385">
            <v>0</v>
          </cell>
          <cell r="M385">
            <v>30120</v>
          </cell>
          <cell r="N385">
            <v>0</v>
          </cell>
          <cell r="O385">
            <v>30120</v>
          </cell>
          <cell r="P385">
            <v>0</v>
          </cell>
          <cell r="Q385">
            <v>30120</v>
          </cell>
        </row>
        <row r="386">
          <cell r="B386">
            <v>3060001</v>
          </cell>
          <cell r="C386" t="str">
            <v>أنظمة</v>
          </cell>
          <cell r="D386" t="str">
            <v>الدخل</v>
          </cell>
          <cell r="E386" t="str">
            <v>تكلفة الإيرادات</v>
          </cell>
          <cell r="F386" t="str">
            <v>م. تركيبات</v>
          </cell>
          <cell r="G386" t="str">
            <v>الراتب الأساسي</v>
          </cell>
          <cell r="H386" t="str">
            <v>الراتب الأساسي</v>
          </cell>
          <cell r="I386" t="str">
            <v>الرواتب وما في حكمها</v>
          </cell>
          <cell r="J386" t="str">
            <v>الراتب الاساسي  _ تركيبات مشاريع</v>
          </cell>
          <cell r="K386">
            <v>0</v>
          </cell>
          <cell r="L386">
            <v>0</v>
          </cell>
          <cell r="M386">
            <v>21585165.539999999</v>
          </cell>
          <cell r="N386">
            <v>5421908.3600000003</v>
          </cell>
          <cell r="O386">
            <v>16163257.18</v>
          </cell>
          <cell r="P386">
            <v>0</v>
          </cell>
          <cell r="Q386">
            <v>16163257.18</v>
          </cell>
        </row>
        <row r="387">
          <cell r="B387">
            <v>3060002</v>
          </cell>
          <cell r="C387" t="str">
            <v>أنظمة</v>
          </cell>
          <cell r="D387" t="str">
            <v>الدخل</v>
          </cell>
          <cell r="E387" t="str">
            <v>تكلفة الإيرادات</v>
          </cell>
          <cell r="F387" t="str">
            <v>م. تركيبات</v>
          </cell>
          <cell r="G387" t="str">
            <v>بدل سكن</v>
          </cell>
          <cell r="H387" t="str">
            <v>بدل سكن</v>
          </cell>
          <cell r="I387" t="str">
            <v>الرواتب وما في حكمها</v>
          </cell>
          <cell r="J387" t="str">
            <v>بدل سكن  _ تركيبات مشاريع</v>
          </cell>
          <cell r="K387">
            <v>0</v>
          </cell>
          <cell r="L387">
            <v>0</v>
          </cell>
          <cell r="M387">
            <v>2071358.19</v>
          </cell>
          <cell r="N387">
            <v>202519</v>
          </cell>
          <cell r="O387">
            <v>1868839.19</v>
          </cell>
          <cell r="P387">
            <v>0</v>
          </cell>
          <cell r="Q387">
            <v>1868839.19</v>
          </cell>
        </row>
        <row r="388">
          <cell r="B388">
            <v>3060003</v>
          </cell>
          <cell r="C388" t="str">
            <v>أنظمة</v>
          </cell>
          <cell r="D388" t="str">
            <v>الدخل</v>
          </cell>
          <cell r="E388" t="str">
            <v>تكلفة الإيرادات</v>
          </cell>
          <cell r="F388" t="str">
            <v>م. تركيبات</v>
          </cell>
          <cell r="G388" t="str">
            <v>بدل إنتقال</v>
          </cell>
          <cell r="H388" t="str">
            <v>بدل إنتقال</v>
          </cell>
          <cell r="I388" t="str">
            <v>الرواتب وما في حكمها</v>
          </cell>
          <cell r="J388" t="str">
            <v>بدل انتقال  _ تركيبات مشاريع</v>
          </cell>
          <cell r="K388">
            <v>0</v>
          </cell>
          <cell r="L388">
            <v>0</v>
          </cell>
          <cell r="M388">
            <v>1105143.32</v>
          </cell>
          <cell r="N388">
            <v>117443.23</v>
          </cell>
          <cell r="O388">
            <v>987700.09000000008</v>
          </cell>
          <cell r="P388">
            <v>0</v>
          </cell>
          <cell r="Q388">
            <v>987700.09000000008</v>
          </cell>
        </row>
        <row r="389">
          <cell r="B389">
            <v>3060004</v>
          </cell>
          <cell r="C389" t="str">
            <v>أنظمة</v>
          </cell>
          <cell r="D389" t="str">
            <v>الدخل</v>
          </cell>
          <cell r="E389" t="str">
            <v>تكلفة الإيرادات</v>
          </cell>
          <cell r="F389" t="str">
            <v>م. تركيبات</v>
          </cell>
          <cell r="G389" t="str">
            <v>م. تذاكر سفر</v>
          </cell>
          <cell r="H389" t="str">
            <v>م. تذاكر سفر</v>
          </cell>
          <cell r="I389" t="str">
            <v>الرواتب وما في حكمها</v>
          </cell>
          <cell r="J389" t="str">
            <v>بدل تذاكر سفر  _ تركيبات مشاريع</v>
          </cell>
          <cell r="K389">
            <v>0</v>
          </cell>
          <cell r="L389">
            <v>0</v>
          </cell>
          <cell r="M389">
            <v>495899.91000000003</v>
          </cell>
          <cell r="N389">
            <v>6175</v>
          </cell>
          <cell r="O389">
            <v>489724.91000000003</v>
          </cell>
          <cell r="P389">
            <v>0</v>
          </cell>
          <cell r="Q389">
            <v>489724.91000000003</v>
          </cell>
        </row>
        <row r="390">
          <cell r="B390">
            <v>3060005</v>
          </cell>
          <cell r="C390" t="str">
            <v>أنظمة</v>
          </cell>
          <cell r="D390" t="str">
            <v>الدخل</v>
          </cell>
          <cell r="E390" t="str">
            <v>تكلفة الإيرادات</v>
          </cell>
          <cell r="F390" t="str">
            <v>م. تركيبات</v>
          </cell>
          <cell r="G390" t="str">
            <v>مقابل مالي</v>
          </cell>
          <cell r="H390" t="str">
            <v>مقابل مالي</v>
          </cell>
          <cell r="I390" t="str">
            <v>الرواتب وما في حكمها</v>
          </cell>
          <cell r="J390" t="str">
            <v>مقابل مالي _ تركيبات مشاريع</v>
          </cell>
          <cell r="K390">
            <v>0</v>
          </cell>
          <cell r="L390">
            <v>0</v>
          </cell>
          <cell r="M390">
            <v>142259.99</v>
          </cell>
          <cell r="N390">
            <v>9600</v>
          </cell>
          <cell r="O390">
            <v>132659.99</v>
          </cell>
          <cell r="P390">
            <v>0</v>
          </cell>
          <cell r="Q390">
            <v>132659.99</v>
          </cell>
        </row>
        <row r="391">
          <cell r="B391">
            <v>3060006</v>
          </cell>
          <cell r="C391" t="str">
            <v>أنظمة</v>
          </cell>
          <cell r="D391" t="str">
            <v>الدخل</v>
          </cell>
          <cell r="E391" t="str">
            <v>تكلفة الإيرادات</v>
          </cell>
          <cell r="F391" t="str">
            <v>م. تركيبات</v>
          </cell>
          <cell r="G391" t="str">
            <v>أجر  إضافي</v>
          </cell>
          <cell r="H391" t="str">
            <v>أجر  إضافي</v>
          </cell>
          <cell r="I391" t="str">
            <v>الرواتب وما في حكمها</v>
          </cell>
          <cell r="J391" t="str">
            <v>اجر اضافى  _ تركيبات مشاريع</v>
          </cell>
          <cell r="K391">
            <v>0</v>
          </cell>
          <cell r="L391">
            <v>0</v>
          </cell>
          <cell r="M391">
            <v>4790630.1000000006</v>
          </cell>
          <cell r="N391">
            <v>1216201.56</v>
          </cell>
          <cell r="O391">
            <v>3574428.5400000005</v>
          </cell>
          <cell r="P391">
            <v>0</v>
          </cell>
          <cell r="Q391">
            <v>3574428.5400000005</v>
          </cell>
        </row>
        <row r="392">
          <cell r="B392">
            <v>3060007</v>
          </cell>
          <cell r="C392" t="str">
            <v>أنظمة</v>
          </cell>
          <cell r="D392" t="str">
            <v>الدخل</v>
          </cell>
          <cell r="E392" t="str">
            <v>تكلفة الإيرادات</v>
          </cell>
          <cell r="F392" t="str">
            <v>م. تركيبات</v>
          </cell>
          <cell r="G392" t="str">
            <v>بدل طعام</v>
          </cell>
          <cell r="H392" t="str">
            <v>بدل طعام</v>
          </cell>
          <cell r="I392" t="str">
            <v>الرواتب وما في حكمها</v>
          </cell>
          <cell r="J392" t="str">
            <v>بدل طعام  _ تركيبات مشاريع</v>
          </cell>
          <cell r="K392">
            <v>0</v>
          </cell>
          <cell r="L392">
            <v>0</v>
          </cell>
          <cell r="M392">
            <v>1332710.24</v>
          </cell>
          <cell r="N392">
            <v>287251.67</v>
          </cell>
          <cell r="O392">
            <v>1045458.5700000001</v>
          </cell>
          <cell r="P392">
            <v>0</v>
          </cell>
          <cell r="Q392">
            <v>1045458.5700000001</v>
          </cell>
        </row>
        <row r="393">
          <cell r="B393">
            <v>3060008</v>
          </cell>
          <cell r="C393" t="str">
            <v>أنظمة</v>
          </cell>
          <cell r="D393" t="str">
            <v>الدخل</v>
          </cell>
          <cell r="E393" t="str">
            <v>تكلفة الإيرادات</v>
          </cell>
          <cell r="F393" t="str">
            <v>م. تركيبات</v>
          </cell>
          <cell r="G393" t="str">
            <v>مكافآت وحوافز</v>
          </cell>
          <cell r="H393" t="str">
            <v>مكافآت وحوافز</v>
          </cell>
          <cell r="I393" t="str">
            <v>الرواتب وما في حكمها</v>
          </cell>
          <cell r="J393" t="str">
            <v>مكافاه وحوافز وهدايا  _ تركيبات مشاريع</v>
          </cell>
          <cell r="K393">
            <v>0</v>
          </cell>
          <cell r="L393">
            <v>0</v>
          </cell>
          <cell r="M393">
            <v>365935</v>
          </cell>
          <cell r="N393">
            <v>4500</v>
          </cell>
          <cell r="O393">
            <v>361435</v>
          </cell>
          <cell r="P393">
            <v>0</v>
          </cell>
          <cell r="Q393">
            <v>361435</v>
          </cell>
        </row>
        <row r="394">
          <cell r="B394">
            <v>3060010</v>
          </cell>
          <cell r="C394" t="str">
            <v>أنظمة</v>
          </cell>
          <cell r="D394" t="str">
            <v>الدخل</v>
          </cell>
          <cell r="E394" t="str">
            <v>تكلفة الإيرادات</v>
          </cell>
          <cell r="F394" t="str">
            <v>م. تركيبات</v>
          </cell>
          <cell r="G394" t="str">
            <v>رسوم استقدام</v>
          </cell>
          <cell r="H394">
            <v>0</v>
          </cell>
          <cell r="I394" t="str">
            <v>إشتراكات ورسوم</v>
          </cell>
          <cell r="J394" t="str">
            <v>تجديد الاقامات وخروج وعوده وفحص طبي وكارت عمل _ تركيبات مشاريع</v>
          </cell>
          <cell r="K394">
            <v>0</v>
          </cell>
          <cell r="L394">
            <v>0</v>
          </cell>
          <cell r="M394">
            <v>667186.57000000007</v>
          </cell>
          <cell r="N394">
            <v>12350</v>
          </cell>
          <cell r="O394">
            <v>654836.57000000007</v>
          </cell>
          <cell r="P394">
            <v>0</v>
          </cell>
          <cell r="Q394">
            <v>654836.57000000007</v>
          </cell>
        </row>
        <row r="395">
          <cell r="B395">
            <v>3060011</v>
          </cell>
          <cell r="C395" t="str">
            <v>أنظمة</v>
          </cell>
          <cell r="D395" t="str">
            <v>الدخل</v>
          </cell>
          <cell r="E395" t="str">
            <v>تكلفة الإيرادات</v>
          </cell>
          <cell r="F395" t="str">
            <v>م. تركيبات</v>
          </cell>
          <cell r="G395" t="str">
            <v>تأمين طبي</v>
          </cell>
          <cell r="H395">
            <v>0</v>
          </cell>
          <cell r="I395" t="str">
            <v>تأمين</v>
          </cell>
          <cell r="J395" t="str">
            <v>تأمين طبى_ تركيبات مشاريع</v>
          </cell>
          <cell r="K395">
            <v>0</v>
          </cell>
          <cell r="L395">
            <v>0</v>
          </cell>
          <cell r="M395">
            <v>701259.84</v>
          </cell>
          <cell r="N395">
            <v>2994.64</v>
          </cell>
          <cell r="O395">
            <v>698265.2</v>
          </cell>
          <cell r="P395">
            <v>0</v>
          </cell>
          <cell r="Q395">
            <v>698265.2</v>
          </cell>
        </row>
        <row r="396">
          <cell r="B396">
            <v>3060012</v>
          </cell>
          <cell r="C396" t="str">
            <v>أنظمة</v>
          </cell>
          <cell r="D396" t="str">
            <v>الدخل</v>
          </cell>
          <cell r="E396" t="str">
            <v>تكلفة الإيرادات</v>
          </cell>
          <cell r="F396" t="str">
            <v>م. تركيبات</v>
          </cell>
          <cell r="G396" t="str">
            <v>تأمينات إجتماعية</v>
          </cell>
          <cell r="H396" t="str">
            <v>تأمينات إجتماعية</v>
          </cell>
          <cell r="I396" t="str">
            <v>الرواتب وما في حكمها</v>
          </cell>
          <cell r="J396" t="str">
            <v>تأمينات إجتماعية _ تركيبات مشاريع</v>
          </cell>
          <cell r="K396">
            <v>0</v>
          </cell>
          <cell r="L396">
            <v>0</v>
          </cell>
          <cell r="M396">
            <v>265111.84000000003</v>
          </cell>
          <cell r="N396">
            <v>0</v>
          </cell>
          <cell r="O396">
            <v>265111.84000000003</v>
          </cell>
          <cell r="P396">
            <v>0</v>
          </cell>
          <cell r="Q396">
            <v>265111.84000000003</v>
          </cell>
        </row>
        <row r="397">
          <cell r="B397">
            <v>3060013</v>
          </cell>
          <cell r="C397" t="str">
            <v>أنظمة</v>
          </cell>
          <cell r="D397" t="str">
            <v>الدخل</v>
          </cell>
          <cell r="E397" t="str">
            <v>تكلفة الإيرادات</v>
          </cell>
          <cell r="F397" t="str">
            <v>م. تركيبات</v>
          </cell>
          <cell r="G397" t="str">
            <v>تأمين طبي</v>
          </cell>
          <cell r="H397">
            <v>0</v>
          </cell>
          <cell r="I397" t="str">
            <v>تأمين</v>
          </cell>
          <cell r="J397" t="str">
            <v>أدوية وعلاج _ تركيبات مشاريع</v>
          </cell>
          <cell r="K397">
            <v>0</v>
          </cell>
          <cell r="L397">
            <v>0</v>
          </cell>
          <cell r="M397">
            <v>9814.2000000000007</v>
          </cell>
          <cell r="N397">
            <v>0</v>
          </cell>
          <cell r="O397">
            <v>9814.2000000000007</v>
          </cell>
          <cell r="P397">
            <v>0</v>
          </cell>
          <cell r="Q397">
            <v>9814.2000000000007</v>
          </cell>
        </row>
        <row r="398">
          <cell r="B398">
            <v>3060014</v>
          </cell>
          <cell r="C398" t="str">
            <v>أنظمة</v>
          </cell>
          <cell r="D398" t="str">
            <v>الدخل</v>
          </cell>
          <cell r="E398" t="str">
            <v>تكلفة الإيرادات</v>
          </cell>
          <cell r="F398" t="str">
            <v>م. تركيبات</v>
          </cell>
          <cell r="G398" t="str">
            <v>مكافأة نهاية الخدمة</v>
          </cell>
          <cell r="H398" t="str">
            <v>مكافأة نهاية الخدمة</v>
          </cell>
          <cell r="I398" t="str">
            <v>الرواتب وما في حكمها</v>
          </cell>
          <cell r="J398" t="str">
            <v>م. مكافأة نهاية الخدمة _ تركيبات مشاريع</v>
          </cell>
          <cell r="K398">
            <v>0</v>
          </cell>
          <cell r="L398">
            <v>0</v>
          </cell>
          <cell r="M398">
            <v>1289978.76</v>
          </cell>
          <cell r="N398">
            <v>814373.75997999997</v>
          </cell>
          <cell r="O398">
            <v>475605.00002000004</v>
          </cell>
          <cell r="P398">
            <v>0</v>
          </cell>
          <cell r="Q398">
            <v>475605.00002000004</v>
          </cell>
        </row>
        <row r="399">
          <cell r="B399">
            <v>3060015</v>
          </cell>
          <cell r="C399" t="str">
            <v>أنظمة</v>
          </cell>
          <cell r="D399" t="str">
            <v>الدخل</v>
          </cell>
          <cell r="E399" t="str">
            <v>تكلفة الإيرادات</v>
          </cell>
          <cell r="F399" t="str">
            <v>م. تركيبات</v>
          </cell>
          <cell r="G399" t="str">
            <v>بدل أجازة</v>
          </cell>
          <cell r="H399" t="str">
            <v>بدل أجازة</v>
          </cell>
          <cell r="I399" t="str">
            <v>الرواتب وما في حكمها</v>
          </cell>
          <cell r="J399" t="str">
            <v>بدل أجازات _ تركيبات مشاريع</v>
          </cell>
          <cell r="K399">
            <v>0</v>
          </cell>
          <cell r="L399">
            <v>0</v>
          </cell>
          <cell r="M399">
            <v>1303063.26</v>
          </cell>
          <cell r="N399">
            <v>0</v>
          </cell>
          <cell r="O399">
            <v>1303063.26</v>
          </cell>
          <cell r="P399">
            <v>0</v>
          </cell>
          <cell r="Q399">
            <v>1303063.26</v>
          </cell>
        </row>
        <row r="400">
          <cell r="B400">
            <v>3060016</v>
          </cell>
          <cell r="C400" t="str">
            <v>أنظمة</v>
          </cell>
          <cell r="D400" t="str">
            <v>الدخل</v>
          </cell>
          <cell r="E400" t="str">
            <v>تكلفة الإيرادات</v>
          </cell>
          <cell r="F400" t="str">
            <v>م. تركيبات</v>
          </cell>
          <cell r="G400" t="str">
            <v>تصنيع خارجي</v>
          </cell>
          <cell r="H400">
            <v>0</v>
          </cell>
          <cell r="I400" t="str">
            <v>أعمال قص</v>
          </cell>
          <cell r="J400" t="str">
            <v>م. قص ولف وتشكيل مواد _ تركيبات مشاريع</v>
          </cell>
          <cell r="K400">
            <v>0</v>
          </cell>
          <cell r="L400">
            <v>0</v>
          </cell>
          <cell r="M400">
            <v>308223.15000000002</v>
          </cell>
          <cell r="N400">
            <v>3085.35</v>
          </cell>
          <cell r="O400">
            <v>305137.80000000005</v>
          </cell>
          <cell r="P400">
            <v>0</v>
          </cell>
          <cell r="Q400">
            <v>305137.80000000005</v>
          </cell>
        </row>
        <row r="401">
          <cell r="B401">
            <v>3060017</v>
          </cell>
          <cell r="C401" t="str">
            <v>أنظمة</v>
          </cell>
          <cell r="D401" t="str">
            <v>الدخل</v>
          </cell>
          <cell r="E401" t="str">
            <v>تكلفة الإيرادات</v>
          </cell>
          <cell r="F401" t="str">
            <v>م. تركيبات</v>
          </cell>
          <cell r="G401" t="str">
            <v>شحن ونقل</v>
          </cell>
          <cell r="H401">
            <v>0</v>
          </cell>
          <cell r="I401" t="str">
            <v>مصاريف شحن وتخليص جمركي</v>
          </cell>
          <cell r="J401" t="str">
            <v>م. شحن ونقل وتحميل _ تركيبات مشاريع</v>
          </cell>
          <cell r="K401">
            <v>0</v>
          </cell>
          <cell r="L401">
            <v>0</v>
          </cell>
          <cell r="M401">
            <v>2338051.87</v>
          </cell>
          <cell r="N401">
            <v>9225</v>
          </cell>
          <cell r="O401">
            <v>2328826.87</v>
          </cell>
          <cell r="P401">
            <v>0</v>
          </cell>
          <cell r="Q401">
            <v>2328826.87</v>
          </cell>
        </row>
        <row r="402">
          <cell r="B402">
            <v>3060018</v>
          </cell>
          <cell r="C402" t="str">
            <v>أنظمة</v>
          </cell>
          <cell r="D402" t="str">
            <v>الدخل</v>
          </cell>
          <cell r="E402" t="str">
            <v>تكلفة الإيرادات</v>
          </cell>
          <cell r="F402" t="str">
            <v>م. تركيبات</v>
          </cell>
          <cell r="G402" t="str">
            <v>كهرباء - مياه</v>
          </cell>
          <cell r="H402">
            <v>0</v>
          </cell>
          <cell r="I402" t="str">
            <v>كهرباء ومياه</v>
          </cell>
          <cell r="J402" t="str">
            <v>م. كهرباء و مياه _ تركيبات مشاريع</v>
          </cell>
          <cell r="K402">
            <v>0</v>
          </cell>
          <cell r="L402">
            <v>0</v>
          </cell>
          <cell r="M402">
            <v>69232.930000000008</v>
          </cell>
          <cell r="N402">
            <v>0</v>
          </cell>
          <cell r="O402">
            <v>69232.930000000008</v>
          </cell>
          <cell r="P402">
            <v>0</v>
          </cell>
          <cell r="Q402">
            <v>69232.930000000008</v>
          </cell>
        </row>
        <row r="403">
          <cell r="B403">
            <v>3060020</v>
          </cell>
          <cell r="C403" t="str">
            <v>أنظمة</v>
          </cell>
          <cell r="D403" t="str">
            <v>الدخل</v>
          </cell>
          <cell r="E403" t="str">
            <v>تكلفة الإيرادات</v>
          </cell>
          <cell r="F403" t="str">
            <v>م. تركيبات</v>
          </cell>
          <cell r="G403" t="str">
            <v xml:space="preserve">قرطاسية </v>
          </cell>
          <cell r="H403">
            <v>0</v>
          </cell>
          <cell r="I403" t="str">
            <v>أخري</v>
          </cell>
          <cell r="J403" t="str">
            <v>م. ادوات مكتبيه و مطبوعات_ تركيبات مشاريع</v>
          </cell>
          <cell r="K403">
            <v>0</v>
          </cell>
          <cell r="L403">
            <v>0</v>
          </cell>
          <cell r="M403">
            <v>71196.997000000003</v>
          </cell>
          <cell r="N403">
            <v>0</v>
          </cell>
          <cell r="O403">
            <v>71196.997000000003</v>
          </cell>
          <cell r="P403">
            <v>0</v>
          </cell>
          <cell r="Q403">
            <v>71196.997000000003</v>
          </cell>
        </row>
        <row r="404">
          <cell r="B404">
            <v>3060021</v>
          </cell>
          <cell r="C404" t="str">
            <v>أنظمة</v>
          </cell>
          <cell r="D404" t="str">
            <v>الدخل</v>
          </cell>
          <cell r="E404" t="str">
            <v>تكلفة الإيرادات</v>
          </cell>
          <cell r="F404" t="str">
            <v>م. تركيبات</v>
          </cell>
          <cell r="G404" t="str">
            <v>إيجار معدات</v>
          </cell>
          <cell r="H404">
            <v>0</v>
          </cell>
          <cell r="I404" t="str">
            <v>إيجارات</v>
          </cell>
          <cell r="J404" t="str">
            <v>م. إيجار معدات_ تركيبات مشاريع</v>
          </cell>
          <cell r="K404">
            <v>0</v>
          </cell>
          <cell r="L404">
            <v>0</v>
          </cell>
          <cell r="M404">
            <v>2169214.6800000002</v>
          </cell>
          <cell r="N404">
            <v>83233.87</v>
          </cell>
          <cell r="O404">
            <v>2085980.81</v>
          </cell>
          <cell r="P404">
            <v>0</v>
          </cell>
          <cell r="Q404">
            <v>2085980.81</v>
          </cell>
        </row>
        <row r="405">
          <cell r="B405">
            <v>3060022</v>
          </cell>
          <cell r="C405" t="str">
            <v>أنظمة</v>
          </cell>
          <cell r="D405" t="str">
            <v>الدخل</v>
          </cell>
          <cell r="E405" t="str">
            <v>تكلفة الإيرادات</v>
          </cell>
          <cell r="F405" t="str">
            <v>م. تركيبات</v>
          </cell>
          <cell r="G405" t="str">
            <v>صيانة معدات</v>
          </cell>
          <cell r="H405">
            <v>0</v>
          </cell>
          <cell r="I405" t="str">
            <v>صيانة وإصلاح</v>
          </cell>
          <cell r="J405" t="str">
            <v>م. صيانه وقطع غيار الات ومعدات واخري _ تركيبات مشاريع</v>
          </cell>
          <cell r="K405">
            <v>0</v>
          </cell>
          <cell r="L405">
            <v>0</v>
          </cell>
          <cell r="M405">
            <v>278077.07</v>
          </cell>
          <cell r="N405">
            <v>1150</v>
          </cell>
          <cell r="O405">
            <v>276927.07</v>
          </cell>
          <cell r="P405">
            <v>0</v>
          </cell>
          <cell r="Q405">
            <v>276927.07</v>
          </cell>
        </row>
        <row r="406">
          <cell r="B406">
            <v>3060023</v>
          </cell>
          <cell r="C406" t="str">
            <v>أنظمة</v>
          </cell>
          <cell r="D406" t="str">
            <v>الدخل</v>
          </cell>
          <cell r="E406" t="str">
            <v>تكلفة الإيرادات</v>
          </cell>
          <cell r="F406" t="str">
            <v>م. تركيبات</v>
          </cell>
          <cell r="G406" t="str">
            <v>إكراميات</v>
          </cell>
          <cell r="H406">
            <v>0</v>
          </cell>
          <cell r="I406" t="str">
            <v>أخري</v>
          </cell>
          <cell r="J406" t="str">
            <v>م. إكراميات وهدايا _ تركيبات مشاريع</v>
          </cell>
          <cell r="K406">
            <v>0</v>
          </cell>
          <cell r="L406">
            <v>0</v>
          </cell>
          <cell r="M406">
            <v>34964</v>
          </cell>
          <cell r="N406">
            <v>0</v>
          </cell>
          <cell r="O406">
            <v>34964</v>
          </cell>
          <cell r="P406">
            <v>0</v>
          </cell>
          <cell r="Q406">
            <v>34964</v>
          </cell>
        </row>
        <row r="407">
          <cell r="B407">
            <v>3060024</v>
          </cell>
          <cell r="C407" t="str">
            <v>أنظمة</v>
          </cell>
          <cell r="D407" t="str">
            <v>الدخل</v>
          </cell>
          <cell r="E407" t="str">
            <v>تكلفة الإيرادات</v>
          </cell>
          <cell r="F407" t="str">
            <v>م. تركيبات</v>
          </cell>
          <cell r="G407" t="str">
            <v>محروقات</v>
          </cell>
          <cell r="H407">
            <v>0</v>
          </cell>
          <cell r="I407" t="str">
            <v>زيوت ومحروقات</v>
          </cell>
          <cell r="J407" t="str">
            <v>م. زيوت ومحروقات _ تركيبات مشاريع</v>
          </cell>
          <cell r="K407">
            <v>0</v>
          </cell>
          <cell r="L407">
            <v>0</v>
          </cell>
          <cell r="M407">
            <v>237232.88</v>
          </cell>
          <cell r="N407">
            <v>0</v>
          </cell>
          <cell r="O407">
            <v>237232.88</v>
          </cell>
          <cell r="P407">
            <v>0</v>
          </cell>
          <cell r="Q407">
            <v>237232.88</v>
          </cell>
        </row>
        <row r="408">
          <cell r="B408">
            <v>3060025</v>
          </cell>
          <cell r="C408" t="str">
            <v>أنظمة</v>
          </cell>
          <cell r="D408" t="str">
            <v>الدخل</v>
          </cell>
          <cell r="E408" t="str">
            <v>تكلفة الإيرادات</v>
          </cell>
          <cell r="F408" t="str">
            <v>خامات</v>
          </cell>
          <cell r="G408" t="str">
            <v>مهمات</v>
          </cell>
          <cell r="H408">
            <v>0</v>
          </cell>
          <cell r="I408" t="str">
            <v>تكلفة البضاعة المباعة</v>
          </cell>
          <cell r="J408" t="str">
            <v>م. مهمات  مستهلكة _ تركيبات مشاريع</v>
          </cell>
          <cell r="K408">
            <v>0</v>
          </cell>
          <cell r="L408">
            <v>0</v>
          </cell>
          <cell r="M408">
            <v>1060249.26</v>
          </cell>
          <cell r="N408">
            <v>24660.9</v>
          </cell>
          <cell r="O408">
            <v>1035588.36</v>
          </cell>
          <cell r="P408">
            <v>0</v>
          </cell>
          <cell r="Q408">
            <v>1035588.36</v>
          </cell>
        </row>
        <row r="409">
          <cell r="B409">
            <v>3060026</v>
          </cell>
          <cell r="C409" t="str">
            <v>أنظمة</v>
          </cell>
          <cell r="D409" t="str">
            <v>الدخل</v>
          </cell>
          <cell r="E409" t="str">
            <v>تكلفة الإيرادات</v>
          </cell>
          <cell r="F409" t="str">
            <v>م. تركيبات</v>
          </cell>
          <cell r="G409" t="str">
            <v>سفر وإنتقالات</v>
          </cell>
          <cell r="H409">
            <v>0</v>
          </cell>
          <cell r="I409" t="str">
            <v>سفر وإنتقالات</v>
          </cell>
          <cell r="J409" t="str">
            <v>م. سفر وانتقال  _ تركيبات مشاريع</v>
          </cell>
          <cell r="K409">
            <v>0</v>
          </cell>
          <cell r="L409">
            <v>0</v>
          </cell>
          <cell r="M409">
            <v>253055.13</v>
          </cell>
          <cell r="N409">
            <v>294.26</v>
          </cell>
          <cell r="O409">
            <v>252760.87</v>
          </cell>
          <cell r="P409">
            <v>0</v>
          </cell>
          <cell r="Q409">
            <v>252760.87</v>
          </cell>
        </row>
        <row r="410">
          <cell r="B410">
            <v>3060027</v>
          </cell>
          <cell r="C410" t="str">
            <v>أنظمة</v>
          </cell>
          <cell r="D410" t="str">
            <v>الدخل</v>
          </cell>
          <cell r="E410" t="str">
            <v>تكلفة الإيرادات</v>
          </cell>
          <cell r="F410" t="str">
            <v>م. تركيبات</v>
          </cell>
          <cell r="G410" t="str">
            <v>مخالفات وغرامات</v>
          </cell>
          <cell r="H410">
            <v>0</v>
          </cell>
          <cell r="I410" t="str">
            <v>إشتراكات ورسوم</v>
          </cell>
          <cell r="J410" t="str">
            <v>رسوم حكوميه واشتركات وغرامات_ تركيبات مشاريع</v>
          </cell>
          <cell r="K410">
            <v>0</v>
          </cell>
          <cell r="L410">
            <v>0</v>
          </cell>
          <cell r="M410">
            <v>96883.44</v>
          </cell>
          <cell r="N410">
            <v>1990</v>
          </cell>
          <cell r="O410">
            <v>94893.440000000002</v>
          </cell>
          <cell r="P410">
            <v>0</v>
          </cell>
          <cell r="Q410">
            <v>94893.440000000002</v>
          </cell>
        </row>
        <row r="411">
          <cell r="B411">
            <v>3060028</v>
          </cell>
          <cell r="C411" t="str">
            <v>أنظمة</v>
          </cell>
          <cell r="D411" t="str">
            <v>الدخل</v>
          </cell>
          <cell r="E411" t="str">
            <v>تكلفة الإيرادات</v>
          </cell>
          <cell r="F411" t="str">
            <v>م. تركيبات</v>
          </cell>
          <cell r="G411" t="str">
            <v>صيانة سيارات</v>
          </cell>
          <cell r="H411">
            <v>0</v>
          </cell>
          <cell r="I411" t="str">
            <v>صيانة وإصلاح</v>
          </cell>
          <cell r="J411" t="str">
            <v>م. صيانه و قطع غيار سيارات_ تركيبات مشاريع</v>
          </cell>
          <cell r="K411">
            <v>0</v>
          </cell>
          <cell r="L411">
            <v>0</v>
          </cell>
          <cell r="M411">
            <v>52085.68</v>
          </cell>
          <cell r="N411">
            <v>0</v>
          </cell>
          <cell r="O411">
            <v>52085.68</v>
          </cell>
          <cell r="P411">
            <v>0</v>
          </cell>
          <cell r="Q411">
            <v>52085.68</v>
          </cell>
        </row>
        <row r="412">
          <cell r="B412">
            <v>3060029</v>
          </cell>
          <cell r="C412" t="str">
            <v>أنظمة</v>
          </cell>
          <cell r="D412" t="str">
            <v>الدخل</v>
          </cell>
          <cell r="E412" t="str">
            <v>تكلفة الإيرادات</v>
          </cell>
          <cell r="F412" t="str">
            <v>م. تركيبات</v>
          </cell>
          <cell r="G412" t="str">
            <v>إيجار سيارات</v>
          </cell>
          <cell r="H412">
            <v>0</v>
          </cell>
          <cell r="I412" t="str">
            <v>إيجارات</v>
          </cell>
          <cell r="J412" t="str">
            <v>م. إيجار سيارات _ تركيبات مشاريع</v>
          </cell>
          <cell r="K412">
            <v>0</v>
          </cell>
          <cell r="L412">
            <v>0</v>
          </cell>
          <cell r="M412">
            <v>147546.45000000001</v>
          </cell>
          <cell r="N412">
            <v>0</v>
          </cell>
          <cell r="O412">
            <v>147546.45000000001</v>
          </cell>
          <cell r="P412">
            <v>0</v>
          </cell>
          <cell r="Q412">
            <v>147546.45000000001</v>
          </cell>
        </row>
        <row r="413">
          <cell r="B413">
            <v>3060031</v>
          </cell>
          <cell r="C413" t="str">
            <v>أنظمة</v>
          </cell>
          <cell r="D413" t="str">
            <v>الدخل</v>
          </cell>
          <cell r="E413" t="str">
            <v>تكلفة الإيرادات</v>
          </cell>
          <cell r="F413" t="str">
            <v>م. تركيبات</v>
          </cell>
          <cell r="G413" t="str">
            <v>إيجار سكن تركيبات</v>
          </cell>
          <cell r="H413">
            <v>0</v>
          </cell>
          <cell r="I413" t="str">
            <v>إيجارات</v>
          </cell>
          <cell r="J413" t="str">
            <v>م. ايجارات سكن ووحدات سكنية_ تركيبات مشاريع</v>
          </cell>
          <cell r="K413">
            <v>0</v>
          </cell>
          <cell r="L413">
            <v>0</v>
          </cell>
          <cell r="M413">
            <v>432755.04000000004</v>
          </cell>
          <cell r="N413">
            <v>0</v>
          </cell>
          <cell r="O413">
            <v>432755.04000000004</v>
          </cell>
          <cell r="P413">
            <v>0</v>
          </cell>
          <cell r="Q413">
            <v>432755.04000000004</v>
          </cell>
        </row>
        <row r="414">
          <cell r="B414">
            <v>3060032</v>
          </cell>
          <cell r="C414" t="str">
            <v>أنظمة</v>
          </cell>
          <cell r="D414" t="str">
            <v>الدخل</v>
          </cell>
          <cell r="E414" t="str">
            <v>تكلفة الإيرادات</v>
          </cell>
          <cell r="F414" t="str">
            <v>م. تركيبات</v>
          </cell>
          <cell r="G414" t="str">
            <v>مخالفات وغرامات</v>
          </cell>
          <cell r="H414">
            <v>0</v>
          </cell>
          <cell r="I414" t="str">
            <v>إشتراكات ورسوم</v>
          </cell>
          <cell r="J414" t="str">
            <v>م. مخالفات مرورية _ تركيبات مشاريع</v>
          </cell>
          <cell r="K414">
            <v>0</v>
          </cell>
          <cell r="L414">
            <v>0</v>
          </cell>
          <cell r="M414">
            <v>150</v>
          </cell>
          <cell r="N414">
            <v>0</v>
          </cell>
          <cell r="O414">
            <v>150</v>
          </cell>
          <cell r="P414">
            <v>0</v>
          </cell>
          <cell r="Q414">
            <v>150</v>
          </cell>
        </row>
        <row r="415">
          <cell r="B415">
            <v>3060033</v>
          </cell>
          <cell r="C415" t="str">
            <v>أنظمة</v>
          </cell>
          <cell r="D415" t="str">
            <v>الدخل</v>
          </cell>
          <cell r="E415" t="str">
            <v>تكلفة الإيرادات</v>
          </cell>
          <cell r="F415" t="str">
            <v>م. تركيبات</v>
          </cell>
          <cell r="G415" t="str">
            <v>مهمات</v>
          </cell>
          <cell r="H415">
            <v>0</v>
          </cell>
          <cell r="I415" t="str">
            <v>أخري</v>
          </cell>
          <cell r="J415" t="str">
            <v>م. مستلزمات اعاشه و سكن _ تركيبات مشاريع</v>
          </cell>
          <cell r="K415">
            <v>0</v>
          </cell>
          <cell r="L415">
            <v>0</v>
          </cell>
          <cell r="M415">
            <v>36415.06</v>
          </cell>
          <cell r="N415">
            <v>0</v>
          </cell>
          <cell r="O415">
            <v>36415.06</v>
          </cell>
          <cell r="P415">
            <v>0</v>
          </cell>
          <cell r="Q415">
            <v>36415.06</v>
          </cell>
        </row>
        <row r="416">
          <cell r="B416">
            <v>3060034</v>
          </cell>
          <cell r="C416" t="str">
            <v>أنظمة</v>
          </cell>
          <cell r="D416" t="str">
            <v>الدخل</v>
          </cell>
          <cell r="E416" t="str">
            <v>تكلفة الإيرادات</v>
          </cell>
          <cell r="F416" t="str">
            <v>م. تركيبات</v>
          </cell>
          <cell r="G416" t="str">
            <v>مقاولي باطن تركيبات</v>
          </cell>
          <cell r="H416">
            <v>0</v>
          </cell>
          <cell r="I416" t="str">
            <v>أعمال تصنيع وتركيب</v>
          </cell>
          <cell r="J416" t="str">
            <v>م.تركيبات مقاولي الباطن وعمالة يوميه - تركيبات مشاريع</v>
          </cell>
          <cell r="K416">
            <v>0</v>
          </cell>
          <cell r="L416">
            <v>0</v>
          </cell>
          <cell r="M416">
            <v>11051611.74</v>
          </cell>
          <cell r="N416">
            <v>14886.32</v>
          </cell>
          <cell r="O416">
            <v>11036725.42</v>
          </cell>
          <cell r="P416">
            <v>0</v>
          </cell>
          <cell r="Q416">
            <v>11036725.42</v>
          </cell>
        </row>
        <row r="417">
          <cell r="B417">
            <v>3060035</v>
          </cell>
          <cell r="C417" t="str">
            <v>أنظمة</v>
          </cell>
          <cell r="D417" t="str">
            <v>الدخل</v>
          </cell>
          <cell r="E417" t="str">
            <v>تكلفة الإيرادات</v>
          </cell>
          <cell r="F417" t="str">
            <v>م. تركيبات</v>
          </cell>
          <cell r="G417" t="str">
            <v xml:space="preserve">هاتف وبريد </v>
          </cell>
          <cell r="H417">
            <v>0</v>
          </cell>
          <cell r="I417" t="str">
            <v>أخري</v>
          </cell>
          <cell r="J417" t="str">
            <v>م. بريد وهاتف _ تركيبات مشاريع</v>
          </cell>
          <cell r="K417">
            <v>0</v>
          </cell>
          <cell r="L417">
            <v>0</v>
          </cell>
          <cell r="M417">
            <v>40514.840000000004</v>
          </cell>
          <cell r="N417">
            <v>0</v>
          </cell>
          <cell r="O417">
            <v>40514.840000000004</v>
          </cell>
          <cell r="P417">
            <v>0</v>
          </cell>
          <cell r="Q417">
            <v>40514.840000000004</v>
          </cell>
        </row>
        <row r="418">
          <cell r="B418">
            <v>3060037</v>
          </cell>
          <cell r="C418" t="str">
            <v>أنظمة</v>
          </cell>
          <cell r="D418" t="str">
            <v>الدخل</v>
          </cell>
          <cell r="E418" t="str">
            <v>تكلفة الإيرادات</v>
          </cell>
          <cell r="F418" t="str">
            <v>م. تركيبات</v>
          </cell>
          <cell r="G418" t="str">
            <v>تأمين سيارات</v>
          </cell>
          <cell r="H418">
            <v>0</v>
          </cell>
          <cell r="I418" t="str">
            <v>تأمين</v>
          </cell>
          <cell r="J418" t="str">
            <v>م. تامين سيارات _ تركيبات مشاريع</v>
          </cell>
          <cell r="K418">
            <v>0</v>
          </cell>
          <cell r="L418">
            <v>0</v>
          </cell>
          <cell r="M418">
            <v>0</v>
          </cell>
          <cell r="N418">
            <v>0</v>
          </cell>
          <cell r="O418">
            <v>0</v>
          </cell>
          <cell r="P418">
            <v>0</v>
          </cell>
          <cell r="Q418">
            <v>0</v>
          </cell>
        </row>
        <row r="419">
          <cell r="B419">
            <v>3060038</v>
          </cell>
          <cell r="C419" t="str">
            <v>أنظمة</v>
          </cell>
          <cell r="D419" t="str">
            <v>الدخل</v>
          </cell>
          <cell r="E419" t="str">
            <v>تكلفة الإيرادات</v>
          </cell>
          <cell r="F419" t="str">
            <v>م. تركيبات</v>
          </cell>
          <cell r="G419" t="str">
            <v>رسوم استقدام</v>
          </cell>
          <cell r="H419">
            <v>0</v>
          </cell>
          <cell r="I419" t="str">
            <v>إشتراكات ورسوم</v>
          </cell>
          <cell r="J419" t="str">
            <v>م. تاشيرات واستقدام ونقل كفالة _ تركيبات مشاريع</v>
          </cell>
          <cell r="K419">
            <v>0</v>
          </cell>
          <cell r="L419">
            <v>0</v>
          </cell>
          <cell r="M419">
            <v>188958.12</v>
          </cell>
          <cell r="N419">
            <v>45550</v>
          </cell>
          <cell r="O419">
            <v>143408.12</v>
          </cell>
          <cell r="P419">
            <v>0</v>
          </cell>
          <cell r="Q419">
            <v>143408.12</v>
          </cell>
        </row>
        <row r="420">
          <cell r="B420">
            <v>3060040</v>
          </cell>
          <cell r="C420" t="str">
            <v>أنظمة</v>
          </cell>
          <cell r="D420" t="str">
            <v>الدخل</v>
          </cell>
          <cell r="E420" t="str">
            <v>تكلفة الإيرادات</v>
          </cell>
          <cell r="F420" t="str">
            <v>م. تركيبات</v>
          </cell>
          <cell r="G420" t="str">
            <v>وجبات عمال</v>
          </cell>
          <cell r="H420" t="str">
            <v>وجبات عمال</v>
          </cell>
          <cell r="I420" t="str">
            <v>الرواتب وما في حكمها</v>
          </cell>
          <cell r="J420" t="str">
            <v>م. وجبات وضيافة_ تركيبات مشاريع</v>
          </cell>
          <cell r="K420">
            <v>0</v>
          </cell>
          <cell r="L420">
            <v>0</v>
          </cell>
          <cell r="M420">
            <v>305061.08</v>
          </cell>
          <cell r="N420">
            <v>0</v>
          </cell>
          <cell r="O420">
            <v>305061.08</v>
          </cell>
          <cell r="P420">
            <v>0</v>
          </cell>
          <cell r="Q420">
            <v>305061.08</v>
          </cell>
        </row>
        <row r="421">
          <cell r="B421">
            <v>3060041</v>
          </cell>
          <cell r="C421" t="str">
            <v>أنظمة</v>
          </cell>
          <cell r="D421" t="str">
            <v>الدخل</v>
          </cell>
          <cell r="E421" t="str">
            <v>تكلفة الإيرادات</v>
          </cell>
          <cell r="F421" t="str">
            <v>م. تركيبات</v>
          </cell>
          <cell r="G421" t="str">
            <v>إيجار معدات</v>
          </cell>
          <cell r="H421">
            <v>0</v>
          </cell>
          <cell r="I421" t="str">
            <v>إيجارات</v>
          </cell>
          <cell r="J421" t="str">
            <v>م. ايجار سقالات _ تركيبات مشاريع</v>
          </cell>
          <cell r="K421">
            <v>0</v>
          </cell>
          <cell r="L421">
            <v>0</v>
          </cell>
          <cell r="M421">
            <v>12450</v>
          </cell>
          <cell r="N421">
            <v>0</v>
          </cell>
          <cell r="O421">
            <v>12450</v>
          </cell>
          <cell r="P421">
            <v>0</v>
          </cell>
          <cell r="Q421">
            <v>12450</v>
          </cell>
        </row>
        <row r="422">
          <cell r="B422">
            <v>3060043</v>
          </cell>
          <cell r="C422" t="str">
            <v>أنظمة</v>
          </cell>
          <cell r="D422" t="str">
            <v>الدخل</v>
          </cell>
          <cell r="E422" t="str">
            <v>تكلفة الإيرادات</v>
          </cell>
          <cell r="F422" t="str">
            <v>م. تركيبات</v>
          </cell>
          <cell r="G422" t="str">
            <v xml:space="preserve">إختبارات </v>
          </cell>
          <cell r="H422">
            <v>0</v>
          </cell>
          <cell r="I422" t="str">
            <v>أخري</v>
          </cell>
          <cell r="J422" t="str">
            <v>م. اعمال اختبارات_ تركيبات مشاريع</v>
          </cell>
          <cell r="K422">
            <v>0</v>
          </cell>
          <cell r="L422">
            <v>0</v>
          </cell>
          <cell r="M422">
            <v>174668.16</v>
          </cell>
          <cell r="N422">
            <v>0</v>
          </cell>
          <cell r="O422">
            <v>174668.16</v>
          </cell>
          <cell r="P422">
            <v>0</v>
          </cell>
          <cell r="Q422">
            <v>174668.16</v>
          </cell>
        </row>
        <row r="423">
          <cell r="B423">
            <v>3060044</v>
          </cell>
          <cell r="C423" t="str">
            <v>أنظمة</v>
          </cell>
          <cell r="D423" t="str">
            <v>الدخل</v>
          </cell>
          <cell r="E423" t="str">
            <v>تكلفة الإيرادات</v>
          </cell>
          <cell r="F423" t="str">
            <v>م. تركيبات</v>
          </cell>
          <cell r="G423" t="str">
            <v>مصروفات متنوعة</v>
          </cell>
          <cell r="H423">
            <v>0</v>
          </cell>
          <cell r="I423" t="str">
            <v>أخري</v>
          </cell>
          <cell r="J423" t="str">
            <v>م. خصم مسموح به __ تركيبات مشاريع</v>
          </cell>
          <cell r="K423">
            <v>0</v>
          </cell>
          <cell r="L423">
            <v>0</v>
          </cell>
          <cell r="M423">
            <v>0</v>
          </cell>
          <cell r="N423">
            <v>0</v>
          </cell>
          <cell r="O423">
            <v>0</v>
          </cell>
          <cell r="P423">
            <v>0</v>
          </cell>
          <cell r="Q423">
            <v>0</v>
          </cell>
        </row>
        <row r="424">
          <cell r="B424">
            <v>3060048</v>
          </cell>
          <cell r="C424" t="str">
            <v>أنظمة</v>
          </cell>
          <cell r="D424" t="str">
            <v>الدخل</v>
          </cell>
          <cell r="E424" t="str">
            <v>تكلفة الإيرادات</v>
          </cell>
          <cell r="F424" t="str">
            <v>م. إهلاكات التشغيل</v>
          </cell>
          <cell r="G424" t="str">
            <v>م. اهلاكات تشغيل التركيبات</v>
          </cell>
          <cell r="H424">
            <v>0</v>
          </cell>
          <cell r="I424" t="str">
            <v>إستهلاك</v>
          </cell>
          <cell r="J424" t="str">
            <v>م. اهلاك _ الاصول الثابته _ تركيبات مشاريع</v>
          </cell>
          <cell r="K424">
            <v>0</v>
          </cell>
          <cell r="L424">
            <v>0</v>
          </cell>
          <cell r="M424">
            <v>0</v>
          </cell>
          <cell r="N424">
            <v>0</v>
          </cell>
          <cell r="O424">
            <v>0</v>
          </cell>
          <cell r="P424">
            <v>0</v>
          </cell>
          <cell r="Q424">
            <v>0</v>
          </cell>
        </row>
        <row r="425">
          <cell r="B425">
            <v>3060052</v>
          </cell>
          <cell r="C425" t="str">
            <v>أنظمة</v>
          </cell>
          <cell r="D425" t="str">
            <v>الدخل</v>
          </cell>
          <cell r="E425" t="str">
            <v>تكلفة الإيرادات</v>
          </cell>
          <cell r="F425" t="str">
            <v>م. تركيبات</v>
          </cell>
          <cell r="G425" t="str">
            <v>صيانة</v>
          </cell>
          <cell r="H425">
            <v>0</v>
          </cell>
          <cell r="I425" t="str">
            <v>صيانة وإصلاح</v>
          </cell>
          <cell r="J425" t="str">
            <v>مصروف صيانه عامة وسلامه _تركيبات</v>
          </cell>
          <cell r="K425">
            <v>0</v>
          </cell>
          <cell r="L425">
            <v>0</v>
          </cell>
          <cell r="M425">
            <v>66961.19</v>
          </cell>
          <cell r="N425">
            <v>26340</v>
          </cell>
          <cell r="O425">
            <v>40621.19</v>
          </cell>
          <cell r="P425">
            <v>0</v>
          </cell>
          <cell r="Q425">
            <v>40621.19</v>
          </cell>
        </row>
        <row r="426">
          <cell r="B426">
            <v>3060053</v>
          </cell>
          <cell r="C426" t="str">
            <v>أنظمة</v>
          </cell>
          <cell r="D426" t="str">
            <v>الدخل</v>
          </cell>
          <cell r="E426" t="str">
            <v>تكلفة الإيرادات</v>
          </cell>
          <cell r="F426" t="str">
            <v>م. تركيبات</v>
          </cell>
          <cell r="G426" t="str">
            <v>عمولات</v>
          </cell>
          <cell r="H426">
            <v>0</v>
          </cell>
          <cell r="I426" t="str">
            <v>عمولات</v>
          </cell>
          <cell r="J426" t="str">
            <v>عمولة المشاريع _ مشاريع</v>
          </cell>
          <cell r="K426">
            <v>0</v>
          </cell>
          <cell r="L426">
            <v>0</v>
          </cell>
          <cell r="M426">
            <v>4048092.91</v>
          </cell>
          <cell r="N426">
            <v>1014193.9600000001</v>
          </cell>
          <cell r="O426">
            <v>3033898.95</v>
          </cell>
          <cell r="P426">
            <v>0</v>
          </cell>
          <cell r="Q426">
            <v>3033898.95</v>
          </cell>
        </row>
        <row r="427">
          <cell r="B427">
            <v>3060054</v>
          </cell>
          <cell r="C427" t="str">
            <v>أنظمة</v>
          </cell>
          <cell r="D427" t="str">
            <v>الدخل</v>
          </cell>
          <cell r="E427" t="str">
            <v>تكلفة الإيرادات</v>
          </cell>
          <cell r="F427" t="str">
            <v>م. تركيبات</v>
          </cell>
          <cell r="G427" t="str">
            <v>تأمين مشروعات</v>
          </cell>
          <cell r="H427">
            <v>0</v>
          </cell>
          <cell r="I427" t="str">
            <v>تأمين</v>
          </cell>
          <cell r="J427" t="str">
            <v>مصروف تامين علي المشاريع</v>
          </cell>
          <cell r="K427">
            <v>0</v>
          </cell>
          <cell r="L427">
            <v>0</v>
          </cell>
          <cell r="M427">
            <v>224392.12</v>
          </cell>
          <cell r="N427">
            <v>2690.26</v>
          </cell>
          <cell r="O427">
            <v>221701.86</v>
          </cell>
          <cell r="P427">
            <v>0</v>
          </cell>
          <cell r="Q427">
            <v>221701.86</v>
          </cell>
        </row>
        <row r="428">
          <cell r="B428">
            <v>3060055</v>
          </cell>
          <cell r="C428" t="str">
            <v>أنظمة</v>
          </cell>
          <cell r="D428" t="str">
            <v>الدخل</v>
          </cell>
          <cell r="E428" t="str">
            <v>تكلفة الإيرادات</v>
          </cell>
          <cell r="F428" t="str">
            <v>م. تركيبات</v>
          </cell>
          <cell r="G428" t="str">
            <v>عمالة خارجية تركيبات</v>
          </cell>
          <cell r="H428">
            <v>0</v>
          </cell>
          <cell r="I428" t="str">
            <v>أعمال تصنيع وتركيب</v>
          </cell>
          <cell r="J428" t="str">
            <v>اجور عمالة يومية مؤجره _ تركيبات</v>
          </cell>
          <cell r="K428">
            <v>0</v>
          </cell>
          <cell r="L428">
            <v>0</v>
          </cell>
          <cell r="M428">
            <v>14691101.220000001</v>
          </cell>
          <cell r="N428">
            <v>2451.1799999999998</v>
          </cell>
          <cell r="O428">
            <v>14688650.040000001</v>
          </cell>
          <cell r="P428">
            <v>0</v>
          </cell>
          <cell r="Q428">
            <v>14688650.040000001</v>
          </cell>
        </row>
        <row r="429">
          <cell r="B429">
            <v>3060056</v>
          </cell>
          <cell r="C429" t="str">
            <v>أنظمة</v>
          </cell>
          <cell r="D429" t="str">
            <v>الدخل</v>
          </cell>
          <cell r="E429" t="str">
            <v>تكلفة الإيرادات</v>
          </cell>
          <cell r="F429" t="str">
            <v>م. تركيبات</v>
          </cell>
          <cell r="G429" t="str">
            <v>رواتب خارجية</v>
          </cell>
          <cell r="H429" t="str">
            <v>رواتب خارجية</v>
          </cell>
          <cell r="I429" t="str">
            <v>الرواتب وما في حكمها</v>
          </cell>
          <cell r="J429" t="str">
            <v>رواتب ادارية خارجية مشرفين _ تركيبات</v>
          </cell>
          <cell r="K429">
            <v>0</v>
          </cell>
          <cell r="L429">
            <v>0</v>
          </cell>
          <cell r="M429">
            <v>303694</v>
          </cell>
          <cell r="N429">
            <v>0</v>
          </cell>
          <cell r="O429">
            <v>303694</v>
          </cell>
          <cell r="P429">
            <v>0</v>
          </cell>
          <cell r="Q429">
            <v>303694</v>
          </cell>
        </row>
        <row r="430">
          <cell r="B430">
            <v>3060057</v>
          </cell>
          <cell r="C430" t="str">
            <v>أنظمة</v>
          </cell>
          <cell r="D430" t="str">
            <v>الدخل</v>
          </cell>
          <cell r="E430" t="str">
            <v>تكلفة الإيرادات</v>
          </cell>
          <cell r="F430" t="str">
            <v>م. تركيبات</v>
          </cell>
          <cell r="G430" t="str">
            <v>حسابات انشائية</v>
          </cell>
          <cell r="H430">
            <v>0</v>
          </cell>
          <cell r="I430" t="str">
            <v>أخري</v>
          </cell>
          <cell r="J430" t="str">
            <v>م. حسابات انشائية _ تركيبات ومشاريع</v>
          </cell>
          <cell r="K430">
            <v>0</v>
          </cell>
          <cell r="L430">
            <v>0</v>
          </cell>
          <cell r="M430">
            <v>13000</v>
          </cell>
          <cell r="N430">
            <v>0</v>
          </cell>
          <cell r="O430">
            <v>13000</v>
          </cell>
          <cell r="P430">
            <v>0</v>
          </cell>
          <cell r="Q430">
            <v>13000</v>
          </cell>
        </row>
        <row r="431">
          <cell r="B431">
            <v>3060064</v>
          </cell>
          <cell r="C431" t="str">
            <v>أنظمة</v>
          </cell>
          <cell r="D431" t="str">
            <v>الدخل</v>
          </cell>
          <cell r="E431" t="str">
            <v>تكلفة الإيرادات</v>
          </cell>
          <cell r="F431" t="str">
            <v>م. تركيبات</v>
          </cell>
          <cell r="G431" t="str">
            <v>مصروف استهلاك حق الاستخدام</v>
          </cell>
          <cell r="H431">
            <v>0</v>
          </cell>
          <cell r="I431" t="str">
            <v>م. استهلاك حق الاستخدام</v>
          </cell>
          <cell r="J431" t="str">
            <v>مصاريف استهلاك حق الاستخدام</v>
          </cell>
          <cell r="K431">
            <v>0</v>
          </cell>
          <cell r="L431">
            <v>0</v>
          </cell>
          <cell r="M431">
            <v>539753.75</v>
          </cell>
          <cell r="N431">
            <v>0</v>
          </cell>
          <cell r="O431">
            <v>539753.75</v>
          </cell>
          <cell r="P431">
            <v>0</v>
          </cell>
          <cell r="Q431">
            <v>539753.75</v>
          </cell>
        </row>
        <row r="432">
          <cell r="B432">
            <v>4010201</v>
          </cell>
          <cell r="C432" t="str">
            <v>أنظمة</v>
          </cell>
          <cell r="D432" t="str">
            <v>الدخل</v>
          </cell>
          <cell r="E432" t="str">
            <v>الإيرادات</v>
          </cell>
          <cell r="F432" t="str">
            <v>إيرادات</v>
          </cell>
          <cell r="G432" t="str">
            <v>إيرادات أنظمة</v>
          </cell>
          <cell r="H432">
            <v>0</v>
          </cell>
          <cell r="I432">
            <v>0</v>
          </cell>
          <cell r="J432" t="str">
            <v>ايرادات _ المشاريع بضريبه مبيعات 5%</v>
          </cell>
          <cell r="K432">
            <v>0</v>
          </cell>
          <cell r="L432">
            <v>0</v>
          </cell>
          <cell r="M432">
            <v>24250.9</v>
          </cell>
          <cell r="N432">
            <v>0</v>
          </cell>
          <cell r="O432">
            <v>24250.9</v>
          </cell>
          <cell r="P432">
            <v>0</v>
          </cell>
          <cell r="Q432">
            <v>24250.9</v>
          </cell>
        </row>
        <row r="433">
          <cell r="B433">
            <v>4010202</v>
          </cell>
          <cell r="C433" t="str">
            <v>أنظمة</v>
          </cell>
          <cell r="D433" t="str">
            <v>الدخل</v>
          </cell>
          <cell r="E433" t="str">
            <v>الإيرادات</v>
          </cell>
          <cell r="F433" t="str">
            <v>إيرادات</v>
          </cell>
          <cell r="G433" t="str">
            <v>إيرادات أنظمة</v>
          </cell>
          <cell r="H433">
            <v>0</v>
          </cell>
          <cell r="I433">
            <v>0</v>
          </cell>
          <cell r="J433" t="str">
            <v>ايرادات _ المشاريع بضريبه مبيعات 15%</v>
          </cell>
          <cell r="K433">
            <v>0</v>
          </cell>
          <cell r="L433">
            <v>0</v>
          </cell>
          <cell r="M433">
            <v>8086444.8600000003</v>
          </cell>
          <cell r="N433">
            <v>177184196.77000001</v>
          </cell>
          <cell r="O433">
            <v>0</v>
          </cell>
          <cell r="P433">
            <v>169097751.91</v>
          </cell>
          <cell r="Q433">
            <v>-169097751.91</v>
          </cell>
        </row>
        <row r="434">
          <cell r="B434">
            <v>4010203</v>
          </cell>
          <cell r="C434" t="str">
            <v>أنظمة</v>
          </cell>
          <cell r="D434" t="str">
            <v>الدخل</v>
          </cell>
          <cell r="E434" t="str">
            <v>الإيرادات</v>
          </cell>
          <cell r="F434" t="str">
            <v>إيرادات غير مفوترة 2022</v>
          </cell>
          <cell r="G434" t="str">
            <v>إيرادات أنظمة</v>
          </cell>
          <cell r="H434">
            <v>0</v>
          </cell>
          <cell r="I434">
            <v>0</v>
          </cell>
          <cell r="J434" t="str">
            <v>ايرادات _  غير مفوترة عام 2019 - 2020 - 2021- 2022</v>
          </cell>
          <cell r="K434">
            <v>0</v>
          </cell>
          <cell r="L434">
            <v>0</v>
          </cell>
          <cell r="M434">
            <v>0</v>
          </cell>
          <cell r="N434">
            <v>45455955</v>
          </cell>
          <cell r="O434">
            <v>0</v>
          </cell>
          <cell r="P434">
            <v>45455955</v>
          </cell>
          <cell r="Q434">
            <v>-45455955</v>
          </cell>
        </row>
        <row r="435">
          <cell r="B435">
            <v>4010204</v>
          </cell>
          <cell r="C435" t="str">
            <v>أنظمة</v>
          </cell>
          <cell r="D435" t="str">
            <v>الدخل</v>
          </cell>
          <cell r="E435" t="str">
            <v>الإيرادات</v>
          </cell>
          <cell r="F435" t="str">
            <v>إيرادات</v>
          </cell>
          <cell r="G435" t="str">
            <v>إيرادات أنظمة</v>
          </cell>
          <cell r="H435">
            <v>0</v>
          </cell>
          <cell r="I435">
            <v>0</v>
          </cell>
          <cell r="J435" t="str">
            <v>ايرادات _ من نسب الانجاز محققه</v>
          </cell>
          <cell r="K435">
            <v>0</v>
          </cell>
          <cell r="L435">
            <v>0</v>
          </cell>
          <cell r="M435">
            <v>0</v>
          </cell>
          <cell r="N435">
            <v>0</v>
          </cell>
          <cell r="O435">
            <v>0</v>
          </cell>
          <cell r="P435">
            <v>0</v>
          </cell>
          <cell r="Q435">
            <v>0</v>
          </cell>
        </row>
        <row r="436">
          <cell r="B436">
            <v>4010401</v>
          </cell>
          <cell r="C436" t="str">
            <v>أنظمة</v>
          </cell>
          <cell r="D436" t="str">
            <v>الدخل</v>
          </cell>
          <cell r="E436" t="str">
            <v>إيرادات أخري</v>
          </cell>
          <cell r="F436" t="str">
            <v>إيرادات أخرى</v>
          </cell>
          <cell r="G436" t="str">
            <v>سكراب ألومنيوم</v>
          </cell>
          <cell r="H436">
            <v>0</v>
          </cell>
          <cell r="J436" t="str">
            <v>ايرادات_  بيع سكراب المنيوم وبودرة</v>
          </cell>
          <cell r="K436">
            <v>0</v>
          </cell>
          <cell r="L436">
            <v>0</v>
          </cell>
          <cell r="M436">
            <v>0</v>
          </cell>
          <cell r="N436">
            <v>818720.57000000007</v>
          </cell>
          <cell r="O436">
            <v>0</v>
          </cell>
          <cell r="P436">
            <v>818720.57000000007</v>
          </cell>
          <cell r="Q436">
            <v>-818720.57000000007</v>
          </cell>
        </row>
        <row r="437">
          <cell r="B437">
            <v>4010402</v>
          </cell>
          <cell r="C437" t="str">
            <v>أنظمة</v>
          </cell>
          <cell r="D437" t="str">
            <v>الدخل</v>
          </cell>
          <cell r="E437" t="str">
            <v>إيرادات أخري</v>
          </cell>
          <cell r="F437" t="str">
            <v>إيرادات أخرى</v>
          </cell>
          <cell r="G437" t="str">
            <v>سكراب متنوع</v>
          </cell>
          <cell r="H437">
            <v>0</v>
          </cell>
          <cell r="J437" t="str">
            <v>ايرادات _  مبيعات مواد0</v>
          </cell>
          <cell r="K437">
            <v>0</v>
          </cell>
          <cell r="L437">
            <v>0</v>
          </cell>
          <cell r="M437">
            <v>0</v>
          </cell>
          <cell r="N437">
            <v>100800</v>
          </cell>
          <cell r="O437">
            <v>0</v>
          </cell>
          <cell r="P437">
            <v>100800</v>
          </cell>
          <cell r="Q437">
            <v>-100800</v>
          </cell>
        </row>
        <row r="438">
          <cell r="B438">
            <v>4010403</v>
          </cell>
          <cell r="C438" t="str">
            <v>أنظمة</v>
          </cell>
          <cell r="D438" t="str">
            <v>الدخل</v>
          </cell>
          <cell r="E438" t="str">
            <v>إيرادات أخري</v>
          </cell>
          <cell r="F438" t="str">
            <v>إيرادات أخرى</v>
          </cell>
          <cell r="G438" t="str">
            <v>سكراب حديد</v>
          </cell>
          <cell r="H438">
            <v>0</v>
          </cell>
          <cell r="J438" t="str">
            <v>ايرادات _  بيع سكراب حديد</v>
          </cell>
          <cell r="K438">
            <v>0</v>
          </cell>
          <cell r="L438">
            <v>0</v>
          </cell>
          <cell r="M438">
            <v>0</v>
          </cell>
          <cell r="N438">
            <v>581748.37</v>
          </cell>
          <cell r="O438">
            <v>0</v>
          </cell>
          <cell r="P438">
            <v>581748.37</v>
          </cell>
          <cell r="Q438">
            <v>-581748.37</v>
          </cell>
        </row>
        <row r="439">
          <cell r="B439">
            <v>4010404</v>
          </cell>
          <cell r="C439" t="str">
            <v>أنظمة</v>
          </cell>
          <cell r="D439" t="str">
            <v>الدخل</v>
          </cell>
          <cell r="E439" t="str">
            <v>إيرادات أخري</v>
          </cell>
          <cell r="F439" t="str">
            <v>إيرادات أخرى</v>
          </cell>
          <cell r="G439" t="str">
            <v>سكراب زجاج</v>
          </cell>
          <cell r="H439">
            <v>0</v>
          </cell>
          <cell r="J439" t="str">
            <v>ايرادات _  مبيعات زجاج واجهات الرياض</v>
          </cell>
          <cell r="K439">
            <v>0</v>
          </cell>
          <cell r="L439">
            <v>0</v>
          </cell>
          <cell r="M439">
            <v>0</v>
          </cell>
          <cell r="N439">
            <v>475749.18</v>
          </cell>
          <cell r="O439">
            <v>0</v>
          </cell>
          <cell r="P439">
            <v>475749.18</v>
          </cell>
          <cell r="Q439">
            <v>-475749.18</v>
          </cell>
        </row>
        <row r="440">
          <cell r="B440">
            <v>4010405</v>
          </cell>
          <cell r="C440" t="str">
            <v>أنظمة</v>
          </cell>
          <cell r="D440" t="str">
            <v>الدخل</v>
          </cell>
          <cell r="E440" t="str">
            <v>إيرادات أخري</v>
          </cell>
          <cell r="F440" t="str">
            <v>إيرادات أخرى</v>
          </cell>
          <cell r="G440" t="str">
            <v>سكراب متنوع</v>
          </cell>
          <cell r="H440">
            <v>0</v>
          </cell>
          <cell r="J440" t="str">
            <v>ايرادات _  مبيعات  متنوعة</v>
          </cell>
          <cell r="K440">
            <v>0</v>
          </cell>
          <cell r="L440">
            <v>0</v>
          </cell>
          <cell r="M440">
            <v>0</v>
          </cell>
          <cell r="N440">
            <v>221575.65</v>
          </cell>
          <cell r="O440">
            <v>0</v>
          </cell>
          <cell r="P440">
            <v>221575.65</v>
          </cell>
          <cell r="Q440">
            <v>-221575.65</v>
          </cell>
        </row>
        <row r="441">
          <cell r="B441">
            <v>4010406</v>
          </cell>
          <cell r="C441" t="str">
            <v>أنظمة</v>
          </cell>
          <cell r="D441" t="str">
            <v>الدخل</v>
          </cell>
          <cell r="E441" t="str">
            <v>إيرادات أخري</v>
          </cell>
          <cell r="F441" t="str">
            <v>إيرادات أخرى</v>
          </cell>
          <cell r="G441" t="str">
            <v>سكراب كلادينج</v>
          </cell>
          <cell r="H441">
            <v>0</v>
          </cell>
          <cell r="J441" t="str">
            <v>ايرادات _  مبيعات كلادينج _سكراب</v>
          </cell>
          <cell r="K441">
            <v>0</v>
          </cell>
          <cell r="L441">
            <v>0</v>
          </cell>
          <cell r="M441">
            <v>0</v>
          </cell>
          <cell r="N441">
            <v>27059.14</v>
          </cell>
          <cell r="O441">
            <v>0</v>
          </cell>
          <cell r="P441">
            <v>27059.14</v>
          </cell>
          <cell r="Q441">
            <v>-27059.14</v>
          </cell>
        </row>
        <row r="442">
          <cell r="B442">
            <v>4010407</v>
          </cell>
          <cell r="C442" t="str">
            <v>أنظمة</v>
          </cell>
          <cell r="D442" t="str">
            <v>الدخل</v>
          </cell>
          <cell r="E442" t="str">
            <v>ايرا بيع ممتلكات</v>
          </cell>
          <cell r="F442" t="str">
            <v>إيرادات أخرى</v>
          </cell>
          <cell r="G442" t="str">
            <v>أرباح / خسائر رأسمالية</v>
          </cell>
          <cell r="H442">
            <v>0</v>
          </cell>
          <cell r="J442" t="str">
            <v>ايرادات _  بيع اصول ثابتة</v>
          </cell>
          <cell r="K442">
            <v>0</v>
          </cell>
          <cell r="L442">
            <v>0</v>
          </cell>
          <cell r="M442">
            <v>0</v>
          </cell>
          <cell r="N442">
            <v>156370.56</v>
          </cell>
          <cell r="O442">
            <v>0</v>
          </cell>
          <cell r="P442">
            <v>156370.56</v>
          </cell>
          <cell r="Q442">
            <v>-156370.56</v>
          </cell>
        </row>
        <row r="443">
          <cell r="B443">
            <v>20301001</v>
          </cell>
          <cell r="C443" t="str">
            <v>أنظمة</v>
          </cell>
          <cell r="D443" t="str">
            <v>المركز المالي</v>
          </cell>
          <cell r="E443" t="str">
            <v>إلتزامات متداولة</v>
          </cell>
          <cell r="F443" t="str">
            <v>مصاريف مستحقة وأرصدة دائنة أخرى</v>
          </cell>
          <cell r="G443">
            <v>0</v>
          </cell>
          <cell r="H443">
            <v>0</v>
          </cell>
          <cell r="I443" t="str">
            <v>إلتزامات متداولة</v>
          </cell>
          <cell r="J443" t="str">
            <v>شركة ارميتال للصناعات المعدنية المحدوده-دائنو شراء اصول</v>
          </cell>
          <cell r="K443">
            <v>0</v>
          </cell>
          <cell r="L443">
            <v>600747.85</v>
          </cell>
          <cell r="M443">
            <v>600747.85</v>
          </cell>
          <cell r="N443">
            <v>0</v>
          </cell>
          <cell r="O443">
            <v>0</v>
          </cell>
          <cell r="P443">
            <v>0</v>
          </cell>
          <cell r="Q443">
            <v>0</v>
          </cell>
        </row>
        <row r="444">
          <cell r="B444">
            <v>101010201</v>
          </cell>
          <cell r="C444" t="str">
            <v>أنظمة</v>
          </cell>
          <cell r="D444" t="str">
            <v>المركز المالي</v>
          </cell>
          <cell r="E444" t="str">
            <v>أصول متداولة</v>
          </cell>
          <cell r="F444" t="str">
            <v>النقد وما في حكمه</v>
          </cell>
          <cell r="G444" t="str">
            <v>الصندوق الرئيسي</v>
          </cell>
          <cell r="H444" t="str">
            <v>صندوق أنظمة</v>
          </cell>
          <cell r="I444" t="str">
            <v>أصول متداولة</v>
          </cell>
          <cell r="J444" t="str">
            <v>الصندوق الرئيسى</v>
          </cell>
          <cell r="K444">
            <v>286120.89</v>
          </cell>
          <cell r="L444">
            <v>0</v>
          </cell>
          <cell r="M444">
            <v>18944329.469999999</v>
          </cell>
          <cell r="N444">
            <v>19207211.359999999</v>
          </cell>
          <cell r="O444">
            <v>23239</v>
          </cell>
          <cell r="P444">
            <v>0</v>
          </cell>
          <cell r="Q444">
            <v>23239</v>
          </cell>
        </row>
        <row r="445">
          <cell r="B445">
            <v>101010301</v>
          </cell>
          <cell r="C445" t="str">
            <v>أنظمة</v>
          </cell>
          <cell r="D445" t="str">
            <v>المركز المالي</v>
          </cell>
          <cell r="E445" t="str">
            <v>أصول متداولة</v>
          </cell>
          <cell r="F445" t="str">
            <v>النقد وما في حكمه</v>
          </cell>
          <cell r="G445" t="str">
            <v>البنوك</v>
          </cell>
          <cell r="H445" t="str">
            <v>بنك أهلي أنظمة</v>
          </cell>
          <cell r="I445" t="str">
            <v>أصول متداولة</v>
          </cell>
          <cell r="J445" t="str">
            <v>SA36 1000 0021 6614 5400 0108_بنك اهلى انظمه</v>
          </cell>
          <cell r="K445">
            <v>23342.21</v>
          </cell>
          <cell r="L445">
            <v>0</v>
          </cell>
          <cell r="M445">
            <v>35200776.799999997</v>
          </cell>
          <cell r="N445">
            <v>35222108.520000003</v>
          </cell>
          <cell r="O445">
            <v>2010.4899999946356</v>
          </cell>
          <cell r="P445">
            <v>0</v>
          </cell>
          <cell r="Q445">
            <v>2010.4899999946356</v>
          </cell>
        </row>
        <row r="446">
          <cell r="B446">
            <v>101010302</v>
          </cell>
          <cell r="C446" t="str">
            <v>أنظمة</v>
          </cell>
          <cell r="D446" t="str">
            <v>المركز المالي</v>
          </cell>
          <cell r="E446" t="str">
            <v>أصول متداولة</v>
          </cell>
          <cell r="F446" t="str">
            <v>النقد وما في حكمه</v>
          </cell>
          <cell r="G446" t="str">
            <v>البنوك</v>
          </cell>
          <cell r="H446" t="str">
            <v>بنك البلاد</v>
          </cell>
          <cell r="I446" t="str">
            <v>أصول متداولة</v>
          </cell>
          <cell r="J446" t="str">
            <v>SA 6615000-451119879210004_بنك البلاد انظمة</v>
          </cell>
          <cell r="K446">
            <v>38325.050000000003</v>
          </cell>
          <cell r="L446">
            <v>0</v>
          </cell>
          <cell r="M446">
            <v>4851345.29</v>
          </cell>
          <cell r="N446">
            <v>4716863.4400000004</v>
          </cell>
          <cell r="O446">
            <v>172806.89999999944</v>
          </cell>
          <cell r="P446">
            <v>0</v>
          </cell>
          <cell r="Q446">
            <v>172806.89999999944</v>
          </cell>
        </row>
        <row r="447">
          <cell r="B447">
            <v>101010303</v>
          </cell>
          <cell r="C447" t="str">
            <v>أنظمة</v>
          </cell>
          <cell r="D447" t="str">
            <v>المركز المالي</v>
          </cell>
          <cell r="E447" t="str">
            <v>أصول متداولة</v>
          </cell>
          <cell r="F447" t="str">
            <v>النقد وما في حكمه</v>
          </cell>
          <cell r="G447" t="str">
            <v>البنوك</v>
          </cell>
          <cell r="H447" t="str">
            <v>بنك أهلي واجهات الزجاج</v>
          </cell>
          <cell r="I447" t="str">
            <v>أصول متداولة</v>
          </cell>
          <cell r="J447" t="str">
            <v xml:space="preserve"> SA 93 1000 00-21 6739 5800 0101_بنك اهلى واجهات</v>
          </cell>
          <cell r="K447">
            <v>241.54</v>
          </cell>
          <cell r="L447">
            <v>0</v>
          </cell>
          <cell r="M447">
            <v>1480607.62</v>
          </cell>
          <cell r="N447">
            <v>1479433.35</v>
          </cell>
          <cell r="O447">
            <v>1415.8100000000559</v>
          </cell>
          <cell r="P447">
            <v>0</v>
          </cell>
          <cell r="Q447">
            <v>1415.8100000000559</v>
          </cell>
        </row>
        <row r="448">
          <cell r="B448">
            <v>101010304</v>
          </cell>
          <cell r="C448" t="str">
            <v>أنظمة</v>
          </cell>
          <cell r="D448" t="str">
            <v>المركز المالي</v>
          </cell>
          <cell r="E448" t="str">
            <v>أصول متداولة</v>
          </cell>
          <cell r="F448" t="str">
            <v>النقد وما في حكمه</v>
          </cell>
          <cell r="G448" t="str">
            <v>البنوك</v>
          </cell>
          <cell r="H448" t="str">
            <v>بنك الإستثمار السعودي</v>
          </cell>
          <cell r="I448" t="str">
            <v>أصول متداولة</v>
          </cell>
          <cell r="J448" t="str">
            <v xml:space="preserve"> SA 50 6500 00-00 1183 5222 5001_البنك السعودى للاستثمار</v>
          </cell>
          <cell r="K448">
            <v>6818.35</v>
          </cell>
          <cell r="L448">
            <v>0</v>
          </cell>
          <cell r="M448">
            <v>4752301</v>
          </cell>
          <cell r="N448">
            <v>4758142.8</v>
          </cell>
          <cell r="O448">
            <v>976.54999999981374</v>
          </cell>
          <cell r="P448">
            <v>0</v>
          </cell>
          <cell r="Q448">
            <v>976.54999999981374</v>
          </cell>
        </row>
        <row r="449">
          <cell r="B449">
            <v>101010305</v>
          </cell>
          <cell r="C449" t="str">
            <v>أنظمة</v>
          </cell>
          <cell r="D449" t="str">
            <v>المركز المالي</v>
          </cell>
          <cell r="E449" t="str">
            <v>أصول متداولة</v>
          </cell>
          <cell r="F449" t="str">
            <v>النقد وما في حكمه</v>
          </cell>
          <cell r="G449" t="str">
            <v>البنوك</v>
          </cell>
          <cell r="H449">
            <v>0</v>
          </cell>
          <cell r="I449" t="str">
            <v>أصول متداولة</v>
          </cell>
          <cell r="J449" t="str">
            <v>SA 10 5000 0000_ 0107 8739 3001_البنك الاول انظمة</v>
          </cell>
          <cell r="K449">
            <v>0</v>
          </cell>
          <cell r="L449">
            <v>0</v>
          </cell>
          <cell r="M449">
            <v>0</v>
          </cell>
          <cell r="N449">
            <v>0</v>
          </cell>
          <cell r="O449">
            <v>0</v>
          </cell>
          <cell r="P449">
            <v>0</v>
          </cell>
          <cell r="Q449">
            <v>0</v>
          </cell>
        </row>
        <row r="450">
          <cell r="B450">
            <v>101010306</v>
          </cell>
          <cell r="C450" t="str">
            <v>أنظمة</v>
          </cell>
          <cell r="D450" t="str">
            <v>المركز المالي</v>
          </cell>
          <cell r="E450" t="str">
            <v>أصول متداولة</v>
          </cell>
          <cell r="F450" t="str">
            <v>النقد وما في حكمه</v>
          </cell>
          <cell r="G450" t="str">
            <v>البنوك</v>
          </cell>
          <cell r="H450">
            <v>0</v>
          </cell>
          <cell r="I450" t="str">
            <v>أصول متداولة</v>
          </cell>
          <cell r="J450" t="str">
            <v>SA 4040 00000000_ 2707002933_بنك سامبا انظمة</v>
          </cell>
          <cell r="K450">
            <v>0</v>
          </cell>
          <cell r="L450">
            <v>0</v>
          </cell>
          <cell r="M450">
            <v>0</v>
          </cell>
          <cell r="N450">
            <v>0</v>
          </cell>
          <cell r="O450">
            <v>0</v>
          </cell>
          <cell r="P450">
            <v>0</v>
          </cell>
          <cell r="Q450">
            <v>0</v>
          </cell>
        </row>
        <row r="451">
          <cell r="B451">
            <v>101010307</v>
          </cell>
          <cell r="C451" t="str">
            <v>أنظمة</v>
          </cell>
          <cell r="D451" t="str">
            <v>المركز المالي</v>
          </cell>
          <cell r="E451" t="str">
            <v>أصول متداولة</v>
          </cell>
          <cell r="F451" t="str">
            <v>النقد وما في حكمه</v>
          </cell>
          <cell r="G451" t="str">
            <v>البنوك</v>
          </cell>
          <cell r="H451" t="str">
            <v>بنك الإنماء</v>
          </cell>
          <cell r="I451" t="str">
            <v>أصول متداولة</v>
          </cell>
          <cell r="J451" t="str">
            <v>بنك الانماء انظمة _ 5305000068200994668000 SA</v>
          </cell>
          <cell r="K451">
            <v>956.89</v>
          </cell>
          <cell r="L451">
            <v>0</v>
          </cell>
          <cell r="M451">
            <v>32410299.350000001</v>
          </cell>
          <cell r="N451">
            <v>31748980.509990003</v>
          </cell>
          <cell r="O451">
            <v>662275.73000999913</v>
          </cell>
          <cell r="P451">
            <v>0</v>
          </cell>
          <cell r="Q451">
            <v>662275.73000999913</v>
          </cell>
        </row>
        <row r="452">
          <cell r="B452">
            <v>101010308</v>
          </cell>
          <cell r="C452" t="str">
            <v>أنظمة</v>
          </cell>
          <cell r="D452" t="str">
            <v>المركز المالي</v>
          </cell>
          <cell r="E452" t="str">
            <v>أصول متداولة</v>
          </cell>
          <cell r="F452" t="str">
            <v>النقد وما في حكمه</v>
          </cell>
          <cell r="G452" t="str">
            <v>البنوك</v>
          </cell>
          <cell r="H452" t="str">
            <v>بنك الفرنسي</v>
          </cell>
          <cell r="I452" t="str">
            <v>أصول متداولة</v>
          </cell>
          <cell r="J452" t="str">
            <v>SA 5655 000 000 097 444 500 366_بنك الفرنسى انظمة</v>
          </cell>
          <cell r="K452">
            <v>2874376.37</v>
          </cell>
          <cell r="L452">
            <v>0</v>
          </cell>
          <cell r="M452">
            <v>197979320.21000001</v>
          </cell>
          <cell r="N452">
            <v>189727119.46000001</v>
          </cell>
          <cell r="O452">
            <v>11126577.120000005</v>
          </cell>
          <cell r="P452">
            <v>0</v>
          </cell>
          <cell r="Q452">
            <v>11126577.120000005</v>
          </cell>
        </row>
        <row r="453">
          <cell r="B453">
            <v>101010309</v>
          </cell>
          <cell r="C453" t="str">
            <v>أنظمة</v>
          </cell>
          <cell r="D453" t="str">
            <v>المركز المالي</v>
          </cell>
          <cell r="E453" t="str">
            <v>أصول متداولة</v>
          </cell>
          <cell r="F453" t="str">
            <v>النقد وما في حكمه</v>
          </cell>
          <cell r="G453" t="str">
            <v>البنوك</v>
          </cell>
          <cell r="H453">
            <v>0</v>
          </cell>
          <cell r="I453" t="str">
            <v>أصول متداولة</v>
          </cell>
          <cell r="J453" t="str">
            <v>SA 6810 000 021 600 000 125 802_بنك الاهلى اخشاب</v>
          </cell>
          <cell r="K453">
            <v>0</v>
          </cell>
          <cell r="L453">
            <v>0</v>
          </cell>
          <cell r="M453">
            <v>0</v>
          </cell>
          <cell r="N453">
            <v>0</v>
          </cell>
          <cell r="O453">
            <v>0</v>
          </cell>
          <cell r="P453">
            <v>0</v>
          </cell>
          <cell r="Q453">
            <v>0</v>
          </cell>
        </row>
        <row r="454">
          <cell r="B454">
            <v>101010310</v>
          </cell>
          <cell r="C454" t="str">
            <v>أنظمة</v>
          </cell>
          <cell r="D454" t="str">
            <v>المركز المالي</v>
          </cell>
          <cell r="E454" t="str">
            <v>أصول متداولة</v>
          </cell>
          <cell r="F454" t="str">
            <v>النقد وما في حكمه</v>
          </cell>
          <cell r="G454" t="str">
            <v>البنوك</v>
          </cell>
          <cell r="H454">
            <v>0</v>
          </cell>
          <cell r="I454" t="str">
            <v>أصول متداولة</v>
          </cell>
          <cell r="J454" t="str">
            <v>البنك اسعودي الفرنسي _ 97444500269</v>
          </cell>
          <cell r="K454">
            <v>0</v>
          </cell>
          <cell r="L454">
            <v>0</v>
          </cell>
          <cell r="M454">
            <v>0</v>
          </cell>
          <cell r="N454">
            <v>0</v>
          </cell>
          <cell r="O454">
            <v>0</v>
          </cell>
          <cell r="P454">
            <v>0</v>
          </cell>
          <cell r="Q454">
            <v>0</v>
          </cell>
        </row>
        <row r="455">
          <cell r="B455">
            <v>101010311</v>
          </cell>
          <cell r="C455" t="str">
            <v>أنظمة</v>
          </cell>
          <cell r="D455" t="str">
            <v>المركز المالي</v>
          </cell>
          <cell r="E455" t="str">
            <v>أصول متداولة</v>
          </cell>
          <cell r="F455" t="str">
            <v>النقد وما في حكمه</v>
          </cell>
          <cell r="G455" t="str">
            <v>البنوك</v>
          </cell>
          <cell r="H455" t="str">
            <v>بنك ساب</v>
          </cell>
          <cell r="I455" t="str">
            <v>أصول متداولة</v>
          </cell>
          <cell r="J455" t="str">
            <v>بنك ساب _SA 5545000000819051343001</v>
          </cell>
          <cell r="K455">
            <v>26521.350000000002</v>
          </cell>
          <cell r="L455">
            <v>0</v>
          </cell>
          <cell r="M455">
            <v>15426860.040000001</v>
          </cell>
          <cell r="N455">
            <v>15364281.890000001</v>
          </cell>
          <cell r="O455">
            <v>89099.5</v>
          </cell>
          <cell r="P455">
            <v>0</v>
          </cell>
          <cell r="Q455">
            <v>89099.5</v>
          </cell>
        </row>
        <row r="456">
          <cell r="B456">
            <v>101010312</v>
          </cell>
          <cell r="C456" t="str">
            <v>أنظمة</v>
          </cell>
          <cell r="D456" t="str">
            <v>المركز المالي</v>
          </cell>
          <cell r="E456" t="str">
            <v>أصول متداولة</v>
          </cell>
          <cell r="F456" t="str">
            <v>النقد وما في حكمه</v>
          </cell>
          <cell r="G456" t="str">
            <v>البنوك</v>
          </cell>
          <cell r="H456" t="str">
            <v>بنك الرياض</v>
          </cell>
          <cell r="I456" t="str">
            <v>أصول متداولة</v>
          </cell>
          <cell r="J456" t="str">
            <v>بنك الرياض _ SA1320000002453060559940</v>
          </cell>
          <cell r="K456">
            <v>0</v>
          </cell>
          <cell r="L456">
            <v>0</v>
          </cell>
          <cell r="M456">
            <v>1000</v>
          </cell>
          <cell r="N456">
            <v>0</v>
          </cell>
          <cell r="O456">
            <v>1000</v>
          </cell>
          <cell r="P456">
            <v>0</v>
          </cell>
          <cell r="Q456">
            <v>1000</v>
          </cell>
        </row>
        <row r="457">
          <cell r="B457">
            <v>101010501</v>
          </cell>
          <cell r="C457" t="str">
            <v>أنظمة</v>
          </cell>
          <cell r="D457" t="str">
            <v>المركز المالي</v>
          </cell>
          <cell r="E457" t="str">
            <v>أصول متداولة</v>
          </cell>
          <cell r="F457" t="str">
            <v>مصاريف مقدمة وأرصدة مدينة أخرى (بالصافي)</v>
          </cell>
          <cell r="G457" t="str">
            <v>مصروفات مقدمة</v>
          </cell>
          <cell r="H457" t="str">
            <v>تأمين طبي أنظمة</v>
          </cell>
          <cell r="I457" t="str">
            <v>أصول متداولة</v>
          </cell>
          <cell r="J457" t="str">
            <v>مقدم _ تامين طبى _ انظمة رقم 19329960</v>
          </cell>
          <cell r="K457">
            <v>0</v>
          </cell>
          <cell r="L457">
            <v>0</v>
          </cell>
          <cell r="M457">
            <v>426005.24</v>
          </cell>
          <cell r="N457">
            <v>0</v>
          </cell>
          <cell r="O457">
            <v>426005.24</v>
          </cell>
          <cell r="P457">
            <v>0</v>
          </cell>
          <cell r="Q457">
            <v>426005.24</v>
          </cell>
        </row>
        <row r="458">
          <cell r="B458">
            <v>101010502</v>
          </cell>
          <cell r="C458" t="str">
            <v>أنظمة</v>
          </cell>
          <cell r="D458" t="str">
            <v>المركز المالي</v>
          </cell>
          <cell r="E458" t="str">
            <v>أصول متداولة</v>
          </cell>
          <cell r="F458" t="str">
            <v>مصاريف مقدمة وأرصدة مدينة أخرى (بالصافي)</v>
          </cell>
          <cell r="G458" t="str">
            <v>مصروفات مقدمة</v>
          </cell>
          <cell r="H458">
            <v>0</v>
          </cell>
          <cell r="I458" t="str">
            <v>أصول متداولة</v>
          </cell>
          <cell r="J458" t="str">
            <v>مقدم _ مصروف  اقامات وكروت عمل</v>
          </cell>
          <cell r="K458">
            <v>211960.44</v>
          </cell>
          <cell r="L458">
            <v>0</v>
          </cell>
          <cell r="M458">
            <v>0</v>
          </cell>
          <cell r="N458">
            <v>211960.44</v>
          </cell>
          <cell r="O458">
            <v>0</v>
          </cell>
          <cell r="P458">
            <v>0</v>
          </cell>
          <cell r="Q458">
            <v>0</v>
          </cell>
        </row>
        <row r="459">
          <cell r="B459">
            <v>101010503</v>
          </cell>
          <cell r="C459" t="str">
            <v>أنظمة</v>
          </cell>
          <cell r="D459" t="str">
            <v>المركز المالي</v>
          </cell>
          <cell r="E459" t="str">
            <v>أصول متداولة</v>
          </cell>
          <cell r="F459" t="str">
            <v>مصاريف مقدمة وأرصدة مدينة أخرى (بالصافي)</v>
          </cell>
          <cell r="G459" t="str">
            <v>مصروفات مقدمة</v>
          </cell>
          <cell r="H459" t="str">
            <v>إيجارات</v>
          </cell>
          <cell r="I459" t="str">
            <v>أصول متداولة</v>
          </cell>
          <cell r="J459" t="str">
            <v>مقدم _ إيجارات مدفوعة مقدما انظمه واخري</v>
          </cell>
          <cell r="K459">
            <v>191162.16</v>
          </cell>
          <cell r="L459">
            <v>0</v>
          </cell>
          <cell r="M459">
            <v>416134.73</v>
          </cell>
          <cell r="N459">
            <v>191162.16</v>
          </cell>
          <cell r="O459">
            <v>416134.73</v>
          </cell>
          <cell r="P459">
            <v>0</v>
          </cell>
          <cell r="Q459">
            <v>416134.73</v>
          </cell>
        </row>
        <row r="460">
          <cell r="B460">
            <v>101010504</v>
          </cell>
          <cell r="C460" t="str">
            <v>أنظمة</v>
          </cell>
          <cell r="D460" t="str">
            <v>المركز المالي</v>
          </cell>
          <cell r="E460" t="str">
            <v>أصول متداولة</v>
          </cell>
          <cell r="F460" t="str">
            <v>مصاريف مقدمة وأرصدة مدينة أخرى (بالصافي)</v>
          </cell>
          <cell r="G460" t="str">
            <v>مصروفات مقدمة</v>
          </cell>
          <cell r="H460">
            <v>0</v>
          </cell>
          <cell r="I460" t="str">
            <v>أصول متداولة</v>
          </cell>
          <cell r="J460" t="str">
            <v>مقدم _ مصروف اشتراك انترنت</v>
          </cell>
          <cell r="K460">
            <v>0</v>
          </cell>
          <cell r="L460">
            <v>0</v>
          </cell>
          <cell r="M460">
            <v>0</v>
          </cell>
          <cell r="N460">
            <v>0</v>
          </cell>
          <cell r="O460">
            <v>0</v>
          </cell>
          <cell r="P460">
            <v>0</v>
          </cell>
          <cell r="Q460">
            <v>0</v>
          </cell>
        </row>
        <row r="461">
          <cell r="B461">
            <v>101010505</v>
          </cell>
          <cell r="C461" t="str">
            <v>أنظمة</v>
          </cell>
          <cell r="D461" t="str">
            <v>المركز المالي</v>
          </cell>
          <cell r="E461" t="str">
            <v>أصول متداولة</v>
          </cell>
          <cell r="F461" t="str">
            <v>مصاريف مقدمة وأرصدة مدينة أخرى (بالصافي)</v>
          </cell>
          <cell r="G461" t="str">
            <v>مصروفات مقدمة</v>
          </cell>
          <cell r="H461" t="str">
            <v>تأمين سيارات</v>
          </cell>
          <cell r="I461" t="str">
            <v>أصول متداولة</v>
          </cell>
          <cell r="J461" t="str">
            <v>مقدم _ تامين سيارات المصنع</v>
          </cell>
          <cell r="K461">
            <v>4638.34</v>
          </cell>
          <cell r="L461">
            <v>0</v>
          </cell>
          <cell r="M461">
            <v>5300.95</v>
          </cell>
          <cell r="N461">
            <v>4638.34</v>
          </cell>
          <cell r="O461">
            <v>5300.9500000000007</v>
          </cell>
          <cell r="P461">
            <v>0</v>
          </cell>
          <cell r="Q461">
            <v>5300.9500000000007</v>
          </cell>
        </row>
        <row r="462">
          <cell r="B462">
            <v>101010506</v>
          </cell>
          <cell r="C462" t="str">
            <v>أنظمة</v>
          </cell>
          <cell r="D462" t="str">
            <v>المركز المالي</v>
          </cell>
          <cell r="E462" t="str">
            <v>أصول متداولة</v>
          </cell>
          <cell r="F462" t="str">
            <v>مصاريف مقدمة وأرصدة مدينة أخرى (بالصافي)</v>
          </cell>
          <cell r="G462" t="str">
            <v>مصروفات مقدمة</v>
          </cell>
          <cell r="H462">
            <v>0</v>
          </cell>
          <cell r="I462" t="str">
            <v>أصول متداولة</v>
          </cell>
          <cell r="J462" t="str">
            <v>مقدم _ تامين ضد الحريق علي المصنع</v>
          </cell>
          <cell r="K462">
            <v>10535.93</v>
          </cell>
          <cell r="L462">
            <v>0</v>
          </cell>
          <cell r="M462">
            <v>0</v>
          </cell>
          <cell r="N462">
            <v>10535.93</v>
          </cell>
          <cell r="O462">
            <v>0</v>
          </cell>
          <cell r="P462">
            <v>0</v>
          </cell>
          <cell r="Q462">
            <v>0</v>
          </cell>
        </row>
        <row r="463">
          <cell r="B463">
            <v>101010507</v>
          </cell>
          <cell r="C463" t="str">
            <v>أنظمة</v>
          </cell>
          <cell r="D463" t="str">
            <v>المركز المالي</v>
          </cell>
          <cell r="E463" t="str">
            <v>أصول متداولة</v>
          </cell>
          <cell r="F463" t="str">
            <v>مصاريف مقدمة وأرصدة مدينة أخرى (بالصافي)</v>
          </cell>
          <cell r="G463" t="str">
            <v>مصروفات مقدمة</v>
          </cell>
          <cell r="H463">
            <v>0</v>
          </cell>
          <cell r="I463" t="str">
            <v>أصول متداولة</v>
          </cell>
          <cell r="J463" t="str">
            <v>مقدم _ تامين طبى _ حديد رقم 18728936</v>
          </cell>
          <cell r="K463">
            <v>0</v>
          </cell>
          <cell r="L463">
            <v>0</v>
          </cell>
          <cell r="M463">
            <v>0</v>
          </cell>
          <cell r="N463">
            <v>0</v>
          </cell>
          <cell r="O463">
            <v>0</v>
          </cell>
          <cell r="P463">
            <v>0</v>
          </cell>
          <cell r="Q463">
            <v>0</v>
          </cell>
        </row>
        <row r="464">
          <cell r="B464">
            <v>101010508</v>
          </cell>
          <cell r="C464" t="str">
            <v>أنظمة</v>
          </cell>
          <cell r="D464" t="str">
            <v>المركز المالي</v>
          </cell>
          <cell r="E464" t="str">
            <v>أصول متداولة</v>
          </cell>
          <cell r="F464" t="str">
            <v>مصاريف مقدمة وأرصدة مدينة أخرى (بالصافي)</v>
          </cell>
          <cell r="G464" t="str">
            <v>مصروفات مقدمة</v>
          </cell>
          <cell r="H464" t="str">
            <v>تأمين طبي مصنع الزجاج</v>
          </cell>
          <cell r="I464" t="str">
            <v>أصول متداولة</v>
          </cell>
          <cell r="J464" t="str">
            <v>مقدم _ تامين طبى _ زجاج رقم 16628011</v>
          </cell>
          <cell r="K464">
            <v>8974.4</v>
          </cell>
          <cell r="L464">
            <v>0</v>
          </cell>
          <cell r="M464">
            <v>122106.37</v>
          </cell>
          <cell r="N464">
            <v>8974.4</v>
          </cell>
          <cell r="O464">
            <v>122106.37</v>
          </cell>
          <cell r="P464">
            <v>0</v>
          </cell>
          <cell r="Q464">
            <v>122106.37</v>
          </cell>
        </row>
        <row r="465">
          <cell r="B465">
            <v>101010509</v>
          </cell>
          <cell r="C465" t="str">
            <v>أنظمة</v>
          </cell>
          <cell r="D465" t="str">
            <v>المركز المالي</v>
          </cell>
          <cell r="E465" t="str">
            <v>أصول متداولة</v>
          </cell>
          <cell r="F465" t="str">
            <v>مصاريف مقدمة وأرصدة مدينة أخرى (بالصافي)</v>
          </cell>
          <cell r="G465" t="str">
            <v>مصروفات مقدمة</v>
          </cell>
          <cell r="H465" t="str">
            <v>تأمين طبي المقاولات</v>
          </cell>
          <cell r="I465" t="str">
            <v>أصول متداولة</v>
          </cell>
          <cell r="J465" t="str">
            <v>مقدم _ تامين طبى _ انظمة مقاولات رقم17393955</v>
          </cell>
          <cell r="K465">
            <v>295665.52</v>
          </cell>
          <cell r="L465">
            <v>0</v>
          </cell>
          <cell r="M465">
            <v>80092.960000000006</v>
          </cell>
          <cell r="N465">
            <v>295665.52</v>
          </cell>
          <cell r="O465">
            <v>80092.960000000021</v>
          </cell>
          <cell r="P465">
            <v>0</v>
          </cell>
          <cell r="Q465">
            <v>80092.960000000021</v>
          </cell>
        </row>
        <row r="466">
          <cell r="B466">
            <v>101010511</v>
          </cell>
          <cell r="C466" t="str">
            <v>أنظمة</v>
          </cell>
          <cell r="D466" t="str">
            <v>المركز المالي</v>
          </cell>
          <cell r="E466" t="str">
            <v>أصول متداولة</v>
          </cell>
          <cell r="F466" t="str">
            <v>مصاريف مقدمة وأرصدة مدينة أخرى (بالصافي)</v>
          </cell>
          <cell r="G466" t="str">
            <v>مصروفات مقدمة</v>
          </cell>
          <cell r="H466" t="str">
            <v>تأمين طبي مصنع الزجاج</v>
          </cell>
          <cell r="I466" t="str">
            <v>أصول متداولة</v>
          </cell>
          <cell r="J466" t="str">
            <v>مقدم _تامين طبى _ التعاونيه الزجاج_19028372.</v>
          </cell>
          <cell r="K466">
            <v>58788.39</v>
          </cell>
          <cell r="L466">
            <v>0</v>
          </cell>
          <cell r="M466">
            <v>601.46</v>
          </cell>
          <cell r="N466">
            <v>58788.39</v>
          </cell>
          <cell r="O466">
            <v>601.45999999999913</v>
          </cell>
          <cell r="P466">
            <v>0</v>
          </cell>
          <cell r="Q466">
            <v>601.45999999999913</v>
          </cell>
        </row>
        <row r="467">
          <cell r="B467">
            <v>101010512</v>
          </cell>
          <cell r="C467" t="str">
            <v>أنظمة</v>
          </cell>
          <cell r="D467" t="str">
            <v>المركز المالي</v>
          </cell>
          <cell r="E467" t="str">
            <v>أصول متداولة</v>
          </cell>
          <cell r="F467" t="str">
            <v>مصاريف مقدمة وأرصدة مدينة أخرى (بالصافي)</v>
          </cell>
          <cell r="G467" t="str">
            <v>مصروفات مقدمة</v>
          </cell>
          <cell r="H467">
            <v>0</v>
          </cell>
          <cell r="I467" t="str">
            <v>أصول متداولة</v>
          </cell>
          <cell r="J467" t="str">
            <v>مقدم _ تامين طبى _ شركة الاتحاد للتامين التعاونية</v>
          </cell>
          <cell r="K467">
            <v>0</v>
          </cell>
          <cell r="L467">
            <v>0</v>
          </cell>
          <cell r="M467">
            <v>0</v>
          </cell>
          <cell r="N467">
            <v>0</v>
          </cell>
          <cell r="O467">
            <v>0</v>
          </cell>
          <cell r="P467">
            <v>0</v>
          </cell>
          <cell r="Q467">
            <v>0</v>
          </cell>
        </row>
        <row r="468">
          <cell r="B468">
            <v>101010513</v>
          </cell>
          <cell r="C468" t="str">
            <v>أنظمة</v>
          </cell>
          <cell r="D468" t="str">
            <v>المركز المالي</v>
          </cell>
          <cell r="E468" t="str">
            <v>أصول متداولة</v>
          </cell>
          <cell r="F468" t="str">
            <v>مصاريف مقدمة وأرصدة مدينة أخرى (بالصافي)</v>
          </cell>
          <cell r="G468" t="str">
            <v>مصروفات مقدمة</v>
          </cell>
          <cell r="H468" t="str">
            <v>تأمين طبي مصنع الخشب</v>
          </cell>
          <cell r="I468" t="str">
            <v>أصول متداولة</v>
          </cell>
          <cell r="J468" t="str">
            <v>مقدم _ تامين طبى _ الخشب رقم _ 20254378</v>
          </cell>
          <cell r="K468">
            <v>77495.570000000007</v>
          </cell>
          <cell r="L468">
            <v>0</v>
          </cell>
          <cell r="M468">
            <v>16000.92</v>
          </cell>
          <cell r="N468">
            <v>77497.570000000007</v>
          </cell>
          <cell r="O468">
            <v>15998.919999999998</v>
          </cell>
          <cell r="P468">
            <v>0</v>
          </cell>
          <cell r="Q468">
            <v>15998.919999999998</v>
          </cell>
        </row>
        <row r="469">
          <cell r="B469">
            <v>101010514</v>
          </cell>
          <cell r="C469" t="str">
            <v>أنظمة</v>
          </cell>
          <cell r="D469" t="str">
            <v>المركز المالي</v>
          </cell>
          <cell r="E469" t="str">
            <v>أصول متداولة</v>
          </cell>
          <cell r="F469" t="str">
            <v>مصاريف مقدمة وأرصدة مدينة أخرى (بالصافي)</v>
          </cell>
          <cell r="G469" t="str">
            <v>مصروفات مقدمة</v>
          </cell>
          <cell r="H469" t="str">
            <v>مصاريف مقدمة متنوعة</v>
          </cell>
          <cell r="I469" t="str">
            <v>أصول متداولة</v>
          </cell>
          <cell r="J469" t="str">
            <v>مقدم _ مصاريف اخري</v>
          </cell>
          <cell r="K469">
            <v>0</v>
          </cell>
          <cell r="L469">
            <v>0</v>
          </cell>
          <cell r="M469">
            <v>177060.91</v>
          </cell>
          <cell r="N469">
            <v>0</v>
          </cell>
          <cell r="O469">
            <v>177060.91</v>
          </cell>
          <cell r="P469">
            <v>0</v>
          </cell>
          <cell r="Q469">
            <v>177060.91</v>
          </cell>
        </row>
        <row r="470">
          <cell r="B470">
            <v>101010515</v>
          </cell>
          <cell r="C470" t="str">
            <v>أنظمة</v>
          </cell>
          <cell r="D470" t="str">
            <v>المركز المالي</v>
          </cell>
          <cell r="E470" t="str">
            <v>أصول متداولة</v>
          </cell>
          <cell r="F470" t="str">
            <v>مصاريف مقدمة وأرصدة مدينة أخرى (بالصافي)</v>
          </cell>
          <cell r="G470" t="str">
            <v>مصروفات مقدمة</v>
          </cell>
          <cell r="H470" t="str">
            <v>تأمين طبي الألومنيوم</v>
          </cell>
          <cell r="I470" t="str">
            <v>أصول متداولة</v>
          </cell>
          <cell r="J470" t="str">
            <v>مقدم _ تامين طبى _ المنيوم رقم _ 22147169</v>
          </cell>
          <cell r="K470">
            <v>0</v>
          </cell>
          <cell r="L470">
            <v>0</v>
          </cell>
          <cell r="M470">
            <v>21186.93</v>
          </cell>
          <cell r="N470">
            <v>0</v>
          </cell>
          <cell r="O470">
            <v>21186.93</v>
          </cell>
          <cell r="P470">
            <v>0</v>
          </cell>
          <cell r="Q470">
            <v>21186.93</v>
          </cell>
        </row>
        <row r="471">
          <cell r="B471">
            <v>101010516</v>
          </cell>
          <cell r="C471" t="str">
            <v>أنظمة</v>
          </cell>
          <cell r="D471" t="str">
            <v>المركز المالي</v>
          </cell>
          <cell r="E471" t="str">
            <v>أصول متداولة</v>
          </cell>
          <cell r="F471" t="str">
            <v>مصاريف مقدمة وأرصدة مدينة أخرى (بالصافي)</v>
          </cell>
          <cell r="G471" t="str">
            <v>مصروفات مقدمة</v>
          </cell>
          <cell r="H471" t="str">
            <v>تأمين علي المشاريع</v>
          </cell>
          <cell r="I471" t="str">
            <v>أصول متداولة</v>
          </cell>
          <cell r="J471" t="str">
            <v>مقدم _ تامين علي المشاريع</v>
          </cell>
          <cell r="K471">
            <v>0</v>
          </cell>
          <cell r="L471">
            <v>0</v>
          </cell>
          <cell r="M471">
            <v>55222.340000000004</v>
          </cell>
          <cell r="N471">
            <v>0</v>
          </cell>
          <cell r="O471">
            <v>55222.340000000004</v>
          </cell>
          <cell r="P471">
            <v>0</v>
          </cell>
          <cell r="Q471">
            <v>55222.340000000004</v>
          </cell>
        </row>
        <row r="472">
          <cell r="B472">
            <v>101010517</v>
          </cell>
          <cell r="C472" t="str">
            <v>أنظمة</v>
          </cell>
          <cell r="D472" t="str">
            <v>المركز المالي</v>
          </cell>
          <cell r="E472" t="str">
            <v>أصول متداولة</v>
          </cell>
          <cell r="F472" t="str">
            <v>مصاريف مقدمة وأرصدة مدينة أخرى (بالصافي)</v>
          </cell>
          <cell r="G472" t="str">
            <v>مصروفات مقدمة</v>
          </cell>
          <cell r="H472" t="str">
            <v>تأمين طبي المنصورة</v>
          </cell>
          <cell r="I472" t="str">
            <v>أصول متداولة</v>
          </cell>
          <cell r="J472" t="str">
            <v>مقدم _ تامين طبى _ المنصورة</v>
          </cell>
          <cell r="K472">
            <v>0</v>
          </cell>
          <cell r="L472">
            <v>0</v>
          </cell>
          <cell r="M472">
            <v>6632.3600000000006</v>
          </cell>
          <cell r="N472">
            <v>0</v>
          </cell>
          <cell r="O472">
            <v>6632.3600000000006</v>
          </cell>
          <cell r="P472">
            <v>0</v>
          </cell>
          <cell r="Q472">
            <v>6632.3600000000006</v>
          </cell>
        </row>
        <row r="473">
          <cell r="B473">
            <v>101010518</v>
          </cell>
          <cell r="C473" t="str">
            <v>أنظمة</v>
          </cell>
          <cell r="D473" t="str">
            <v>المركز المالي</v>
          </cell>
          <cell r="E473" t="str">
            <v>أصول متداولة</v>
          </cell>
          <cell r="F473" t="str">
            <v>مصاريف مقدمة وأرصدة مدينة أخرى (بالصافي)</v>
          </cell>
          <cell r="G473" t="str">
            <v>مصروفات مقدمة</v>
          </cell>
          <cell r="H473" t="str">
            <v>مصاريف مقدمة ضمان بنكي</v>
          </cell>
          <cell r="I473" t="str">
            <v>أصول متداولة</v>
          </cell>
          <cell r="J473" t="str">
            <v>مقدم _ تمديد ضمان الدفعة المقدمة   _ المركز المالي</v>
          </cell>
          <cell r="K473">
            <v>0</v>
          </cell>
          <cell r="L473">
            <v>0</v>
          </cell>
          <cell r="M473">
            <v>70802</v>
          </cell>
          <cell r="N473">
            <v>0</v>
          </cell>
          <cell r="O473">
            <v>70802</v>
          </cell>
          <cell r="P473">
            <v>0</v>
          </cell>
          <cell r="Q473">
            <v>70802</v>
          </cell>
        </row>
        <row r="474">
          <cell r="B474">
            <v>101010519</v>
          </cell>
          <cell r="C474" t="str">
            <v>أنظمة</v>
          </cell>
          <cell r="D474" t="str">
            <v>المركز المالي</v>
          </cell>
          <cell r="E474" t="str">
            <v>أصول متداولة</v>
          </cell>
          <cell r="F474" t="str">
            <v>مصاريف مقدمة وأرصدة مدينة أخرى (بالصافي)</v>
          </cell>
          <cell r="G474" t="str">
            <v>مصروفات مقدمة</v>
          </cell>
          <cell r="H474" t="str">
            <v>مصاريف مقدمة ضمان بنكي</v>
          </cell>
          <cell r="I474" t="str">
            <v>أصول متداولة</v>
          </cell>
          <cell r="J474" t="str">
            <v>مقدم _ تمديد ضمان النهائي   _ المركز المالي</v>
          </cell>
          <cell r="K474">
            <v>0</v>
          </cell>
          <cell r="L474">
            <v>0</v>
          </cell>
          <cell r="M474">
            <v>64902</v>
          </cell>
          <cell r="N474">
            <v>0</v>
          </cell>
          <cell r="O474">
            <v>64902</v>
          </cell>
          <cell r="P474">
            <v>0</v>
          </cell>
          <cell r="Q474">
            <v>64902</v>
          </cell>
        </row>
        <row r="475">
          <cell r="B475">
            <v>101010601</v>
          </cell>
          <cell r="C475" t="str">
            <v>أنظمة</v>
          </cell>
          <cell r="D475" t="str">
            <v>المركز المالي</v>
          </cell>
          <cell r="E475" t="str">
            <v>أصول متداولة</v>
          </cell>
          <cell r="F475" t="str">
            <v>المخزون (بالصافي)</v>
          </cell>
          <cell r="G475" t="str">
            <v>مواد خام</v>
          </cell>
          <cell r="H475">
            <v>0</v>
          </cell>
          <cell r="I475" t="str">
            <v>أصول متداولة</v>
          </cell>
          <cell r="J475" t="str">
            <v>مخزن رقم 2</v>
          </cell>
          <cell r="K475">
            <v>92399.890001000022</v>
          </cell>
          <cell r="L475">
            <v>0</v>
          </cell>
          <cell r="M475">
            <v>0.35000000000000003</v>
          </cell>
          <cell r="N475">
            <v>92400.242400000003</v>
          </cell>
          <cell r="O475">
            <v>0</v>
          </cell>
          <cell r="P475">
            <v>2.3989999754121527E-3</v>
          </cell>
          <cell r="Q475">
            <v>-2.3989999754121527E-3</v>
          </cell>
        </row>
        <row r="476">
          <cell r="B476">
            <v>101010602</v>
          </cell>
          <cell r="C476" t="str">
            <v>أنظمة</v>
          </cell>
          <cell r="D476" t="str">
            <v>المركز المالي</v>
          </cell>
          <cell r="E476" t="str">
            <v>أصول متداولة</v>
          </cell>
          <cell r="F476" t="str">
            <v>المخزون (بالصافي)</v>
          </cell>
          <cell r="G476" t="str">
            <v>مواد خام</v>
          </cell>
          <cell r="H476" t="str">
            <v>مخزون مصنع أنظمة</v>
          </cell>
          <cell r="I476" t="str">
            <v>أصول متداولة</v>
          </cell>
          <cell r="J476" t="str">
            <v>مخزن رقم 8..</v>
          </cell>
          <cell r="K476">
            <v>11179205.811900005</v>
          </cell>
          <cell r="L476">
            <v>0</v>
          </cell>
          <cell r="M476">
            <v>60197256.825470001</v>
          </cell>
          <cell r="N476">
            <v>54826800.159620002</v>
          </cell>
          <cell r="O476">
            <v>16549662.477750003</v>
          </cell>
          <cell r="P476">
            <v>0</v>
          </cell>
          <cell r="Q476">
            <v>16549662.477750003</v>
          </cell>
        </row>
        <row r="477">
          <cell r="B477">
            <v>101010604</v>
          </cell>
          <cell r="C477" t="str">
            <v>أنظمة</v>
          </cell>
          <cell r="D477" t="str">
            <v>المركز المالي</v>
          </cell>
          <cell r="E477" t="str">
            <v>أصول متداولة</v>
          </cell>
          <cell r="F477" t="str">
            <v>المخزون (بالصافي)</v>
          </cell>
          <cell r="G477" t="str">
            <v>مواد خام</v>
          </cell>
          <cell r="H477">
            <v>0</v>
          </cell>
          <cell r="I477" t="str">
            <v>أصول متداولة</v>
          </cell>
          <cell r="J477" t="str">
            <v>مخزن الدهان</v>
          </cell>
          <cell r="K477">
            <v>24969.063000000118</v>
          </cell>
          <cell r="L477">
            <v>0</v>
          </cell>
          <cell r="M477">
            <v>0</v>
          </cell>
          <cell r="N477">
            <v>24969.0615</v>
          </cell>
          <cell r="O477">
            <v>1.5000001185399015E-3</v>
          </cell>
          <cell r="P477">
            <v>0</v>
          </cell>
          <cell r="Q477">
            <v>1.5000001185399015E-3</v>
          </cell>
        </row>
        <row r="478">
          <cell r="B478">
            <v>101010605</v>
          </cell>
          <cell r="C478" t="str">
            <v>أنظمة</v>
          </cell>
          <cell r="D478" t="str">
            <v>المركز المالي</v>
          </cell>
          <cell r="E478" t="str">
            <v>أصول متداولة</v>
          </cell>
          <cell r="F478" t="str">
            <v>المخزون (بالصافي)</v>
          </cell>
          <cell r="G478" t="str">
            <v>مواد خام</v>
          </cell>
          <cell r="H478">
            <v>0</v>
          </cell>
          <cell r="I478" t="str">
            <v>أصول متداولة</v>
          </cell>
          <cell r="J478" t="str">
            <v>مخزن رقم 8 المنيوم متنوعه</v>
          </cell>
          <cell r="K478">
            <v>60671.326000000001</v>
          </cell>
          <cell r="L478">
            <v>0</v>
          </cell>
          <cell r="M478">
            <v>0</v>
          </cell>
          <cell r="N478">
            <v>60671.326399999998</v>
          </cell>
          <cell r="O478">
            <v>0</v>
          </cell>
          <cell r="P478">
            <v>3.9999999717110768E-4</v>
          </cell>
          <cell r="Q478">
            <v>-3.9999999717110768E-4</v>
          </cell>
        </row>
        <row r="479">
          <cell r="B479">
            <v>101010606</v>
          </cell>
          <cell r="C479" t="str">
            <v>أنظمة</v>
          </cell>
          <cell r="D479" t="str">
            <v>المركز المالي</v>
          </cell>
          <cell r="E479" t="str">
            <v>أصول متداولة</v>
          </cell>
          <cell r="F479" t="str">
            <v>المخزون (بالصافي)</v>
          </cell>
          <cell r="G479" t="str">
            <v>مواد خام</v>
          </cell>
          <cell r="H479" t="str">
            <v>مخزون مصنع أنظمة</v>
          </cell>
          <cell r="I479" t="str">
            <v>أصول متداولة</v>
          </cell>
          <cell r="J479" t="str">
            <v>مخزن رقم 6</v>
          </cell>
          <cell r="K479">
            <v>1323310.0585</v>
          </cell>
          <cell r="L479">
            <v>0</v>
          </cell>
          <cell r="M479">
            <v>1975.7343000000001</v>
          </cell>
          <cell r="N479">
            <v>1325285.6443</v>
          </cell>
          <cell r="O479">
            <v>0.14849999989382923</v>
          </cell>
          <cell r="P479">
            <v>0</v>
          </cell>
          <cell r="Q479">
            <v>0.14849999989382923</v>
          </cell>
        </row>
        <row r="480">
          <cell r="B480">
            <v>101010607</v>
          </cell>
          <cell r="C480" t="str">
            <v>أنظمة</v>
          </cell>
          <cell r="D480" t="str">
            <v>المركز المالي</v>
          </cell>
          <cell r="E480" t="str">
            <v>أصول متداولة</v>
          </cell>
          <cell r="F480" t="str">
            <v>المخزون (بالصافي)</v>
          </cell>
          <cell r="G480" t="str">
            <v>مواد خام</v>
          </cell>
          <cell r="H480" t="str">
            <v>مخزون مصنع أنظمة</v>
          </cell>
          <cell r="I480" t="str">
            <v>أصول متداولة</v>
          </cell>
          <cell r="J480" t="str">
            <v>مخزن رقم 7</v>
          </cell>
          <cell r="K480">
            <v>1840199.8184</v>
          </cell>
          <cell r="L480">
            <v>0</v>
          </cell>
          <cell r="M480">
            <v>0</v>
          </cell>
          <cell r="N480">
            <v>1840199.7584000002</v>
          </cell>
          <cell r="O480">
            <v>5.9999999823048711E-2</v>
          </cell>
          <cell r="P480">
            <v>0</v>
          </cell>
          <cell r="Q480">
            <v>5.9999999823048711E-2</v>
          </cell>
        </row>
        <row r="481">
          <cell r="B481">
            <v>101010701</v>
          </cell>
          <cell r="C481" t="str">
            <v>أنظمة</v>
          </cell>
          <cell r="D481" t="str">
            <v>المركز المالي</v>
          </cell>
          <cell r="E481" t="str">
            <v>حقوق الملكية</v>
          </cell>
          <cell r="F481" t="str">
            <v>جاري فروع شقيقه</v>
          </cell>
          <cell r="G481" t="str">
            <v>مدينون متنوعون</v>
          </cell>
          <cell r="H481">
            <v>0</v>
          </cell>
          <cell r="J481" t="str">
            <v>فروع شقيقة _ مصنع واجهات الرياض للالمنيوم والزجاج</v>
          </cell>
          <cell r="K481">
            <v>0</v>
          </cell>
          <cell r="L481">
            <v>449750.24199999991</v>
          </cell>
          <cell r="M481">
            <v>2151165.8370400001</v>
          </cell>
          <cell r="N481">
            <v>1551373.75</v>
          </cell>
          <cell r="O481">
            <v>150041.84504000028</v>
          </cell>
          <cell r="P481">
            <v>0</v>
          </cell>
          <cell r="Q481">
            <v>150041.84504000028</v>
          </cell>
        </row>
        <row r="482">
          <cell r="B482">
            <v>101010702</v>
          </cell>
          <cell r="C482" t="str">
            <v>أنظمة</v>
          </cell>
          <cell r="D482" t="str">
            <v>المركز المالي</v>
          </cell>
          <cell r="E482" t="str">
            <v>حقوق الملكية</v>
          </cell>
          <cell r="F482" t="str">
            <v>جاري فروع شقيقه</v>
          </cell>
          <cell r="G482" t="str">
            <v>مدينون متنوعون</v>
          </cell>
          <cell r="H482">
            <v>0</v>
          </cell>
          <cell r="I482">
            <v>0</v>
          </cell>
          <cell r="J482" t="str">
            <v>فروع شقيقة _ مصنع واجهات الرياض للصناعات المعدنيه</v>
          </cell>
          <cell r="K482">
            <v>0</v>
          </cell>
          <cell r="L482">
            <v>0</v>
          </cell>
          <cell r="M482">
            <v>0</v>
          </cell>
          <cell r="N482">
            <v>0</v>
          </cell>
          <cell r="O482">
            <v>0</v>
          </cell>
          <cell r="P482">
            <v>0</v>
          </cell>
          <cell r="Q482">
            <v>0</v>
          </cell>
        </row>
        <row r="483">
          <cell r="B483">
            <v>101010703</v>
          </cell>
          <cell r="C483" t="str">
            <v>أنظمة</v>
          </cell>
          <cell r="D483" t="str">
            <v>المركز المالي</v>
          </cell>
          <cell r="E483" t="str">
            <v>حقوق الملكية</v>
          </cell>
          <cell r="F483" t="str">
            <v>جاري فروع شقيقه</v>
          </cell>
          <cell r="G483" t="str">
            <v>مدينون متنوعون</v>
          </cell>
          <cell r="H483">
            <v>0</v>
          </cell>
          <cell r="J483" t="str">
            <v>فروع شقيقة _ مصنع واجهات الرياض للصناعات الخشبيه</v>
          </cell>
          <cell r="K483">
            <v>6488080.2675999999</v>
          </cell>
          <cell r="L483">
            <v>0</v>
          </cell>
          <cell r="M483">
            <v>5529033.8615900008</v>
          </cell>
          <cell r="N483">
            <v>1293477.06</v>
          </cell>
          <cell r="O483">
            <v>10723637.069190001</v>
          </cell>
          <cell r="P483">
            <v>0</v>
          </cell>
          <cell r="Q483">
            <v>10723637.069190001</v>
          </cell>
        </row>
        <row r="484">
          <cell r="B484">
            <v>101010704</v>
          </cell>
          <cell r="C484" t="str">
            <v>أنظمة</v>
          </cell>
          <cell r="D484" t="str">
            <v>المركز المالي</v>
          </cell>
          <cell r="E484" t="str">
            <v>حقوق الملكية</v>
          </cell>
          <cell r="F484" t="str">
            <v>جاري فروع شقيقه</v>
          </cell>
          <cell r="G484" t="str">
            <v>مدينون متنوعون</v>
          </cell>
          <cell r="H484">
            <v>0</v>
          </cell>
          <cell r="J484" t="str">
            <v>فروع شقيقة _ مصنع تقنية الطلاء للصناعه_مصنع الدهان</v>
          </cell>
          <cell r="K484">
            <v>651399.79019999981</v>
          </cell>
          <cell r="L484">
            <v>0</v>
          </cell>
          <cell r="M484">
            <v>2504424.5740800002</v>
          </cell>
          <cell r="N484">
            <v>3425829.64</v>
          </cell>
          <cell r="O484">
            <v>0</v>
          </cell>
          <cell r="P484">
            <v>270005.27572000027</v>
          </cell>
          <cell r="Q484">
            <v>-270005.27572000027</v>
          </cell>
        </row>
        <row r="485">
          <cell r="B485">
            <v>101010802</v>
          </cell>
          <cell r="C485" t="str">
            <v>أنظمة</v>
          </cell>
          <cell r="D485" t="str">
            <v>المركز المالي</v>
          </cell>
          <cell r="E485" t="str">
            <v>أصول متداولة</v>
          </cell>
          <cell r="F485" t="str">
            <v>مصاريف مقدمة وأرصدة مدينة أخرى (بالصافي)</v>
          </cell>
          <cell r="G485" t="str">
            <v>مدينون متنوعون</v>
          </cell>
          <cell r="H485">
            <v>0</v>
          </cell>
          <cell r="I485" t="str">
            <v>أصول متداولة</v>
          </cell>
          <cell r="J485" t="str">
            <v>مدينون _ مؤسسة تاهيل الحلول_رواتب حماية الاجور</v>
          </cell>
          <cell r="K485">
            <v>0</v>
          </cell>
          <cell r="L485">
            <v>0</v>
          </cell>
          <cell r="M485">
            <v>1461510</v>
          </cell>
          <cell r="N485">
            <v>1461510</v>
          </cell>
          <cell r="O485">
            <v>0</v>
          </cell>
          <cell r="P485">
            <v>0</v>
          </cell>
          <cell r="Q485">
            <v>0</v>
          </cell>
        </row>
        <row r="486">
          <cell r="B486">
            <v>101010803</v>
          </cell>
          <cell r="C486" t="str">
            <v>أنظمة</v>
          </cell>
          <cell r="D486" t="str">
            <v>المركز المالي</v>
          </cell>
          <cell r="E486" t="str">
            <v>أصول متداولة</v>
          </cell>
          <cell r="F486" t="str">
            <v>مصاريف مقدمة وأرصدة مدينة أخرى (بالصافي)</v>
          </cell>
          <cell r="G486" t="str">
            <v>مدينون متنوعون</v>
          </cell>
          <cell r="H486">
            <v>0</v>
          </cell>
          <cell r="I486" t="str">
            <v>أصول متداولة</v>
          </cell>
          <cell r="J486" t="str">
            <v>مدينون _  بنيامين بحر يوسف _ رسومات_مصر</v>
          </cell>
          <cell r="K486">
            <v>0</v>
          </cell>
          <cell r="L486">
            <v>0</v>
          </cell>
          <cell r="M486">
            <v>0</v>
          </cell>
          <cell r="N486">
            <v>0</v>
          </cell>
          <cell r="O486">
            <v>0</v>
          </cell>
          <cell r="P486">
            <v>0</v>
          </cell>
          <cell r="Q486">
            <v>0</v>
          </cell>
        </row>
        <row r="487">
          <cell r="B487">
            <v>101010804</v>
          </cell>
          <cell r="C487" t="str">
            <v>أنظمة</v>
          </cell>
          <cell r="D487" t="str">
            <v>المركز المالي</v>
          </cell>
          <cell r="E487" t="str">
            <v>أصول متداولة</v>
          </cell>
          <cell r="F487" t="str">
            <v>مصاريف مقدمة وأرصدة مدينة أخرى (بالصافي)</v>
          </cell>
          <cell r="G487" t="str">
            <v>مدينون متنوعون</v>
          </cell>
          <cell r="H487" t="str">
            <v>سلف عاملين</v>
          </cell>
          <cell r="I487" t="str">
            <v>أصول متداولة</v>
          </cell>
          <cell r="J487" t="str">
            <v>مدينون _ سلف العاملين تابع لبرنامج الرواتب</v>
          </cell>
          <cell r="K487">
            <v>0</v>
          </cell>
          <cell r="L487">
            <v>0</v>
          </cell>
          <cell r="M487">
            <v>254880.64000000001</v>
          </cell>
          <cell r="N487">
            <v>0</v>
          </cell>
          <cell r="O487">
            <v>254880.64000000001</v>
          </cell>
          <cell r="P487">
            <v>0</v>
          </cell>
          <cell r="Q487">
            <v>254880.64000000001</v>
          </cell>
        </row>
        <row r="488">
          <cell r="B488">
            <v>101010805</v>
          </cell>
          <cell r="C488" t="str">
            <v>أنظمة</v>
          </cell>
          <cell r="D488" t="str">
            <v>المركز المالي</v>
          </cell>
          <cell r="E488" t="str">
            <v>أصول متداولة</v>
          </cell>
          <cell r="F488" t="str">
            <v>مصاريف مقدمة وأرصدة مدينة أخرى (بالصافي)</v>
          </cell>
          <cell r="G488" t="str">
            <v>مدينون متنوعون</v>
          </cell>
          <cell r="H488">
            <v>0</v>
          </cell>
          <cell r="I488" t="str">
            <v>أصول متداولة</v>
          </cell>
          <cell r="J488" t="str">
            <v>مدينون _ شركة محاور الدولية _محمد عبده ريع بخش</v>
          </cell>
          <cell r="K488">
            <v>1215365.3400000001</v>
          </cell>
          <cell r="L488">
            <v>0</v>
          </cell>
          <cell r="M488">
            <v>0</v>
          </cell>
          <cell r="N488">
            <v>1215365.3400000001</v>
          </cell>
          <cell r="O488">
            <v>0</v>
          </cell>
          <cell r="P488">
            <v>0</v>
          </cell>
          <cell r="Q488">
            <v>0</v>
          </cell>
        </row>
        <row r="489">
          <cell r="B489">
            <v>101010812</v>
          </cell>
          <cell r="C489" t="str">
            <v>أنظمة</v>
          </cell>
          <cell r="D489" t="str">
            <v>المركز المالي</v>
          </cell>
          <cell r="E489" t="str">
            <v>أصول متداولة</v>
          </cell>
          <cell r="F489" t="str">
            <v>مصاريف مقدمة وأرصدة مدينة أخرى (بالصافي)</v>
          </cell>
          <cell r="G489" t="str">
            <v>مدينون متنوعون</v>
          </cell>
          <cell r="H489">
            <v>0</v>
          </cell>
          <cell r="I489" t="str">
            <v>أصول متداولة</v>
          </cell>
          <cell r="J489" t="str">
            <v>مدينون _ دينون هيئة الزكاه والدخل _ ضريبه vat</v>
          </cell>
          <cell r="K489">
            <v>73035.559999000005</v>
          </cell>
          <cell r="L489">
            <v>0</v>
          </cell>
          <cell r="M489">
            <v>0</v>
          </cell>
          <cell r="N489">
            <v>73035.56</v>
          </cell>
          <cell r="O489">
            <v>0</v>
          </cell>
          <cell r="P489">
            <v>9.9999306257814169E-7</v>
          </cell>
          <cell r="Q489">
            <v>-9.9999306257814169E-7</v>
          </cell>
        </row>
        <row r="490">
          <cell r="B490">
            <v>101010813</v>
          </cell>
          <cell r="C490" t="str">
            <v>أنظمة</v>
          </cell>
          <cell r="D490" t="str">
            <v>المركز المالي</v>
          </cell>
          <cell r="E490" t="str">
            <v>أصول متداولة</v>
          </cell>
          <cell r="F490" t="str">
            <v>مصاريف مقدمة وأرصدة مدينة أخرى (بالصافي)</v>
          </cell>
          <cell r="G490" t="str">
            <v>مدينون متنوعون</v>
          </cell>
          <cell r="H490">
            <v>0</v>
          </cell>
          <cell r="I490" t="str">
            <v>أصول متداولة</v>
          </cell>
          <cell r="J490" t="str">
            <v>مدينون _ عادل سيد محمد السيد</v>
          </cell>
          <cell r="K490">
            <v>1988</v>
          </cell>
          <cell r="L490">
            <v>0</v>
          </cell>
          <cell r="M490">
            <v>0</v>
          </cell>
          <cell r="N490">
            <v>1988</v>
          </cell>
          <cell r="O490">
            <v>0</v>
          </cell>
          <cell r="P490">
            <v>0</v>
          </cell>
          <cell r="Q490">
            <v>0</v>
          </cell>
        </row>
        <row r="491">
          <cell r="B491">
            <v>101010814</v>
          </cell>
          <cell r="C491" t="str">
            <v>أنظمة</v>
          </cell>
          <cell r="D491" t="str">
            <v>المركز المالي</v>
          </cell>
          <cell r="E491" t="str">
            <v>أصول متداولة</v>
          </cell>
          <cell r="F491" t="str">
            <v>مصاريف مقدمة وأرصدة مدينة أخرى (بالصافي)</v>
          </cell>
          <cell r="G491" t="str">
            <v>مدينون متنوعون</v>
          </cell>
          <cell r="H491">
            <v>0</v>
          </cell>
          <cell r="I491" t="str">
            <v>أصول متداولة</v>
          </cell>
          <cell r="J491" t="str">
            <v>مدينون _ مصنع الو سيستمز الشرق الاوسط مصر</v>
          </cell>
          <cell r="K491">
            <v>28285.74</v>
          </cell>
          <cell r="L491">
            <v>0</v>
          </cell>
          <cell r="M491">
            <v>2482.08</v>
          </cell>
          <cell r="N491">
            <v>30767.82</v>
          </cell>
          <cell r="O491">
            <v>0</v>
          </cell>
          <cell r="P491">
            <v>0</v>
          </cell>
          <cell r="Q491">
            <v>0</v>
          </cell>
        </row>
        <row r="492">
          <cell r="B492">
            <v>101010817</v>
          </cell>
          <cell r="C492" t="str">
            <v>أنظمة</v>
          </cell>
          <cell r="D492" t="str">
            <v>المركز المالي</v>
          </cell>
          <cell r="E492" t="str">
            <v>أصول متداولة</v>
          </cell>
          <cell r="F492" t="str">
            <v>مصاريف مقدمة وأرصدة مدينة أخرى (بالصافي)</v>
          </cell>
          <cell r="G492" t="str">
            <v>مدينون متنوعون</v>
          </cell>
          <cell r="H492" t="str">
            <v>شركة اوستن الشرق الأوسط</v>
          </cell>
          <cell r="I492" t="str">
            <v>أصول متداولة</v>
          </cell>
          <cell r="J492" t="str">
            <v>مدينون_شركة اوستن الشرق الاوسط</v>
          </cell>
          <cell r="K492">
            <v>468880.99</v>
          </cell>
          <cell r="L492">
            <v>0</v>
          </cell>
          <cell r="M492">
            <v>0</v>
          </cell>
          <cell r="N492">
            <v>0</v>
          </cell>
          <cell r="O492">
            <v>468880.99</v>
          </cell>
          <cell r="P492">
            <v>0</v>
          </cell>
          <cell r="Q492">
            <v>468880.99</v>
          </cell>
        </row>
        <row r="493">
          <cell r="B493">
            <v>101010819</v>
          </cell>
          <cell r="C493" t="str">
            <v>أنظمة</v>
          </cell>
          <cell r="D493" t="str">
            <v>المركز المالي</v>
          </cell>
          <cell r="E493" t="str">
            <v>أصول متداولة</v>
          </cell>
          <cell r="F493" t="str">
            <v>مصاريف مقدمة وأرصدة مدينة أخرى (بالصافي)</v>
          </cell>
          <cell r="G493" t="str">
            <v>مدينون متنوعون</v>
          </cell>
          <cell r="H493">
            <v>0</v>
          </cell>
          <cell r="I493" t="str">
            <v>أصول متداولة</v>
          </cell>
          <cell r="J493" t="str">
            <v>مدينون _ شركة رونق الطلاء الدولية.</v>
          </cell>
          <cell r="K493">
            <v>12254.300000000001</v>
          </cell>
          <cell r="L493">
            <v>0</v>
          </cell>
          <cell r="M493">
            <v>0</v>
          </cell>
          <cell r="N493">
            <v>12254.300000000001</v>
          </cell>
          <cell r="O493">
            <v>0</v>
          </cell>
          <cell r="P493">
            <v>0</v>
          </cell>
          <cell r="Q493">
            <v>0</v>
          </cell>
        </row>
        <row r="494">
          <cell r="B494">
            <v>101010820</v>
          </cell>
          <cell r="C494" t="str">
            <v>أنظمة</v>
          </cell>
          <cell r="D494" t="str">
            <v>المركز المالي</v>
          </cell>
          <cell r="E494" t="str">
            <v>أصول متداولة</v>
          </cell>
          <cell r="F494" t="str">
            <v>مصاريف مقدمة وأرصدة مدينة أخرى (بالصافي)</v>
          </cell>
          <cell r="G494" t="str">
            <v>مدينون متنوعون</v>
          </cell>
          <cell r="H494" t="str">
            <v>شركة سكراب</v>
          </cell>
          <cell r="I494" t="str">
            <v>أصول متداولة</v>
          </cell>
          <cell r="J494" t="str">
            <v>مدينون _ شركة شركة اجود للالمنيوم _ سكراب</v>
          </cell>
          <cell r="K494">
            <v>4994.62</v>
          </cell>
          <cell r="L494">
            <v>0</v>
          </cell>
          <cell r="M494">
            <v>31194.99</v>
          </cell>
          <cell r="N494">
            <v>29507.72</v>
          </cell>
          <cell r="O494">
            <v>6681.8899999999994</v>
          </cell>
          <cell r="P494">
            <v>0</v>
          </cell>
          <cell r="Q494">
            <v>6681.8899999999994</v>
          </cell>
        </row>
        <row r="495">
          <cell r="B495">
            <v>101010821</v>
          </cell>
          <cell r="C495" t="str">
            <v>أنظمة</v>
          </cell>
          <cell r="D495" t="str">
            <v>المركز المالي</v>
          </cell>
          <cell r="E495" t="str">
            <v>أصول متداولة</v>
          </cell>
          <cell r="F495" t="str">
            <v>مصاريف مقدمة وأرصدة مدينة أخرى (بالصافي)</v>
          </cell>
          <cell r="G495" t="str">
            <v>مدينون متنوعون</v>
          </cell>
          <cell r="H495">
            <v>0</v>
          </cell>
          <cell r="I495" t="str">
            <v>أصول متداولة</v>
          </cell>
          <cell r="J495" t="str">
            <v>مدينون _  شركة تقنية البناء التجاريه _باوتك _ BAUTECH</v>
          </cell>
          <cell r="K495">
            <v>179654.72</v>
          </cell>
          <cell r="L495">
            <v>0</v>
          </cell>
          <cell r="M495">
            <v>390078.12</v>
          </cell>
          <cell r="N495">
            <v>569732.84</v>
          </cell>
          <cell r="O495">
            <v>0</v>
          </cell>
          <cell r="P495">
            <v>0</v>
          </cell>
          <cell r="Q495">
            <v>0</v>
          </cell>
        </row>
        <row r="496">
          <cell r="B496">
            <v>101010822</v>
          </cell>
          <cell r="C496" t="str">
            <v>أنظمة</v>
          </cell>
          <cell r="D496" t="str">
            <v>المركز المالي</v>
          </cell>
          <cell r="E496" t="str">
            <v>أصول متداولة</v>
          </cell>
          <cell r="F496" t="str">
            <v>مصاريف مقدمة وأرصدة مدينة أخرى (بالصافي)</v>
          </cell>
          <cell r="G496" t="str">
            <v>مدينون متنوعون</v>
          </cell>
          <cell r="H496" t="str">
            <v>مدينون إبراهيم ليد</v>
          </cell>
          <cell r="I496" t="str">
            <v>أصول متداولة</v>
          </cell>
          <cell r="J496" t="str">
            <v>مدينو _ابراهيم لبد _مشروع وادي الدواسر</v>
          </cell>
          <cell r="K496">
            <v>15334</v>
          </cell>
          <cell r="L496">
            <v>0</v>
          </cell>
          <cell r="M496">
            <v>0</v>
          </cell>
          <cell r="N496">
            <v>0</v>
          </cell>
          <cell r="O496">
            <v>15334</v>
          </cell>
          <cell r="P496">
            <v>0</v>
          </cell>
          <cell r="Q496">
            <v>15334</v>
          </cell>
        </row>
        <row r="497">
          <cell r="B497">
            <v>101010823</v>
          </cell>
          <cell r="C497" t="str">
            <v>أنظمة</v>
          </cell>
          <cell r="D497" t="str">
            <v>المركز المالي</v>
          </cell>
          <cell r="E497" t="str">
            <v>أصول متداولة</v>
          </cell>
          <cell r="F497" t="str">
            <v>مصاريف مقدمة وأرصدة مدينة أخرى (بالصافي)</v>
          </cell>
          <cell r="G497" t="str">
            <v>مدينون متنوعون</v>
          </cell>
          <cell r="H497" t="str">
            <v>مدينون مروان الغانمي</v>
          </cell>
          <cell r="I497" t="str">
            <v>أصول متداولة</v>
          </cell>
          <cell r="J497" t="str">
            <v>مدينون _ مروان محمد الغانمي _حديد نجران</v>
          </cell>
          <cell r="K497">
            <v>17299</v>
          </cell>
          <cell r="L497">
            <v>0</v>
          </cell>
          <cell r="M497">
            <v>0</v>
          </cell>
          <cell r="N497">
            <v>0</v>
          </cell>
          <cell r="O497">
            <v>17299</v>
          </cell>
          <cell r="P497">
            <v>0</v>
          </cell>
          <cell r="Q497">
            <v>17299</v>
          </cell>
        </row>
        <row r="498">
          <cell r="B498">
            <v>101010825</v>
          </cell>
          <cell r="C498" t="str">
            <v>أنظمة</v>
          </cell>
          <cell r="D498" t="str">
            <v>المركز المالي</v>
          </cell>
          <cell r="E498" t="str">
            <v>أصول متداولة</v>
          </cell>
          <cell r="F498" t="str">
            <v>مصاريف مقدمة وأرصدة مدينة أخرى (بالصافي)</v>
          </cell>
          <cell r="G498" t="str">
            <v>مدينون متنوعون</v>
          </cell>
          <cell r="H498">
            <v>0</v>
          </cell>
          <cell r="I498" t="str">
            <v>أصول متداولة</v>
          </cell>
          <cell r="J498" t="str">
            <v>مدينون _ البناء التخصصية _ مبيعات زجاج_ASHAR</v>
          </cell>
          <cell r="K498">
            <v>0</v>
          </cell>
          <cell r="L498">
            <v>0</v>
          </cell>
          <cell r="M498">
            <v>22473.55</v>
          </cell>
          <cell r="N498">
            <v>22473.55</v>
          </cell>
          <cell r="O498">
            <v>0</v>
          </cell>
          <cell r="P498">
            <v>0</v>
          </cell>
          <cell r="Q498">
            <v>0</v>
          </cell>
        </row>
        <row r="499">
          <cell r="B499">
            <v>101010827</v>
          </cell>
          <cell r="C499" t="str">
            <v>أنظمة</v>
          </cell>
          <cell r="D499" t="str">
            <v>المركز المالي</v>
          </cell>
          <cell r="E499" t="str">
            <v>أصول متداولة</v>
          </cell>
          <cell r="F499" t="str">
            <v>مصاريف مقدمة وأرصدة مدينة أخرى (بالصافي)</v>
          </cell>
          <cell r="G499" t="str">
            <v>مدينون متنوعون</v>
          </cell>
          <cell r="H499" t="str">
            <v>مدينون تأمين عقارات</v>
          </cell>
          <cell r="I499" t="str">
            <v>أصول متداولة</v>
          </cell>
          <cell r="J499" t="str">
            <v>مدينون _ تامين ايجار عقارات</v>
          </cell>
          <cell r="K499">
            <v>6500</v>
          </cell>
          <cell r="L499">
            <v>0</v>
          </cell>
          <cell r="M499">
            <v>11000</v>
          </cell>
          <cell r="N499">
            <v>0</v>
          </cell>
          <cell r="O499">
            <v>17500</v>
          </cell>
          <cell r="P499">
            <v>0</v>
          </cell>
          <cell r="Q499">
            <v>17500</v>
          </cell>
        </row>
        <row r="500">
          <cell r="B500">
            <v>101010829</v>
          </cell>
          <cell r="C500" t="str">
            <v>أنظمة</v>
          </cell>
          <cell r="D500" t="str">
            <v>المركز المالي</v>
          </cell>
          <cell r="E500" t="str">
            <v>أصول متداولة</v>
          </cell>
          <cell r="F500" t="str">
            <v>مصاريف مقدمة وأرصدة مدينة أخرى (بالصافي)</v>
          </cell>
          <cell r="G500" t="str">
            <v>مدينون متنوعون</v>
          </cell>
          <cell r="H500" t="str">
            <v>مدينون شركة أنفال سكراب</v>
          </cell>
          <cell r="I500" t="str">
            <v>أصول متداولة</v>
          </cell>
          <cell r="J500" t="str">
            <v>مدينون _ شركة انفال التعمير للمقاولات _ سكراب</v>
          </cell>
          <cell r="K500">
            <v>2092</v>
          </cell>
          <cell r="L500">
            <v>0</v>
          </cell>
          <cell r="M500">
            <v>2946.3</v>
          </cell>
          <cell r="N500">
            <v>5025.1500000000005</v>
          </cell>
          <cell r="O500">
            <v>13.149999999999636</v>
          </cell>
          <cell r="P500">
            <v>0</v>
          </cell>
          <cell r="Q500">
            <v>13.149999999999636</v>
          </cell>
        </row>
        <row r="501">
          <cell r="B501">
            <v>101010830</v>
          </cell>
          <cell r="C501" t="str">
            <v>أنظمة</v>
          </cell>
          <cell r="D501" t="str">
            <v>المركز المالي</v>
          </cell>
          <cell r="E501" t="str">
            <v>أصول متداولة</v>
          </cell>
          <cell r="F501" t="str">
            <v>مصاريف مقدمة وأرصدة مدينة أخرى (بالصافي)</v>
          </cell>
          <cell r="G501" t="str">
            <v>مدينون متنوعون</v>
          </cell>
          <cell r="H501" t="str">
            <v>مدينون ركن المعادن سكراب</v>
          </cell>
          <cell r="I501" t="str">
            <v>أصول متداولة</v>
          </cell>
          <cell r="J501" t="str">
            <v>مدينون _شركة ركن المعادن للتجارة والصناعة_ سكراب</v>
          </cell>
          <cell r="K501">
            <v>0</v>
          </cell>
          <cell r="L501">
            <v>0</v>
          </cell>
          <cell r="M501">
            <v>2575.13</v>
          </cell>
          <cell r="N501">
            <v>0</v>
          </cell>
          <cell r="O501">
            <v>2575.13</v>
          </cell>
          <cell r="P501">
            <v>0</v>
          </cell>
          <cell r="Q501">
            <v>2575.13</v>
          </cell>
        </row>
        <row r="502">
          <cell r="B502">
            <v>101010831</v>
          </cell>
          <cell r="C502" t="str">
            <v>أنظمة</v>
          </cell>
          <cell r="D502" t="str">
            <v>المركز المالي</v>
          </cell>
          <cell r="E502" t="str">
            <v>أصول متداولة</v>
          </cell>
          <cell r="F502" t="str">
            <v>مصاريف مقدمة وأرصدة مدينة أخرى (بالصافي)</v>
          </cell>
          <cell r="G502" t="str">
            <v>مدينون متنوعون</v>
          </cell>
          <cell r="H502" t="str">
            <v>مدينون شركة ميان عمالة مؤجرة</v>
          </cell>
          <cell r="I502" t="str">
            <v>أصول متداولة</v>
          </cell>
          <cell r="J502" t="str">
            <v>مدينون _ شركة ميان  MCC_عمالة مؤجره0</v>
          </cell>
          <cell r="K502">
            <v>6126.55</v>
          </cell>
          <cell r="L502">
            <v>0</v>
          </cell>
          <cell r="M502">
            <v>0</v>
          </cell>
          <cell r="N502">
            <v>0</v>
          </cell>
          <cell r="O502">
            <v>6126.55</v>
          </cell>
          <cell r="P502">
            <v>0</v>
          </cell>
          <cell r="Q502">
            <v>6126.55</v>
          </cell>
        </row>
        <row r="503">
          <cell r="B503">
            <v>101010832</v>
          </cell>
          <cell r="C503" t="str">
            <v>أنظمة</v>
          </cell>
          <cell r="D503" t="str">
            <v>المركز المالي</v>
          </cell>
          <cell r="E503" t="str">
            <v>أصول متداولة</v>
          </cell>
          <cell r="F503" t="str">
            <v>مصاريف مقدمة وأرصدة مدينة أخرى (بالصافي)</v>
          </cell>
          <cell r="G503" t="str">
            <v>مدينون متنوعون</v>
          </cell>
          <cell r="H503">
            <v>0</v>
          </cell>
          <cell r="I503" t="str">
            <v>أصول متداولة</v>
          </cell>
          <cell r="J503" t="str">
            <v>مدينون _ سامى عبد الله فيضى المحامى</v>
          </cell>
          <cell r="K503">
            <v>5000</v>
          </cell>
          <cell r="L503">
            <v>0</v>
          </cell>
          <cell r="M503">
            <v>35000</v>
          </cell>
          <cell r="N503">
            <v>40000</v>
          </cell>
          <cell r="O503">
            <v>0</v>
          </cell>
          <cell r="P503">
            <v>0</v>
          </cell>
          <cell r="Q503">
            <v>0</v>
          </cell>
        </row>
        <row r="504">
          <cell r="B504">
            <v>101010833</v>
          </cell>
          <cell r="C504" t="str">
            <v>أنظمة</v>
          </cell>
          <cell r="D504" t="str">
            <v>المركز المالي</v>
          </cell>
          <cell r="E504" t="str">
            <v>أصول متداولة</v>
          </cell>
          <cell r="F504" t="str">
            <v>مصاريف مقدمة وأرصدة مدينة أخرى (بالصافي)</v>
          </cell>
          <cell r="G504" t="str">
            <v>مدينون متنوعون</v>
          </cell>
          <cell r="H504" t="str">
            <v>مدينون شركة محاماه المدافعة</v>
          </cell>
          <cell r="I504" t="str">
            <v>أصول متداولة</v>
          </cell>
          <cell r="J504" t="str">
            <v>مدينون _ شركة المدافعة للمحاماه والاستشارات</v>
          </cell>
          <cell r="K504">
            <v>0</v>
          </cell>
          <cell r="L504">
            <v>0</v>
          </cell>
          <cell r="M504">
            <v>95875.85</v>
          </cell>
          <cell r="N504">
            <v>75876.13</v>
          </cell>
          <cell r="O504">
            <v>19999.72</v>
          </cell>
          <cell r="P504">
            <v>0</v>
          </cell>
          <cell r="Q504">
            <v>19999.72</v>
          </cell>
        </row>
        <row r="505">
          <cell r="B505">
            <v>101010834</v>
          </cell>
          <cell r="C505" t="str">
            <v>أنظمة</v>
          </cell>
          <cell r="D505" t="str">
            <v>المركز المالي</v>
          </cell>
          <cell r="E505" t="str">
            <v>أصول متداولة</v>
          </cell>
          <cell r="F505" t="str">
            <v>مصاريف مقدمة وأرصدة مدينة أخرى (بالصافي)</v>
          </cell>
          <cell r="G505" t="str">
            <v>مدينون متنوعون</v>
          </cell>
          <cell r="H505">
            <v>0</v>
          </cell>
          <cell r="I505" t="str">
            <v>أصول متداولة</v>
          </cell>
          <cell r="J505" t="str">
            <v>مدينون _ مؤسسة تاهيل الحلول للمقاولات</v>
          </cell>
          <cell r="K505">
            <v>100</v>
          </cell>
          <cell r="L505">
            <v>0</v>
          </cell>
          <cell r="M505">
            <v>4000</v>
          </cell>
          <cell r="N505">
            <v>4100</v>
          </cell>
          <cell r="O505">
            <v>0</v>
          </cell>
          <cell r="P505">
            <v>0</v>
          </cell>
          <cell r="Q505">
            <v>0</v>
          </cell>
        </row>
        <row r="506">
          <cell r="B506">
            <v>101010835</v>
          </cell>
          <cell r="C506" t="str">
            <v>أنظمة</v>
          </cell>
          <cell r="D506" t="str">
            <v>المركز المالي</v>
          </cell>
          <cell r="E506" t="str">
            <v>أصول متداولة</v>
          </cell>
          <cell r="F506" t="str">
            <v>مصاريف مقدمة وأرصدة مدينة أخرى (بالصافي)</v>
          </cell>
          <cell r="G506" t="str">
            <v>مدينون متنوعون</v>
          </cell>
          <cell r="H506">
            <v>0</v>
          </cell>
          <cell r="I506" t="str">
            <v>أصول متداولة</v>
          </cell>
          <cell r="J506" t="str">
            <v>مدينون _ شركة مصنع المنصوره للصناعات المعدنيه</v>
          </cell>
          <cell r="K506">
            <v>25251.54</v>
          </cell>
          <cell r="L506">
            <v>0</v>
          </cell>
          <cell r="M506">
            <v>703860.12</v>
          </cell>
          <cell r="N506">
            <v>729111.66</v>
          </cell>
          <cell r="O506">
            <v>0</v>
          </cell>
          <cell r="P506">
            <v>0</v>
          </cell>
          <cell r="Q506">
            <v>0</v>
          </cell>
        </row>
        <row r="507">
          <cell r="B507">
            <v>101010836</v>
          </cell>
          <cell r="C507" t="str">
            <v>أنظمة</v>
          </cell>
          <cell r="D507" t="str">
            <v>المركز المالي</v>
          </cell>
          <cell r="E507" t="str">
            <v>أصول متداولة</v>
          </cell>
          <cell r="F507" t="str">
            <v>مصاريف مقدمة وأرصدة مدينة أخرى (بالصافي)</v>
          </cell>
          <cell r="G507" t="str">
            <v>مدينون متنوعون</v>
          </cell>
          <cell r="H507">
            <v>0</v>
          </cell>
          <cell r="I507" t="str">
            <v>أصول متداولة</v>
          </cell>
          <cell r="J507" t="str">
            <v>مدينون _مصنع رمز البدران للصناعة</v>
          </cell>
          <cell r="K507">
            <v>0</v>
          </cell>
          <cell r="L507">
            <v>0</v>
          </cell>
          <cell r="M507">
            <v>130271</v>
          </cell>
          <cell r="N507">
            <v>130271</v>
          </cell>
          <cell r="O507">
            <v>0</v>
          </cell>
          <cell r="P507">
            <v>0</v>
          </cell>
          <cell r="Q507">
            <v>0</v>
          </cell>
        </row>
        <row r="508">
          <cell r="B508">
            <v>101010837</v>
          </cell>
          <cell r="C508" t="str">
            <v>أنظمة</v>
          </cell>
          <cell r="D508" t="str">
            <v>المركز المالي</v>
          </cell>
          <cell r="E508" t="str">
            <v>أصول متداولة</v>
          </cell>
          <cell r="F508" t="str">
            <v>مصاريف مقدمة وأرصدة مدينة أخرى (بالصافي)</v>
          </cell>
          <cell r="G508" t="str">
            <v>مدينون متنوعون</v>
          </cell>
          <cell r="H508" t="str">
            <v>مدينون مؤسسة مسفر ظافر</v>
          </cell>
          <cell r="I508" t="str">
            <v>أصول متداولة</v>
          </cell>
          <cell r="J508" t="str">
            <v>مدينون _مؤسسة مسفر بن بريكان ال ظافر</v>
          </cell>
          <cell r="K508">
            <v>0</v>
          </cell>
          <cell r="L508">
            <v>0</v>
          </cell>
          <cell r="M508">
            <v>7593.31</v>
          </cell>
          <cell r="N508">
            <v>6951</v>
          </cell>
          <cell r="O508">
            <v>642.3100000000004</v>
          </cell>
          <cell r="P508">
            <v>0</v>
          </cell>
          <cell r="Q508">
            <v>642.3100000000004</v>
          </cell>
        </row>
        <row r="509">
          <cell r="B509">
            <v>101010838</v>
          </cell>
          <cell r="C509" t="str">
            <v>أنظمة</v>
          </cell>
          <cell r="D509" t="str">
            <v>المركز المالي</v>
          </cell>
          <cell r="E509" t="str">
            <v>أصول متداولة</v>
          </cell>
          <cell r="F509" t="str">
            <v>مصاريف مقدمة وأرصدة مدينة أخرى (بالصافي)</v>
          </cell>
          <cell r="G509" t="str">
            <v>مدينون متنوعون</v>
          </cell>
          <cell r="H509" t="str">
            <v>مدينون شركة راك السعودية</v>
          </cell>
          <cell r="I509" t="str">
            <v>أصول متداولة</v>
          </cell>
          <cell r="J509" t="str">
            <v>مدينون _شركة راك السعودية الصناعية</v>
          </cell>
          <cell r="K509">
            <v>0</v>
          </cell>
          <cell r="L509">
            <v>0</v>
          </cell>
          <cell r="M509">
            <v>128050</v>
          </cell>
          <cell r="N509">
            <v>0</v>
          </cell>
          <cell r="O509">
            <v>128050</v>
          </cell>
          <cell r="P509">
            <v>0</v>
          </cell>
          <cell r="Q509">
            <v>128050</v>
          </cell>
        </row>
        <row r="510">
          <cell r="B510">
            <v>101010839</v>
          </cell>
          <cell r="C510" t="str">
            <v>أنظمة</v>
          </cell>
          <cell r="D510" t="str">
            <v>المركز المالي</v>
          </cell>
          <cell r="E510" t="str">
            <v>أصول متداولة</v>
          </cell>
          <cell r="F510" t="str">
            <v>مصاريف مقدمة وأرصدة مدينة أخرى (بالصافي)</v>
          </cell>
          <cell r="G510" t="str">
            <v>مدينون متنوعون</v>
          </cell>
          <cell r="H510" t="str">
            <v>مدينون تكنولوجيا المعادن سكراب</v>
          </cell>
          <cell r="I510" t="str">
            <v>أصول متداولة</v>
          </cell>
          <cell r="J510" t="str">
            <v>مدينون _ مصنع تكنولوجيا المعادن _ سكراب</v>
          </cell>
          <cell r="K510">
            <v>0</v>
          </cell>
          <cell r="L510">
            <v>0</v>
          </cell>
          <cell r="M510">
            <v>19951.3</v>
          </cell>
          <cell r="N510">
            <v>0</v>
          </cell>
          <cell r="O510">
            <v>19951.3</v>
          </cell>
          <cell r="P510">
            <v>0</v>
          </cell>
          <cell r="Q510">
            <v>19951.3</v>
          </cell>
        </row>
        <row r="511">
          <cell r="B511">
            <v>101010901</v>
          </cell>
          <cell r="C511" t="str">
            <v>أنظمة</v>
          </cell>
          <cell r="D511" t="str">
            <v>المركز المالي</v>
          </cell>
          <cell r="E511" t="str">
            <v>أصول متداولة</v>
          </cell>
          <cell r="F511" t="str">
            <v>مصاريف مقدمة وأرصدة مدينة أخرى (بالصافي)</v>
          </cell>
          <cell r="G511">
            <v>0</v>
          </cell>
          <cell r="H511">
            <v>0</v>
          </cell>
          <cell r="I511" t="str">
            <v>أصول متداولة</v>
          </cell>
          <cell r="J511" t="str">
            <v>VAT _ الاستيرادات الخاضعه  المسدده للجمارك _5%</v>
          </cell>
          <cell r="K511">
            <v>0</v>
          </cell>
          <cell r="L511">
            <v>0</v>
          </cell>
          <cell r="M511">
            <v>0</v>
          </cell>
          <cell r="N511">
            <v>0</v>
          </cell>
          <cell r="O511">
            <v>0</v>
          </cell>
          <cell r="P511">
            <v>0</v>
          </cell>
          <cell r="Q511">
            <v>0</v>
          </cell>
        </row>
        <row r="512">
          <cell r="B512">
            <v>101010902</v>
          </cell>
          <cell r="C512" t="str">
            <v>أنظمة</v>
          </cell>
          <cell r="D512" t="str">
            <v>المركز المالي</v>
          </cell>
          <cell r="E512" t="str">
            <v>أصول متداولة</v>
          </cell>
          <cell r="F512" t="str">
            <v>مصاريف مقدمة وأرصدة مدينة أخرى (بالصافي)</v>
          </cell>
          <cell r="G512">
            <v>0</v>
          </cell>
          <cell r="H512">
            <v>0</v>
          </cell>
          <cell r="I512" t="str">
            <v>أصول متداولة</v>
          </cell>
          <cell r="J512" t="str">
            <v>VAT _ المشتريات الخاضعه بنسبة 5%(مصروفات)</v>
          </cell>
          <cell r="K512">
            <v>0</v>
          </cell>
          <cell r="L512">
            <v>0</v>
          </cell>
          <cell r="M512">
            <v>129.19999999999999</v>
          </cell>
          <cell r="N512">
            <v>129.19999999999999</v>
          </cell>
          <cell r="O512">
            <v>0</v>
          </cell>
          <cell r="P512">
            <v>0</v>
          </cell>
          <cell r="Q512">
            <v>0</v>
          </cell>
        </row>
        <row r="513">
          <cell r="B513">
            <v>101010903</v>
          </cell>
          <cell r="C513" t="str">
            <v>أنظمة</v>
          </cell>
          <cell r="D513" t="str">
            <v>المركز المالي</v>
          </cell>
          <cell r="E513" t="str">
            <v>أصول متداولة</v>
          </cell>
          <cell r="F513" t="str">
            <v>مصاريف مقدمة وأرصدة مدينة أخرى (بالصافي)</v>
          </cell>
          <cell r="G513">
            <v>0</v>
          </cell>
          <cell r="H513">
            <v>0</v>
          </cell>
          <cell r="I513" t="str">
            <v>أصول متداولة</v>
          </cell>
          <cell r="J513" t="str">
            <v>VAT _ علي المشتريات 5%(مشتريات مواد)</v>
          </cell>
          <cell r="K513">
            <v>0</v>
          </cell>
          <cell r="L513">
            <v>0</v>
          </cell>
          <cell r="M513">
            <v>0</v>
          </cell>
          <cell r="N513">
            <v>0</v>
          </cell>
          <cell r="O513">
            <v>0</v>
          </cell>
          <cell r="P513">
            <v>0</v>
          </cell>
          <cell r="Q513">
            <v>0</v>
          </cell>
        </row>
        <row r="514">
          <cell r="B514">
            <v>101010904</v>
          </cell>
          <cell r="C514" t="str">
            <v>أنظمة</v>
          </cell>
          <cell r="D514" t="str">
            <v>المركز المالي</v>
          </cell>
          <cell r="E514" t="str">
            <v>أصول متداولة</v>
          </cell>
          <cell r="F514" t="str">
            <v>مصاريف مقدمة وأرصدة مدينة أخرى (بالصافي)</v>
          </cell>
          <cell r="G514">
            <v>0</v>
          </cell>
          <cell r="H514">
            <v>0</v>
          </cell>
          <cell r="I514" t="str">
            <v>أصول متداولة</v>
          </cell>
          <cell r="J514" t="str">
            <v>VAT _ الاستيرادات الخاضعه  المسدده للجمارك _15%</v>
          </cell>
          <cell r="K514">
            <v>0</v>
          </cell>
          <cell r="L514">
            <v>0</v>
          </cell>
          <cell r="M514">
            <v>0</v>
          </cell>
          <cell r="N514">
            <v>0</v>
          </cell>
          <cell r="O514">
            <v>0</v>
          </cell>
          <cell r="P514">
            <v>0</v>
          </cell>
          <cell r="Q514">
            <v>0</v>
          </cell>
        </row>
        <row r="515">
          <cell r="B515">
            <v>101010905</v>
          </cell>
          <cell r="C515" t="str">
            <v>أنظمة</v>
          </cell>
          <cell r="D515" t="str">
            <v>المركز المالي</v>
          </cell>
          <cell r="E515" t="str">
            <v>أصول متداولة</v>
          </cell>
          <cell r="F515" t="str">
            <v>مصاريف مقدمة وأرصدة مدينة أخرى (بالصافي)</v>
          </cell>
          <cell r="G515">
            <v>0</v>
          </cell>
          <cell r="H515">
            <v>0</v>
          </cell>
          <cell r="I515" t="str">
            <v>أصول متداولة</v>
          </cell>
          <cell r="J515" t="str">
            <v>VAT _ المشتريات الخاضعه بنسبة 15%(مصروفات)</v>
          </cell>
          <cell r="K515">
            <v>0</v>
          </cell>
          <cell r="L515">
            <v>2.9999995231628418E-3</v>
          </cell>
          <cell r="M515">
            <v>11767448.318</v>
          </cell>
          <cell r="N515">
            <v>11767448.319970001</v>
          </cell>
          <cell r="O515">
            <v>0</v>
          </cell>
          <cell r="P515">
            <v>4.9699991941452026E-3</v>
          </cell>
          <cell r="Q515">
            <v>-4.9699991941452026E-3</v>
          </cell>
        </row>
        <row r="516">
          <cell r="B516">
            <v>101010906</v>
          </cell>
          <cell r="C516" t="str">
            <v>أنظمة</v>
          </cell>
          <cell r="D516" t="str">
            <v>المركز المالي</v>
          </cell>
          <cell r="E516" t="str">
            <v>أصول متداولة</v>
          </cell>
          <cell r="F516" t="str">
            <v>مصاريف مقدمة وأرصدة مدينة أخرى (بالصافي)</v>
          </cell>
          <cell r="G516">
            <v>0</v>
          </cell>
          <cell r="H516">
            <v>0</v>
          </cell>
          <cell r="I516" t="str">
            <v>أصول متداولة</v>
          </cell>
          <cell r="J516" t="str">
            <v>VAT _ علي المشتريات 15%(مشتريات مواد)</v>
          </cell>
          <cell r="K516">
            <v>0</v>
          </cell>
          <cell r="L516">
            <v>0</v>
          </cell>
          <cell r="M516">
            <v>2692239.8678700002</v>
          </cell>
          <cell r="N516">
            <v>2692239.87</v>
          </cell>
          <cell r="O516">
            <v>0</v>
          </cell>
          <cell r="P516">
            <v>2.1299999207258224E-3</v>
          </cell>
          <cell r="Q516">
            <v>-2.1299999207258224E-3</v>
          </cell>
        </row>
        <row r="517">
          <cell r="B517">
            <v>101011002</v>
          </cell>
          <cell r="C517" t="str">
            <v>أنظمة</v>
          </cell>
          <cell r="D517" t="str">
            <v>المركز المالي</v>
          </cell>
          <cell r="E517" t="str">
            <v>أصول متداولة</v>
          </cell>
          <cell r="F517" t="str">
            <v>مصاريف مقدمة وأرصدة مدينة أخرى (بالصافي)</v>
          </cell>
          <cell r="G517" t="str">
            <v>ضمان أعمال</v>
          </cell>
          <cell r="H517" t="str">
            <v>ضمان أعمال</v>
          </cell>
          <cell r="I517" t="str">
            <v>أصول متداولة</v>
          </cell>
          <cell r="J517" t="str">
            <v>ضمان اعمال_ كاب 2 مكه_10012</v>
          </cell>
          <cell r="K517">
            <v>497997.72000000003</v>
          </cell>
          <cell r="L517">
            <v>0</v>
          </cell>
          <cell r="M517">
            <v>0</v>
          </cell>
          <cell r="N517">
            <v>22132.94</v>
          </cell>
          <cell r="O517">
            <v>475864.78</v>
          </cell>
          <cell r="P517">
            <v>0</v>
          </cell>
          <cell r="Q517">
            <v>475864.78</v>
          </cell>
        </row>
        <row r="518">
          <cell r="B518">
            <v>101011003</v>
          </cell>
          <cell r="C518" t="str">
            <v>أنظمة</v>
          </cell>
          <cell r="D518" t="str">
            <v>المركز المالي</v>
          </cell>
          <cell r="E518" t="str">
            <v>أصول متداولة</v>
          </cell>
          <cell r="F518" t="str">
            <v>مصاريف مقدمة وأرصدة مدينة أخرى (بالصافي)</v>
          </cell>
          <cell r="G518" t="str">
            <v>ضمان أعمال</v>
          </cell>
          <cell r="H518" t="str">
            <v>ضمان أعمال</v>
          </cell>
          <cell r="I518" t="str">
            <v>أصول متداولة</v>
          </cell>
          <cell r="J518" t="str">
            <v>ضمان اعمال_ كاب2 المدينه_10012</v>
          </cell>
          <cell r="K518">
            <v>600841.85</v>
          </cell>
          <cell r="L518">
            <v>0</v>
          </cell>
          <cell r="M518">
            <v>94059.839999999997</v>
          </cell>
          <cell r="N518">
            <v>5471.49</v>
          </cell>
          <cell r="O518">
            <v>689430.2</v>
          </cell>
          <cell r="P518">
            <v>0</v>
          </cell>
          <cell r="Q518">
            <v>689430.2</v>
          </cell>
        </row>
        <row r="519">
          <cell r="B519">
            <v>101011006</v>
          </cell>
          <cell r="C519" t="str">
            <v>أنظمة</v>
          </cell>
          <cell r="D519" t="str">
            <v>المركز المالي</v>
          </cell>
          <cell r="E519" t="str">
            <v>أصول متداولة</v>
          </cell>
          <cell r="F519" t="str">
            <v>مصاريف مقدمة وأرصدة مدينة أخرى (بالصافي)</v>
          </cell>
          <cell r="G519" t="str">
            <v>ضمان أعمال</v>
          </cell>
          <cell r="H519" t="str">
            <v>ضمان أعمال</v>
          </cell>
          <cell r="I519" t="str">
            <v>أصول متداولة</v>
          </cell>
          <cell r="J519" t="str">
            <v>ضمان اعمال_ ايه بي في روك-استيل_10017</v>
          </cell>
          <cell r="K519">
            <v>809.45</v>
          </cell>
          <cell r="L519">
            <v>0</v>
          </cell>
          <cell r="M519">
            <v>0</v>
          </cell>
          <cell r="N519">
            <v>0</v>
          </cell>
          <cell r="O519">
            <v>809.45</v>
          </cell>
          <cell r="P519">
            <v>0</v>
          </cell>
          <cell r="Q519">
            <v>809.45</v>
          </cell>
        </row>
        <row r="520">
          <cell r="B520">
            <v>101011007</v>
          </cell>
          <cell r="C520" t="str">
            <v>أنظمة</v>
          </cell>
          <cell r="D520" t="str">
            <v>المركز المالي</v>
          </cell>
          <cell r="E520" t="str">
            <v>أصول متداولة</v>
          </cell>
          <cell r="F520" t="str">
            <v>مصاريف مقدمة وأرصدة مدينة أخرى (بالصافي)</v>
          </cell>
          <cell r="G520" t="str">
            <v>ضمان أعمال</v>
          </cell>
          <cell r="H520" t="str">
            <v>ضمان أعمال</v>
          </cell>
          <cell r="I520" t="str">
            <v>أصول متداولة</v>
          </cell>
          <cell r="J520" t="str">
            <v>ضمان اعمال_ كاب 5</v>
          </cell>
          <cell r="K520">
            <v>100494.65000000001</v>
          </cell>
          <cell r="L520">
            <v>0</v>
          </cell>
          <cell r="M520">
            <v>0</v>
          </cell>
          <cell r="N520">
            <v>42323</v>
          </cell>
          <cell r="O520">
            <v>58171.650000000009</v>
          </cell>
          <cell r="P520">
            <v>0</v>
          </cell>
          <cell r="Q520">
            <v>58171.650000000009</v>
          </cell>
        </row>
        <row r="521">
          <cell r="B521">
            <v>101011014</v>
          </cell>
          <cell r="C521" t="str">
            <v>أنظمة</v>
          </cell>
          <cell r="D521" t="str">
            <v>المركز المالي</v>
          </cell>
          <cell r="E521" t="str">
            <v>أصول متداولة</v>
          </cell>
          <cell r="F521" t="str">
            <v>مصاريف مقدمة وأرصدة مدينة أخرى (بالصافي)</v>
          </cell>
          <cell r="G521" t="str">
            <v>ضمان أعمال</v>
          </cell>
          <cell r="H521" t="str">
            <v>ضمان أعمال</v>
          </cell>
          <cell r="I521" t="str">
            <v>أصول متداولة</v>
          </cell>
          <cell r="J521" t="str">
            <v>ضمان اعمال _ شركة ارميتال مشروع المترو_10080</v>
          </cell>
          <cell r="K521">
            <v>2262769.9199990002</v>
          </cell>
          <cell r="L521">
            <v>0</v>
          </cell>
          <cell r="M521">
            <v>0</v>
          </cell>
          <cell r="N521">
            <v>0</v>
          </cell>
          <cell r="O521">
            <v>2262769.9199990002</v>
          </cell>
          <cell r="P521">
            <v>0</v>
          </cell>
          <cell r="Q521">
            <v>2262769.9199990002</v>
          </cell>
        </row>
        <row r="522">
          <cell r="B522">
            <v>101011015</v>
          </cell>
          <cell r="C522" t="str">
            <v>أنظمة</v>
          </cell>
          <cell r="D522" t="str">
            <v>المركز المالي</v>
          </cell>
          <cell r="E522" t="str">
            <v>أصول متداولة</v>
          </cell>
          <cell r="F522" t="str">
            <v>مصاريف مقدمة وأرصدة مدينة أخرى (بالصافي)</v>
          </cell>
          <cell r="G522" t="str">
            <v>ضمان أعمال</v>
          </cell>
          <cell r="H522" t="str">
            <v>ضمان أعمال</v>
          </cell>
          <cell r="I522" t="str">
            <v>أصول متداولة</v>
          </cell>
          <cell r="J522" t="str">
            <v>ضمان اعمال _ كاب 2 السيف - تبوك_10033</v>
          </cell>
          <cell r="K522">
            <v>259723.95</v>
          </cell>
          <cell r="L522">
            <v>0</v>
          </cell>
          <cell r="M522">
            <v>26451.440000000002</v>
          </cell>
          <cell r="N522">
            <v>0</v>
          </cell>
          <cell r="O522">
            <v>286175.39</v>
          </cell>
          <cell r="P522">
            <v>0</v>
          </cell>
          <cell r="Q522">
            <v>286175.39</v>
          </cell>
        </row>
        <row r="523">
          <cell r="B523">
            <v>101011029</v>
          </cell>
          <cell r="C523" t="str">
            <v>أنظمة</v>
          </cell>
          <cell r="D523" t="str">
            <v>المركز المالي</v>
          </cell>
          <cell r="E523" t="str">
            <v>أصول متداولة</v>
          </cell>
          <cell r="F523" t="str">
            <v>مصاريف مقدمة وأرصدة مدينة أخرى (بالصافي)</v>
          </cell>
          <cell r="G523" t="str">
            <v>ضمان أعمال</v>
          </cell>
          <cell r="H523" t="str">
            <v>ضمان أعمال</v>
          </cell>
          <cell r="I523" t="str">
            <v>أصول متداولة</v>
          </cell>
          <cell r="J523" t="str">
            <v>ضمان اعمال _ شركة العراب للمقاولات_10077</v>
          </cell>
          <cell r="K523">
            <v>1236047.25</v>
          </cell>
          <cell r="L523">
            <v>0</v>
          </cell>
          <cell r="M523">
            <v>197505.01</v>
          </cell>
          <cell r="N523">
            <v>11587.64</v>
          </cell>
          <cell r="O523">
            <v>1421964.62</v>
          </cell>
          <cell r="P523">
            <v>0</v>
          </cell>
          <cell r="Q523">
            <v>1421964.62</v>
          </cell>
        </row>
        <row r="524">
          <cell r="B524">
            <v>101011030</v>
          </cell>
          <cell r="C524" t="str">
            <v>أنظمة</v>
          </cell>
          <cell r="D524" t="str">
            <v>المركز المالي</v>
          </cell>
          <cell r="E524" t="str">
            <v>أصول متداولة</v>
          </cell>
          <cell r="F524" t="str">
            <v>مصاريف مقدمة وأرصدة مدينة أخرى (بالصافي)</v>
          </cell>
          <cell r="G524" t="str">
            <v>ضمان أعمال</v>
          </cell>
          <cell r="H524">
            <v>0</v>
          </cell>
          <cell r="I524" t="str">
            <v>أصول متداولة</v>
          </cell>
          <cell r="J524" t="str">
            <v>ضمان اعمال _ الشركة السعودية للخدمات- المطار_10079</v>
          </cell>
          <cell r="K524">
            <v>341323.08</v>
          </cell>
          <cell r="L524">
            <v>0</v>
          </cell>
          <cell r="M524">
            <v>170661.55000000002</v>
          </cell>
          <cell r="N524">
            <v>511984.63</v>
          </cell>
          <cell r="O524">
            <v>0</v>
          </cell>
          <cell r="P524">
            <v>0</v>
          </cell>
          <cell r="Q524">
            <v>0</v>
          </cell>
        </row>
        <row r="525">
          <cell r="B525">
            <v>101011034</v>
          </cell>
          <cell r="C525" t="str">
            <v>أنظمة</v>
          </cell>
          <cell r="D525" t="str">
            <v>المركز المالي</v>
          </cell>
          <cell r="E525" t="str">
            <v>أصول متداولة</v>
          </cell>
          <cell r="F525" t="str">
            <v>مصاريف مقدمة وأرصدة مدينة أخرى (بالصافي)</v>
          </cell>
          <cell r="G525" t="str">
            <v>ضمان أعمال</v>
          </cell>
          <cell r="H525" t="str">
            <v>ضمان أعمال</v>
          </cell>
          <cell r="I525" t="str">
            <v>أصول متداولة</v>
          </cell>
          <cell r="J525" t="str">
            <v>ضمان اعمال _ كاب A2 السيف - الرياض_10097</v>
          </cell>
          <cell r="K525">
            <v>148314.59</v>
          </cell>
          <cell r="L525">
            <v>0</v>
          </cell>
          <cell r="M525">
            <v>21834.55</v>
          </cell>
          <cell r="N525">
            <v>0</v>
          </cell>
          <cell r="O525">
            <v>170149.13999999998</v>
          </cell>
          <cell r="P525">
            <v>0</v>
          </cell>
          <cell r="Q525">
            <v>170149.13999999998</v>
          </cell>
        </row>
        <row r="526">
          <cell r="B526">
            <v>101011036</v>
          </cell>
          <cell r="C526" t="str">
            <v>أنظمة</v>
          </cell>
          <cell r="D526" t="str">
            <v>المركز المالي</v>
          </cell>
          <cell r="E526" t="str">
            <v>أصول متداولة</v>
          </cell>
          <cell r="F526" t="str">
            <v>مصاريف مقدمة وأرصدة مدينة أخرى (بالصافي)</v>
          </cell>
          <cell r="G526" t="str">
            <v>ضمان أعمال</v>
          </cell>
          <cell r="H526">
            <v>0</v>
          </cell>
          <cell r="I526" t="str">
            <v>أصول متداولة</v>
          </cell>
          <cell r="J526" t="str">
            <v>ضمان اعمال_ شركة الراشد مواقع (الرياض الدمام المدينة)_10141</v>
          </cell>
          <cell r="K526">
            <v>7800</v>
          </cell>
          <cell r="L526">
            <v>0</v>
          </cell>
          <cell r="M526">
            <v>0</v>
          </cell>
          <cell r="N526">
            <v>7800</v>
          </cell>
          <cell r="O526">
            <v>0</v>
          </cell>
          <cell r="P526">
            <v>0</v>
          </cell>
          <cell r="Q526">
            <v>0</v>
          </cell>
        </row>
        <row r="527">
          <cell r="B527">
            <v>101011037</v>
          </cell>
          <cell r="C527" t="str">
            <v>أنظمة</v>
          </cell>
          <cell r="D527" t="str">
            <v>المركز المالي</v>
          </cell>
          <cell r="E527" t="str">
            <v>أصول متداولة</v>
          </cell>
          <cell r="F527" t="str">
            <v>مصاريف مقدمة وأرصدة مدينة أخرى (بالصافي)</v>
          </cell>
          <cell r="G527" t="str">
            <v>ضمان أعمال</v>
          </cell>
          <cell r="H527" t="str">
            <v>ضمان أعمال</v>
          </cell>
          <cell r="I527" t="str">
            <v>أصول متداولة</v>
          </cell>
          <cell r="J527" t="str">
            <v>ضمان اعمال_ شركة باكس - المترو_10145.</v>
          </cell>
          <cell r="K527">
            <v>1342292.9099990001</v>
          </cell>
          <cell r="L527">
            <v>0</v>
          </cell>
          <cell r="M527">
            <v>507952.85000000003</v>
          </cell>
          <cell r="N527">
            <v>0</v>
          </cell>
          <cell r="O527">
            <v>1850245.7599990002</v>
          </cell>
          <cell r="P527">
            <v>0</v>
          </cell>
          <cell r="Q527">
            <v>1850245.7599990002</v>
          </cell>
        </row>
        <row r="528">
          <cell r="B528">
            <v>101011038</v>
          </cell>
          <cell r="C528" t="str">
            <v>أنظمة</v>
          </cell>
          <cell r="D528" t="str">
            <v>المركز المالي</v>
          </cell>
          <cell r="E528" t="str">
            <v>أصول متداولة</v>
          </cell>
          <cell r="F528" t="str">
            <v>مصاريف مقدمة وأرصدة مدينة أخرى (بالصافي)</v>
          </cell>
          <cell r="G528" t="str">
            <v>ضمان أعمال</v>
          </cell>
          <cell r="H528" t="str">
            <v>ضمان أعمال</v>
          </cell>
          <cell r="I528" t="str">
            <v>أصول متداولة</v>
          </cell>
          <cell r="J528" t="str">
            <v>kap 2 steel _ abv -ضمان اعمال</v>
          </cell>
          <cell r="K528">
            <v>50104.629999000004</v>
          </cell>
          <cell r="L528">
            <v>0</v>
          </cell>
          <cell r="M528">
            <v>0</v>
          </cell>
          <cell r="N528">
            <v>0</v>
          </cell>
          <cell r="O528">
            <v>50104.629999000004</v>
          </cell>
          <cell r="P528">
            <v>0</v>
          </cell>
          <cell r="Q528">
            <v>50104.629999000004</v>
          </cell>
        </row>
        <row r="529">
          <cell r="B529">
            <v>101011039</v>
          </cell>
          <cell r="C529" t="str">
            <v>أنظمة</v>
          </cell>
          <cell r="D529" t="str">
            <v>المركز المالي</v>
          </cell>
          <cell r="E529" t="str">
            <v>أصول متداولة</v>
          </cell>
          <cell r="F529" t="str">
            <v>مصاريف مقدمة وأرصدة مدينة أخرى (بالصافي)</v>
          </cell>
          <cell r="G529" t="str">
            <v>ضمان أعمال</v>
          </cell>
          <cell r="H529" t="str">
            <v>ضمان أعمال</v>
          </cell>
          <cell r="I529" t="str">
            <v>أصول متداولة</v>
          </cell>
          <cell r="J529" t="str">
            <v>ضمان اعمال _ANM 3E2 STATION _  10139</v>
          </cell>
          <cell r="K529">
            <v>3466606.39</v>
          </cell>
          <cell r="L529">
            <v>0</v>
          </cell>
          <cell r="M529">
            <v>135989</v>
          </cell>
          <cell r="N529">
            <v>0</v>
          </cell>
          <cell r="O529">
            <v>3602595.39</v>
          </cell>
          <cell r="P529">
            <v>0</v>
          </cell>
          <cell r="Q529">
            <v>3602595.39</v>
          </cell>
        </row>
        <row r="530">
          <cell r="B530">
            <v>101011040</v>
          </cell>
          <cell r="C530" t="str">
            <v>أنظمة</v>
          </cell>
          <cell r="D530" t="str">
            <v>المركز المالي</v>
          </cell>
          <cell r="E530" t="str">
            <v>أصول متداولة</v>
          </cell>
          <cell r="F530" t="str">
            <v>مصاريف مقدمة وأرصدة مدينة أخرى (بالصافي)</v>
          </cell>
          <cell r="G530" t="str">
            <v>ضمان أعمال</v>
          </cell>
          <cell r="H530" t="str">
            <v>ضمان أعمال</v>
          </cell>
          <cell r="I530" t="str">
            <v>أصول متداولة</v>
          </cell>
          <cell r="J530" t="str">
            <v>ضمان اعمال _ شركة الراشد مركز التدريب</v>
          </cell>
          <cell r="K530">
            <v>39823.800000000003</v>
          </cell>
          <cell r="L530">
            <v>0</v>
          </cell>
          <cell r="M530">
            <v>0</v>
          </cell>
          <cell r="N530">
            <v>0</v>
          </cell>
          <cell r="O530">
            <v>39823.800000000003</v>
          </cell>
          <cell r="P530">
            <v>0</v>
          </cell>
          <cell r="Q530">
            <v>39823.800000000003</v>
          </cell>
        </row>
        <row r="531">
          <cell r="B531">
            <v>101011041</v>
          </cell>
          <cell r="C531" t="str">
            <v>أنظمة</v>
          </cell>
          <cell r="D531" t="str">
            <v>المركز المالي</v>
          </cell>
          <cell r="E531" t="str">
            <v>أصول متداولة</v>
          </cell>
          <cell r="F531" t="str">
            <v>مصاريف مقدمة وأرصدة مدينة أخرى (بالصافي)</v>
          </cell>
          <cell r="G531" t="str">
            <v>ضمان أعمال</v>
          </cell>
          <cell r="H531" t="str">
            <v>ضمان أعمال</v>
          </cell>
          <cell r="I531" t="str">
            <v>أصول متداولة</v>
          </cell>
          <cell r="J531" t="str">
            <v>ضمان اعمال _ موبكو-سوفيتيل_10137</v>
          </cell>
          <cell r="K531">
            <v>680441.31999899994</v>
          </cell>
          <cell r="L531">
            <v>0</v>
          </cell>
          <cell r="M531">
            <v>0</v>
          </cell>
          <cell r="N531">
            <v>0</v>
          </cell>
          <cell r="O531">
            <v>680441.31999899994</v>
          </cell>
          <cell r="P531">
            <v>0</v>
          </cell>
          <cell r="Q531">
            <v>680441.31999899994</v>
          </cell>
        </row>
        <row r="532">
          <cell r="B532">
            <v>101011043</v>
          </cell>
          <cell r="C532" t="str">
            <v>أنظمة</v>
          </cell>
          <cell r="D532" t="str">
            <v>المركز المالي</v>
          </cell>
          <cell r="E532" t="str">
            <v>أصول متداولة</v>
          </cell>
          <cell r="F532" t="str">
            <v>مصاريف مقدمة وأرصدة مدينة أخرى (بالصافي)</v>
          </cell>
          <cell r="G532" t="str">
            <v>ضمان أعمال</v>
          </cell>
          <cell r="H532">
            <v>0</v>
          </cell>
          <cell r="I532" t="str">
            <v>أصول متداولة</v>
          </cell>
          <cell r="J532" t="str">
            <v>ضمان اعمال_ شركة الراشد - المدينة ضد الرصاص_14241</v>
          </cell>
          <cell r="K532">
            <v>29820</v>
          </cell>
          <cell r="L532">
            <v>0</v>
          </cell>
          <cell r="M532">
            <v>0</v>
          </cell>
          <cell r="N532">
            <v>29820</v>
          </cell>
          <cell r="O532">
            <v>0</v>
          </cell>
          <cell r="P532">
            <v>0</v>
          </cell>
          <cell r="Q532">
            <v>0</v>
          </cell>
        </row>
        <row r="533">
          <cell r="B533">
            <v>101011044</v>
          </cell>
          <cell r="C533" t="str">
            <v>أنظمة</v>
          </cell>
          <cell r="D533" t="str">
            <v>المركز المالي</v>
          </cell>
          <cell r="E533" t="str">
            <v>أصول متداولة</v>
          </cell>
          <cell r="F533" t="str">
            <v>مصاريف مقدمة وأرصدة مدينة أخرى (بالصافي)</v>
          </cell>
          <cell r="G533" t="str">
            <v>ضمان أعمال</v>
          </cell>
          <cell r="H533" t="str">
            <v>ضمان أعمال</v>
          </cell>
          <cell r="I533" t="str">
            <v>أصول متداولة</v>
          </cell>
          <cell r="J533" t="str">
            <v>ضمان اعمال _ شركة مورجنتى _القدية</v>
          </cell>
          <cell r="K533">
            <v>26201.88</v>
          </cell>
          <cell r="L533">
            <v>0</v>
          </cell>
          <cell r="M533">
            <v>0</v>
          </cell>
          <cell r="N533">
            <v>0</v>
          </cell>
          <cell r="O533">
            <v>26201.88</v>
          </cell>
          <cell r="P533">
            <v>0</v>
          </cell>
          <cell r="Q533">
            <v>26201.88</v>
          </cell>
        </row>
        <row r="534">
          <cell r="B534">
            <v>101011045</v>
          </cell>
          <cell r="C534" t="str">
            <v>أنظمة</v>
          </cell>
          <cell r="D534" t="str">
            <v>المركز المالي</v>
          </cell>
          <cell r="E534" t="str">
            <v>أصول متداولة</v>
          </cell>
          <cell r="F534" t="str">
            <v>مصاريف مقدمة وأرصدة مدينة أخرى (بالصافي)</v>
          </cell>
          <cell r="G534" t="str">
            <v>ضمان أعمال</v>
          </cell>
          <cell r="H534" t="str">
            <v>ضمان أعمال</v>
          </cell>
          <cell r="I534" t="str">
            <v>أصول متداولة</v>
          </cell>
          <cell r="J534" t="str">
            <v>ضمان اعمال _ ساب - السيف</v>
          </cell>
          <cell r="K534">
            <v>543460.31000000006</v>
          </cell>
          <cell r="L534">
            <v>0</v>
          </cell>
          <cell r="M534">
            <v>247762.93</v>
          </cell>
          <cell r="N534">
            <v>0</v>
          </cell>
          <cell r="O534">
            <v>791223.24</v>
          </cell>
          <cell r="P534">
            <v>0</v>
          </cell>
          <cell r="Q534">
            <v>791223.24</v>
          </cell>
        </row>
        <row r="535">
          <cell r="B535">
            <v>101011046</v>
          </cell>
          <cell r="C535" t="str">
            <v>أنظمة</v>
          </cell>
          <cell r="D535" t="str">
            <v>المركز المالي</v>
          </cell>
          <cell r="E535" t="str">
            <v>أصول متداولة</v>
          </cell>
          <cell r="F535" t="str">
            <v>مصاريف مقدمة وأرصدة مدينة أخرى (بالصافي)</v>
          </cell>
          <cell r="G535" t="str">
            <v>ضمان أعمال</v>
          </cell>
          <cell r="H535" t="str">
            <v>ضمان أعمال</v>
          </cell>
          <cell r="I535" t="str">
            <v>أصول متداولة</v>
          </cell>
          <cell r="J535" t="str">
            <v>ضمان اعمال_ الخنيني Package_7</v>
          </cell>
          <cell r="K535">
            <v>193456.84</v>
          </cell>
          <cell r="L535">
            <v>0</v>
          </cell>
          <cell r="M535">
            <v>274778.31</v>
          </cell>
          <cell r="N535">
            <v>0</v>
          </cell>
          <cell r="O535">
            <v>468235.15</v>
          </cell>
          <cell r="P535">
            <v>0</v>
          </cell>
          <cell r="Q535">
            <v>468235.15</v>
          </cell>
        </row>
        <row r="536">
          <cell r="B536">
            <v>101011047</v>
          </cell>
          <cell r="C536" t="str">
            <v>أنظمة</v>
          </cell>
          <cell r="D536" t="str">
            <v>المركز المالي</v>
          </cell>
          <cell r="E536" t="str">
            <v>أصول متداولة</v>
          </cell>
          <cell r="F536" t="str">
            <v>مصاريف مقدمة وأرصدة مدينة أخرى (بالصافي)</v>
          </cell>
          <cell r="G536" t="str">
            <v>ضمان أعمال</v>
          </cell>
          <cell r="H536" t="str">
            <v>ضمان أعمال</v>
          </cell>
          <cell r="I536" t="str">
            <v>أصول متداولة</v>
          </cell>
          <cell r="J536" t="str">
            <v>ضمان اعمال _ شركة محمد الراشد ماركو</v>
          </cell>
          <cell r="K536">
            <v>82202.100000000006</v>
          </cell>
          <cell r="L536">
            <v>0</v>
          </cell>
          <cell r="M536">
            <v>0</v>
          </cell>
          <cell r="N536">
            <v>0</v>
          </cell>
          <cell r="O536">
            <v>82202.100000000006</v>
          </cell>
          <cell r="P536">
            <v>0</v>
          </cell>
          <cell r="Q536">
            <v>82202.100000000006</v>
          </cell>
        </row>
        <row r="537">
          <cell r="B537">
            <v>101011048</v>
          </cell>
          <cell r="C537" t="str">
            <v>أنظمة</v>
          </cell>
          <cell r="D537" t="str">
            <v>المركز المالي</v>
          </cell>
          <cell r="E537" t="str">
            <v>أصول متداولة</v>
          </cell>
          <cell r="F537" t="str">
            <v>مصاريف مقدمة وأرصدة مدينة أخرى (بالصافي)</v>
          </cell>
          <cell r="G537" t="str">
            <v>ضمان أعمال</v>
          </cell>
          <cell r="H537" t="str">
            <v>ضمان أعمال</v>
          </cell>
          <cell r="I537" t="str">
            <v>أصول متداولة</v>
          </cell>
          <cell r="J537" t="str">
            <v>ضمان اعمال _ شركة العراب - كاب 4 ضد الرصاص 6 مواقع _10138</v>
          </cell>
          <cell r="K537">
            <v>51553.21</v>
          </cell>
          <cell r="L537">
            <v>0</v>
          </cell>
          <cell r="M537">
            <v>48762.590000000004</v>
          </cell>
          <cell r="N537">
            <v>0</v>
          </cell>
          <cell r="O537">
            <v>100315.8</v>
          </cell>
          <cell r="P537">
            <v>0</v>
          </cell>
          <cell r="Q537">
            <v>100315.8</v>
          </cell>
        </row>
        <row r="538">
          <cell r="B538">
            <v>101011049</v>
          </cell>
          <cell r="C538" t="str">
            <v>أنظمة</v>
          </cell>
          <cell r="D538" t="str">
            <v>المركز المالي</v>
          </cell>
          <cell r="E538" t="str">
            <v>أصول متداولة</v>
          </cell>
          <cell r="F538" t="str">
            <v>مصاريف مقدمة وأرصدة مدينة أخرى (بالصافي)</v>
          </cell>
          <cell r="G538" t="str">
            <v>ضمان أعمال</v>
          </cell>
          <cell r="H538" t="str">
            <v>ضمان أعمال</v>
          </cell>
          <cell r="I538" t="str">
            <v>أصول متداولة</v>
          </cell>
          <cell r="J538" t="str">
            <v>ضمان اعمال_ مشروع هيلتون _ شركة وادي البناء</v>
          </cell>
          <cell r="K538">
            <v>39431.340000000004</v>
          </cell>
          <cell r="L538">
            <v>0</v>
          </cell>
          <cell r="M538">
            <v>10870.24</v>
          </cell>
          <cell r="N538">
            <v>0</v>
          </cell>
          <cell r="O538">
            <v>50301.58</v>
          </cell>
          <cell r="P538">
            <v>0</v>
          </cell>
          <cell r="Q538">
            <v>50301.58</v>
          </cell>
        </row>
        <row r="539">
          <cell r="B539">
            <v>101011050</v>
          </cell>
          <cell r="C539" t="str">
            <v>أنظمة</v>
          </cell>
          <cell r="D539" t="str">
            <v>المركز المالي</v>
          </cell>
          <cell r="E539" t="str">
            <v>أصول متداولة</v>
          </cell>
          <cell r="F539" t="str">
            <v>مصاريف مقدمة وأرصدة مدينة أخرى (بالصافي)</v>
          </cell>
          <cell r="G539" t="str">
            <v>ضمان أعمال</v>
          </cell>
          <cell r="H539" t="str">
            <v>ضمان أعمال</v>
          </cell>
          <cell r="I539" t="str">
            <v>أصول متداولة</v>
          </cell>
          <cell r="J539" t="str">
            <v>ضمان اعمال _ شركة مواطن الدولية _10175</v>
          </cell>
          <cell r="K539">
            <v>345725.06</v>
          </cell>
          <cell r="L539">
            <v>0</v>
          </cell>
          <cell r="M539">
            <v>74312.88</v>
          </cell>
          <cell r="N539">
            <v>0</v>
          </cell>
          <cell r="O539">
            <v>420037.94</v>
          </cell>
          <cell r="P539">
            <v>0</v>
          </cell>
          <cell r="Q539">
            <v>420037.94</v>
          </cell>
        </row>
        <row r="540">
          <cell r="B540">
            <v>101011051</v>
          </cell>
          <cell r="C540" t="str">
            <v>أنظمة</v>
          </cell>
          <cell r="D540" t="str">
            <v>المركز المالي</v>
          </cell>
          <cell r="E540" t="str">
            <v>أصول متداولة</v>
          </cell>
          <cell r="F540" t="str">
            <v>مصاريف مقدمة وأرصدة مدينة أخرى (بالصافي)</v>
          </cell>
          <cell r="G540" t="str">
            <v>ضمان أعمال</v>
          </cell>
          <cell r="H540" t="str">
            <v>ضمان أعمال</v>
          </cell>
          <cell r="I540" t="str">
            <v>أصول متداولة</v>
          </cell>
          <cell r="J540" t="str">
            <v>ضمان اعمال _ شركة سفاري المحدوده _ 10178</v>
          </cell>
          <cell r="K540">
            <v>4661.08</v>
          </cell>
          <cell r="L540">
            <v>0</v>
          </cell>
          <cell r="M540">
            <v>10455.530000000001</v>
          </cell>
          <cell r="N540">
            <v>0</v>
          </cell>
          <cell r="O540">
            <v>15116.61</v>
          </cell>
          <cell r="P540">
            <v>0</v>
          </cell>
          <cell r="Q540">
            <v>15116.61</v>
          </cell>
        </row>
        <row r="541">
          <cell r="B541">
            <v>101011052</v>
          </cell>
          <cell r="C541" t="str">
            <v>أنظمة</v>
          </cell>
          <cell r="D541" t="str">
            <v>المركز المالي</v>
          </cell>
          <cell r="E541" t="str">
            <v>أصول متداولة</v>
          </cell>
          <cell r="F541" t="str">
            <v>مصاريف مقدمة وأرصدة مدينة أخرى (بالصافي)</v>
          </cell>
          <cell r="G541" t="str">
            <v>ضمان أعمال</v>
          </cell>
          <cell r="H541" t="str">
            <v>ضمان أعمال</v>
          </cell>
          <cell r="I541" t="str">
            <v>أصول متداولة</v>
          </cell>
          <cell r="J541" t="str">
            <v>ضمان اعمال_شركة غنيم الدولية لاعمال المقاولات المحدودة _داري قريش</v>
          </cell>
          <cell r="K541">
            <v>140032.15</v>
          </cell>
          <cell r="L541">
            <v>0</v>
          </cell>
          <cell r="M541">
            <v>199641.83000000002</v>
          </cell>
          <cell r="N541">
            <v>0</v>
          </cell>
          <cell r="O541">
            <v>339673.98</v>
          </cell>
          <cell r="P541">
            <v>0</v>
          </cell>
          <cell r="Q541">
            <v>339673.98</v>
          </cell>
        </row>
        <row r="542">
          <cell r="B542">
            <v>101011053</v>
          </cell>
          <cell r="C542" t="str">
            <v>أنظمة</v>
          </cell>
          <cell r="D542" t="str">
            <v>المركز المالي</v>
          </cell>
          <cell r="E542" t="str">
            <v>أصول متداولة</v>
          </cell>
          <cell r="F542" t="str">
            <v>مصاريف مقدمة وأرصدة مدينة أخرى (بالصافي)</v>
          </cell>
          <cell r="G542" t="str">
            <v>ضمان أعمال</v>
          </cell>
          <cell r="H542" t="str">
            <v>ضمان أعمال</v>
          </cell>
          <cell r="I542" t="str">
            <v>أصول متداولة</v>
          </cell>
          <cell r="J542" t="str">
            <v>ضمان اعمال _ شركة الفوزان _ مستشفي سابك 10171</v>
          </cell>
          <cell r="K542">
            <v>210963.91</v>
          </cell>
          <cell r="L542">
            <v>0</v>
          </cell>
          <cell r="M542">
            <v>635048.89</v>
          </cell>
          <cell r="N542">
            <v>0</v>
          </cell>
          <cell r="O542">
            <v>846012.8</v>
          </cell>
          <cell r="P542">
            <v>0</v>
          </cell>
          <cell r="Q542">
            <v>846012.8</v>
          </cell>
        </row>
        <row r="543">
          <cell r="B543">
            <v>101011054</v>
          </cell>
          <cell r="C543" t="str">
            <v>أنظمة</v>
          </cell>
          <cell r="D543" t="str">
            <v>المركز المالي</v>
          </cell>
          <cell r="E543" t="str">
            <v>أصول متداولة</v>
          </cell>
          <cell r="F543" t="str">
            <v>مصاريف مقدمة وأرصدة مدينة أخرى (بالصافي)</v>
          </cell>
          <cell r="G543" t="str">
            <v>ضمان أعمال</v>
          </cell>
          <cell r="H543" t="str">
            <v>ضمان أعمال</v>
          </cell>
          <cell r="I543" t="str">
            <v>أصول متداولة</v>
          </cell>
          <cell r="J543" t="str">
            <v>ضمان اعمال_ شركة الكفاح _بيزنس بارك</v>
          </cell>
          <cell r="K543">
            <v>154969.29</v>
          </cell>
          <cell r="L543">
            <v>0</v>
          </cell>
          <cell r="M543">
            <v>149583.85</v>
          </cell>
          <cell r="N543">
            <v>0</v>
          </cell>
          <cell r="O543">
            <v>304553.14</v>
          </cell>
          <cell r="P543">
            <v>0</v>
          </cell>
          <cell r="Q543">
            <v>304553.14</v>
          </cell>
        </row>
        <row r="544">
          <cell r="B544">
            <v>101011055</v>
          </cell>
          <cell r="C544" t="str">
            <v>أنظمة</v>
          </cell>
          <cell r="D544" t="str">
            <v>المركز المالي</v>
          </cell>
          <cell r="E544" t="str">
            <v>أصول متداولة</v>
          </cell>
          <cell r="F544" t="str">
            <v>مصاريف مقدمة وأرصدة مدينة أخرى (بالصافي)</v>
          </cell>
          <cell r="G544" t="str">
            <v>ضمان أعمال</v>
          </cell>
          <cell r="H544" t="str">
            <v>ضمان أعمال</v>
          </cell>
          <cell r="I544" t="str">
            <v>أصول متداولة</v>
          </cell>
          <cell r="J544" t="str">
            <v>ضمان اعمال_ الخنيني Package_8</v>
          </cell>
          <cell r="K544">
            <v>30155.55</v>
          </cell>
          <cell r="L544">
            <v>0</v>
          </cell>
          <cell r="M544">
            <v>82748.150000000009</v>
          </cell>
          <cell r="N544">
            <v>0</v>
          </cell>
          <cell r="O544">
            <v>112903.70000000001</v>
          </cell>
          <cell r="P544">
            <v>0</v>
          </cell>
          <cell r="Q544">
            <v>112903.70000000001</v>
          </cell>
        </row>
        <row r="545">
          <cell r="B545">
            <v>101011056</v>
          </cell>
          <cell r="C545" t="str">
            <v>أنظمة</v>
          </cell>
          <cell r="D545" t="str">
            <v>المركز المالي</v>
          </cell>
          <cell r="E545" t="str">
            <v>أصول متداولة</v>
          </cell>
          <cell r="F545" t="str">
            <v>مصاريف مقدمة وأرصدة مدينة أخرى (بالصافي)</v>
          </cell>
          <cell r="G545" t="str">
            <v>ضمان أعمال</v>
          </cell>
          <cell r="H545" t="str">
            <v>ضمان أعمال</v>
          </cell>
          <cell r="I545" t="str">
            <v>أصول متداولة</v>
          </cell>
          <cell r="J545" t="str">
            <v>ضمان اعمال_ الخنيني Package_9</v>
          </cell>
          <cell r="K545">
            <v>0</v>
          </cell>
          <cell r="L545">
            <v>0</v>
          </cell>
          <cell r="M545">
            <v>54464</v>
          </cell>
          <cell r="N545">
            <v>0</v>
          </cell>
          <cell r="O545">
            <v>54464</v>
          </cell>
          <cell r="P545">
            <v>0</v>
          </cell>
          <cell r="Q545">
            <v>54464</v>
          </cell>
        </row>
        <row r="546">
          <cell r="B546">
            <v>101011057</v>
          </cell>
          <cell r="C546" t="str">
            <v>أنظمة</v>
          </cell>
          <cell r="D546" t="str">
            <v>المركز المالي</v>
          </cell>
          <cell r="E546" t="str">
            <v>أصول متداولة</v>
          </cell>
          <cell r="F546" t="str">
            <v>مصاريف مقدمة وأرصدة مدينة أخرى (بالصافي)</v>
          </cell>
          <cell r="G546" t="str">
            <v>ضمان أعمال</v>
          </cell>
          <cell r="H546" t="str">
            <v>ضمان أعمال</v>
          </cell>
          <cell r="I546" t="str">
            <v>أصول متداولة</v>
          </cell>
          <cell r="J546" t="str">
            <v>ضمان اعمال _ بايتور _مشروع برج 205و208 _KAFD</v>
          </cell>
          <cell r="K546">
            <v>3377194.67</v>
          </cell>
          <cell r="L546">
            <v>0</v>
          </cell>
          <cell r="M546">
            <v>1442464.03</v>
          </cell>
          <cell r="N546">
            <v>428668.75</v>
          </cell>
          <cell r="O546">
            <v>4390989.95</v>
          </cell>
          <cell r="P546">
            <v>0</v>
          </cell>
          <cell r="Q546">
            <v>4390989.95</v>
          </cell>
        </row>
        <row r="547">
          <cell r="B547">
            <v>101011058</v>
          </cell>
          <cell r="C547" t="str">
            <v>أنظمة</v>
          </cell>
          <cell r="D547" t="str">
            <v>المركز المالي</v>
          </cell>
          <cell r="E547" t="str">
            <v>أصول متداولة</v>
          </cell>
          <cell r="F547" t="str">
            <v>مصاريف مقدمة وأرصدة مدينة أخرى (بالصافي)</v>
          </cell>
          <cell r="G547" t="str">
            <v>ضمان أعمال</v>
          </cell>
          <cell r="H547" t="str">
            <v>ضمان أعمال</v>
          </cell>
          <cell r="I547" t="str">
            <v>أصول متداولة</v>
          </cell>
          <cell r="J547" t="str">
            <v>ضمان اعمال _ شركة موبكو _ غرفة الحارس سيفوتيل</v>
          </cell>
          <cell r="K547">
            <v>16611.29</v>
          </cell>
          <cell r="L547">
            <v>0</v>
          </cell>
          <cell r="M547">
            <v>0</v>
          </cell>
          <cell r="N547">
            <v>0</v>
          </cell>
          <cell r="O547">
            <v>16611.29</v>
          </cell>
          <cell r="P547">
            <v>0</v>
          </cell>
          <cell r="Q547">
            <v>16611.29</v>
          </cell>
        </row>
        <row r="548">
          <cell r="B548">
            <v>101011059</v>
          </cell>
          <cell r="C548" t="str">
            <v>أنظمة</v>
          </cell>
          <cell r="D548" t="str">
            <v>المركز المالي</v>
          </cell>
          <cell r="E548" t="str">
            <v>أصول متداولة</v>
          </cell>
          <cell r="F548" t="str">
            <v>مصاريف مقدمة وأرصدة مدينة أخرى (بالصافي)</v>
          </cell>
          <cell r="G548" t="str">
            <v>ضمان أعمال</v>
          </cell>
          <cell r="H548" t="str">
            <v>ضمان أعمال</v>
          </cell>
          <cell r="I548" t="str">
            <v>أصول متداولة</v>
          </cell>
          <cell r="J548" t="str">
            <v>ضمان أعمال  _ شركة بايتور_ skywalk</v>
          </cell>
          <cell r="K548">
            <v>47500</v>
          </cell>
          <cell r="L548">
            <v>0</v>
          </cell>
          <cell r="M548">
            <v>71713</v>
          </cell>
          <cell r="N548">
            <v>0</v>
          </cell>
          <cell r="O548">
            <v>119213</v>
          </cell>
          <cell r="P548">
            <v>0</v>
          </cell>
          <cell r="Q548">
            <v>119213</v>
          </cell>
        </row>
        <row r="549">
          <cell r="B549">
            <v>101011060</v>
          </cell>
          <cell r="C549" t="str">
            <v>أنظمة</v>
          </cell>
          <cell r="D549" t="str">
            <v>المركز المالي</v>
          </cell>
          <cell r="E549" t="str">
            <v>أصول متداولة</v>
          </cell>
          <cell r="F549" t="str">
            <v>مصاريف مقدمة وأرصدة مدينة أخرى (بالصافي)</v>
          </cell>
          <cell r="G549" t="str">
            <v>ضمان أعمال</v>
          </cell>
          <cell r="H549" t="str">
            <v>ضمان أعمال</v>
          </cell>
          <cell r="I549" t="str">
            <v>أصول متداولة</v>
          </cell>
          <cell r="J549" t="str">
            <v>خصم محتجز أعمال10%  _ شركة ارميتال _ IR’S</v>
          </cell>
          <cell r="K549">
            <v>259004.83000000002</v>
          </cell>
          <cell r="L549">
            <v>0</v>
          </cell>
          <cell r="M549">
            <v>0</v>
          </cell>
          <cell r="N549">
            <v>0</v>
          </cell>
          <cell r="O549">
            <v>259004.83000000002</v>
          </cell>
          <cell r="P549">
            <v>0</v>
          </cell>
          <cell r="Q549">
            <v>259004.83000000002</v>
          </cell>
        </row>
        <row r="550">
          <cell r="B550">
            <v>101011061</v>
          </cell>
          <cell r="C550" t="str">
            <v>أنظمة</v>
          </cell>
          <cell r="D550" t="str">
            <v>المركز المالي</v>
          </cell>
          <cell r="E550" t="str">
            <v>أصول متداولة</v>
          </cell>
          <cell r="F550" t="str">
            <v>مصاريف مقدمة وأرصدة مدينة أخرى (بالصافي)</v>
          </cell>
          <cell r="G550" t="str">
            <v>ضمان أعمال</v>
          </cell>
          <cell r="H550" t="str">
            <v>ضمان أعمال</v>
          </cell>
          <cell r="I550" t="str">
            <v>أصول متداولة</v>
          </cell>
          <cell r="J550" t="str">
            <v>ضمان اعمال _ شركة مواطن الدولية _صالة متعددة الاستعمالات_10184</v>
          </cell>
          <cell r="K550">
            <v>94933.8</v>
          </cell>
          <cell r="L550">
            <v>0</v>
          </cell>
          <cell r="M550">
            <v>15775.300000000001</v>
          </cell>
          <cell r="N550">
            <v>0</v>
          </cell>
          <cell r="O550">
            <v>110709.1</v>
          </cell>
          <cell r="P550">
            <v>0</v>
          </cell>
          <cell r="Q550">
            <v>110709.1</v>
          </cell>
        </row>
        <row r="551">
          <cell r="B551">
            <v>101011065</v>
          </cell>
          <cell r="C551" t="str">
            <v>أنظمة</v>
          </cell>
          <cell r="D551" t="str">
            <v>المركز المالي</v>
          </cell>
          <cell r="E551" t="str">
            <v>أصول متداولة</v>
          </cell>
          <cell r="F551" t="str">
            <v>مصاريف مقدمة وأرصدة مدينة أخرى (بالصافي)</v>
          </cell>
          <cell r="G551" t="str">
            <v>ضمان أعمال</v>
          </cell>
          <cell r="H551" t="str">
            <v>ضمان أعمال</v>
          </cell>
          <cell r="I551" t="str">
            <v>أصول متداولة</v>
          </cell>
          <cell r="J551" t="str">
            <v>ضمان اعمال_ شابورجي_سابك الجبيل 10205</v>
          </cell>
          <cell r="K551">
            <v>0</v>
          </cell>
          <cell r="L551">
            <v>0</v>
          </cell>
          <cell r="M551">
            <v>2699678.16</v>
          </cell>
          <cell r="N551">
            <v>0</v>
          </cell>
          <cell r="O551">
            <v>2699678.16</v>
          </cell>
          <cell r="P551">
            <v>0</v>
          </cell>
          <cell r="Q551">
            <v>2699678.16</v>
          </cell>
        </row>
        <row r="552">
          <cell r="B552">
            <v>101011066</v>
          </cell>
          <cell r="C552" t="str">
            <v>أنظمة</v>
          </cell>
          <cell r="D552" t="str">
            <v>المركز المالي</v>
          </cell>
          <cell r="E552" t="str">
            <v>أصول متداولة</v>
          </cell>
          <cell r="F552" t="str">
            <v>مصاريف مقدمة وأرصدة مدينة أخرى (بالصافي)</v>
          </cell>
          <cell r="G552" t="str">
            <v>ضمان أعمال</v>
          </cell>
          <cell r="H552">
            <v>0</v>
          </cell>
          <cell r="I552" t="str">
            <v>أصول متداولة</v>
          </cell>
          <cell r="J552" t="str">
            <v>ضمان أعمال  _  مجموعة وادى مرامر الانشائية-متحف الباحة 10084</v>
          </cell>
          <cell r="K552">
            <v>0</v>
          </cell>
          <cell r="L552">
            <v>0</v>
          </cell>
          <cell r="M552">
            <v>166536.16</v>
          </cell>
          <cell r="N552">
            <v>166536.16</v>
          </cell>
          <cell r="O552">
            <v>0</v>
          </cell>
          <cell r="P552">
            <v>0</v>
          </cell>
          <cell r="Q552">
            <v>0</v>
          </cell>
        </row>
        <row r="553">
          <cell r="B553">
            <v>101011068</v>
          </cell>
          <cell r="C553" t="str">
            <v>أنظمة</v>
          </cell>
          <cell r="D553" t="str">
            <v>المركز المالي</v>
          </cell>
          <cell r="E553" t="str">
            <v>أصول متداولة</v>
          </cell>
          <cell r="F553" t="str">
            <v>مصاريف مقدمة وأرصدة مدينة أخرى (بالصافي)</v>
          </cell>
          <cell r="G553" t="str">
            <v>ضمان أعمال</v>
          </cell>
          <cell r="H553" t="str">
            <v>ضمان أعمال</v>
          </cell>
          <cell r="I553" t="str">
            <v>أصول متداولة</v>
          </cell>
          <cell r="J553" t="str">
            <v>ضمان اعمال _ شركة الفوزان _سلالم 10171</v>
          </cell>
          <cell r="K553">
            <v>0</v>
          </cell>
          <cell r="L553">
            <v>0</v>
          </cell>
          <cell r="M553">
            <v>94600.99</v>
          </cell>
          <cell r="N553">
            <v>5797.9099899999992</v>
          </cell>
          <cell r="O553">
            <v>88803.080010000005</v>
          </cell>
          <cell r="P553">
            <v>0</v>
          </cell>
          <cell r="Q553">
            <v>88803.080010000005</v>
          </cell>
        </row>
        <row r="554">
          <cell r="B554">
            <v>101011069</v>
          </cell>
          <cell r="C554" t="str">
            <v>أنظمة</v>
          </cell>
          <cell r="D554" t="str">
            <v>المركز المالي</v>
          </cell>
          <cell r="E554" t="str">
            <v>أصول متداولة</v>
          </cell>
          <cell r="F554" t="str">
            <v>مصاريف مقدمة وأرصدة مدينة أخرى (بالصافي)</v>
          </cell>
          <cell r="G554" t="str">
            <v>ضمان أعمال</v>
          </cell>
          <cell r="H554" t="str">
            <v>ضمان أعمال</v>
          </cell>
          <cell r="I554" t="str">
            <v>أصول متداولة</v>
          </cell>
          <cell r="J554" t="str">
            <v>ضمان أعمال  _ ادارة و تطوير مركز الملك عبدالله _ KAFD310</v>
          </cell>
          <cell r="K554">
            <v>0</v>
          </cell>
          <cell r="L554">
            <v>0</v>
          </cell>
          <cell r="M554">
            <v>4854573.6100000003</v>
          </cell>
          <cell r="N554">
            <v>0</v>
          </cell>
          <cell r="O554">
            <v>4854573.6100000003</v>
          </cell>
          <cell r="P554">
            <v>0</v>
          </cell>
          <cell r="Q554">
            <v>4854573.6100000003</v>
          </cell>
        </row>
        <row r="555">
          <cell r="B555">
            <v>101011070</v>
          </cell>
          <cell r="C555" t="str">
            <v>أنظمة</v>
          </cell>
          <cell r="D555" t="str">
            <v>المركز المالي</v>
          </cell>
          <cell r="E555" t="str">
            <v>أصول متداولة</v>
          </cell>
          <cell r="F555" t="str">
            <v>مصاريف مقدمة وأرصدة مدينة أخرى (بالصافي)</v>
          </cell>
          <cell r="G555" t="str">
            <v>ضمان أعمال</v>
          </cell>
          <cell r="H555" t="str">
            <v>ضمان أعمال</v>
          </cell>
          <cell r="I555" t="str">
            <v>أصول متداولة</v>
          </cell>
          <cell r="J555" t="str">
            <v>ضمان أعمال  _ شركة بايتور_ مدارس مسك</v>
          </cell>
          <cell r="K555">
            <v>0</v>
          </cell>
          <cell r="L555">
            <v>0</v>
          </cell>
          <cell r="M555">
            <v>448540.42</v>
          </cell>
          <cell r="N555">
            <v>0</v>
          </cell>
          <cell r="O555">
            <v>448540.42</v>
          </cell>
          <cell r="P555">
            <v>0</v>
          </cell>
          <cell r="Q555">
            <v>448540.42</v>
          </cell>
        </row>
        <row r="556">
          <cell r="B556">
            <v>101011071</v>
          </cell>
          <cell r="C556" t="str">
            <v>أنظمة</v>
          </cell>
          <cell r="D556" t="str">
            <v>المركز المالي</v>
          </cell>
          <cell r="E556" t="str">
            <v>أصول متداولة</v>
          </cell>
          <cell r="F556" t="str">
            <v>مصاريف مقدمة وأرصدة مدينة أخرى (بالصافي)</v>
          </cell>
          <cell r="G556" t="str">
            <v>ضمان أعمال</v>
          </cell>
          <cell r="H556" t="str">
            <v>ضمان أعمال</v>
          </cell>
          <cell r="I556" t="str">
            <v>أصول متداولة</v>
          </cell>
          <cell r="J556" t="str">
            <v>ضمان أعمال  _ شركة فريسنيه_ قصر العدل</v>
          </cell>
          <cell r="K556">
            <v>0</v>
          </cell>
          <cell r="L556">
            <v>0</v>
          </cell>
          <cell r="M556">
            <v>60000</v>
          </cell>
          <cell r="N556">
            <v>0</v>
          </cell>
          <cell r="O556">
            <v>60000</v>
          </cell>
          <cell r="P556">
            <v>0</v>
          </cell>
          <cell r="Q556">
            <v>60000</v>
          </cell>
        </row>
        <row r="557">
          <cell r="B557">
            <v>101011072</v>
          </cell>
          <cell r="C557" t="str">
            <v>أنظمة</v>
          </cell>
          <cell r="D557" t="str">
            <v>المركز المالي</v>
          </cell>
          <cell r="E557" t="str">
            <v>أصول متداولة</v>
          </cell>
          <cell r="F557" t="str">
            <v>مصاريف مقدمة وأرصدة مدينة أخرى (بالصافي)</v>
          </cell>
          <cell r="G557" t="str">
            <v>ضمان أعمال</v>
          </cell>
          <cell r="H557" t="str">
            <v>ضمان أعمال</v>
          </cell>
          <cell r="I557" t="str">
            <v>أصول متداولة</v>
          </cell>
          <cell r="J557" t="str">
            <v>ضمان اعمال _ شركة سليمان الحبيب_مستشفى غرب جده 10214</v>
          </cell>
          <cell r="K557">
            <v>0</v>
          </cell>
          <cell r="L557">
            <v>0</v>
          </cell>
          <cell r="M557">
            <v>1114308.78</v>
          </cell>
          <cell r="N557">
            <v>0</v>
          </cell>
          <cell r="O557">
            <v>1114308.78</v>
          </cell>
          <cell r="P557">
            <v>0</v>
          </cell>
          <cell r="Q557">
            <v>1114308.78</v>
          </cell>
        </row>
        <row r="558">
          <cell r="B558">
            <v>101011073</v>
          </cell>
          <cell r="C558" t="str">
            <v>أنظمة</v>
          </cell>
          <cell r="D558" t="str">
            <v>المركز المالي</v>
          </cell>
          <cell r="E558" t="str">
            <v>أصول متداولة</v>
          </cell>
          <cell r="F558" t="str">
            <v>مصاريف مقدمة وأرصدة مدينة أخرى (بالصافي)</v>
          </cell>
          <cell r="G558" t="str">
            <v>ضمان أعمال</v>
          </cell>
          <cell r="H558" t="str">
            <v>ضمان أعمال</v>
          </cell>
          <cell r="I558" t="str">
            <v>أصول متداولة</v>
          </cell>
          <cell r="J558" t="str">
            <v>ضمان اعمال_شركة بى اى سى -بكين-نيوم_10224</v>
          </cell>
          <cell r="K558">
            <v>0</v>
          </cell>
          <cell r="L558">
            <v>0</v>
          </cell>
          <cell r="M558">
            <v>1310301.3900000001</v>
          </cell>
          <cell r="N558">
            <v>0</v>
          </cell>
          <cell r="O558">
            <v>1310301.3900000001</v>
          </cell>
          <cell r="P558">
            <v>0</v>
          </cell>
          <cell r="Q558">
            <v>1310301.3900000001</v>
          </cell>
        </row>
        <row r="559">
          <cell r="B559">
            <v>101011074</v>
          </cell>
          <cell r="C559" t="str">
            <v>أنظمة</v>
          </cell>
          <cell r="D559" t="str">
            <v>المركز المالي</v>
          </cell>
          <cell r="E559" t="str">
            <v>أصول متداولة</v>
          </cell>
          <cell r="F559" t="str">
            <v>مصاريف مقدمة وأرصدة مدينة أخرى (بالصافي)</v>
          </cell>
          <cell r="G559" t="str">
            <v>ضمان أعمال</v>
          </cell>
          <cell r="H559" t="str">
            <v>ضمان أعمال</v>
          </cell>
          <cell r="I559" t="str">
            <v>أصول متداولة</v>
          </cell>
          <cell r="J559" t="str">
            <v>ضمان اعمال_شركة التعفف للاعمال الكهربائية-مستشفى المرجان</v>
          </cell>
          <cell r="K559">
            <v>0</v>
          </cell>
          <cell r="L559">
            <v>0</v>
          </cell>
          <cell r="M559">
            <v>474185.5</v>
          </cell>
          <cell r="N559">
            <v>0</v>
          </cell>
          <cell r="O559">
            <v>474185.5</v>
          </cell>
          <cell r="P559">
            <v>0</v>
          </cell>
          <cell r="Q559">
            <v>474185.5</v>
          </cell>
        </row>
        <row r="560">
          <cell r="B560">
            <v>101011075</v>
          </cell>
          <cell r="C560" t="str">
            <v>أنظمة</v>
          </cell>
          <cell r="D560" t="str">
            <v>المركز المالي</v>
          </cell>
          <cell r="E560" t="str">
            <v>أصول متداولة</v>
          </cell>
          <cell r="F560" t="str">
            <v>مصاريف مقدمة وأرصدة مدينة أخرى (بالصافي)</v>
          </cell>
          <cell r="G560" t="str">
            <v>ضمان أعمال</v>
          </cell>
          <cell r="H560" t="str">
            <v>ضمان أعمال</v>
          </cell>
          <cell r="I560" t="str">
            <v>أصول متداولة</v>
          </cell>
          <cell r="J560" t="str">
            <v>ضمان اعمال _ شركة مواطن الدولية _محطات الطيف الترددى ابها الدمام تبوك</v>
          </cell>
          <cell r="K560">
            <v>0</v>
          </cell>
          <cell r="L560">
            <v>0</v>
          </cell>
          <cell r="M560">
            <v>24375</v>
          </cell>
          <cell r="N560">
            <v>0</v>
          </cell>
          <cell r="O560">
            <v>24375</v>
          </cell>
          <cell r="P560">
            <v>0</v>
          </cell>
          <cell r="Q560">
            <v>24375</v>
          </cell>
        </row>
        <row r="561">
          <cell r="B561">
            <v>101011076</v>
          </cell>
          <cell r="C561" t="str">
            <v>أنظمة</v>
          </cell>
          <cell r="D561" t="str">
            <v>المركز المالي</v>
          </cell>
          <cell r="E561" t="str">
            <v>أصول متداولة</v>
          </cell>
          <cell r="F561" t="str">
            <v>مصاريف مقدمة وأرصدة مدينة أخرى (بالصافي)</v>
          </cell>
          <cell r="G561" t="str">
            <v>ضمان أعمال</v>
          </cell>
          <cell r="H561" t="str">
            <v>ضمان أعمال</v>
          </cell>
          <cell r="I561" t="str">
            <v>أصول متداولة</v>
          </cell>
          <cell r="J561" t="str">
            <v>ضمان اعمال_ شركة الراشد - الشقيق_ 17324</v>
          </cell>
          <cell r="K561">
            <v>0</v>
          </cell>
          <cell r="L561">
            <v>0</v>
          </cell>
          <cell r="M561">
            <v>82897.2</v>
          </cell>
          <cell r="N561">
            <v>0</v>
          </cell>
          <cell r="O561">
            <v>82897.2</v>
          </cell>
          <cell r="P561">
            <v>0</v>
          </cell>
          <cell r="Q561">
            <v>82897.2</v>
          </cell>
        </row>
        <row r="562">
          <cell r="B562">
            <v>101011077</v>
          </cell>
          <cell r="C562" t="str">
            <v>أنظمة</v>
          </cell>
          <cell r="D562" t="str">
            <v>المركز المالي</v>
          </cell>
          <cell r="E562" t="str">
            <v>أصول متداولة</v>
          </cell>
          <cell r="F562" t="str">
            <v>مصاريف مقدمة وأرصدة مدينة أخرى (بالصافي)</v>
          </cell>
          <cell r="G562" t="str">
            <v>ضمان أعمال</v>
          </cell>
          <cell r="H562" t="str">
            <v>ضمان أعمال</v>
          </cell>
          <cell r="I562" t="str">
            <v>أصول متداولة</v>
          </cell>
          <cell r="J562" t="str">
            <v>ضمات اعمال _عمولة 22 % - ليندنر _2382253.64</v>
          </cell>
          <cell r="K562">
            <v>0</v>
          </cell>
          <cell r="L562">
            <v>0</v>
          </cell>
          <cell r="M562">
            <v>263039.68</v>
          </cell>
          <cell r="N562">
            <v>0</v>
          </cell>
          <cell r="O562">
            <v>263039.68</v>
          </cell>
          <cell r="P562">
            <v>0</v>
          </cell>
          <cell r="Q562">
            <v>263039.68</v>
          </cell>
        </row>
        <row r="563">
          <cell r="B563">
            <v>101011078</v>
          </cell>
          <cell r="C563" t="str">
            <v>أنظمة</v>
          </cell>
          <cell r="D563" t="str">
            <v>المركز المالي</v>
          </cell>
          <cell r="E563" t="str">
            <v>أصول متداولة</v>
          </cell>
          <cell r="F563" t="str">
            <v>مصاريف مقدمة وأرصدة مدينة أخرى (بالصافي)</v>
          </cell>
          <cell r="G563" t="str">
            <v>ضمان أعمال</v>
          </cell>
          <cell r="H563" t="str">
            <v>ضمان أعمال</v>
          </cell>
          <cell r="I563" t="str">
            <v>أصول متداولة</v>
          </cell>
          <cell r="J563" t="str">
            <v>ضمان اعمال _عمولة توريد زجاج - ليندنر _2749231.56</v>
          </cell>
          <cell r="K563">
            <v>0</v>
          </cell>
          <cell r="L563">
            <v>0</v>
          </cell>
          <cell r="M563">
            <v>247368.77000000002</v>
          </cell>
          <cell r="N563">
            <v>0</v>
          </cell>
          <cell r="O563">
            <v>247368.77000000002</v>
          </cell>
          <cell r="P563">
            <v>0</v>
          </cell>
          <cell r="Q563">
            <v>247368.77000000002</v>
          </cell>
        </row>
        <row r="564">
          <cell r="B564">
            <v>101011101</v>
          </cell>
          <cell r="C564" t="str">
            <v>أنظمة</v>
          </cell>
          <cell r="D564" t="str">
            <v>المركز المالي</v>
          </cell>
          <cell r="E564" t="str">
            <v>أصول متداولة</v>
          </cell>
          <cell r="F564" t="str">
            <v>مصاريف مقدمة وأرصدة مدينة أخرى (بالصافي)</v>
          </cell>
          <cell r="G564" t="str">
            <v>غطاء نقدي للتسهيلات</v>
          </cell>
          <cell r="H564" t="str">
            <v>غطاء نقدي ضمان بنكي</v>
          </cell>
          <cell r="I564" t="str">
            <v>أصول متداولة</v>
          </cell>
          <cell r="J564" t="str">
            <v>ضمان بنكي_ دفعة مقدمه _ كاب 2 السيف _بنك البلاد.</v>
          </cell>
          <cell r="K564">
            <v>308862</v>
          </cell>
          <cell r="L564">
            <v>0</v>
          </cell>
          <cell r="M564">
            <v>0</v>
          </cell>
          <cell r="N564">
            <v>0</v>
          </cell>
          <cell r="O564">
            <v>308862</v>
          </cell>
          <cell r="P564">
            <v>0</v>
          </cell>
          <cell r="Q564">
            <v>308862</v>
          </cell>
        </row>
        <row r="565">
          <cell r="B565">
            <v>101011103</v>
          </cell>
          <cell r="C565" t="str">
            <v>أنظمة</v>
          </cell>
          <cell r="D565" t="str">
            <v>المركز المالي</v>
          </cell>
          <cell r="E565" t="str">
            <v>أصول متداولة</v>
          </cell>
          <cell r="F565" t="str">
            <v>مصاريف مقدمة وأرصدة مدينة أخرى (بالصافي)</v>
          </cell>
          <cell r="G565" t="str">
            <v>غطاء نقدي للتسهيلات</v>
          </cell>
          <cell r="H565" t="str">
            <v>غطاء نقدي ضمان بنكي</v>
          </cell>
          <cell r="I565" t="str">
            <v>أصول متداولة</v>
          </cell>
          <cell r="J565" t="str">
            <v>ضمان بنكي_ دفعة مقدمه _ شركة الفوزان _قيمة 409,894.85رقم_ R119655</v>
          </cell>
          <cell r="K565">
            <v>76442.820000000007</v>
          </cell>
          <cell r="L565">
            <v>0</v>
          </cell>
          <cell r="M565">
            <v>0</v>
          </cell>
          <cell r="N565">
            <v>14958.59</v>
          </cell>
          <cell r="O565">
            <v>61484.23000000001</v>
          </cell>
          <cell r="P565">
            <v>0</v>
          </cell>
          <cell r="Q565">
            <v>61484.23000000001</v>
          </cell>
        </row>
        <row r="566">
          <cell r="B566">
            <v>101011105</v>
          </cell>
          <cell r="C566" t="str">
            <v>أنظمة</v>
          </cell>
          <cell r="D566" t="str">
            <v>المركز المالي</v>
          </cell>
          <cell r="E566" t="str">
            <v>أصول متداولة</v>
          </cell>
          <cell r="F566" t="str">
            <v>مصاريف مقدمة وأرصدة مدينة أخرى (بالصافي)</v>
          </cell>
          <cell r="G566" t="str">
            <v>غطاء نقدي للتسهيلات</v>
          </cell>
          <cell r="H566" t="str">
            <v>غطاء نقدي ضمان بنكي</v>
          </cell>
          <cell r="I566" t="str">
            <v>أصول متداولة</v>
          </cell>
          <cell r="J566" t="str">
            <v>ضمان بنكي_ دفعه مقدمه20%_الفوزان _177,851.6 _ الفرنسي_رقم R118173</v>
          </cell>
          <cell r="K566">
            <v>101923.72</v>
          </cell>
          <cell r="L566">
            <v>0</v>
          </cell>
          <cell r="M566">
            <v>0</v>
          </cell>
          <cell r="N566">
            <v>66353.399999999994</v>
          </cell>
          <cell r="O566">
            <v>35570.320000000007</v>
          </cell>
          <cell r="P566">
            <v>0</v>
          </cell>
          <cell r="Q566">
            <v>35570.320000000007</v>
          </cell>
        </row>
        <row r="567">
          <cell r="B567">
            <v>101011106</v>
          </cell>
          <cell r="C567" t="str">
            <v>أنظمة</v>
          </cell>
          <cell r="D567" t="str">
            <v>المركز المالي</v>
          </cell>
          <cell r="E567" t="str">
            <v>أصول متداولة</v>
          </cell>
          <cell r="F567" t="str">
            <v>مصاريف مقدمة وأرصدة مدينة أخرى (بالصافي)</v>
          </cell>
          <cell r="G567" t="str">
            <v>غطاء نقدي للتسهيلات</v>
          </cell>
          <cell r="H567" t="str">
            <v>غطاء نقدي ضمان بنكي</v>
          </cell>
          <cell r="I567" t="str">
            <v>أصول متداولة</v>
          </cell>
          <cell r="J567" t="str">
            <v>ضمان بنكي_ دفعه مقدمه الحقيط _ الفرنسي_ 1,068,275_R118516</v>
          </cell>
          <cell r="K567">
            <v>310241.25</v>
          </cell>
          <cell r="L567">
            <v>0</v>
          </cell>
          <cell r="M567">
            <v>0</v>
          </cell>
          <cell r="N567">
            <v>150000</v>
          </cell>
          <cell r="O567">
            <v>160241.25</v>
          </cell>
          <cell r="P567">
            <v>0</v>
          </cell>
          <cell r="Q567">
            <v>160241.25</v>
          </cell>
        </row>
        <row r="568">
          <cell r="B568">
            <v>101011107</v>
          </cell>
          <cell r="C568" t="str">
            <v>أنظمة</v>
          </cell>
          <cell r="D568" t="str">
            <v>المركز المالي</v>
          </cell>
          <cell r="E568" t="str">
            <v>أصول متداولة</v>
          </cell>
          <cell r="F568" t="str">
            <v>مصاريف مقدمة وأرصدة مدينة أخرى (بالصافي)</v>
          </cell>
          <cell r="G568" t="str">
            <v>غطاء نقدي للتسهيلات</v>
          </cell>
          <cell r="H568" t="str">
            <v>غطاء نقدي ضمان بنكي</v>
          </cell>
          <cell r="I568" t="str">
            <v>أصول متداولة</v>
          </cell>
          <cell r="J568" t="str">
            <v>ضمان بنكي_ نهائي 15%_العراب_642,075_ الفرنسي_ R118565</v>
          </cell>
          <cell r="K568">
            <v>96311.25</v>
          </cell>
          <cell r="L568">
            <v>0</v>
          </cell>
          <cell r="M568">
            <v>0</v>
          </cell>
          <cell r="N568">
            <v>0</v>
          </cell>
          <cell r="O568">
            <v>96311.25</v>
          </cell>
          <cell r="P568">
            <v>0</v>
          </cell>
          <cell r="Q568">
            <v>96311.25</v>
          </cell>
        </row>
        <row r="569">
          <cell r="B569">
            <v>101011108</v>
          </cell>
          <cell r="C569" t="str">
            <v>أنظمة</v>
          </cell>
          <cell r="D569" t="str">
            <v>المركز المالي</v>
          </cell>
          <cell r="E569" t="str">
            <v>أصول متداولة</v>
          </cell>
          <cell r="F569" t="str">
            <v>مصاريف مقدمة وأرصدة مدينة أخرى (بالصافي)</v>
          </cell>
          <cell r="G569" t="str">
            <v>غطاء نقدي للتسهيلات</v>
          </cell>
          <cell r="H569">
            <v>0</v>
          </cell>
          <cell r="I569" t="str">
            <v>أصول متداولة</v>
          </cell>
          <cell r="J569" t="str">
            <v>ضمان بنكي_ ابتدائي _المركز المالي _KAFD _ رقم R122435</v>
          </cell>
          <cell r="K569">
            <v>0</v>
          </cell>
          <cell r="L569">
            <v>0</v>
          </cell>
          <cell r="M569">
            <v>172418.14</v>
          </cell>
          <cell r="N569">
            <v>172418.14</v>
          </cell>
          <cell r="O569">
            <v>0</v>
          </cell>
          <cell r="P569">
            <v>0</v>
          </cell>
          <cell r="Q569">
            <v>0</v>
          </cell>
        </row>
        <row r="570">
          <cell r="B570">
            <v>101011109</v>
          </cell>
          <cell r="C570" t="str">
            <v>أنظمة</v>
          </cell>
          <cell r="D570" t="str">
            <v>المركز المالي</v>
          </cell>
          <cell r="E570" t="str">
            <v>أصول متداولة</v>
          </cell>
          <cell r="F570" t="str">
            <v>مصاريف مقدمة وأرصدة مدينة أخرى (بالصافي)</v>
          </cell>
          <cell r="G570" t="str">
            <v>غطاء نقدي للتسهيلات</v>
          </cell>
          <cell r="H570" t="str">
            <v>غطاء نقدي ضمان بنكي</v>
          </cell>
          <cell r="I570" t="str">
            <v>أصول متداولة</v>
          </cell>
          <cell r="J570" t="str">
            <v>ضمان بنكي_ دفعه مقدمه 15%_شابورجي_576,252.5 _بنك الفرنسي_ R122436</v>
          </cell>
          <cell r="K570">
            <v>0</v>
          </cell>
          <cell r="L570">
            <v>0</v>
          </cell>
          <cell r="M570">
            <v>414381.09</v>
          </cell>
          <cell r="N570">
            <v>327943.21000000002</v>
          </cell>
          <cell r="O570">
            <v>86437.88</v>
          </cell>
          <cell r="P570">
            <v>0</v>
          </cell>
          <cell r="Q570">
            <v>86437.88</v>
          </cell>
        </row>
        <row r="571">
          <cell r="B571">
            <v>101011110</v>
          </cell>
          <cell r="C571" t="str">
            <v>أنظمة</v>
          </cell>
          <cell r="D571" t="str">
            <v>المركز المالي</v>
          </cell>
          <cell r="E571" t="str">
            <v>أصول متداولة</v>
          </cell>
          <cell r="F571" t="str">
            <v>مصاريف مقدمة وأرصدة مدينة أخرى (بالصافي)</v>
          </cell>
          <cell r="G571" t="str">
            <v>غطاء نقدي للتسهيلات</v>
          </cell>
          <cell r="H571" t="str">
            <v>غطاء نقدي ضمان بنكي</v>
          </cell>
          <cell r="I571" t="str">
            <v>أصول متداولة</v>
          </cell>
          <cell r="J571" t="str">
            <v>ضمان بنكي_ دفعه مقدمه15%_ 3,853,537_kafd 310  _الفرنسي _ R122435</v>
          </cell>
          <cell r="K571">
            <v>0</v>
          </cell>
          <cell r="L571">
            <v>0</v>
          </cell>
          <cell r="M571">
            <v>872907.45000000007</v>
          </cell>
          <cell r="N571">
            <v>294876.78999999998</v>
          </cell>
          <cell r="O571">
            <v>578030.66000000015</v>
          </cell>
          <cell r="P571">
            <v>0</v>
          </cell>
          <cell r="Q571">
            <v>578030.66000000015</v>
          </cell>
        </row>
        <row r="572">
          <cell r="B572">
            <v>101011111</v>
          </cell>
          <cell r="C572" t="str">
            <v>أنظمة</v>
          </cell>
          <cell r="D572" t="str">
            <v>المركز المالي</v>
          </cell>
          <cell r="E572" t="str">
            <v>أصول متداولة</v>
          </cell>
          <cell r="F572" t="str">
            <v>مصاريف مقدمة وأرصدة مدينة أخرى (بالصافي)</v>
          </cell>
          <cell r="G572" t="str">
            <v>غطاء نقدي للتسهيلات</v>
          </cell>
          <cell r="H572" t="str">
            <v>غطاء نقدي ضمان بنكي</v>
          </cell>
          <cell r="I572" t="str">
            <v>أصول متداولة</v>
          </cell>
          <cell r="J572" t="str">
            <v>ضمان بنكي_ دفعه نهائي15% _kafad 310 _ 5,819,383_الفرنسي_ R122434</v>
          </cell>
          <cell r="K572">
            <v>0</v>
          </cell>
          <cell r="L572">
            <v>0</v>
          </cell>
          <cell r="M572">
            <v>872907.45000000007</v>
          </cell>
          <cell r="N572">
            <v>0</v>
          </cell>
          <cell r="O572">
            <v>872907.45000000007</v>
          </cell>
          <cell r="P572">
            <v>0</v>
          </cell>
          <cell r="Q572">
            <v>872907.45000000007</v>
          </cell>
        </row>
        <row r="573">
          <cell r="B573">
            <v>101011112</v>
          </cell>
          <cell r="C573" t="str">
            <v>أنظمة</v>
          </cell>
          <cell r="D573" t="str">
            <v>المركز المالي</v>
          </cell>
          <cell r="E573" t="str">
            <v>أصول متداولة</v>
          </cell>
          <cell r="F573" t="str">
            <v>مصاريف مقدمة وأرصدة مدينة أخرى (بالصافي)</v>
          </cell>
          <cell r="G573" t="str">
            <v>غطاء نقدي للتسهيلات</v>
          </cell>
          <cell r="H573" t="str">
            <v>غطاء نقدي ضمان بنكي</v>
          </cell>
          <cell r="I573" t="str">
            <v>أصول متداولة</v>
          </cell>
          <cell r="J573" t="str">
            <v>ضمان بنكي_ دفعة مقدمه 15% _ سليمان الحبيب_3,078,300 _الفرنسي_R123013</v>
          </cell>
          <cell r="K573">
            <v>0</v>
          </cell>
          <cell r="L573">
            <v>0</v>
          </cell>
          <cell r="M573">
            <v>461745</v>
          </cell>
          <cell r="N573">
            <v>0</v>
          </cell>
          <cell r="O573">
            <v>461745</v>
          </cell>
          <cell r="P573">
            <v>0</v>
          </cell>
          <cell r="Q573">
            <v>461745</v>
          </cell>
        </row>
        <row r="574">
          <cell r="B574">
            <v>101011113</v>
          </cell>
          <cell r="C574" t="str">
            <v>أنظمة</v>
          </cell>
          <cell r="D574" t="str">
            <v>المركز المالي</v>
          </cell>
          <cell r="E574" t="str">
            <v>أصول متداولة</v>
          </cell>
          <cell r="F574" t="str">
            <v>مصاريف مقدمة وأرصدة مدينة أخرى (بالصافي)</v>
          </cell>
          <cell r="G574" t="str">
            <v>غطاء نقدي للتسهيلات</v>
          </cell>
          <cell r="H574" t="str">
            <v>غطاء نقدي ضمان بنكي</v>
          </cell>
          <cell r="I574" t="str">
            <v>أصول متداولة</v>
          </cell>
          <cell r="J574" t="str">
            <v>ضمان بنكي_ نهائي 10%_مشروع سليمان الحبيب _1,539,150_الفرنسي_125364</v>
          </cell>
          <cell r="K574">
            <v>0</v>
          </cell>
          <cell r="L574">
            <v>0</v>
          </cell>
          <cell r="M574">
            <v>153915</v>
          </cell>
          <cell r="N574">
            <v>0</v>
          </cell>
          <cell r="O574">
            <v>153915</v>
          </cell>
          <cell r="P574">
            <v>0</v>
          </cell>
          <cell r="Q574">
            <v>153915</v>
          </cell>
        </row>
        <row r="575">
          <cell r="B575">
            <v>101011206</v>
          </cell>
          <cell r="C575" t="str">
            <v>أنظمة</v>
          </cell>
          <cell r="D575" t="str">
            <v>المركز المالي</v>
          </cell>
          <cell r="E575" t="str">
            <v>أصول متداولة</v>
          </cell>
          <cell r="F575" t="str">
            <v>النقد وما في حكمه</v>
          </cell>
          <cell r="G575" t="str">
            <v>أوراق قبض</v>
          </cell>
          <cell r="H575">
            <v>0</v>
          </cell>
          <cell r="I575" t="str">
            <v>أصول متداولة</v>
          </cell>
          <cell r="J575" t="str">
            <v>اوراق قبض 2021</v>
          </cell>
          <cell r="K575">
            <v>65376</v>
          </cell>
          <cell r="L575">
            <v>0</v>
          </cell>
          <cell r="M575">
            <v>0</v>
          </cell>
          <cell r="N575">
            <v>65376</v>
          </cell>
          <cell r="O575">
            <v>0</v>
          </cell>
          <cell r="P575">
            <v>0</v>
          </cell>
          <cell r="Q575">
            <v>0</v>
          </cell>
        </row>
        <row r="576">
          <cell r="B576">
            <v>101011303</v>
          </cell>
          <cell r="C576" t="str">
            <v>أنظمة</v>
          </cell>
          <cell r="D576" t="str">
            <v>المركز المالي</v>
          </cell>
          <cell r="E576" t="str">
            <v>أصول متداولة</v>
          </cell>
          <cell r="F576" t="str">
            <v>الذمم المدينة التجارية (بالصافي)</v>
          </cell>
          <cell r="G576" t="str">
            <v>العملاء</v>
          </cell>
          <cell r="H576">
            <v>0</v>
          </cell>
          <cell r="I576" t="str">
            <v>أصول متداولة</v>
          </cell>
          <cell r="J576" t="str">
            <v>عملاء م منتهيه_ شركة العثيم - مول العثيم عنيزة</v>
          </cell>
          <cell r="K576">
            <v>165472</v>
          </cell>
          <cell r="L576">
            <v>0</v>
          </cell>
          <cell r="M576">
            <v>243546</v>
          </cell>
          <cell r="N576">
            <v>409018</v>
          </cell>
          <cell r="O576">
            <v>0</v>
          </cell>
          <cell r="P576">
            <v>0</v>
          </cell>
          <cell r="Q576">
            <v>0</v>
          </cell>
        </row>
        <row r="577">
          <cell r="B577">
            <v>101011304</v>
          </cell>
          <cell r="C577" t="str">
            <v>أنظمة</v>
          </cell>
          <cell r="D577" t="str">
            <v>المركز المالي</v>
          </cell>
          <cell r="E577" t="str">
            <v>أصول متداولة</v>
          </cell>
          <cell r="F577" t="str">
            <v>الذمم المدينة التجارية (بالصافي)</v>
          </cell>
          <cell r="G577" t="str">
            <v>العملاء</v>
          </cell>
          <cell r="H577">
            <v>0</v>
          </cell>
          <cell r="I577" t="str">
            <v>أصول متداولة</v>
          </cell>
          <cell r="J577" t="str">
            <v>عملاء م منتهيه_ مؤسسة بسمان - بلدية وادي الدواسر.</v>
          </cell>
          <cell r="K577">
            <v>105270</v>
          </cell>
          <cell r="L577">
            <v>0</v>
          </cell>
          <cell r="M577">
            <v>0</v>
          </cell>
          <cell r="N577">
            <v>105270</v>
          </cell>
          <cell r="O577">
            <v>0</v>
          </cell>
          <cell r="P577">
            <v>0</v>
          </cell>
          <cell r="Q577">
            <v>0</v>
          </cell>
        </row>
        <row r="578">
          <cell r="B578">
            <v>101011305</v>
          </cell>
          <cell r="C578" t="str">
            <v>أنظمة</v>
          </cell>
          <cell r="D578" t="str">
            <v>المركز المالي</v>
          </cell>
          <cell r="E578" t="str">
            <v>أصول متداولة</v>
          </cell>
          <cell r="F578" t="str">
            <v>الذمم المدينة التجارية (بالصافي)</v>
          </cell>
          <cell r="G578" t="str">
            <v>العملاء</v>
          </cell>
          <cell r="H578">
            <v>0</v>
          </cell>
          <cell r="I578" t="str">
            <v>أصول متداولة</v>
          </cell>
          <cell r="J578" t="str">
            <v>عملاء م منتهيه_ عبدلله الشنقيطي - فيلا الشنقيطي.</v>
          </cell>
          <cell r="K578">
            <v>27362</v>
          </cell>
          <cell r="L578">
            <v>0</v>
          </cell>
          <cell r="M578">
            <v>0</v>
          </cell>
          <cell r="N578">
            <v>27362</v>
          </cell>
          <cell r="O578">
            <v>0</v>
          </cell>
          <cell r="P578">
            <v>0</v>
          </cell>
          <cell r="Q578">
            <v>0</v>
          </cell>
        </row>
        <row r="579">
          <cell r="B579">
            <v>101011306</v>
          </cell>
          <cell r="C579" t="str">
            <v>أنظمة</v>
          </cell>
          <cell r="D579" t="str">
            <v>المركز المالي</v>
          </cell>
          <cell r="E579" t="str">
            <v>أصول متداولة</v>
          </cell>
          <cell r="F579" t="str">
            <v>الذمم المدينة التجارية (بالصافي)</v>
          </cell>
          <cell r="G579" t="str">
            <v>العملاء</v>
          </cell>
          <cell r="H579">
            <v>0</v>
          </cell>
          <cell r="I579" t="str">
            <v>أصول متداولة</v>
          </cell>
          <cell r="J579" t="str">
            <v>عملاء م منتهيه_ الشركة السعودية للاعمار و المقاولات</v>
          </cell>
          <cell r="K579">
            <v>25406.39</v>
          </cell>
          <cell r="L579">
            <v>0</v>
          </cell>
          <cell r="M579">
            <v>0</v>
          </cell>
          <cell r="N579">
            <v>25406.39</v>
          </cell>
          <cell r="O579">
            <v>0</v>
          </cell>
          <cell r="P579">
            <v>0</v>
          </cell>
          <cell r="Q579">
            <v>0</v>
          </cell>
        </row>
        <row r="580">
          <cell r="B580">
            <v>101011308</v>
          </cell>
          <cell r="C580" t="str">
            <v>أنظمة</v>
          </cell>
          <cell r="D580" t="str">
            <v>المركز المالي</v>
          </cell>
          <cell r="E580" t="str">
            <v>أصول متداولة</v>
          </cell>
          <cell r="F580" t="str">
            <v>الذمم المدينة التجارية (بالصافي)</v>
          </cell>
          <cell r="G580" t="str">
            <v>العملاء</v>
          </cell>
          <cell r="H580">
            <v>0</v>
          </cell>
          <cell r="I580" t="str">
            <v>أصول متداولة</v>
          </cell>
          <cell r="J580" t="str">
            <v>عملاء م منتهيه_ شركة جودكم - مستشفي الملك عبد العزيز - الاحساء</v>
          </cell>
          <cell r="K580">
            <v>16228.5</v>
          </cell>
          <cell r="L580">
            <v>0</v>
          </cell>
          <cell r="M580">
            <v>0</v>
          </cell>
          <cell r="N580">
            <v>16228.5</v>
          </cell>
          <cell r="O580">
            <v>0</v>
          </cell>
          <cell r="P580">
            <v>0</v>
          </cell>
          <cell r="Q580">
            <v>0</v>
          </cell>
        </row>
        <row r="581">
          <cell r="B581">
            <v>101011310</v>
          </cell>
          <cell r="C581" t="str">
            <v>أنظمة</v>
          </cell>
          <cell r="D581" t="str">
            <v>المركز المالي</v>
          </cell>
          <cell r="E581" t="str">
            <v>أصول متداولة</v>
          </cell>
          <cell r="F581" t="str">
            <v>الذمم المدينة التجارية (بالصافي)</v>
          </cell>
          <cell r="G581" t="str">
            <v>العملاء</v>
          </cell>
          <cell r="H581">
            <v>0</v>
          </cell>
          <cell r="I581" t="str">
            <v>أصول متداولة</v>
          </cell>
          <cell r="J581" t="str">
            <v>عملاء م منتهيه_ شركة كيان السعودية - م. فيلا متعب</v>
          </cell>
          <cell r="K581">
            <v>28190</v>
          </cell>
          <cell r="L581">
            <v>0</v>
          </cell>
          <cell r="M581">
            <v>0</v>
          </cell>
          <cell r="N581">
            <v>28190</v>
          </cell>
          <cell r="O581">
            <v>0</v>
          </cell>
          <cell r="P581">
            <v>0</v>
          </cell>
          <cell r="Q581">
            <v>0</v>
          </cell>
        </row>
        <row r="582">
          <cell r="B582">
            <v>101011312</v>
          </cell>
          <cell r="C582" t="str">
            <v>أنظمة</v>
          </cell>
          <cell r="D582" t="str">
            <v>المركز المالي</v>
          </cell>
          <cell r="E582" t="str">
            <v>أصول متداولة</v>
          </cell>
          <cell r="F582" t="str">
            <v>الذمم المدينة التجارية (بالصافي)</v>
          </cell>
          <cell r="G582" t="str">
            <v>العملاء</v>
          </cell>
          <cell r="H582">
            <v>0</v>
          </cell>
          <cell r="I582" t="str">
            <v>أصول متداولة</v>
          </cell>
          <cell r="J582" t="str">
            <v>عملاء م منتهيه_ شركة رال العالمية - م. بلدية مرات</v>
          </cell>
          <cell r="K582">
            <v>321850.41000000003</v>
          </cell>
          <cell r="L582">
            <v>0</v>
          </cell>
          <cell r="M582">
            <v>0</v>
          </cell>
          <cell r="N582">
            <v>321850.41000000003</v>
          </cell>
          <cell r="O582">
            <v>0</v>
          </cell>
          <cell r="P582">
            <v>0</v>
          </cell>
          <cell r="Q582">
            <v>0</v>
          </cell>
        </row>
        <row r="583">
          <cell r="B583">
            <v>101011314</v>
          </cell>
          <cell r="C583" t="str">
            <v>أنظمة</v>
          </cell>
          <cell r="D583" t="str">
            <v>المركز المالي</v>
          </cell>
          <cell r="E583" t="str">
            <v>أصول متداولة</v>
          </cell>
          <cell r="F583" t="str">
            <v>الذمم المدينة التجارية (بالصافي)</v>
          </cell>
          <cell r="G583" t="str">
            <v>العملاء</v>
          </cell>
          <cell r="H583">
            <v>0</v>
          </cell>
          <cell r="I583" t="str">
            <v>أصول متداولة</v>
          </cell>
          <cell r="J583" t="str">
            <v>عملاء م منتهيه_ بن لادن - قصر الأميرة بسمة</v>
          </cell>
          <cell r="K583">
            <v>113305.83</v>
          </cell>
          <cell r="L583">
            <v>0</v>
          </cell>
          <cell r="M583">
            <v>0</v>
          </cell>
          <cell r="N583">
            <v>0</v>
          </cell>
          <cell r="O583">
            <v>113305.83</v>
          </cell>
          <cell r="P583">
            <v>0</v>
          </cell>
          <cell r="Q583">
            <v>113305.83</v>
          </cell>
        </row>
        <row r="584">
          <cell r="B584">
            <v>101011315</v>
          </cell>
          <cell r="C584" t="str">
            <v>أنظمة</v>
          </cell>
          <cell r="D584" t="str">
            <v>المركز المالي</v>
          </cell>
          <cell r="E584" t="str">
            <v>أصول متداولة</v>
          </cell>
          <cell r="F584" t="str">
            <v>الذمم المدينة التجارية (بالصافي)</v>
          </cell>
          <cell r="G584" t="str">
            <v>العملاء</v>
          </cell>
          <cell r="H584">
            <v>0</v>
          </cell>
          <cell r="I584" t="str">
            <v>أصول متداولة</v>
          </cell>
          <cell r="J584" t="str">
            <v>عملاء م منتهيه_ شركة نايف الراجحي - مجمع الامير تركي</v>
          </cell>
          <cell r="K584">
            <v>118420.649999</v>
          </cell>
          <cell r="L584">
            <v>0</v>
          </cell>
          <cell r="M584">
            <v>0</v>
          </cell>
          <cell r="N584">
            <v>0</v>
          </cell>
          <cell r="O584">
            <v>118420.649999</v>
          </cell>
          <cell r="P584">
            <v>0</v>
          </cell>
          <cell r="Q584">
            <v>118420.649999</v>
          </cell>
        </row>
        <row r="585">
          <cell r="B585">
            <v>101011316</v>
          </cell>
          <cell r="C585" t="str">
            <v>أنظمة</v>
          </cell>
          <cell r="D585" t="str">
            <v>المركز المالي</v>
          </cell>
          <cell r="E585" t="str">
            <v>أصول متداولة</v>
          </cell>
          <cell r="F585" t="str">
            <v>الذمم المدينة التجارية (بالصافي)</v>
          </cell>
          <cell r="G585" t="str">
            <v>العملاء</v>
          </cell>
          <cell r="H585">
            <v>0</v>
          </cell>
          <cell r="I585" t="str">
            <v>أصول متداولة</v>
          </cell>
          <cell r="J585" t="str">
            <v>عملاء م منتهيه_ شركة تبراك للمقاولات - مدارس تبراك</v>
          </cell>
          <cell r="K585">
            <v>179704.29</v>
          </cell>
          <cell r="L585">
            <v>0</v>
          </cell>
          <cell r="M585">
            <v>0</v>
          </cell>
          <cell r="N585">
            <v>0</v>
          </cell>
          <cell r="O585">
            <v>179704.29</v>
          </cell>
          <cell r="P585">
            <v>0</v>
          </cell>
          <cell r="Q585">
            <v>179704.29</v>
          </cell>
        </row>
        <row r="586">
          <cell r="B586">
            <v>101011317</v>
          </cell>
          <cell r="C586" t="str">
            <v>أنظمة</v>
          </cell>
          <cell r="D586" t="str">
            <v>المركز المالي</v>
          </cell>
          <cell r="E586" t="str">
            <v>أصول متداولة</v>
          </cell>
          <cell r="F586" t="str">
            <v>الذمم المدينة التجارية (بالصافي)</v>
          </cell>
          <cell r="G586" t="str">
            <v>العملاء</v>
          </cell>
          <cell r="H586">
            <v>0</v>
          </cell>
          <cell r="I586" t="str">
            <v>أصول متداولة</v>
          </cell>
          <cell r="J586" t="str">
            <v>عملاء م منتهيه_ شركة تبراك للمقاولات - مروج ينبع</v>
          </cell>
          <cell r="K586">
            <v>134518.98999900001</v>
          </cell>
          <cell r="L586">
            <v>0</v>
          </cell>
          <cell r="M586">
            <v>0</v>
          </cell>
          <cell r="N586">
            <v>0</v>
          </cell>
          <cell r="O586">
            <v>134518.98999900001</v>
          </cell>
          <cell r="P586">
            <v>0</v>
          </cell>
          <cell r="Q586">
            <v>134518.98999900001</v>
          </cell>
        </row>
        <row r="587">
          <cell r="B587">
            <v>101011321</v>
          </cell>
          <cell r="C587" t="str">
            <v>أنظمة</v>
          </cell>
          <cell r="D587" t="str">
            <v>المركز المالي</v>
          </cell>
          <cell r="E587" t="str">
            <v>أصول متداولة</v>
          </cell>
          <cell r="F587" t="str">
            <v>الذمم المدينة التجارية (بالصافي)</v>
          </cell>
          <cell r="G587" t="str">
            <v>العملاء</v>
          </cell>
          <cell r="H587">
            <v>0</v>
          </cell>
          <cell r="I587" t="str">
            <v>أصول متداولة</v>
          </cell>
          <cell r="J587" t="str">
            <v>عملاء م منتهيه_ شركة جوانو العربية المحدودة _تلال الوصيل</v>
          </cell>
          <cell r="K587">
            <v>501373.59</v>
          </cell>
          <cell r="L587">
            <v>0</v>
          </cell>
          <cell r="M587">
            <v>0</v>
          </cell>
          <cell r="N587">
            <v>501373.59</v>
          </cell>
          <cell r="O587">
            <v>0</v>
          </cell>
          <cell r="P587">
            <v>0</v>
          </cell>
          <cell r="Q587">
            <v>0</v>
          </cell>
        </row>
        <row r="588">
          <cell r="B588">
            <v>101011324</v>
          </cell>
          <cell r="C588" t="str">
            <v>أنظمة</v>
          </cell>
          <cell r="D588" t="str">
            <v>المركز المالي</v>
          </cell>
          <cell r="E588" t="str">
            <v>أصول متداولة</v>
          </cell>
          <cell r="F588" t="str">
            <v>الذمم المدينة التجارية (بالصافي)</v>
          </cell>
          <cell r="G588" t="str">
            <v>العملاء</v>
          </cell>
          <cell r="H588">
            <v>0</v>
          </cell>
          <cell r="I588" t="str">
            <v>أصول متداولة</v>
          </cell>
          <cell r="J588" t="str">
            <v>عملاء م منتهيه_ الرمز السعودى - مشروع التحلية MEC</v>
          </cell>
          <cell r="K588">
            <v>7379</v>
          </cell>
          <cell r="L588">
            <v>0</v>
          </cell>
          <cell r="M588">
            <v>0</v>
          </cell>
          <cell r="N588">
            <v>7379</v>
          </cell>
          <cell r="O588">
            <v>0</v>
          </cell>
          <cell r="P588">
            <v>0</v>
          </cell>
          <cell r="Q588">
            <v>0</v>
          </cell>
        </row>
        <row r="589">
          <cell r="B589">
            <v>101011326</v>
          </cell>
          <cell r="C589" t="str">
            <v>أنظمة</v>
          </cell>
          <cell r="D589" t="str">
            <v>المركز المالي</v>
          </cell>
          <cell r="E589" t="str">
            <v>أصول متداولة</v>
          </cell>
          <cell r="F589" t="str">
            <v>الذمم المدينة التجارية (بالصافي)</v>
          </cell>
          <cell r="G589" t="str">
            <v>العملاء</v>
          </cell>
          <cell r="H589">
            <v>0</v>
          </cell>
          <cell r="I589" t="str">
            <v>أصول متداولة</v>
          </cell>
          <cell r="J589" t="str">
            <v>عملاء م منتهيه_ شركة ازميل - المنصة الملكية</v>
          </cell>
          <cell r="K589">
            <v>446921.46999899996</v>
          </cell>
          <cell r="L589">
            <v>0</v>
          </cell>
          <cell r="M589">
            <v>0</v>
          </cell>
          <cell r="N589">
            <v>446921.47000000003</v>
          </cell>
          <cell r="O589">
            <v>0</v>
          </cell>
          <cell r="P589">
            <v>1.0000658221542835E-6</v>
          </cell>
          <cell r="Q589">
            <v>-1.0000658221542835E-6</v>
          </cell>
        </row>
        <row r="590">
          <cell r="B590">
            <v>101011328</v>
          </cell>
          <cell r="C590" t="str">
            <v>أنظمة</v>
          </cell>
          <cell r="D590" t="str">
            <v>المركز المالي</v>
          </cell>
          <cell r="E590" t="str">
            <v>أصول متداولة</v>
          </cell>
          <cell r="F590" t="str">
            <v>الذمم المدينة التجارية (بالصافي)</v>
          </cell>
          <cell r="G590" t="str">
            <v>العملاء</v>
          </cell>
          <cell r="H590">
            <v>0</v>
          </cell>
          <cell r="I590" t="str">
            <v>أصول متداولة</v>
          </cell>
          <cell r="J590" t="str">
            <v>عملاء م منتهيه_شركة الجزيرة للدهانات</v>
          </cell>
          <cell r="K590">
            <v>1501</v>
          </cell>
          <cell r="L590">
            <v>0</v>
          </cell>
          <cell r="M590">
            <v>0</v>
          </cell>
          <cell r="N590">
            <v>1501</v>
          </cell>
          <cell r="O590">
            <v>0</v>
          </cell>
          <cell r="P590">
            <v>0</v>
          </cell>
          <cell r="Q590">
            <v>0</v>
          </cell>
        </row>
        <row r="591">
          <cell r="B591">
            <v>101011330</v>
          </cell>
          <cell r="C591" t="str">
            <v>أنظمة</v>
          </cell>
          <cell r="D591" t="str">
            <v>المركز المالي</v>
          </cell>
          <cell r="E591" t="str">
            <v>أصول متداولة</v>
          </cell>
          <cell r="F591" t="str">
            <v>الذمم المدينة التجارية (بالصافي)</v>
          </cell>
          <cell r="G591" t="str">
            <v>العملاء</v>
          </cell>
          <cell r="H591">
            <v>0</v>
          </cell>
          <cell r="I591" t="str">
            <v>أصول متداولة</v>
          </cell>
          <cell r="J591" t="str">
            <v>عملاء م منتهيه_ شركة تبراك للمقاولات_فيلا خاصه تبراك</v>
          </cell>
          <cell r="K591">
            <v>62800</v>
          </cell>
          <cell r="L591">
            <v>0</v>
          </cell>
          <cell r="M591">
            <v>0</v>
          </cell>
          <cell r="N591">
            <v>0</v>
          </cell>
          <cell r="O591">
            <v>62800</v>
          </cell>
          <cell r="P591">
            <v>0</v>
          </cell>
          <cell r="Q591">
            <v>62800</v>
          </cell>
        </row>
        <row r="592">
          <cell r="B592">
            <v>101011332</v>
          </cell>
          <cell r="C592" t="str">
            <v>أنظمة</v>
          </cell>
          <cell r="D592" t="str">
            <v>المركز المالي</v>
          </cell>
          <cell r="E592" t="str">
            <v>أصول متداولة</v>
          </cell>
          <cell r="F592" t="str">
            <v>الذمم المدينة التجارية (بالصافي)</v>
          </cell>
          <cell r="G592" t="str">
            <v>العملاء</v>
          </cell>
          <cell r="H592">
            <v>0</v>
          </cell>
          <cell r="I592" t="str">
            <v>أصول متداولة</v>
          </cell>
          <cell r="J592" t="str">
            <v>عملاء م منتهيه_ الهيئه الملكية بالجبيل وينبع _ الزهراني</v>
          </cell>
          <cell r="K592">
            <v>68519.449999000004</v>
          </cell>
          <cell r="L592">
            <v>0</v>
          </cell>
          <cell r="M592">
            <v>0</v>
          </cell>
          <cell r="N592">
            <v>68519.45</v>
          </cell>
          <cell r="O592">
            <v>0</v>
          </cell>
          <cell r="P592">
            <v>9.9999306257814169E-7</v>
          </cell>
          <cell r="Q592">
            <v>-9.9999306257814169E-7</v>
          </cell>
        </row>
        <row r="593">
          <cell r="B593">
            <v>101011333</v>
          </cell>
          <cell r="C593" t="str">
            <v>أنظمة</v>
          </cell>
          <cell r="D593" t="str">
            <v>المركز المالي</v>
          </cell>
          <cell r="E593" t="str">
            <v>أصول متداولة</v>
          </cell>
          <cell r="F593" t="str">
            <v>الذمم المدينة التجارية (بالصافي)</v>
          </cell>
          <cell r="G593" t="str">
            <v>العملاء</v>
          </cell>
          <cell r="H593">
            <v>0</v>
          </cell>
          <cell r="I593" t="str">
            <v>أصول متداولة</v>
          </cell>
          <cell r="J593" t="str">
            <v>عملاء م منتهيه_صحراء الوادي مبني الحضاري</v>
          </cell>
          <cell r="K593">
            <v>25670</v>
          </cell>
          <cell r="L593">
            <v>0</v>
          </cell>
          <cell r="M593">
            <v>0</v>
          </cell>
          <cell r="N593">
            <v>25670</v>
          </cell>
          <cell r="O593">
            <v>0</v>
          </cell>
          <cell r="P593">
            <v>0</v>
          </cell>
          <cell r="Q593">
            <v>0</v>
          </cell>
        </row>
        <row r="594">
          <cell r="B594">
            <v>101011334</v>
          </cell>
          <cell r="C594" t="str">
            <v>أنظمة</v>
          </cell>
          <cell r="D594" t="str">
            <v>المركز المالي</v>
          </cell>
          <cell r="E594" t="str">
            <v>أصول متداولة</v>
          </cell>
          <cell r="F594" t="str">
            <v>الذمم المدينة التجارية (بالصافي)</v>
          </cell>
          <cell r="G594" t="str">
            <v>العملاء</v>
          </cell>
          <cell r="H594">
            <v>0</v>
          </cell>
          <cell r="I594" t="str">
            <v>أصول متداولة</v>
          </cell>
          <cell r="J594" t="str">
            <v>عملاء م منتهيه_ صحراء الوادي استكمال مبني وادي الدواسر</v>
          </cell>
          <cell r="K594">
            <v>25991.25</v>
          </cell>
          <cell r="L594">
            <v>0</v>
          </cell>
          <cell r="M594">
            <v>0</v>
          </cell>
          <cell r="N594">
            <v>25991.25</v>
          </cell>
          <cell r="O594">
            <v>0</v>
          </cell>
          <cell r="P594">
            <v>0</v>
          </cell>
          <cell r="Q594">
            <v>0</v>
          </cell>
        </row>
        <row r="595">
          <cell r="B595">
            <v>101011336</v>
          </cell>
          <cell r="C595" t="str">
            <v>أنظمة</v>
          </cell>
          <cell r="D595" t="str">
            <v>المركز المالي</v>
          </cell>
          <cell r="E595" t="str">
            <v>أصول متداولة</v>
          </cell>
          <cell r="F595" t="str">
            <v>الذمم المدينة التجارية (بالصافي)</v>
          </cell>
          <cell r="G595" t="str">
            <v>العملاء</v>
          </cell>
          <cell r="H595">
            <v>0</v>
          </cell>
          <cell r="I595" t="str">
            <v>أصول متداولة</v>
          </cell>
          <cell r="J595" t="str">
            <v>عملاء م منتهيه_ الهيئة اجيال</v>
          </cell>
          <cell r="K595">
            <v>30994.99</v>
          </cell>
          <cell r="L595">
            <v>0</v>
          </cell>
          <cell r="M595">
            <v>0</v>
          </cell>
          <cell r="N595">
            <v>30994.99</v>
          </cell>
          <cell r="O595">
            <v>0</v>
          </cell>
          <cell r="P595">
            <v>0</v>
          </cell>
          <cell r="Q595">
            <v>0</v>
          </cell>
        </row>
        <row r="596">
          <cell r="B596">
            <v>101011337</v>
          </cell>
          <cell r="C596" t="str">
            <v>أنظمة</v>
          </cell>
          <cell r="D596" t="str">
            <v>المركز المالي</v>
          </cell>
          <cell r="E596" t="str">
            <v>أصول متداولة</v>
          </cell>
          <cell r="F596" t="str">
            <v>الذمم المدينة التجارية (بالصافي)</v>
          </cell>
          <cell r="G596" t="str">
            <v>العملاء</v>
          </cell>
          <cell r="H596">
            <v>0</v>
          </cell>
          <cell r="I596" t="str">
            <v>أصول متداولة</v>
          </cell>
          <cell r="J596" t="str">
            <v>عملاء م منتهيه_ شركة التطويريه مدارس جده</v>
          </cell>
          <cell r="K596">
            <v>30000</v>
          </cell>
          <cell r="L596">
            <v>0</v>
          </cell>
          <cell r="M596">
            <v>0</v>
          </cell>
          <cell r="N596">
            <v>30000</v>
          </cell>
          <cell r="O596">
            <v>0</v>
          </cell>
          <cell r="P596">
            <v>0</v>
          </cell>
          <cell r="Q596">
            <v>0</v>
          </cell>
        </row>
        <row r="597">
          <cell r="B597">
            <v>101011338</v>
          </cell>
          <cell r="C597" t="str">
            <v>أنظمة</v>
          </cell>
          <cell r="D597" t="str">
            <v>المركز المالي</v>
          </cell>
          <cell r="E597" t="str">
            <v>أصول متداولة</v>
          </cell>
          <cell r="F597" t="str">
            <v>الذمم المدينة التجارية (بالصافي)</v>
          </cell>
          <cell r="G597" t="str">
            <v>العملاء</v>
          </cell>
          <cell r="H597">
            <v>0</v>
          </cell>
          <cell r="I597" t="str">
            <v>أصول متداولة</v>
          </cell>
          <cell r="J597" t="str">
            <v>عملاء م منتهيه_ ادراك اند اسكل بنك الراجحي</v>
          </cell>
          <cell r="K597">
            <v>199440</v>
          </cell>
          <cell r="L597">
            <v>0</v>
          </cell>
          <cell r="M597">
            <v>0</v>
          </cell>
          <cell r="N597">
            <v>199440</v>
          </cell>
          <cell r="O597">
            <v>0</v>
          </cell>
          <cell r="P597">
            <v>0</v>
          </cell>
          <cell r="Q597">
            <v>0</v>
          </cell>
        </row>
        <row r="598">
          <cell r="B598">
            <v>101011339</v>
          </cell>
          <cell r="C598" t="str">
            <v>أنظمة</v>
          </cell>
          <cell r="D598" t="str">
            <v>المركز المالي</v>
          </cell>
          <cell r="E598" t="str">
            <v>أصول متداولة</v>
          </cell>
          <cell r="F598" t="str">
            <v>الذمم المدينة التجارية (بالصافي)</v>
          </cell>
          <cell r="G598" t="str">
            <v>العملاء</v>
          </cell>
          <cell r="H598">
            <v>0</v>
          </cell>
          <cell r="I598" t="str">
            <v>أصول متداولة</v>
          </cell>
          <cell r="J598" t="str">
            <v>عملاء م منتهيه_ شركة موبكو بنك البلاد</v>
          </cell>
          <cell r="K598">
            <v>21015.79</v>
          </cell>
          <cell r="L598">
            <v>0</v>
          </cell>
          <cell r="M598">
            <v>0</v>
          </cell>
          <cell r="N598">
            <v>21015.79</v>
          </cell>
          <cell r="O598">
            <v>0</v>
          </cell>
          <cell r="P598">
            <v>0</v>
          </cell>
          <cell r="Q598">
            <v>0</v>
          </cell>
        </row>
        <row r="599">
          <cell r="B599">
            <v>101011340</v>
          </cell>
          <cell r="C599" t="str">
            <v>أنظمة</v>
          </cell>
          <cell r="D599" t="str">
            <v>المركز المالي</v>
          </cell>
          <cell r="E599" t="str">
            <v>أصول متداولة</v>
          </cell>
          <cell r="F599" t="str">
            <v>الذمم المدينة التجارية (بالصافي)</v>
          </cell>
          <cell r="G599" t="str">
            <v>العملاء</v>
          </cell>
          <cell r="H599">
            <v>0</v>
          </cell>
          <cell r="I599" t="str">
            <v>أصول متداولة</v>
          </cell>
          <cell r="J599" t="str">
            <v>عملاء م منتهيه_ انظمة الاتصالات مشروع علم</v>
          </cell>
          <cell r="K599">
            <v>142524</v>
          </cell>
          <cell r="L599">
            <v>0</v>
          </cell>
          <cell r="M599">
            <v>0</v>
          </cell>
          <cell r="N599">
            <v>0</v>
          </cell>
          <cell r="O599">
            <v>142524</v>
          </cell>
          <cell r="P599">
            <v>0</v>
          </cell>
          <cell r="Q599">
            <v>142524</v>
          </cell>
        </row>
        <row r="600">
          <cell r="B600">
            <v>101011401</v>
          </cell>
          <cell r="C600" t="str">
            <v>أنظمة</v>
          </cell>
          <cell r="D600" t="str">
            <v>المركز المالي</v>
          </cell>
          <cell r="E600" t="str">
            <v>أصول متداولة</v>
          </cell>
          <cell r="F600" t="str">
            <v>مصاريف مقدمة وأرصدة مدينة أخرى (بالصافي)</v>
          </cell>
          <cell r="G600" t="str">
            <v>غطاء نقدي للتسهيلات</v>
          </cell>
          <cell r="H600">
            <v>0</v>
          </cell>
          <cell r="I600" t="str">
            <v>أصول متداولة</v>
          </cell>
          <cell r="J600" t="str">
            <v>اعمال تحت التنفيذ 5% عام 2019و2020_ مشاريع</v>
          </cell>
          <cell r="K600">
            <v>0</v>
          </cell>
          <cell r="L600">
            <v>0</v>
          </cell>
          <cell r="M600">
            <v>0</v>
          </cell>
          <cell r="N600">
            <v>0</v>
          </cell>
          <cell r="O600">
            <v>0</v>
          </cell>
          <cell r="P600">
            <v>0</v>
          </cell>
          <cell r="Q600">
            <v>0</v>
          </cell>
        </row>
        <row r="601">
          <cell r="B601">
            <v>101011402</v>
          </cell>
          <cell r="C601" t="str">
            <v>أنظمة</v>
          </cell>
          <cell r="D601" t="str">
            <v>المركز المالي</v>
          </cell>
          <cell r="E601" t="str">
            <v>أصول متداولة</v>
          </cell>
          <cell r="F601" t="str">
            <v>مصاريف مقدمة وأرصدة مدينة أخرى (بالصافي)</v>
          </cell>
          <cell r="G601" t="str">
            <v>غطاء نقدي للتسهيلات</v>
          </cell>
          <cell r="H601">
            <v>0</v>
          </cell>
          <cell r="I601" t="str">
            <v>أصول متداولة</v>
          </cell>
          <cell r="J601" t="str">
            <v>اعمال تحت التنفيذ 15%عام 2019و2020و2021_ مشاريع</v>
          </cell>
          <cell r="K601">
            <v>19880993.719999999</v>
          </cell>
          <cell r="L601">
            <v>0</v>
          </cell>
          <cell r="M601">
            <v>57979.059990000002</v>
          </cell>
          <cell r="N601">
            <v>19938972.780000001</v>
          </cell>
          <cell r="O601">
            <v>0</v>
          </cell>
          <cell r="P601">
            <v>1.0002404451370239E-5</v>
          </cell>
          <cell r="Q601">
            <v>-1.0002404451370239E-5</v>
          </cell>
        </row>
        <row r="602">
          <cell r="B602">
            <v>101011403</v>
          </cell>
          <cell r="C602" t="str">
            <v>أنظمة</v>
          </cell>
          <cell r="D602" t="str">
            <v>المركز المالي</v>
          </cell>
          <cell r="E602" t="str">
            <v>أصول متداولة</v>
          </cell>
          <cell r="F602" t="str">
            <v>أعمال تحت التنفيذ</v>
          </cell>
          <cell r="G602" t="str">
            <v>موردون - دفعات مقدمة</v>
          </cell>
          <cell r="H602">
            <v>0</v>
          </cell>
          <cell r="I602" t="str">
            <v>أصول متداولة</v>
          </cell>
          <cell r="J602" t="str">
            <v>اعمال تحت التنفيذ 15%_ عام2022 _ مشاريع</v>
          </cell>
          <cell r="K602">
            <v>0</v>
          </cell>
          <cell r="L602">
            <v>0</v>
          </cell>
          <cell r="M602">
            <v>45455955</v>
          </cell>
          <cell r="N602">
            <v>0</v>
          </cell>
          <cell r="O602">
            <v>45455955</v>
          </cell>
          <cell r="P602">
            <v>0</v>
          </cell>
          <cell r="Q602">
            <v>45455955</v>
          </cell>
        </row>
        <row r="603">
          <cell r="B603">
            <v>101011607</v>
          </cell>
          <cell r="C603" t="str">
            <v>أنظمة</v>
          </cell>
          <cell r="D603" t="str">
            <v>المركز المالي</v>
          </cell>
          <cell r="E603" t="str">
            <v>أصول متداولة</v>
          </cell>
          <cell r="F603" t="str">
            <v>مصاريف مقدمة وأرصدة مدينة أخرى (بالصافي)</v>
          </cell>
          <cell r="G603" t="str">
            <v>موردون - دفعات مقدمة</v>
          </cell>
          <cell r="H603">
            <v>0</v>
          </cell>
          <cell r="I603" t="str">
            <v>أصول متداولة</v>
          </cell>
          <cell r="J603" t="str">
            <v>خطاب ضمان الجدية خبراء الالواح _البنك الفرنسي</v>
          </cell>
          <cell r="K603">
            <v>508700</v>
          </cell>
          <cell r="L603">
            <v>0</v>
          </cell>
          <cell r="M603">
            <v>120000</v>
          </cell>
          <cell r="N603">
            <v>628700</v>
          </cell>
          <cell r="O603">
            <v>0</v>
          </cell>
          <cell r="P603">
            <v>0</v>
          </cell>
          <cell r="Q603">
            <v>0</v>
          </cell>
        </row>
        <row r="604">
          <cell r="B604">
            <v>101011608</v>
          </cell>
          <cell r="C604" t="str">
            <v>أنظمة</v>
          </cell>
          <cell r="D604" t="str">
            <v>المركز المالي</v>
          </cell>
          <cell r="E604" t="str">
            <v>أصول متداولة</v>
          </cell>
          <cell r="F604" t="str">
            <v>مصاريف مقدمة وأرصدة مدينة أخرى (بالصافي)</v>
          </cell>
          <cell r="G604" t="str">
            <v>موردون - دفعات مقدمة</v>
          </cell>
          <cell r="H604">
            <v>0</v>
          </cell>
          <cell r="I604" t="str">
            <v>أصول متداولة</v>
          </cell>
          <cell r="J604" t="str">
            <v>خطاب ضمان الجدية DBMSC _البنك الفرنسي</v>
          </cell>
          <cell r="K604">
            <v>0</v>
          </cell>
          <cell r="L604">
            <v>0</v>
          </cell>
          <cell r="M604">
            <v>251700</v>
          </cell>
          <cell r="N604">
            <v>251700</v>
          </cell>
          <cell r="O604">
            <v>0</v>
          </cell>
          <cell r="P604">
            <v>0</v>
          </cell>
          <cell r="Q604">
            <v>0</v>
          </cell>
        </row>
        <row r="605">
          <cell r="B605">
            <v>101011611</v>
          </cell>
          <cell r="C605" t="str">
            <v>أنظمة</v>
          </cell>
          <cell r="D605" t="str">
            <v>المركز المالي</v>
          </cell>
          <cell r="E605" t="str">
            <v>أصول متداولة</v>
          </cell>
          <cell r="F605" t="str">
            <v>مصاريف مقدمة وأرصدة مدينة أخرى (بالصافي)</v>
          </cell>
          <cell r="G605" t="str">
            <v>موردون - دفعات مقدمة</v>
          </cell>
          <cell r="H605">
            <v>0</v>
          </cell>
          <cell r="I605" t="str">
            <v>أصول متداولة</v>
          </cell>
          <cell r="J605" t="str">
            <v>خطاب ضمان الجدية فورستر_  C069450_البنك الفرنسي</v>
          </cell>
          <cell r="K605">
            <v>0</v>
          </cell>
          <cell r="L605">
            <v>0</v>
          </cell>
          <cell r="M605">
            <v>114200</v>
          </cell>
          <cell r="N605">
            <v>114200</v>
          </cell>
          <cell r="O605">
            <v>0</v>
          </cell>
          <cell r="P605">
            <v>0</v>
          </cell>
          <cell r="Q605">
            <v>0</v>
          </cell>
        </row>
        <row r="606">
          <cell r="B606">
            <v>101011612</v>
          </cell>
          <cell r="C606" t="str">
            <v>أنظمة</v>
          </cell>
          <cell r="D606" t="str">
            <v>المركز المالي</v>
          </cell>
          <cell r="E606" t="str">
            <v>أصول متداولة</v>
          </cell>
          <cell r="F606" t="str">
            <v>مصاريف مقدمة وأرصدة مدينة أخرى (بالصافي)</v>
          </cell>
          <cell r="G606" t="str">
            <v>غطاء نقدي للتسهيلات</v>
          </cell>
          <cell r="H606" t="str">
            <v>غطاء نقدي ضمان بنكي</v>
          </cell>
          <cell r="I606" t="str">
            <v>أصول متداولة</v>
          </cell>
          <cell r="J606" t="str">
            <v>خطاب ضمان الجدية فيوتشر _ C069075_البنك الفرنسي</v>
          </cell>
          <cell r="K606">
            <v>0</v>
          </cell>
          <cell r="L606">
            <v>0</v>
          </cell>
          <cell r="M606">
            <v>112000</v>
          </cell>
          <cell r="N606">
            <v>29300</v>
          </cell>
          <cell r="O606">
            <v>82700</v>
          </cell>
          <cell r="P606">
            <v>0</v>
          </cell>
          <cell r="Q606">
            <v>82700</v>
          </cell>
        </row>
        <row r="607">
          <cell r="B607">
            <v>101011613</v>
          </cell>
          <cell r="C607" t="str">
            <v>أنظمة</v>
          </cell>
          <cell r="D607" t="str">
            <v>المركز المالي</v>
          </cell>
          <cell r="E607" t="str">
            <v>أصول متداولة</v>
          </cell>
          <cell r="F607" t="str">
            <v>مصاريف مقدمة وأرصدة مدينة أخرى (بالصافي)</v>
          </cell>
          <cell r="G607" t="str">
            <v>غطاء نقدي للتسهيلات</v>
          </cell>
          <cell r="H607" t="str">
            <v>غطاء نقدي ضمان بنكي</v>
          </cell>
          <cell r="I607" t="str">
            <v>أصول متداولة</v>
          </cell>
          <cell r="J607" t="str">
            <v>خطاب ضمان الجدية الوبوند ميدل ايست_ C069364_البنك الفرنسي.</v>
          </cell>
          <cell r="K607">
            <v>0</v>
          </cell>
          <cell r="L607">
            <v>0</v>
          </cell>
          <cell r="M607">
            <v>85400</v>
          </cell>
          <cell r="N607">
            <v>0</v>
          </cell>
          <cell r="O607">
            <v>85400</v>
          </cell>
          <cell r="P607">
            <v>0</v>
          </cell>
          <cell r="Q607">
            <v>85400</v>
          </cell>
        </row>
        <row r="608">
          <cell r="B608">
            <v>101011614</v>
          </cell>
          <cell r="C608" t="str">
            <v>أنظمة</v>
          </cell>
          <cell r="D608" t="str">
            <v>المركز المالي</v>
          </cell>
          <cell r="E608" t="str">
            <v>أصول متداولة</v>
          </cell>
          <cell r="F608" t="str">
            <v>مصاريف مقدمة وأرصدة مدينة أخرى (بالصافي)</v>
          </cell>
          <cell r="G608" t="str">
            <v>مدينون متنوعون</v>
          </cell>
          <cell r="H608">
            <v>0</v>
          </cell>
          <cell r="I608" t="str">
            <v>أصول متداولة</v>
          </cell>
          <cell r="J608" t="str">
            <v>خطاب ضمان الجدية EFP _ C069413_البنك الفرنسي.</v>
          </cell>
          <cell r="K608">
            <v>0</v>
          </cell>
          <cell r="L608">
            <v>0</v>
          </cell>
          <cell r="M608">
            <v>126000</v>
          </cell>
          <cell r="N608">
            <v>126000</v>
          </cell>
          <cell r="O608">
            <v>0</v>
          </cell>
          <cell r="P608">
            <v>0</v>
          </cell>
          <cell r="Q608">
            <v>0</v>
          </cell>
        </row>
        <row r="609">
          <cell r="B609">
            <v>101011615</v>
          </cell>
          <cell r="C609" t="str">
            <v>أنظمة</v>
          </cell>
          <cell r="D609" t="str">
            <v>المركز المالي</v>
          </cell>
          <cell r="E609" t="str">
            <v>أصول متداولة</v>
          </cell>
          <cell r="F609" t="str">
            <v>مصاريف مقدمة وأرصدة مدينة أخرى (بالصافي)</v>
          </cell>
          <cell r="G609" t="str">
            <v>غطاء نقدي للتسهيلات</v>
          </cell>
          <cell r="H609" t="str">
            <v>غطاء نقدي ضمان بنكي</v>
          </cell>
          <cell r="I609" t="str">
            <v>أصول متداولة</v>
          </cell>
          <cell r="J609" t="str">
            <v>خطاب ضمان الجدية سانت جوبان_ C069651_البنك الفرنسي.</v>
          </cell>
          <cell r="K609">
            <v>0</v>
          </cell>
          <cell r="L609">
            <v>0</v>
          </cell>
          <cell r="M609">
            <v>84800</v>
          </cell>
          <cell r="N609">
            <v>0</v>
          </cell>
          <cell r="O609">
            <v>84800</v>
          </cell>
          <cell r="P609">
            <v>0</v>
          </cell>
          <cell r="Q609">
            <v>84800</v>
          </cell>
        </row>
        <row r="610">
          <cell r="B610">
            <v>101011701</v>
          </cell>
          <cell r="C610" t="str">
            <v>أنظمة</v>
          </cell>
          <cell r="D610" t="str">
            <v>المركز المالي</v>
          </cell>
          <cell r="E610" t="str">
            <v>أصول متداولة</v>
          </cell>
          <cell r="F610" t="str">
            <v>مصاريف مقدمة وأرصدة مدينة أخرى (بالصافي)</v>
          </cell>
          <cell r="G610" t="str">
            <v>موردون - دفعات مقدمة</v>
          </cell>
          <cell r="H610">
            <v>0</v>
          </cell>
          <cell r="I610" t="str">
            <v>أصول متداولة</v>
          </cell>
          <cell r="J610" t="str">
            <v>دفعات مقدمة للموردين 0</v>
          </cell>
          <cell r="K610">
            <v>128050</v>
          </cell>
          <cell r="L610">
            <v>0</v>
          </cell>
          <cell r="M610">
            <v>0</v>
          </cell>
          <cell r="N610">
            <v>128050</v>
          </cell>
          <cell r="O610">
            <v>0</v>
          </cell>
          <cell r="P610">
            <v>0</v>
          </cell>
          <cell r="Q610">
            <v>0</v>
          </cell>
        </row>
        <row r="611">
          <cell r="B611">
            <v>101011703</v>
          </cell>
          <cell r="C611" t="str">
            <v>أنظمة</v>
          </cell>
          <cell r="D611" t="str">
            <v>المركز المالي</v>
          </cell>
          <cell r="E611" t="str">
            <v>أصول متداولة</v>
          </cell>
          <cell r="F611" t="str">
            <v>مصاريف مقدمة وأرصدة مدينة أخرى (بالصافي)</v>
          </cell>
          <cell r="G611" t="str">
            <v>موردون - دفعات مقدمة</v>
          </cell>
          <cell r="H611" t="str">
            <v>شركة عصام قباني</v>
          </cell>
          <cell r="I611" t="str">
            <v>أصول متداولة</v>
          </cell>
          <cell r="J611" t="str">
            <v>دفعة مقدمة مورد_ شركة عصام قباني مشروع كاب 2 سي موقع 34و35و32</v>
          </cell>
          <cell r="K611">
            <v>73516.05</v>
          </cell>
          <cell r="L611">
            <v>0</v>
          </cell>
          <cell r="M611">
            <v>31500</v>
          </cell>
          <cell r="N611">
            <v>25664.59</v>
          </cell>
          <cell r="O611">
            <v>79351.460000000006</v>
          </cell>
          <cell r="P611">
            <v>0</v>
          </cell>
          <cell r="Q611">
            <v>79351.460000000006</v>
          </cell>
        </row>
        <row r="612">
          <cell r="B612">
            <v>101011704</v>
          </cell>
          <cell r="C612" t="str">
            <v>أنظمة</v>
          </cell>
          <cell r="D612" t="str">
            <v>المركز المالي</v>
          </cell>
          <cell r="E612" t="str">
            <v>أصول متداولة</v>
          </cell>
          <cell r="F612" t="str">
            <v>مصاريف مقدمة وأرصدة مدينة أخرى (بالصافي)</v>
          </cell>
          <cell r="G612" t="str">
            <v>موردون - دفعات مقدمة</v>
          </cell>
          <cell r="H612">
            <v>0</v>
          </cell>
          <cell r="I612" t="str">
            <v>أصول متداولة</v>
          </cell>
          <cell r="J612" t="str">
            <v>دفعة مقدمة مورد_ شركة ضمن البناء للمقاولات العامة _ نيوم</v>
          </cell>
          <cell r="K612">
            <v>0</v>
          </cell>
          <cell r="L612">
            <v>0</v>
          </cell>
          <cell r="M612">
            <v>263104.59000000003</v>
          </cell>
          <cell r="N612">
            <v>263104.59000000003</v>
          </cell>
          <cell r="O612">
            <v>0</v>
          </cell>
          <cell r="P612">
            <v>0</v>
          </cell>
          <cell r="Q612">
            <v>0</v>
          </cell>
        </row>
        <row r="613">
          <cell r="B613">
            <v>101011705</v>
          </cell>
          <cell r="C613" t="str">
            <v>أنظمة</v>
          </cell>
          <cell r="D613" t="str">
            <v>المركز المالي</v>
          </cell>
          <cell r="E613" t="str">
            <v>أصول متداولة</v>
          </cell>
          <cell r="F613" t="str">
            <v>مصاريف مقدمة وأرصدة مدينة أخرى (بالصافي)</v>
          </cell>
          <cell r="G613" t="str">
            <v>موردون - دفعات مقدمة</v>
          </cell>
          <cell r="H613" t="str">
            <v>شركة ضمن البناء</v>
          </cell>
          <cell r="I613" t="str">
            <v>أصول متداولة</v>
          </cell>
          <cell r="J613" t="str">
            <v>دفعة مقدمة مورد_ شركة ضمن البناء للمقاولات العامة_ مسك</v>
          </cell>
          <cell r="K613">
            <v>0</v>
          </cell>
          <cell r="L613">
            <v>0</v>
          </cell>
          <cell r="M613">
            <v>18000</v>
          </cell>
          <cell r="N613">
            <v>2347.83</v>
          </cell>
          <cell r="O613">
            <v>15652.17</v>
          </cell>
          <cell r="P613">
            <v>0</v>
          </cell>
          <cell r="Q613">
            <v>15652.17</v>
          </cell>
        </row>
        <row r="614">
          <cell r="B614">
            <v>101011706</v>
          </cell>
          <cell r="C614" t="str">
            <v>أنظمة</v>
          </cell>
          <cell r="D614" t="str">
            <v>المركز المالي</v>
          </cell>
          <cell r="E614" t="str">
            <v>أصول متداولة</v>
          </cell>
          <cell r="F614" t="str">
            <v>مصاريف مقدمة وأرصدة مدينة أخرى (بالصافي)</v>
          </cell>
          <cell r="G614" t="str">
            <v>موردون - دفعات مقدمة</v>
          </cell>
          <cell r="H614">
            <v>0</v>
          </cell>
          <cell r="I614" t="str">
            <v>أصول متداولة</v>
          </cell>
          <cell r="J614" t="str">
            <v>دفعة مقدمة مورد_ شركة ضمن البناء للمقاولات العامة _ رضايات</v>
          </cell>
          <cell r="K614">
            <v>0</v>
          </cell>
          <cell r="L614">
            <v>0</v>
          </cell>
          <cell r="M614">
            <v>65550</v>
          </cell>
          <cell r="N614">
            <v>65550</v>
          </cell>
          <cell r="O614">
            <v>0</v>
          </cell>
          <cell r="P614">
            <v>0</v>
          </cell>
          <cell r="Q614">
            <v>0</v>
          </cell>
        </row>
        <row r="615">
          <cell r="B615">
            <v>101012001</v>
          </cell>
          <cell r="C615" t="str">
            <v>أنظمة</v>
          </cell>
          <cell r="D615" t="str">
            <v>المركز المالي</v>
          </cell>
          <cell r="E615" t="str">
            <v>أصول متداولة</v>
          </cell>
          <cell r="F615" t="str">
            <v>مصاريف مقدمة وأرصدة مدينة أخرى (بالصافي)</v>
          </cell>
          <cell r="G615" t="str">
            <v>موردون - دفعات مقدمة</v>
          </cell>
          <cell r="H615">
            <v>0</v>
          </cell>
          <cell r="I615" t="str">
            <v>أصول متداولة</v>
          </cell>
          <cell r="J615" t="str">
            <v>ارباح تمويل - الاولى للتمويل</v>
          </cell>
          <cell r="K615">
            <v>0</v>
          </cell>
          <cell r="L615">
            <v>0</v>
          </cell>
          <cell r="M615">
            <v>192000</v>
          </cell>
          <cell r="N615">
            <v>192000</v>
          </cell>
          <cell r="O615">
            <v>0</v>
          </cell>
          <cell r="P615">
            <v>0</v>
          </cell>
          <cell r="Q615">
            <v>0</v>
          </cell>
        </row>
        <row r="616">
          <cell r="B616">
            <v>101012002</v>
          </cell>
          <cell r="C616" t="str">
            <v>أنظمة</v>
          </cell>
          <cell r="D616" t="str">
            <v>المركز المالي</v>
          </cell>
          <cell r="E616" t="str">
            <v>أصول متداولة</v>
          </cell>
          <cell r="F616" t="str">
            <v>مصاريف مقدمة وأرصدة مدينة أخرى (بالصافي)</v>
          </cell>
          <cell r="G616" t="str">
            <v>موردون - دفعات مقدمة</v>
          </cell>
          <cell r="H616">
            <v>0</v>
          </cell>
          <cell r="I616" t="str">
            <v>أصول متداولة</v>
          </cell>
          <cell r="J616" t="str">
            <v>ارباح تمويل _ سيارات</v>
          </cell>
          <cell r="K616">
            <v>0</v>
          </cell>
          <cell r="L616">
            <v>0</v>
          </cell>
          <cell r="M616">
            <v>0</v>
          </cell>
          <cell r="N616">
            <v>0</v>
          </cell>
          <cell r="O616">
            <v>0</v>
          </cell>
          <cell r="P616">
            <v>0</v>
          </cell>
          <cell r="Q616">
            <v>0</v>
          </cell>
        </row>
        <row r="617">
          <cell r="B617">
            <v>201020301</v>
          </cell>
          <cell r="C617" t="str">
            <v>أنظمة</v>
          </cell>
          <cell r="D617" t="str">
            <v>المركز المالي</v>
          </cell>
          <cell r="E617" t="str">
            <v>إلتزامات متداولة</v>
          </cell>
          <cell r="F617" t="str">
            <v>مصاريف مستحقة وأرصدة دائنة أخرى</v>
          </cell>
          <cell r="G617" t="str">
            <v>مقاولي الباطن</v>
          </cell>
          <cell r="H617" t="str">
            <v>مقاولي الباطن</v>
          </cell>
          <cell r="I617" t="str">
            <v>إلتزامات متداولة</v>
          </cell>
          <cell r="J617" t="str">
            <v>مقاول عمالة  _  شركة مزايا الاداء لمقاولات</v>
          </cell>
          <cell r="K617">
            <v>0</v>
          </cell>
          <cell r="L617">
            <v>0</v>
          </cell>
          <cell r="M617">
            <v>2553305.15</v>
          </cell>
          <cell r="N617">
            <v>3124649.34</v>
          </cell>
          <cell r="O617">
            <v>0</v>
          </cell>
          <cell r="P617">
            <v>571344.18999999994</v>
          </cell>
          <cell r="Q617">
            <v>-571344.18999999994</v>
          </cell>
        </row>
        <row r="618">
          <cell r="B618">
            <v>201020302</v>
          </cell>
          <cell r="C618" t="str">
            <v>أنظمة</v>
          </cell>
          <cell r="D618" t="str">
            <v>المركز المالي</v>
          </cell>
          <cell r="E618" t="str">
            <v>إلتزامات متداولة</v>
          </cell>
          <cell r="F618" t="str">
            <v>مصاريف مستحقة وأرصدة دائنة أخرى</v>
          </cell>
          <cell r="G618" t="str">
            <v>مقاولي الباطن</v>
          </cell>
          <cell r="H618" t="str">
            <v>مقاولي الباطن</v>
          </cell>
          <cell r="I618" t="str">
            <v>إلتزامات متداولة</v>
          </cell>
          <cell r="J618" t="str">
            <v>مقاول عمالة  _ مؤسسة سور العاصمة للمقاولات حبيب</v>
          </cell>
          <cell r="K618">
            <v>0</v>
          </cell>
          <cell r="L618">
            <v>0</v>
          </cell>
          <cell r="M618">
            <v>2095954</v>
          </cell>
          <cell r="N618">
            <v>3068234.34</v>
          </cell>
          <cell r="O618">
            <v>0</v>
          </cell>
          <cell r="P618">
            <v>972280.33999999985</v>
          </cell>
          <cell r="Q618">
            <v>-972280.33999999985</v>
          </cell>
        </row>
        <row r="619">
          <cell r="B619">
            <v>201020303</v>
          </cell>
          <cell r="C619" t="str">
            <v>أنظمة</v>
          </cell>
          <cell r="D619" t="str">
            <v>المركز المالي</v>
          </cell>
          <cell r="E619" t="str">
            <v>إلتزامات متداولة</v>
          </cell>
          <cell r="F619" t="str">
            <v>مصاريف مستحقة وأرصدة دائنة أخرى</v>
          </cell>
          <cell r="G619" t="str">
            <v>مقاولي الباطن</v>
          </cell>
          <cell r="H619" t="str">
            <v>مقاولي الباطن</v>
          </cell>
          <cell r="I619" t="str">
            <v>إلتزامات متداولة</v>
          </cell>
          <cell r="J619" t="str">
            <v>مقاول عمالة _ تواصل التعمير للمقاولات</v>
          </cell>
          <cell r="K619">
            <v>0</v>
          </cell>
          <cell r="L619">
            <v>0</v>
          </cell>
          <cell r="M619">
            <v>891150</v>
          </cell>
          <cell r="N619">
            <v>1215643.26</v>
          </cell>
          <cell r="O619">
            <v>0</v>
          </cell>
          <cell r="P619">
            <v>324493.26</v>
          </cell>
          <cell r="Q619">
            <v>-324493.26</v>
          </cell>
        </row>
        <row r="620">
          <cell r="B620">
            <v>201020304</v>
          </cell>
          <cell r="C620" t="str">
            <v>أنظمة</v>
          </cell>
          <cell r="D620" t="str">
            <v>المركز المالي</v>
          </cell>
          <cell r="E620" t="str">
            <v>إلتزامات متداولة</v>
          </cell>
          <cell r="F620" t="str">
            <v>مصاريف مستحقة وأرصدة دائنة أخرى</v>
          </cell>
          <cell r="G620" t="str">
            <v>مقاولي الباطن</v>
          </cell>
          <cell r="H620" t="str">
            <v>مقاولي الباطن</v>
          </cell>
          <cell r="I620" t="str">
            <v>إلتزامات متداولة</v>
          </cell>
          <cell r="J620" t="str">
            <v>مقاول عمالة _ مؤسسة غنام تركي السبيعي</v>
          </cell>
          <cell r="K620">
            <v>0</v>
          </cell>
          <cell r="L620">
            <v>0</v>
          </cell>
          <cell r="M620">
            <v>160566.80000000002</v>
          </cell>
          <cell r="N620">
            <v>161068.80000000002</v>
          </cell>
          <cell r="O620">
            <v>0</v>
          </cell>
          <cell r="P620">
            <v>502</v>
          </cell>
          <cell r="Q620">
            <v>-502</v>
          </cell>
        </row>
        <row r="621">
          <cell r="B621">
            <v>201020305</v>
          </cell>
          <cell r="C621" t="str">
            <v>أنظمة</v>
          </cell>
          <cell r="D621" t="str">
            <v>المركز المالي</v>
          </cell>
          <cell r="E621" t="str">
            <v>إلتزامات متداولة</v>
          </cell>
          <cell r="F621" t="str">
            <v>مصاريف مستحقة وأرصدة دائنة أخرى</v>
          </cell>
          <cell r="G621" t="str">
            <v>مقاولي الباطن</v>
          </cell>
          <cell r="H621" t="str">
            <v>مقاولي الباطن</v>
          </cell>
          <cell r="I621" t="str">
            <v>إلتزامات متداولة</v>
          </cell>
          <cell r="J621" t="str">
            <v>مقاول عمالة _ رمال ورماح للمقاولات</v>
          </cell>
          <cell r="K621">
            <v>0</v>
          </cell>
          <cell r="L621">
            <v>0</v>
          </cell>
          <cell r="M621">
            <v>1103112.5</v>
          </cell>
          <cell r="N621">
            <v>1539231.7</v>
          </cell>
          <cell r="O621">
            <v>0</v>
          </cell>
          <cell r="P621">
            <v>436119.19999999995</v>
          </cell>
          <cell r="Q621">
            <v>-436119.19999999995</v>
          </cell>
        </row>
        <row r="622">
          <cell r="B622">
            <v>201020306</v>
          </cell>
          <cell r="C622" t="str">
            <v>أنظمة</v>
          </cell>
          <cell r="D622" t="str">
            <v>المركز المالي</v>
          </cell>
          <cell r="E622" t="str">
            <v>إلتزامات متداولة</v>
          </cell>
          <cell r="F622" t="str">
            <v>مصاريف مستحقة وأرصدة دائنة أخرى</v>
          </cell>
          <cell r="G622" t="str">
            <v>مقاولي الباطن</v>
          </cell>
          <cell r="H622" t="str">
            <v>مقاولي الباطن</v>
          </cell>
          <cell r="I622" t="str">
            <v>إلتزامات متداولة</v>
          </cell>
          <cell r="J622" t="str">
            <v>مقاول عمالة _ مؤسسة هيا حسين العقيدي</v>
          </cell>
          <cell r="K622">
            <v>0</v>
          </cell>
          <cell r="L622">
            <v>0</v>
          </cell>
          <cell r="M622">
            <v>778256</v>
          </cell>
          <cell r="N622">
            <v>1012578.4500000001</v>
          </cell>
          <cell r="O622">
            <v>0</v>
          </cell>
          <cell r="P622">
            <v>234322.45000000007</v>
          </cell>
          <cell r="Q622">
            <v>-234322.45000000007</v>
          </cell>
        </row>
        <row r="623">
          <cell r="B623">
            <v>201020307</v>
          </cell>
          <cell r="C623" t="str">
            <v>أنظمة</v>
          </cell>
          <cell r="D623" t="str">
            <v>المركز المالي</v>
          </cell>
          <cell r="E623" t="str">
            <v>إلتزامات متداولة</v>
          </cell>
          <cell r="F623" t="str">
            <v>مصاريف مستحقة وأرصدة دائنة أخرى</v>
          </cell>
          <cell r="G623" t="str">
            <v>مقاولي الباطن</v>
          </cell>
          <cell r="H623">
            <v>0</v>
          </cell>
          <cell r="I623" t="str">
            <v>إلتزامات متداولة</v>
          </cell>
          <cell r="J623" t="str">
            <v>مقاول عمالة _ شركة محمد سالم قريش وشريكه</v>
          </cell>
          <cell r="K623">
            <v>0</v>
          </cell>
          <cell r="L623">
            <v>0</v>
          </cell>
          <cell r="M623">
            <v>768396.52</v>
          </cell>
          <cell r="N623">
            <v>768396.52</v>
          </cell>
          <cell r="O623">
            <v>0</v>
          </cell>
          <cell r="P623">
            <v>0</v>
          </cell>
          <cell r="Q623">
            <v>0</v>
          </cell>
        </row>
        <row r="624">
          <cell r="B624">
            <v>201020308</v>
          </cell>
          <cell r="C624" t="str">
            <v>أنظمة</v>
          </cell>
          <cell r="D624" t="str">
            <v>المركز المالي</v>
          </cell>
          <cell r="E624" t="str">
            <v>إلتزامات متداولة</v>
          </cell>
          <cell r="F624" t="str">
            <v>مصاريف مستحقة وأرصدة دائنة أخرى</v>
          </cell>
          <cell r="G624" t="str">
            <v>مقاولي الباطن</v>
          </cell>
          <cell r="H624" t="str">
            <v>مقاولي الباطن</v>
          </cell>
          <cell r="I624" t="str">
            <v>إلتزامات متداولة</v>
          </cell>
          <cell r="J624" t="str">
            <v>مقاول عمالة _ مؤسسة عبدالرحمن علي فقيهي للمقاولات</v>
          </cell>
          <cell r="K624">
            <v>0</v>
          </cell>
          <cell r="L624">
            <v>0</v>
          </cell>
          <cell r="M624">
            <v>851604</v>
          </cell>
          <cell r="N624">
            <v>1211383.56</v>
          </cell>
          <cell r="O624">
            <v>0</v>
          </cell>
          <cell r="P624">
            <v>359779.56000000006</v>
          </cell>
          <cell r="Q624">
            <v>-359779.56000000006</v>
          </cell>
        </row>
        <row r="625">
          <cell r="B625">
            <v>201020309</v>
          </cell>
          <cell r="C625" t="str">
            <v>أنظمة</v>
          </cell>
          <cell r="D625" t="str">
            <v>المركز المالي</v>
          </cell>
          <cell r="E625" t="str">
            <v>إلتزامات متداولة</v>
          </cell>
          <cell r="F625" t="str">
            <v>مصاريف مستحقة وأرصدة دائنة أخرى</v>
          </cell>
          <cell r="G625" t="str">
            <v>مقاولي الباطن</v>
          </cell>
          <cell r="H625">
            <v>0</v>
          </cell>
          <cell r="I625" t="str">
            <v>إلتزامات متداولة</v>
          </cell>
          <cell r="J625" t="str">
            <v>مقاول عمالة _ خالد حمد حمود / حنيف - يوميات</v>
          </cell>
          <cell r="K625">
            <v>0</v>
          </cell>
          <cell r="L625">
            <v>0</v>
          </cell>
          <cell r="M625">
            <v>155996.38</v>
          </cell>
          <cell r="N625">
            <v>155996.38</v>
          </cell>
          <cell r="O625">
            <v>0</v>
          </cell>
          <cell r="P625">
            <v>0</v>
          </cell>
          <cell r="Q625">
            <v>0</v>
          </cell>
        </row>
        <row r="626">
          <cell r="B626">
            <v>201020310</v>
          </cell>
          <cell r="C626" t="str">
            <v>أنظمة</v>
          </cell>
          <cell r="D626" t="str">
            <v>المركز المالي</v>
          </cell>
          <cell r="E626" t="str">
            <v>إلتزامات متداولة</v>
          </cell>
          <cell r="F626" t="str">
            <v>مصاريف مستحقة وأرصدة دائنة أخرى</v>
          </cell>
          <cell r="G626" t="str">
            <v>مقاولي الباطن</v>
          </cell>
          <cell r="H626" t="str">
            <v>مقاولي الباطن</v>
          </cell>
          <cell r="I626" t="str">
            <v>إلتزامات متداولة</v>
          </cell>
          <cell r="J626" t="str">
            <v>مقاول عمالة _ مؤسسة فهد سمير سمران الحربي</v>
          </cell>
          <cell r="K626">
            <v>0</v>
          </cell>
          <cell r="L626">
            <v>0</v>
          </cell>
          <cell r="M626">
            <v>221000</v>
          </cell>
          <cell r="N626">
            <v>267542.87</v>
          </cell>
          <cell r="O626">
            <v>0</v>
          </cell>
          <cell r="P626">
            <v>46542.869999999995</v>
          </cell>
          <cell r="Q626">
            <v>-46542.869999999995</v>
          </cell>
        </row>
        <row r="627">
          <cell r="B627">
            <v>201020312</v>
          </cell>
          <cell r="C627" t="str">
            <v>أنظمة</v>
          </cell>
          <cell r="D627" t="str">
            <v>المركز المالي</v>
          </cell>
          <cell r="E627" t="str">
            <v>إلتزامات متداولة</v>
          </cell>
          <cell r="F627" t="str">
            <v>مصاريف مستحقة وأرصدة دائنة أخرى</v>
          </cell>
          <cell r="G627" t="str">
            <v>مقاولي الباطن</v>
          </cell>
          <cell r="H627" t="str">
            <v>مقاولي الباطن</v>
          </cell>
          <cell r="I627" t="str">
            <v>إلتزامات متداولة</v>
          </cell>
          <cell r="J627" t="str">
            <v>مقاول عمالة  _ مؤسسة فارس الريم للمقاولات.</v>
          </cell>
          <cell r="K627">
            <v>0</v>
          </cell>
          <cell r="L627">
            <v>0</v>
          </cell>
          <cell r="M627">
            <v>394264</v>
          </cell>
          <cell r="N627">
            <v>734303.75</v>
          </cell>
          <cell r="O627">
            <v>0</v>
          </cell>
          <cell r="P627">
            <v>340039.75</v>
          </cell>
          <cell r="Q627">
            <v>-340039.75</v>
          </cell>
        </row>
        <row r="628">
          <cell r="B628">
            <v>201020313</v>
          </cell>
          <cell r="C628" t="str">
            <v>أنظمة</v>
          </cell>
          <cell r="D628" t="str">
            <v>المركز المالي</v>
          </cell>
          <cell r="E628" t="str">
            <v>إلتزامات متداولة</v>
          </cell>
          <cell r="F628" t="str">
            <v>مصاريف مستحقة وأرصدة دائنة أخرى</v>
          </cell>
          <cell r="G628" t="str">
            <v>مقاولي الباطن</v>
          </cell>
          <cell r="H628" t="str">
            <v>مقاولي الباطن</v>
          </cell>
          <cell r="I628" t="str">
            <v>إلتزامات متداولة</v>
          </cell>
          <cell r="J628" t="str">
            <v>مقاول عمالة_مؤسسة العنود علي احمد مباركي</v>
          </cell>
          <cell r="K628">
            <v>0</v>
          </cell>
          <cell r="L628">
            <v>0</v>
          </cell>
          <cell r="M628">
            <v>265300</v>
          </cell>
          <cell r="N628">
            <v>588635.55000000005</v>
          </cell>
          <cell r="O628">
            <v>0</v>
          </cell>
          <cell r="P628">
            <v>323335.55000000005</v>
          </cell>
          <cell r="Q628">
            <v>-323335.55000000005</v>
          </cell>
        </row>
        <row r="629">
          <cell r="B629">
            <v>201020314</v>
          </cell>
          <cell r="C629" t="str">
            <v>أنظمة</v>
          </cell>
          <cell r="D629" t="str">
            <v>المركز المالي</v>
          </cell>
          <cell r="E629" t="str">
            <v>إلتزامات متداولة</v>
          </cell>
          <cell r="F629" t="str">
            <v>مصاريف مستحقة وأرصدة دائنة أخرى</v>
          </cell>
          <cell r="G629" t="str">
            <v>مقاولي الباطن</v>
          </cell>
          <cell r="H629" t="str">
            <v>مقاولي الباطن</v>
          </cell>
          <cell r="I629" t="str">
            <v>إلتزامات متداولة</v>
          </cell>
          <cell r="J629" t="str">
            <v>مقاول عمالة _ مؤسسة انظمة الموارد للمقاولات</v>
          </cell>
          <cell r="K629">
            <v>0</v>
          </cell>
          <cell r="L629">
            <v>0</v>
          </cell>
          <cell r="M629">
            <v>450900</v>
          </cell>
          <cell r="N629">
            <v>838413.25</v>
          </cell>
          <cell r="O629">
            <v>0</v>
          </cell>
          <cell r="P629">
            <v>387513.25</v>
          </cell>
          <cell r="Q629">
            <v>-387513.25</v>
          </cell>
        </row>
        <row r="630">
          <cell r="B630">
            <v>201020315</v>
          </cell>
          <cell r="C630" t="str">
            <v>أنظمة</v>
          </cell>
          <cell r="D630" t="str">
            <v>المركز المالي</v>
          </cell>
          <cell r="E630" t="str">
            <v>إلتزامات متداولة</v>
          </cell>
          <cell r="F630" t="str">
            <v>مصاريف مستحقة وأرصدة دائنة أخرى</v>
          </cell>
          <cell r="G630" t="str">
            <v>مقاولي الباطن</v>
          </cell>
          <cell r="H630" t="str">
            <v>مقاولي الباطن</v>
          </cell>
          <cell r="I630" t="str">
            <v>إلتزامات متداولة</v>
          </cell>
          <cell r="J630" t="str">
            <v>مقاول عمالة _شركة بشائر الخير للمقاولات</v>
          </cell>
          <cell r="K630">
            <v>0</v>
          </cell>
          <cell r="L630">
            <v>0</v>
          </cell>
          <cell r="M630">
            <v>0</v>
          </cell>
          <cell r="N630">
            <v>60135</v>
          </cell>
          <cell r="O630">
            <v>0</v>
          </cell>
          <cell r="P630">
            <v>60135</v>
          </cell>
          <cell r="Q630">
            <v>-60135</v>
          </cell>
        </row>
        <row r="631">
          <cell r="B631">
            <v>201020502</v>
          </cell>
          <cell r="C631" t="str">
            <v>أنظمة</v>
          </cell>
          <cell r="D631" t="str">
            <v>المركز المالي</v>
          </cell>
          <cell r="E631" t="str">
            <v>إلتزامات متداولة</v>
          </cell>
          <cell r="F631" t="str">
            <v>مصاريف مستحقة وأرصدة دائنة أخرى</v>
          </cell>
          <cell r="G631" t="str">
            <v>مقاولي الباطن</v>
          </cell>
          <cell r="H631">
            <v>0</v>
          </cell>
          <cell r="I631" t="str">
            <v>إلتزامات متداولة</v>
          </cell>
          <cell r="J631" t="str">
            <v>مقاول _ على محمد خطاب / يوميات</v>
          </cell>
          <cell r="K631">
            <v>0</v>
          </cell>
          <cell r="L631">
            <v>101507.28</v>
          </cell>
          <cell r="M631">
            <v>174000</v>
          </cell>
          <cell r="N631">
            <v>72492.72</v>
          </cell>
          <cell r="O631">
            <v>0</v>
          </cell>
          <cell r="P631">
            <v>0</v>
          </cell>
          <cell r="Q631">
            <v>0</v>
          </cell>
        </row>
        <row r="632">
          <cell r="B632">
            <v>201020511</v>
          </cell>
          <cell r="C632" t="str">
            <v>أنظمة</v>
          </cell>
          <cell r="D632" t="str">
            <v>المركز المالي</v>
          </cell>
          <cell r="E632" t="str">
            <v>إلتزامات متداولة</v>
          </cell>
          <cell r="F632" t="str">
            <v>مصاريف مستحقة وأرصدة دائنة أخرى</v>
          </cell>
          <cell r="G632" t="str">
            <v>مقاولي الباطن</v>
          </cell>
          <cell r="H632">
            <v>0</v>
          </cell>
          <cell r="I632" t="str">
            <v>إلتزامات متداولة</v>
          </cell>
          <cell r="J632" t="str">
            <v>مقاول _ احمد عسكر - مشروع ارامكو 1</v>
          </cell>
          <cell r="K632">
            <v>0</v>
          </cell>
          <cell r="L632">
            <v>4285.5600000000004</v>
          </cell>
          <cell r="M632">
            <v>5371</v>
          </cell>
          <cell r="N632">
            <v>1085.44</v>
          </cell>
          <cell r="O632">
            <v>0</v>
          </cell>
          <cell r="P632">
            <v>0</v>
          </cell>
          <cell r="Q632">
            <v>0</v>
          </cell>
        </row>
        <row r="633">
          <cell r="B633">
            <v>201020524</v>
          </cell>
          <cell r="C633" t="str">
            <v>أنظمة</v>
          </cell>
          <cell r="D633" t="str">
            <v>المركز المالي</v>
          </cell>
          <cell r="E633" t="str">
            <v>إلتزامات متداولة</v>
          </cell>
          <cell r="F633" t="str">
            <v>مصاريف مستحقة وأرصدة دائنة أخرى</v>
          </cell>
          <cell r="G633" t="str">
            <v>مقاولي الباطن</v>
          </cell>
          <cell r="H633" t="str">
            <v>مقاولي الباطن</v>
          </cell>
          <cell r="I633" t="str">
            <v>إلتزامات متداولة</v>
          </cell>
          <cell r="J633" t="str">
            <v>مقاول _- على خطاب_ باكس</v>
          </cell>
          <cell r="K633">
            <v>0</v>
          </cell>
          <cell r="L633">
            <v>0</v>
          </cell>
          <cell r="M633">
            <v>106575.72</v>
          </cell>
          <cell r="N633">
            <v>136020</v>
          </cell>
          <cell r="O633">
            <v>0</v>
          </cell>
          <cell r="P633">
            <v>29444.28</v>
          </cell>
          <cell r="Q633">
            <v>-29444.28</v>
          </cell>
        </row>
        <row r="634">
          <cell r="B634">
            <v>201020525</v>
          </cell>
          <cell r="C634" t="str">
            <v>أنظمة</v>
          </cell>
          <cell r="D634" t="str">
            <v>المركز المالي</v>
          </cell>
          <cell r="E634" t="str">
            <v>إلتزامات متداولة</v>
          </cell>
          <cell r="F634" t="str">
            <v>مصاريف مستحقة وأرصدة دائنة أخرى</v>
          </cell>
          <cell r="G634" t="str">
            <v>مقاولي الباطن</v>
          </cell>
          <cell r="H634" t="str">
            <v>مقاولي الباطن</v>
          </cell>
          <cell r="I634" t="str">
            <v>إلتزامات متداولة</v>
          </cell>
          <cell r="J634" t="str">
            <v>مقاول _- على خطاب_ متحف الباحة</v>
          </cell>
          <cell r="K634">
            <v>0</v>
          </cell>
          <cell r="L634">
            <v>2212.09</v>
          </cell>
          <cell r="M634">
            <v>2212.09</v>
          </cell>
          <cell r="N634">
            <v>2212.09</v>
          </cell>
          <cell r="O634">
            <v>0</v>
          </cell>
          <cell r="P634">
            <v>2212.09</v>
          </cell>
          <cell r="Q634">
            <v>-2212.09</v>
          </cell>
        </row>
        <row r="635">
          <cell r="B635">
            <v>201020532</v>
          </cell>
          <cell r="C635" t="str">
            <v>أنظمة</v>
          </cell>
          <cell r="D635" t="str">
            <v>المركز المالي</v>
          </cell>
          <cell r="E635" t="str">
            <v>إلتزامات متداولة</v>
          </cell>
          <cell r="F635" t="str">
            <v>مصاريف مستحقة وأرصدة دائنة أخرى</v>
          </cell>
          <cell r="G635" t="str">
            <v>مقاولي الباطن</v>
          </cell>
          <cell r="H635">
            <v>0</v>
          </cell>
          <cell r="I635" t="str">
            <v>إلتزامات متداولة</v>
          </cell>
          <cell r="J635" t="str">
            <v>مقاول _- على خطاب_ مشروع فريسينيه</v>
          </cell>
          <cell r="K635">
            <v>0</v>
          </cell>
          <cell r="L635">
            <v>43994</v>
          </cell>
          <cell r="M635">
            <v>43994</v>
          </cell>
          <cell r="N635">
            <v>0</v>
          </cell>
          <cell r="O635">
            <v>0</v>
          </cell>
          <cell r="P635">
            <v>0</v>
          </cell>
          <cell r="Q635">
            <v>0</v>
          </cell>
        </row>
        <row r="636">
          <cell r="B636">
            <v>201020533</v>
          </cell>
          <cell r="C636" t="str">
            <v>أنظمة</v>
          </cell>
          <cell r="D636" t="str">
            <v>المركز المالي</v>
          </cell>
          <cell r="E636" t="str">
            <v>إلتزامات متداولة</v>
          </cell>
          <cell r="F636" t="str">
            <v>مصاريف مستحقة وأرصدة دائنة أخرى</v>
          </cell>
          <cell r="G636" t="str">
            <v>مقاولي الباطن</v>
          </cell>
          <cell r="H636">
            <v>0</v>
          </cell>
          <cell r="I636" t="str">
            <v>إلتزامات متداولة</v>
          </cell>
          <cell r="J636" t="str">
            <v>مقاول باطن_على خطاب - سوفتيل</v>
          </cell>
          <cell r="K636">
            <v>0</v>
          </cell>
          <cell r="L636">
            <v>26983</v>
          </cell>
          <cell r="M636">
            <v>31006</v>
          </cell>
          <cell r="N636">
            <v>4023</v>
          </cell>
          <cell r="O636">
            <v>0</v>
          </cell>
          <cell r="P636">
            <v>0</v>
          </cell>
          <cell r="Q636">
            <v>0</v>
          </cell>
        </row>
        <row r="637">
          <cell r="B637">
            <v>201020534</v>
          </cell>
          <cell r="C637" t="str">
            <v>أنظمة</v>
          </cell>
          <cell r="D637" t="str">
            <v>المركز المالي</v>
          </cell>
          <cell r="E637" t="str">
            <v>إلتزامات متداولة</v>
          </cell>
          <cell r="F637" t="str">
            <v>مصاريف مستحقة وأرصدة دائنة أخرى</v>
          </cell>
          <cell r="G637" t="str">
            <v>مقاولي الباطن</v>
          </cell>
          <cell r="H637">
            <v>0</v>
          </cell>
          <cell r="I637" t="str">
            <v>إلتزامات متداولة</v>
          </cell>
          <cell r="J637" t="str">
            <v>مقاول _  ود عبدالوهاب ابراهيم العانوس</v>
          </cell>
          <cell r="K637">
            <v>0</v>
          </cell>
          <cell r="L637">
            <v>0</v>
          </cell>
          <cell r="M637">
            <v>1000</v>
          </cell>
          <cell r="N637">
            <v>1000</v>
          </cell>
          <cell r="O637">
            <v>0</v>
          </cell>
          <cell r="P637">
            <v>0</v>
          </cell>
          <cell r="Q637">
            <v>0</v>
          </cell>
        </row>
        <row r="638">
          <cell r="B638">
            <v>201020535</v>
          </cell>
          <cell r="C638" t="str">
            <v>أنظمة</v>
          </cell>
          <cell r="D638" t="str">
            <v>المركز المالي</v>
          </cell>
          <cell r="E638" t="str">
            <v>إلتزامات متداولة</v>
          </cell>
          <cell r="F638" t="str">
            <v>مصاريف مستحقة وأرصدة دائنة أخرى</v>
          </cell>
          <cell r="G638" t="str">
            <v>مقاولي الباطن</v>
          </cell>
          <cell r="H638" t="str">
            <v>مقاولي الباطن</v>
          </cell>
          <cell r="I638" t="str">
            <v>إلتزامات متداولة</v>
          </cell>
          <cell r="J638" t="str">
            <v>مقاول_ ذاكر علي مشروع _مستشفي الفوزان</v>
          </cell>
          <cell r="K638">
            <v>0</v>
          </cell>
          <cell r="L638">
            <v>2300.25</v>
          </cell>
          <cell r="M638">
            <v>0</v>
          </cell>
          <cell r="N638">
            <v>0</v>
          </cell>
          <cell r="O638">
            <v>0</v>
          </cell>
          <cell r="P638">
            <v>2300.25</v>
          </cell>
          <cell r="Q638">
            <v>-2300.25</v>
          </cell>
        </row>
        <row r="639">
          <cell r="B639">
            <v>201020536</v>
          </cell>
          <cell r="C639" t="str">
            <v>أنظمة</v>
          </cell>
          <cell r="D639" t="str">
            <v>المركز المالي</v>
          </cell>
          <cell r="E639" t="str">
            <v>إلتزامات متداولة</v>
          </cell>
          <cell r="F639" t="str">
            <v>مصاريف مستحقة وأرصدة دائنة أخرى</v>
          </cell>
          <cell r="G639" t="str">
            <v>مقاولي الباطن</v>
          </cell>
          <cell r="H639" t="str">
            <v>مقاولي الباطن</v>
          </cell>
          <cell r="I639" t="str">
            <v>إلتزامات متداولة</v>
          </cell>
          <cell r="J639" t="str">
            <v>مقاول _- محمد عيد _مشاريع</v>
          </cell>
          <cell r="K639">
            <v>0</v>
          </cell>
          <cell r="L639">
            <v>24724.86</v>
          </cell>
          <cell r="M639">
            <v>0</v>
          </cell>
          <cell r="N639">
            <v>0</v>
          </cell>
          <cell r="O639">
            <v>0</v>
          </cell>
          <cell r="P639">
            <v>24724.86</v>
          </cell>
          <cell r="Q639">
            <v>-24724.86</v>
          </cell>
        </row>
        <row r="640">
          <cell r="B640">
            <v>201020537</v>
          </cell>
          <cell r="C640" t="str">
            <v>أنظمة</v>
          </cell>
          <cell r="D640" t="str">
            <v>المركز المالي</v>
          </cell>
          <cell r="E640" t="str">
            <v>إلتزامات متداولة</v>
          </cell>
          <cell r="F640" t="str">
            <v>مصاريف مستحقة وأرصدة دائنة أخرى</v>
          </cell>
          <cell r="G640" t="str">
            <v>مقاولي الباطن</v>
          </cell>
          <cell r="H640" t="str">
            <v>مقاولي الباطن</v>
          </cell>
          <cell r="I640" t="str">
            <v>إلتزامات متداولة</v>
          </cell>
          <cell r="J640" t="str">
            <v>مقاول _- عدنان - مشروع اليخت</v>
          </cell>
          <cell r="K640">
            <v>0</v>
          </cell>
          <cell r="L640">
            <v>13424.43</v>
          </cell>
          <cell r="M640">
            <v>4424</v>
          </cell>
          <cell r="N640">
            <v>0</v>
          </cell>
          <cell r="O640">
            <v>0</v>
          </cell>
          <cell r="P640">
            <v>9000.43</v>
          </cell>
          <cell r="Q640">
            <v>-9000.43</v>
          </cell>
        </row>
        <row r="641">
          <cell r="B641">
            <v>201020538</v>
          </cell>
          <cell r="C641" t="str">
            <v>أنظمة</v>
          </cell>
          <cell r="D641" t="str">
            <v>المركز المالي</v>
          </cell>
          <cell r="E641" t="str">
            <v>إلتزامات متداولة</v>
          </cell>
          <cell r="F641" t="str">
            <v>مصاريف مستحقة وأرصدة دائنة أخرى</v>
          </cell>
          <cell r="G641" t="str">
            <v>مقاولي الباطن</v>
          </cell>
          <cell r="H641">
            <v>0</v>
          </cell>
          <cell r="I641" t="str">
            <v>إلتزامات متداولة</v>
          </cell>
          <cell r="J641" t="str">
            <v>مقاول _ ابو طلحه - يوميات</v>
          </cell>
          <cell r="K641">
            <v>0</v>
          </cell>
          <cell r="L641">
            <v>0</v>
          </cell>
          <cell r="M641">
            <v>39100</v>
          </cell>
          <cell r="N641">
            <v>39100</v>
          </cell>
          <cell r="O641">
            <v>0</v>
          </cell>
          <cell r="P641">
            <v>0</v>
          </cell>
          <cell r="Q641">
            <v>0</v>
          </cell>
        </row>
        <row r="642">
          <cell r="B642">
            <v>201020540</v>
          </cell>
          <cell r="C642" t="str">
            <v>أنظمة</v>
          </cell>
          <cell r="D642" t="str">
            <v>المركز المالي</v>
          </cell>
          <cell r="E642" t="str">
            <v>إلتزامات متداولة</v>
          </cell>
          <cell r="F642" t="str">
            <v>مصاريف مستحقة وأرصدة دائنة أخرى</v>
          </cell>
          <cell r="G642" t="str">
            <v>مقاولي الباطن</v>
          </cell>
          <cell r="H642" t="str">
            <v>مقاولي الباطن</v>
          </cell>
          <cell r="I642" t="str">
            <v>إلتزامات متداولة</v>
          </cell>
          <cell r="J642" t="str">
            <v>مقاول _ ابو حسن مشروع_ البنك الاهلي  - يوميات</v>
          </cell>
          <cell r="K642">
            <v>0</v>
          </cell>
          <cell r="L642">
            <v>0</v>
          </cell>
          <cell r="M642">
            <v>0</v>
          </cell>
          <cell r="N642">
            <v>11600.16</v>
          </cell>
          <cell r="O642">
            <v>0</v>
          </cell>
          <cell r="P642">
            <v>11600.16</v>
          </cell>
          <cell r="Q642">
            <v>-11600.16</v>
          </cell>
        </row>
        <row r="643">
          <cell r="B643">
            <v>201020541</v>
          </cell>
          <cell r="C643" t="str">
            <v>أنظمة</v>
          </cell>
          <cell r="D643" t="str">
            <v>المركز المالي</v>
          </cell>
          <cell r="E643" t="str">
            <v>أصول متداولة</v>
          </cell>
          <cell r="F643" t="str">
            <v>مصاريف مقدمة وأرصدة مدينة أخرى (بالصافي)</v>
          </cell>
          <cell r="G643" t="str">
            <v>موردون - دفعات مقدمة</v>
          </cell>
          <cell r="H643" t="str">
            <v>مقاول رضا</v>
          </cell>
          <cell r="I643" t="str">
            <v>أصول متداولة</v>
          </cell>
          <cell r="J643" t="str">
            <v>مقاول _ مقال باطن_رضا</v>
          </cell>
          <cell r="K643">
            <v>0</v>
          </cell>
          <cell r="L643">
            <v>0</v>
          </cell>
          <cell r="M643">
            <v>11000</v>
          </cell>
          <cell r="N643">
            <v>10905.17</v>
          </cell>
          <cell r="O643">
            <v>94.829999999999927</v>
          </cell>
          <cell r="P643">
            <v>0</v>
          </cell>
          <cell r="Q643">
            <v>94.829999999999927</v>
          </cell>
        </row>
        <row r="644">
          <cell r="B644">
            <v>201020601</v>
          </cell>
          <cell r="C644" t="str">
            <v>أنظمة</v>
          </cell>
          <cell r="D644" t="str">
            <v>المركز المالي</v>
          </cell>
          <cell r="E644" t="str">
            <v>أصول متداولة</v>
          </cell>
          <cell r="F644" t="str">
            <v>مصاريف مقدمة وأرصدة مدينة أخرى (بالصافي)</v>
          </cell>
          <cell r="G644" t="str">
            <v>موردون - دفعات مقدمة</v>
          </cell>
          <cell r="H644" t="str">
            <v>مقاول مبدعين المستقبل</v>
          </cell>
          <cell r="I644" t="str">
            <v>أصول متداولة</v>
          </cell>
          <cell r="J644" t="str">
            <v>مقاول _  مبدعين المستقبل للمقاولات _حديد مسك</v>
          </cell>
          <cell r="K644">
            <v>0</v>
          </cell>
          <cell r="L644">
            <v>0</v>
          </cell>
          <cell r="M644">
            <v>24000</v>
          </cell>
          <cell r="N644">
            <v>0</v>
          </cell>
          <cell r="O644">
            <v>24000</v>
          </cell>
          <cell r="P644">
            <v>0</v>
          </cell>
          <cell r="Q644">
            <v>24000</v>
          </cell>
        </row>
        <row r="645">
          <cell r="B645">
            <v>201020801</v>
          </cell>
          <cell r="C645" t="str">
            <v>أنظمة</v>
          </cell>
          <cell r="D645" t="str">
            <v>المركز المالي</v>
          </cell>
          <cell r="E645" t="str">
            <v>إلتزامات متداولة</v>
          </cell>
          <cell r="F645" t="str">
            <v>مصاريف مستحقة وأرصدة دائنة أخرى</v>
          </cell>
          <cell r="G645" t="str">
            <v>مقاولي الباطن</v>
          </cell>
          <cell r="H645" t="str">
            <v>مقاولي الباطن</v>
          </cell>
          <cell r="I645" t="str">
            <v>إلتزامات متداولة</v>
          </cell>
          <cell r="J645" t="str">
            <v>مقاول _ العين المحدودة للمقاولات_مستشفى  الحبيب0</v>
          </cell>
          <cell r="K645">
            <v>0</v>
          </cell>
          <cell r="L645">
            <v>0</v>
          </cell>
          <cell r="M645">
            <v>57000</v>
          </cell>
          <cell r="N645">
            <v>88504.17</v>
          </cell>
          <cell r="O645">
            <v>0</v>
          </cell>
          <cell r="P645">
            <v>31504.17</v>
          </cell>
          <cell r="Q645">
            <v>-31504.17</v>
          </cell>
        </row>
        <row r="646">
          <cell r="B646">
            <v>201020901</v>
          </cell>
          <cell r="C646" t="str">
            <v>أنظمة</v>
          </cell>
          <cell r="D646" t="str">
            <v>المركز المالي</v>
          </cell>
          <cell r="E646" t="str">
            <v>إلتزامات متداولة</v>
          </cell>
          <cell r="F646" t="str">
            <v>مصاريف مستحقة وأرصدة دائنة أخرى</v>
          </cell>
          <cell r="G646" t="str">
            <v>مقاولي الباطن</v>
          </cell>
          <cell r="H646">
            <v>0</v>
          </cell>
          <cell r="I646" t="str">
            <v>إلتزامات متداولة</v>
          </cell>
          <cell r="J646" t="str">
            <v>مقاول _ مهدي صالح بن عاطف_</v>
          </cell>
          <cell r="K646">
            <v>0</v>
          </cell>
          <cell r="L646">
            <v>0</v>
          </cell>
          <cell r="M646">
            <v>276000</v>
          </cell>
          <cell r="N646">
            <v>276000</v>
          </cell>
          <cell r="O646">
            <v>0</v>
          </cell>
          <cell r="P646">
            <v>0</v>
          </cell>
          <cell r="Q646">
            <v>0</v>
          </cell>
        </row>
        <row r="647">
          <cell r="B647">
            <v>201021007</v>
          </cell>
          <cell r="C647" t="str">
            <v>أنظمة</v>
          </cell>
          <cell r="D647" t="str">
            <v>المركز المالي</v>
          </cell>
          <cell r="E647" t="str">
            <v>إلتزامات متداولة</v>
          </cell>
          <cell r="F647" t="str">
            <v>مصاريف مستحقة وأرصدة دائنة أخرى</v>
          </cell>
          <cell r="G647" t="str">
            <v>مقاولي الباطن</v>
          </cell>
          <cell r="H647">
            <v>0</v>
          </cell>
          <cell r="I647" t="str">
            <v>إلتزامات متداولة</v>
          </cell>
          <cell r="J647" t="str">
            <v>مقاول _مؤسسة المدن الوسطى_ احمد عسكر _ فريسينيه</v>
          </cell>
          <cell r="K647">
            <v>5371</v>
          </cell>
          <cell r="L647">
            <v>0</v>
          </cell>
          <cell r="M647">
            <v>0</v>
          </cell>
          <cell r="N647">
            <v>5371</v>
          </cell>
          <cell r="O647">
            <v>0</v>
          </cell>
          <cell r="P647">
            <v>0</v>
          </cell>
          <cell r="Q647">
            <v>0</v>
          </cell>
        </row>
        <row r="648">
          <cell r="B648">
            <v>201021107</v>
          </cell>
          <cell r="C648" t="str">
            <v>أنظمة</v>
          </cell>
          <cell r="D648" t="str">
            <v>المركز المالي</v>
          </cell>
          <cell r="E648" t="str">
            <v>إلتزامات متداولة</v>
          </cell>
          <cell r="F648" t="str">
            <v>مصاريف مستحقة وأرصدة دائنة أخرى</v>
          </cell>
          <cell r="G648" t="str">
            <v>مقاولي الباطن</v>
          </cell>
          <cell r="H648">
            <v>0</v>
          </cell>
          <cell r="I648" t="str">
            <v>إلتزامات متداولة</v>
          </cell>
          <cell r="J648" t="str">
            <v>مقاول _  سيد شعبان احمد - ارامكو  EXPEC</v>
          </cell>
          <cell r="K648">
            <v>799.32</v>
          </cell>
          <cell r="L648">
            <v>0</v>
          </cell>
          <cell r="M648">
            <v>2200.6799999999998</v>
          </cell>
          <cell r="N648">
            <v>3000</v>
          </cell>
          <cell r="O648">
            <v>0</v>
          </cell>
          <cell r="P648">
            <v>0</v>
          </cell>
          <cell r="Q648">
            <v>0</v>
          </cell>
        </row>
        <row r="649">
          <cell r="B649">
            <v>201021301</v>
          </cell>
          <cell r="C649" t="str">
            <v>أنظمة</v>
          </cell>
          <cell r="D649" t="str">
            <v>المركز المالي</v>
          </cell>
          <cell r="E649" t="str">
            <v>إلتزامات متداولة</v>
          </cell>
          <cell r="F649" t="str">
            <v>مصاريف مستحقة وأرصدة دائنة أخرى</v>
          </cell>
          <cell r="G649" t="str">
            <v>مقاولي الباطن</v>
          </cell>
          <cell r="H649" t="str">
            <v>مقاولي الباطن</v>
          </cell>
          <cell r="I649" t="str">
            <v>إلتزامات متداولة</v>
          </cell>
          <cell r="J649" t="str">
            <v>شركة المسؤول للمقاولات العامه - سليمان الحبيب</v>
          </cell>
          <cell r="K649">
            <v>0</v>
          </cell>
          <cell r="L649">
            <v>0</v>
          </cell>
          <cell r="M649">
            <v>140000</v>
          </cell>
          <cell r="N649">
            <v>183031.94</v>
          </cell>
          <cell r="O649">
            <v>0</v>
          </cell>
          <cell r="P649">
            <v>43031.94</v>
          </cell>
          <cell r="Q649">
            <v>-43031.94</v>
          </cell>
        </row>
        <row r="650">
          <cell r="B650">
            <v>201021501</v>
          </cell>
          <cell r="C650" t="str">
            <v>أنظمة</v>
          </cell>
          <cell r="D650" t="str">
            <v>المركز المالي</v>
          </cell>
          <cell r="E650" t="str">
            <v>إلتزامات متداولة</v>
          </cell>
          <cell r="F650" t="str">
            <v>مصاريف مستحقة وأرصدة دائنة أخرى</v>
          </cell>
          <cell r="G650" t="str">
            <v>مقاولي الباطن</v>
          </cell>
          <cell r="H650" t="str">
            <v>مقاولي الباطن</v>
          </cell>
          <cell r="I650" t="str">
            <v>إلتزامات متداولة</v>
          </cell>
          <cell r="J650" t="str">
            <v>مؤسسة عبد العليم رجاء الله البشرى للمقاولات العامه - سليمان الحبيب</v>
          </cell>
          <cell r="K650">
            <v>0</v>
          </cell>
          <cell r="L650">
            <v>0</v>
          </cell>
          <cell r="M650">
            <v>77000</v>
          </cell>
          <cell r="N650">
            <v>77330.03</v>
          </cell>
          <cell r="O650">
            <v>0</v>
          </cell>
          <cell r="P650">
            <v>330.02999999999884</v>
          </cell>
          <cell r="Q650">
            <v>-330.02999999999884</v>
          </cell>
        </row>
        <row r="651">
          <cell r="B651">
            <v>201021601</v>
          </cell>
          <cell r="C651" t="str">
            <v>أنظمة</v>
          </cell>
          <cell r="D651" t="str">
            <v>المركز المالي</v>
          </cell>
          <cell r="E651" t="str">
            <v>إلتزامات متداولة</v>
          </cell>
          <cell r="F651" t="str">
            <v>مصاريف مستحقة وأرصدة دائنة أخرى</v>
          </cell>
          <cell r="G651" t="str">
            <v>مقاولي الباطن</v>
          </cell>
          <cell r="H651" t="str">
            <v>مقاولي الباطن</v>
          </cell>
          <cell r="I651" t="str">
            <v>إلتزامات متداولة</v>
          </cell>
          <cell r="J651" t="str">
            <v>مقاول _ محمدعبد الله محمد زهرانى-سليمان الحبيب</v>
          </cell>
          <cell r="K651">
            <v>0</v>
          </cell>
          <cell r="L651">
            <v>0</v>
          </cell>
          <cell r="M651">
            <v>110000</v>
          </cell>
          <cell r="N651">
            <v>148322.23000000001</v>
          </cell>
          <cell r="O651">
            <v>0</v>
          </cell>
          <cell r="P651">
            <v>38322.23000000001</v>
          </cell>
          <cell r="Q651">
            <v>-38322.23000000001</v>
          </cell>
        </row>
        <row r="652">
          <cell r="B652">
            <v>201021801</v>
          </cell>
          <cell r="C652" t="str">
            <v>أنظمة</v>
          </cell>
          <cell r="D652" t="str">
            <v>المركز المالي</v>
          </cell>
          <cell r="E652" t="str">
            <v>إلتزامات متداولة</v>
          </cell>
          <cell r="F652" t="str">
            <v>مصاريف مستحقة وأرصدة دائنة أخرى</v>
          </cell>
          <cell r="G652" t="str">
            <v>مقاولي الباطن</v>
          </cell>
          <cell r="H652" t="str">
            <v>مقاولي الباطن</v>
          </cell>
          <cell r="I652" t="str">
            <v>إلتزامات متداولة</v>
          </cell>
          <cell r="J652" t="str">
            <v>مقاول _ الفحص الصناعى_TUV مشاريع</v>
          </cell>
          <cell r="K652">
            <v>0</v>
          </cell>
          <cell r="L652">
            <v>288557.91000000003</v>
          </cell>
          <cell r="M652">
            <v>150000</v>
          </cell>
          <cell r="N652">
            <v>158631</v>
          </cell>
          <cell r="O652">
            <v>0</v>
          </cell>
          <cell r="P652">
            <v>297188.91000000003</v>
          </cell>
          <cell r="Q652">
            <v>-297188.91000000003</v>
          </cell>
        </row>
        <row r="653">
          <cell r="B653">
            <v>201022002</v>
          </cell>
          <cell r="C653" t="str">
            <v>أنظمة</v>
          </cell>
          <cell r="D653" t="str">
            <v>المركز المالي</v>
          </cell>
          <cell r="E653" t="str">
            <v>إلتزامات متداولة</v>
          </cell>
          <cell r="F653" t="str">
            <v>مصاريف مستحقة وأرصدة دائنة أخرى</v>
          </cell>
          <cell r="G653" t="str">
            <v>مقاولي الباطن</v>
          </cell>
          <cell r="H653" t="str">
            <v>مقاولي الباطن</v>
          </cell>
          <cell r="I653" t="str">
            <v>إلتزامات متداولة</v>
          </cell>
          <cell r="J653" t="str">
            <v>مقاول _ محمد صادق1 عمالة خارجية</v>
          </cell>
          <cell r="K653">
            <v>0</v>
          </cell>
          <cell r="L653">
            <v>125604.39</v>
          </cell>
          <cell r="M653">
            <v>126625</v>
          </cell>
          <cell r="N653">
            <v>3510</v>
          </cell>
          <cell r="O653">
            <v>0</v>
          </cell>
          <cell r="P653">
            <v>2489.3899999999994</v>
          </cell>
          <cell r="Q653">
            <v>-2489.3899999999994</v>
          </cell>
        </row>
        <row r="654">
          <cell r="B654">
            <v>201022101</v>
          </cell>
          <cell r="C654" t="str">
            <v>أنظمة</v>
          </cell>
          <cell r="D654" t="str">
            <v>المركز المالي</v>
          </cell>
          <cell r="E654" t="str">
            <v>إلتزامات متداولة</v>
          </cell>
          <cell r="F654" t="str">
            <v>مصاريف مستحقة وأرصدة دائنة أخرى</v>
          </cell>
          <cell r="G654" t="str">
            <v>مقاولي الباطن</v>
          </cell>
          <cell r="H654">
            <v>0</v>
          </cell>
          <cell r="I654" t="str">
            <v>إلتزامات متداولة</v>
          </cell>
          <cell r="J654" t="str">
            <v>مقاول _ تحت التعديل</v>
          </cell>
          <cell r="K654">
            <v>0</v>
          </cell>
          <cell r="L654">
            <v>0</v>
          </cell>
          <cell r="M654">
            <v>0</v>
          </cell>
          <cell r="N654">
            <v>0</v>
          </cell>
          <cell r="O654">
            <v>0</v>
          </cell>
          <cell r="P654">
            <v>0</v>
          </cell>
          <cell r="Q654">
            <v>0</v>
          </cell>
        </row>
        <row r="655">
          <cell r="B655">
            <v>201022402</v>
          </cell>
          <cell r="C655" t="str">
            <v>أنظمة</v>
          </cell>
          <cell r="D655" t="str">
            <v>المركز المالي</v>
          </cell>
          <cell r="E655" t="str">
            <v>إلتزامات متداولة</v>
          </cell>
          <cell r="F655" t="str">
            <v>مصاريف مستحقة وأرصدة دائنة أخرى</v>
          </cell>
          <cell r="G655" t="str">
            <v>مقاولي الباطن</v>
          </cell>
          <cell r="H655">
            <v>0</v>
          </cell>
          <cell r="I655" t="str">
            <v>إلتزامات متداولة</v>
          </cell>
          <cell r="J655" t="str">
            <v>مقاول _  حنيف الله _ كاست استيل ABVR_ وKAP 2 A</v>
          </cell>
          <cell r="K655">
            <v>0</v>
          </cell>
          <cell r="L655">
            <v>3995.3</v>
          </cell>
          <cell r="M655">
            <v>11345.300000000001</v>
          </cell>
          <cell r="N655">
            <v>7350</v>
          </cell>
          <cell r="O655">
            <v>1.8189894035458565E-12</v>
          </cell>
          <cell r="P655">
            <v>0</v>
          </cell>
          <cell r="Q655">
            <v>1.8189894035458565E-12</v>
          </cell>
        </row>
        <row r="656">
          <cell r="B656">
            <v>201022503</v>
          </cell>
          <cell r="C656" t="str">
            <v>أنظمة</v>
          </cell>
          <cell r="D656" t="str">
            <v>المركز المالي</v>
          </cell>
          <cell r="E656" t="str">
            <v>إلتزامات متداولة</v>
          </cell>
          <cell r="F656" t="str">
            <v>مصاريف مستحقة وأرصدة دائنة أخرى</v>
          </cell>
          <cell r="G656" t="str">
            <v>مقاولي الباطن</v>
          </cell>
          <cell r="H656" t="str">
            <v>مقاولي الباطن</v>
          </cell>
          <cell r="I656" t="str">
            <v>إلتزامات متداولة</v>
          </cell>
          <cell r="J656" t="str">
            <v>مقاول _   سما الهلال _ مشروع المركز المالي310</v>
          </cell>
          <cell r="K656">
            <v>0</v>
          </cell>
          <cell r="L656">
            <v>0</v>
          </cell>
          <cell r="M656">
            <v>104000</v>
          </cell>
          <cell r="N656">
            <v>123821.42</v>
          </cell>
          <cell r="O656">
            <v>0</v>
          </cell>
          <cell r="P656">
            <v>19821.419999999998</v>
          </cell>
          <cell r="Q656">
            <v>-19821.419999999998</v>
          </cell>
        </row>
        <row r="657">
          <cell r="B657">
            <v>201022505</v>
          </cell>
          <cell r="C657" t="str">
            <v>أنظمة</v>
          </cell>
          <cell r="D657" t="str">
            <v>المركز المالي</v>
          </cell>
          <cell r="E657" t="str">
            <v>إلتزامات متداولة</v>
          </cell>
          <cell r="F657" t="str">
            <v>مصاريف مستحقة وأرصدة دائنة أخرى</v>
          </cell>
          <cell r="G657" t="str">
            <v>مقاولي الباطن</v>
          </cell>
          <cell r="H657">
            <v>0</v>
          </cell>
          <cell r="I657" t="str">
            <v>إلتزامات متداولة</v>
          </cell>
          <cell r="J657" t="str">
            <v>مقاول _   سما الهلال _ مشروع كاست الرياض فريملس</v>
          </cell>
          <cell r="K657">
            <v>0</v>
          </cell>
          <cell r="L657">
            <v>1210.46</v>
          </cell>
          <cell r="M657">
            <v>1210.46</v>
          </cell>
          <cell r="N657">
            <v>0</v>
          </cell>
          <cell r="O657">
            <v>0</v>
          </cell>
          <cell r="P657">
            <v>0</v>
          </cell>
          <cell r="Q657">
            <v>0</v>
          </cell>
        </row>
        <row r="658">
          <cell r="B658">
            <v>201023601</v>
          </cell>
          <cell r="C658" t="str">
            <v>أنظمة</v>
          </cell>
          <cell r="D658" t="str">
            <v>المركز المالي</v>
          </cell>
          <cell r="E658" t="str">
            <v>إلتزامات متداولة</v>
          </cell>
          <cell r="F658" t="str">
            <v>مصاريف مستحقة وأرصدة دائنة أخرى</v>
          </cell>
          <cell r="G658" t="str">
            <v>مقاولي الباطن</v>
          </cell>
          <cell r="H658">
            <v>0</v>
          </cell>
          <cell r="I658" t="str">
            <v>إلتزامات متداولة</v>
          </cell>
          <cell r="J658" t="str">
            <v>مقاول _ مؤسسة البلاد الرائدة - ديم بلازا</v>
          </cell>
          <cell r="K658">
            <v>0</v>
          </cell>
          <cell r="L658">
            <v>63758.8</v>
          </cell>
          <cell r="M658">
            <v>63758.8</v>
          </cell>
          <cell r="N658">
            <v>0</v>
          </cell>
          <cell r="O658">
            <v>0</v>
          </cell>
          <cell r="P658">
            <v>0</v>
          </cell>
          <cell r="Q658">
            <v>0</v>
          </cell>
        </row>
        <row r="659">
          <cell r="B659">
            <v>201023603</v>
          </cell>
          <cell r="C659" t="str">
            <v>أنظمة</v>
          </cell>
          <cell r="D659" t="str">
            <v>المركز المالي</v>
          </cell>
          <cell r="E659" t="str">
            <v>إلتزامات متداولة</v>
          </cell>
          <cell r="F659" t="str">
            <v>مصاريف مستحقة وأرصدة دائنة أخرى</v>
          </cell>
          <cell r="G659" t="str">
            <v>مقاولي الباطن</v>
          </cell>
          <cell r="H659">
            <v>0</v>
          </cell>
          <cell r="I659" t="str">
            <v>إلتزامات متداولة</v>
          </cell>
          <cell r="J659" t="str">
            <v>مقاول _ مؤسسة البلاد الرائدة - داري قريش كرتينول</v>
          </cell>
          <cell r="K659">
            <v>0</v>
          </cell>
          <cell r="L659">
            <v>0</v>
          </cell>
          <cell r="M659">
            <v>0</v>
          </cell>
          <cell r="N659">
            <v>0</v>
          </cell>
          <cell r="O659">
            <v>0</v>
          </cell>
          <cell r="P659">
            <v>0</v>
          </cell>
          <cell r="Q659">
            <v>0</v>
          </cell>
        </row>
        <row r="660">
          <cell r="B660">
            <v>201023607</v>
          </cell>
          <cell r="C660" t="str">
            <v>أنظمة</v>
          </cell>
          <cell r="D660" t="str">
            <v>المركز المالي</v>
          </cell>
          <cell r="E660" t="str">
            <v>إلتزامات متداولة</v>
          </cell>
          <cell r="F660" t="str">
            <v>مصاريف مستحقة وأرصدة دائنة أخرى</v>
          </cell>
          <cell r="G660" t="str">
            <v>مقاولي الباطن</v>
          </cell>
          <cell r="H660">
            <v>0</v>
          </cell>
          <cell r="I660" t="str">
            <v>إلتزامات متداولة</v>
          </cell>
          <cell r="J660" t="str">
            <v>مقاول _  البلاد الرائدة - المركز المالى_يوني ديكور</v>
          </cell>
          <cell r="K660">
            <v>21288</v>
          </cell>
          <cell r="L660">
            <v>0</v>
          </cell>
          <cell r="M660">
            <v>0</v>
          </cell>
          <cell r="N660">
            <v>21288</v>
          </cell>
          <cell r="O660">
            <v>0</v>
          </cell>
          <cell r="P660">
            <v>0</v>
          </cell>
          <cell r="Q660">
            <v>0</v>
          </cell>
        </row>
        <row r="661">
          <cell r="B661">
            <v>201023608</v>
          </cell>
          <cell r="C661" t="str">
            <v>أنظمة</v>
          </cell>
          <cell r="D661" t="str">
            <v>المركز المالي</v>
          </cell>
          <cell r="E661" t="str">
            <v>إلتزامات متداولة</v>
          </cell>
          <cell r="F661" t="str">
            <v>مصاريف مستحقة وأرصدة دائنة أخرى</v>
          </cell>
          <cell r="G661" t="str">
            <v>مقاولي الباطن</v>
          </cell>
          <cell r="H661" t="str">
            <v>مقاولي الباطن</v>
          </cell>
          <cell r="I661" t="str">
            <v>إلتزامات متداولة</v>
          </cell>
          <cell r="J661" t="str">
            <v>مقاول _  البلاد الرائدة - المركز المالى_بيتور</v>
          </cell>
          <cell r="K661">
            <v>0</v>
          </cell>
          <cell r="L661">
            <v>751397.44000000006</v>
          </cell>
          <cell r="M661">
            <v>5197023.1500000004</v>
          </cell>
          <cell r="N661">
            <v>5502297</v>
          </cell>
          <cell r="O661">
            <v>0</v>
          </cell>
          <cell r="P661">
            <v>1056671.29</v>
          </cell>
          <cell r="Q661">
            <v>-1056671.29</v>
          </cell>
        </row>
        <row r="662">
          <cell r="B662">
            <v>201023609</v>
          </cell>
          <cell r="C662" t="str">
            <v>أنظمة</v>
          </cell>
          <cell r="D662" t="str">
            <v>المركز المالي</v>
          </cell>
          <cell r="E662" t="str">
            <v>إلتزامات متداولة</v>
          </cell>
          <cell r="F662" t="str">
            <v>مصاريف مستحقة وأرصدة دائنة أخرى</v>
          </cell>
          <cell r="G662" t="str">
            <v>مقاولي الباطن</v>
          </cell>
          <cell r="H662">
            <v>0</v>
          </cell>
          <cell r="I662" t="str">
            <v>إلتزامات متداولة</v>
          </cell>
          <cell r="J662" t="str">
            <v>مقاول _  البلاد الرائدة - سما</v>
          </cell>
          <cell r="K662">
            <v>0</v>
          </cell>
          <cell r="L662">
            <v>102345.15000000001</v>
          </cell>
          <cell r="M662">
            <v>102345.15000000001</v>
          </cell>
          <cell r="N662">
            <v>0</v>
          </cell>
          <cell r="O662">
            <v>0</v>
          </cell>
          <cell r="P662">
            <v>0</v>
          </cell>
          <cell r="Q662">
            <v>0</v>
          </cell>
        </row>
        <row r="663">
          <cell r="B663">
            <v>201023901</v>
          </cell>
          <cell r="C663" t="str">
            <v>أنظمة</v>
          </cell>
          <cell r="D663" t="str">
            <v>المركز المالي</v>
          </cell>
          <cell r="E663" t="str">
            <v>إلتزامات متداولة</v>
          </cell>
          <cell r="F663" t="str">
            <v>مصاريف مستحقة وأرصدة دائنة أخرى</v>
          </cell>
          <cell r="G663" t="str">
            <v>مقاولي الباطن</v>
          </cell>
          <cell r="H663">
            <v>0</v>
          </cell>
          <cell r="I663" t="str">
            <v>إلتزامات متداولة</v>
          </cell>
          <cell r="J663" t="str">
            <v>مقاول _ مؤسسة مواسم التشييد والبناء للمقاولات</v>
          </cell>
          <cell r="K663">
            <v>0</v>
          </cell>
          <cell r="L663">
            <v>0</v>
          </cell>
          <cell r="M663">
            <v>8180.64</v>
          </cell>
          <cell r="N663">
            <v>8180.64</v>
          </cell>
          <cell r="O663">
            <v>0</v>
          </cell>
          <cell r="P663">
            <v>0</v>
          </cell>
          <cell r="Q663">
            <v>0</v>
          </cell>
        </row>
        <row r="664">
          <cell r="B664">
            <v>201024301</v>
          </cell>
          <cell r="C664" t="str">
            <v>أنظمة</v>
          </cell>
          <cell r="D664" t="str">
            <v>المركز المالي</v>
          </cell>
          <cell r="E664" t="str">
            <v>إلتزامات متداولة</v>
          </cell>
          <cell r="F664" t="str">
            <v>مصاريف مستحقة وأرصدة دائنة أخرى</v>
          </cell>
          <cell r="G664" t="str">
            <v>مقاولي الباطن</v>
          </cell>
          <cell r="H664">
            <v>0</v>
          </cell>
          <cell r="I664" t="str">
            <v>إلتزامات متداولة</v>
          </cell>
          <cell r="J664" t="str">
            <v>مقاول _  مؤسسة خالد حمد - مقاولة / حنيف الله -كاست زجاج</v>
          </cell>
          <cell r="K664">
            <v>0</v>
          </cell>
          <cell r="L664">
            <v>7645.8600000000006</v>
          </cell>
          <cell r="M664">
            <v>7645.8600000000006</v>
          </cell>
          <cell r="N664">
            <v>0</v>
          </cell>
          <cell r="O664">
            <v>0</v>
          </cell>
          <cell r="P664">
            <v>0</v>
          </cell>
          <cell r="Q664">
            <v>0</v>
          </cell>
        </row>
        <row r="665">
          <cell r="B665">
            <v>201024302</v>
          </cell>
          <cell r="C665" t="str">
            <v>أنظمة</v>
          </cell>
          <cell r="D665" t="str">
            <v>المركز المالي</v>
          </cell>
          <cell r="E665" t="str">
            <v>إلتزامات متداولة</v>
          </cell>
          <cell r="F665" t="str">
            <v>مصاريف مستحقة وأرصدة دائنة أخرى</v>
          </cell>
          <cell r="G665" t="str">
            <v>مقاولي الباطن</v>
          </cell>
          <cell r="H665" t="str">
            <v>مقاولي الباطن</v>
          </cell>
          <cell r="I665" t="str">
            <v>إلتزامات متداولة</v>
          </cell>
          <cell r="J665" t="str">
            <v xml:space="preserve"> مقاول _ مؤسسة خالد حمد - مقاولة / حنيف الله - شابورجى</v>
          </cell>
          <cell r="K665">
            <v>0</v>
          </cell>
          <cell r="L665">
            <v>0</v>
          </cell>
          <cell r="M665">
            <v>922849.02</v>
          </cell>
          <cell r="N665">
            <v>1251824.8</v>
          </cell>
          <cell r="O665">
            <v>0</v>
          </cell>
          <cell r="P665">
            <v>328975.78000000003</v>
          </cell>
          <cell r="Q665">
            <v>-328975.78000000003</v>
          </cell>
        </row>
        <row r="666">
          <cell r="B666">
            <v>201024306</v>
          </cell>
          <cell r="C666" t="str">
            <v>أنظمة</v>
          </cell>
          <cell r="D666" t="str">
            <v>المركز المالي</v>
          </cell>
          <cell r="E666" t="str">
            <v>إلتزامات متداولة</v>
          </cell>
          <cell r="F666" t="str">
            <v>مصاريف مستحقة وأرصدة دائنة أخرى</v>
          </cell>
          <cell r="G666" t="str">
            <v>مقاولي الباطن</v>
          </cell>
          <cell r="H666">
            <v>0</v>
          </cell>
          <cell r="I666" t="str">
            <v>إلتزامات متداولة</v>
          </cell>
          <cell r="J666" t="str">
            <v xml:space="preserve"> مقاول _ مؤسسة خالد حمد - حنيف الله -مرافق 2</v>
          </cell>
          <cell r="K666">
            <v>0</v>
          </cell>
          <cell r="L666">
            <v>0</v>
          </cell>
          <cell r="M666">
            <v>0</v>
          </cell>
          <cell r="N666">
            <v>0</v>
          </cell>
          <cell r="O666">
            <v>0</v>
          </cell>
          <cell r="P666">
            <v>0</v>
          </cell>
          <cell r="Q666">
            <v>0</v>
          </cell>
        </row>
        <row r="667">
          <cell r="B667">
            <v>201024307</v>
          </cell>
          <cell r="C667" t="str">
            <v>أنظمة</v>
          </cell>
          <cell r="D667" t="str">
            <v>المركز المالي</v>
          </cell>
          <cell r="E667" t="str">
            <v>إلتزامات متداولة</v>
          </cell>
          <cell r="F667" t="str">
            <v>مصاريف مستحقة وأرصدة دائنة أخرى</v>
          </cell>
          <cell r="G667" t="str">
            <v>مقاولي الباطن</v>
          </cell>
          <cell r="H667">
            <v>0</v>
          </cell>
          <cell r="I667" t="str">
            <v>إلتزامات متداولة</v>
          </cell>
          <cell r="J667" t="str">
            <v xml:space="preserve"> مقاول _ مؤسسة خالد حمد -  حنيف - كاب 2 سي موقع 32</v>
          </cell>
          <cell r="K667">
            <v>0</v>
          </cell>
          <cell r="L667">
            <v>10599.37</v>
          </cell>
          <cell r="M667">
            <v>10599.37</v>
          </cell>
          <cell r="N667">
            <v>0</v>
          </cell>
          <cell r="O667">
            <v>0</v>
          </cell>
          <cell r="P667">
            <v>0</v>
          </cell>
          <cell r="Q667">
            <v>0</v>
          </cell>
        </row>
        <row r="668">
          <cell r="B668">
            <v>201024308</v>
          </cell>
          <cell r="C668" t="str">
            <v>أنظمة</v>
          </cell>
          <cell r="D668" t="str">
            <v>المركز المالي</v>
          </cell>
          <cell r="E668" t="str">
            <v>إلتزامات متداولة</v>
          </cell>
          <cell r="F668" t="str">
            <v>مصاريف مستحقة وأرصدة دائنة أخرى</v>
          </cell>
          <cell r="G668" t="str">
            <v>مقاولي الباطن</v>
          </cell>
          <cell r="H668">
            <v>0</v>
          </cell>
          <cell r="I668" t="str">
            <v>إلتزامات متداولة</v>
          </cell>
          <cell r="J668" t="str">
            <v xml:space="preserve"> مقاول _ مؤسسة خالد حمد -  حنيف - كاب 2 سي موقع 34</v>
          </cell>
          <cell r="K668">
            <v>0</v>
          </cell>
          <cell r="L668">
            <v>3766.25</v>
          </cell>
          <cell r="M668">
            <v>3766.25</v>
          </cell>
          <cell r="N668">
            <v>0</v>
          </cell>
          <cell r="O668">
            <v>0</v>
          </cell>
          <cell r="P668">
            <v>0</v>
          </cell>
          <cell r="Q668">
            <v>0</v>
          </cell>
        </row>
        <row r="669">
          <cell r="B669">
            <v>201024310</v>
          </cell>
          <cell r="C669" t="str">
            <v>أنظمة</v>
          </cell>
          <cell r="D669" t="str">
            <v>المركز المالي</v>
          </cell>
          <cell r="E669" t="str">
            <v>إلتزامات متداولة</v>
          </cell>
          <cell r="F669" t="str">
            <v>مصاريف مستحقة وأرصدة دائنة أخرى</v>
          </cell>
          <cell r="G669" t="str">
            <v>مقاولي الباطن</v>
          </cell>
          <cell r="H669">
            <v>0</v>
          </cell>
          <cell r="I669" t="str">
            <v>إلتزامات متداولة</v>
          </cell>
          <cell r="J669" t="str">
            <v xml:space="preserve"> مقاول _ مؤسسة خالد حمد - مقاولة / حنيف الله - ساب</v>
          </cell>
          <cell r="K669">
            <v>0</v>
          </cell>
          <cell r="L669">
            <v>1980.2</v>
          </cell>
          <cell r="M669">
            <v>3996.84</v>
          </cell>
          <cell r="N669">
            <v>2016.64</v>
          </cell>
          <cell r="O669">
            <v>0</v>
          </cell>
          <cell r="P669">
            <v>0</v>
          </cell>
          <cell r="Q669">
            <v>0</v>
          </cell>
        </row>
        <row r="670">
          <cell r="B670">
            <v>201024506</v>
          </cell>
          <cell r="C670" t="str">
            <v>أنظمة</v>
          </cell>
          <cell r="D670" t="str">
            <v>المركز المالي</v>
          </cell>
          <cell r="E670" t="str">
            <v>إلتزامات متداولة</v>
          </cell>
          <cell r="F670" t="str">
            <v>مصاريف مستحقة وأرصدة دائنة أخرى</v>
          </cell>
          <cell r="G670" t="str">
            <v>مقاولي الباطن</v>
          </cell>
          <cell r="H670">
            <v>0</v>
          </cell>
          <cell r="I670" t="str">
            <v>إلتزامات متداولة</v>
          </cell>
          <cell r="J670" t="str">
            <v>مقاول _ مؤسسة عبد العزيز معيوف / المطار</v>
          </cell>
          <cell r="K670">
            <v>0</v>
          </cell>
          <cell r="L670">
            <v>5615.9000000000005</v>
          </cell>
          <cell r="M670">
            <v>5615.9000000000005</v>
          </cell>
          <cell r="N670">
            <v>0</v>
          </cell>
          <cell r="O670">
            <v>0</v>
          </cell>
          <cell r="P670">
            <v>0</v>
          </cell>
          <cell r="Q670">
            <v>0</v>
          </cell>
        </row>
        <row r="671">
          <cell r="B671">
            <v>201024507</v>
          </cell>
          <cell r="C671" t="str">
            <v>أنظمة</v>
          </cell>
          <cell r="D671" t="str">
            <v>المركز المالي</v>
          </cell>
          <cell r="E671" t="str">
            <v>إلتزامات متداولة</v>
          </cell>
          <cell r="F671" t="str">
            <v>مصاريف مستحقة وأرصدة دائنة أخرى</v>
          </cell>
          <cell r="G671" t="str">
            <v>مقاولي الباطن</v>
          </cell>
          <cell r="H671">
            <v>0</v>
          </cell>
          <cell r="I671" t="str">
            <v>إلتزامات متداولة</v>
          </cell>
          <cell r="J671" t="str">
            <v>مقاول _ مؤسسة عبد العزيز معيوف _ايبسو الدمام</v>
          </cell>
          <cell r="K671">
            <v>0</v>
          </cell>
          <cell r="L671">
            <v>16328.18</v>
          </cell>
          <cell r="M671">
            <v>16328.18</v>
          </cell>
          <cell r="N671">
            <v>0</v>
          </cell>
          <cell r="O671">
            <v>0</v>
          </cell>
          <cell r="P671">
            <v>0</v>
          </cell>
          <cell r="Q671">
            <v>0</v>
          </cell>
        </row>
        <row r="672">
          <cell r="B672">
            <v>201024510</v>
          </cell>
          <cell r="C672" t="str">
            <v>أنظمة</v>
          </cell>
          <cell r="D672" t="str">
            <v>المركز المالي</v>
          </cell>
          <cell r="E672" t="str">
            <v>إلتزامات متداولة</v>
          </cell>
          <cell r="F672" t="str">
            <v>مصاريف مستحقة وأرصدة دائنة أخرى</v>
          </cell>
          <cell r="G672" t="str">
            <v>مقاولي الباطن</v>
          </cell>
          <cell r="H672">
            <v>0</v>
          </cell>
          <cell r="I672" t="str">
            <v>إلتزامات متداولة</v>
          </cell>
          <cell r="J672" t="str">
            <v>مقاول _ مؤسسة عبد العزيز معيوف _ارامكو اكس 10124</v>
          </cell>
          <cell r="K672">
            <v>0</v>
          </cell>
          <cell r="L672">
            <v>0</v>
          </cell>
          <cell r="M672">
            <v>102976.24</v>
          </cell>
          <cell r="N672">
            <v>102976.24</v>
          </cell>
          <cell r="O672">
            <v>0</v>
          </cell>
          <cell r="P672">
            <v>0</v>
          </cell>
          <cell r="Q672">
            <v>0</v>
          </cell>
        </row>
        <row r="673">
          <cell r="B673">
            <v>201024701</v>
          </cell>
          <cell r="C673" t="str">
            <v>أنظمة</v>
          </cell>
          <cell r="D673" t="str">
            <v>المركز المالي</v>
          </cell>
          <cell r="E673" t="str">
            <v>إلتزامات متداولة</v>
          </cell>
          <cell r="F673" t="str">
            <v>مصاريف مستحقة وأرصدة دائنة أخرى</v>
          </cell>
          <cell r="G673" t="str">
            <v>مقاولي الباطن</v>
          </cell>
          <cell r="H673">
            <v>0</v>
          </cell>
          <cell r="I673" t="str">
            <v>إلتزامات متداولة</v>
          </cell>
          <cell r="J673" t="str">
            <v>مقاول _ ليان نواف علي الحنان _سليمان الحبيب جده</v>
          </cell>
          <cell r="K673">
            <v>0</v>
          </cell>
          <cell r="L673">
            <v>0</v>
          </cell>
          <cell r="M673">
            <v>139033.39000000001</v>
          </cell>
          <cell r="N673">
            <v>139033.39000000001</v>
          </cell>
          <cell r="O673">
            <v>0</v>
          </cell>
          <cell r="P673">
            <v>0</v>
          </cell>
          <cell r="Q673">
            <v>0</v>
          </cell>
        </row>
        <row r="674">
          <cell r="B674">
            <v>201024801</v>
          </cell>
          <cell r="C674" t="str">
            <v>أنظمة</v>
          </cell>
          <cell r="D674" t="str">
            <v>المركز المالي</v>
          </cell>
          <cell r="E674" t="str">
            <v>إلتزامات متداولة</v>
          </cell>
          <cell r="F674" t="str">
            <v>مصاريف مستحقة وأرصدة دائنة أخرى</v>
          </cell>
          <cell r="G674" t="str">
            <v>مقاولي الباطن</v>
          </cell>
          <cell r="H674" t="str">
            <v>مقاولي الباطن</v>
          </cell>
          <cell r="I674" t="str">
            <v>إلتزامات متداولة</v>
          </cell>
          <cell r="J674" t="str">
            <v>مقاول _ شركة هند ناصر الدوسرى - المرجان</v>
          </cell>
          <cell r="K674">
            <v>0</v>
          </cell>
          <cell r="L674">
            <v>0</v>
          </cell>
          <cell r="M674">
            <v>10158</v>
          </cell>
          <cell r="N674">
            <v>15663.23</v>
          </cell>
          <cell r="O674">
            <v>0</v>
          </cell>
          <cell r="P674">
            <v>5505.23</v>
          </cell>
          <cell r="Q674">
            <v>-5505.23</v>
          </cell>
        </row>
        <row r="675">
          <cell r="B675">
            <v>201025205</v>
          </cell>
          <cell r="C675" t="str">
            <v>أنظمة</v>
          </cell>
          <cell r="D675" t="str">
            <v>المركز المالي</v>
          </cell>
          <cell r="E675" t="str">
            <v>إلتزامات متداولة</v>
          </cell>
          <cell r="F675" t="str">
            <v>مصاريف مستحقة وأرصدة دائنة أخرى</v>
          </cell>
          <cell r="G675" t="str">
            <v>مقاولي الباطن</v>
          </cell>
          <cell r="H675" t="str">
            <v>مقاولي الباطن</v>
          </cell>
          <cell r="I675" t="str">
            <v>إلتزامات متداولة</v>
          </cell>
          <cell r="J675" t="str">
            <v>مقاول_ مؤسسة عزيز سالم العمارى _مشروع فريسينيه/شمس الدين</v>
          </cell>
          <cell r="K675">
            <v>0</v>
          </cell>
          <cell r="L675">
            <v>50296.450000000004</v>
          </cell>
          <cell r="M675">
            <v>134326.84</v>
          </cell>
          <cell r="N675">
            <v>84725.62</v>
          </cell>
          <cell r="O675">
            <v>0</v>
          </cell>
          <cell r="P675">
            <v>695.23000000001048</v>
          </cell>
          <cell r="Q675">
            <v>-695.23000000001048</v>
          </cell>
        </row>
        <row r="676">
          <cell r="B676">
            <v>201025206</v>
          </cell>
          <cell r="C676" t="str">
            <v>أنظمة</v>
          </cell>
          <cell r="D676" t="str">
            <v>المركز المالي</v>
          </cell>
          <cell r="E676" t="str">
            <v>إلتزامات متداولة</v>
          </cell>
          <cell r="F676" t="str">
            <v>مصاريف مستحقة وأرصدة دائنة أخرى</v>
          </cell>
          <cell r="G676" t="str">
            <v>مقاولي الباطن</v>
          </cell>
          <cell r="H676">
            <v>0</v>
          </cell>
          <cell r="I676" t="str">
            <v>إلتزامات متداولة</v>
          </cell>
          <cell r="J676" t="str">
            <v>مقاول_ مؤسسة عزيز سالم العمارى _مشروع القدية /شمس الدين</v>
          </cell>
          <cell r="K676">
            <v>0</v>
          </cell>
          <cell r="L676">
            <v>1802.9</v>
          </cell>
          <cell r="M676">
            <v>15000</v>
          </cell>
          <cell r="N676">
            <v>13197.1</v>
          </cell>
          <cell r="O676">
            <v>0</v>
          </cell>
          <cell r="P676">
            <v>0</v>
          </cell>
          <cell r="Q676">
            <v>0</v>
          </cell>
        </row>
        <row r="677">
          <cell r="B677">
            <v>201025207</v>
          </cell>
          <cell r="C677" t="str">
            <v>أنظمة</v>
          </cell>
          <cell r="D677" t="str">
            <v>المركز المالي</v>
          </cell>
          <cell r="E677" t="str">
            <v>إلتزامات متداولة</v>
          </cell>
          <cell r="F677" t="str">
            <v>مصاريف مستحقة وأرصدة دائنة أخرى</v>
          </cell>
          <cell r="G677" t="str">
            <v>مقاولي الباطن</v>
          </cell>
          <cell r="H677">
            <v>0</v>
          </cell>
          <cell r="I677" t="str">
            <v>إلتزامات متداولة</v>
          </cell>
          <cell r="J677" t="str">
            <v>مقاول_ مؤسسة عزيز سالم العمارى _مشروع جامعة الغد _شمس الدين</v>
          </cell>
          <cell r="K677">
            <v>0</v>
          </cell>
          <cell r="L677">
            <v>0</v>
          </cell>
          <cell r="M677">
            <v>55000</v>
          </cell>
          <cell r="N677">
            <v>55000</v>
          </cell>
          <cell r="O677">
            <v>0</v>
          </cell>
          <cell r="P677">
            <v>0</v>
          </cell>
          <cell r="Q677">
            <v>0</v>
          </cell>
        </row>
        <row r="678">
          <cell r="B678">
            <v>201025301</v>
          </cell>
          <cell r="C678" t="str">
            <v>أنظمة</v>
          </cell>
          <cell r="D678" t="str">
            <v>المركز المالي</v>
          </cell>
          <cell r="E678" t="str">
            <v>إلتزامات متداولة</v>
          </cell>
          <cell r="F678" t="str">
            <v>مصاريف مستحقة وأرصدة دائنة أخرى</v>
          </cell>
          <cell r="G678" t="str">
            <v>مقاولي الباطن</v>
          </cell>
          <cell r="H678" t="str">
            <v>مقاولي الباطن</v>
          </cell>
          <cell r="I678" t="str">
            <v>إلتزامات متداولة</v>
          </cell>
          <cell r="J678" t="str">
            <v>مؤسسة التعمير المميزه  _ مشروع مستشفي الحبيب</v>
          </cell>
          <cell r="K678">
            <v>0</v>
          </cell>
          <cell r="L678">
            <v>0</v>
          </cell>
          <cell r="M678">
            <v>62471</v>
          </cell>
          <cell r="N678">
            <v>63014.25</v>
          </cell>
          <cell r="O678">
            <v>0</v>
          </cell>
          <cell r="P678">
            <v>543.25</v>
          </cell>
          <cell r="Q678">
            <v>-543.25</v>
          </cell>
        </row>
        <row r="679">
          <cell r="B679">
            <v>201026001</v>
          </cell>
          <cell r="C679" t="str">
            <v>أنظمة</v>
          </cell>
          <cell r="D679" t="str">
            <v>المركز المالي</v>
          </cell>
          <cell r="E679" t="str">
            <v>إلتزامات متداولة</v>
          </cell>
          <cell r="F679" t="str">
            <v>مصاريف مستحقة وأرصدة دائنة أخرى</v>
          </cell>
          <cell r="G679" t="str">
            <v>مقاولي الباطن</v>
          </cell>
          <cell r="H679">
            <v>0</v>
          </cell>
          <cell r="I679" t="str">
            <v>إلتزامات متداولة</v>
          </cell>
          <cell r="J679" t="str">
            <v>مقاول _شركة عصام قباني _ANM_وPO.200500100</v>
          </cell>
          <cell r="K679">
            <v>0</v>
          </cell>
          <cell r="L679">
            <v>0</v>
          </cell>
          <cell r="M679">
            <v>74880.14</v>
          </cell>
          <cell r="N679">
            <v>74880.14</v>
          </cell>
          <cell r="O679">
            <v>0</v>
          </cell>
          <cell r="P679">
            <v>0</v>
          </cell>
          <cell r="Q679">
            <v>0</v>
          </cell>
        </row>
        <row r="680">
          <cell r="B680">
            <v>201026002</v>
          </cell>
          <cell r="C680" t="str">
            <v>أنظمة</v>
          </cell>
          <cell r="D680" t="str">
            <v>المركز المالي</v>
          </cell>
          <cell r="E680" t="str">
            <v>إلتزامات متداولة</v>
          </cell>
          <cell r="F680" t="str">
            <v>مصاريف مستحقة وأرصدة دائنة أخرى</v>
          </cell>
          <cell r="G680" t="str">
            <v>مقاولي الباطن</v>
          </cell>
          <cell r="H680" t="str">
            <v>مقاولي الباطن</v>
          </cell>
          <cell r="I680" t="str">
            <v>إلتزامات متداولة</v>
          </cell>
          <cell r="J680" t="str">
            <v>مقاول _شركة عصام قباني _ مدارس مسك</v>
          </cell>
          <cell r="K680">
            <v>0</v>
          </cell>
          <cell r="L680">
            <v>0</v>
          </cell>
          <cell r="M680">
            <v>286345</v>
          </cell>
          <cell r="N680">
            <v>301853.45</v>
          </cell>
          <cell r="O680">
            <v>0</v>
          </cell>
          <cell r="P680">
            <v>15508.450000000012</v>
          </cell>
          <cell r="Q680">
            <v>-15508.450000000012</v>
          </cell>
        </row>
        <row r="681">
          <cell r="B681">
            <v>201026201</v>
          </cell>
          <cell r="C681" t="str">
            <v>أنظمة</v>
          </cell>
          <cell r="D681" t="str">
            <v>المركز المالي</v>
          </cell>
          <cell r="E681" t="str">
            <v>إلتزامات متداولة</v>
          </cell>
          <cell r="F681" t="str">
            <v>مصاريف مستحقة وأرصدة دائنة أخرى</v>
          </cell>
          <cell r="G681" t="str">
            <v>مقاولي الباطن</v>
          </cell>
          <cell r="H681" t="str">
            <v>مقاولي الباطن</v>
          </cell>
          <cell r="I681" t="str">
            <v>إلتزامات متداولة</v>
          </cell>
          <cell r="J681" t="str">
            <v>مقاول _شركة مصنع درفات _ سليمان الحبيب</v>
          </cell>
          <cell r="K681">
            <v>0</v>
          </cell>
          <cell r="L681">
            <v>0</v>
          </cell>
          <cell r="M681">
            <v>269000</v>
          </cell>
          <cell r="N681">
            <v>342496</v>
          </cell>
          <cell r="O681">
            <v>0</v>
          </cell>
          <cell r="P681">
            <v>73496</v>
          </cell>
          <cell r="Q681">
            <v>-73496</v>
          </cell>
        </row>
        <row r="682">
          <cell r="B682">
            <v>201026501</v>
          </cell>
          <cell r="C682" t="str">
            <v>أنظمة</v>
          </cell>
          <cell r="D682" t="str">
            <v>المركز المالي</v>
          </cell>
          <cell r="E682" t="str">
            <v>إلتزامات متداولة</v>
          </cell>
          <cell r="F682" t="str">
            <v>مصاريف مستحقة وأرصدة دائنة أخرى</v>
          </cell>
          <cell r="G682" t="str">
            <v>مقاولي الباطن</v>
          </cell>
          <cell r="H682">
            <v>0</v>
          </cell>
          <cell r="I682" t="str">
            <v>إلتزامات متداولة</v>
          </cell>
          <cell r="J682" t="str">
            <v>مقاول _عوض احمد فرغلي حسن _دهان جيزان</v>
          </cell>
          <cell r="K682">
            <v>0</v>
          </cell>
          <cell r="L682">
            <v>0</v>
          </cell>
          <cell r="M682">
            <v>65371</v>
          </cell>
          <cell r="N682">
            <v>65371</v>
          </cell>
          <cell r="O682">
            <v>0</v>
          </cell>
          <cell r="P682">
            <v>0</v>
          </cell>
          <cell r="Q682">
            <v>0</v>
          </cell>
        </row>
        <row r="683">
          <cell r="B683">
            <v>201026503</v>
          </cell>
          <cell r="C683" t="str">
            <v>أنظمة</v>
          </cell>
          <cell r="D683" t="str">
            <v>المركز المالي</v>
          </cell>
          <cell r="E683" t="str">
            <v>إلتزامات متداولة</v>
          </cell>
          <cell r="F683" t="str">
            <v>مصاريف مستحقة وأرصدة دائنة أخرى</v>
          </cell>
          <cell r="G683" t="str">
            <v>مقاولي الباطن</v>
          </cell>
          <cell r="H683" t="str">
            <v>مقاولي الباطن</v>
          </cell>
          <cell r="I683" t="str">
            <v>إلتزامات متداولة</v>
          </cell>
          <cell r="J683" t="str">
            <v>ورشة حلول الصناعة-سابك ازميل</v>
          </cell>
          <cell r="K683">
            <v>0</v>
          </cell>
          <cell r="L683">
            <v>3105</v>
          </cell>
          <cell r="M683">
            <v>0</v>
          </cell>
          <cell r="N683">
            <v>0</v>
          </cell>
          <cell r="O683">
            <v>0</v>
          </cell>
          <cell r="P683">
            <v>3105</v>
          </cell>
          <cell r="Q683">
            <v>-3105</v>
          </cell>
        </row>
        <row r="684">
          <cell r="B684">
            <v>201026701</v>
          </cell>
          <cell r="C684" t="str">
            <v>أنظمة</v>
          </cell>
          <cell r="D684" t="str">
            <v>المركز المالي</v>
          </cell>
          <cell r="E684" t="str">
            <v>إلتزامات متداولة</v>
          </cell>
          <cell r="F684" t="str">
            <v>مصاريف مستحقة وأرصدة دائنة أخرى</v>
          </cell>
          <cell r="G684" t="str">
            <v>مقاولي الباطن</v>
          </cell>
          <cell r="H684">
            <v>0</v>
          </cell>
          <cell r="I684" t="str">
            <v>إلتزامات متداولة</v>
          </cell>
          <cell r="J684" t="str">
            <v>مقاول _ شركة راك السعودية الصناعية</v>
          </cell>
          <cell r="K684">
            <v>0</v>
          </cell>
          <cell r="L684">
            <v>0</v>
          </cell>
          <cell r="M684">
            <v>0</v>
          </cell>
          <cell r="N684">
            <v>0</v>
          </cell>
          <cell r="O684">
            <v>0</v>
          </cell>
          <cell r="P684">
            <v>0</v>
          </cell>
          <cell r="Q684">
            <v>0</v>
          </cell>
        </row>
        <row r="685">
          <cell r="B685">
            <v>201026901</v>
          </cell>
          <cell r="C685" t="str">
            <v>أنظمة</v>
          </cell>
          <cell r="D685" t="str">
            <v>المركز المالي</v>
          </cell>
          <cell r="E685" t="str">
            <v>إلتزامات متداولة</v>
          </cell>
          <cell r="F685" t="str">
            <v>مصاريف مستحقة وأرصدة دائنة أخرى</v>
          </cell>
          <cell r="G685" t="str">
            <v>مقاولي الباطن</v>
          </cell>
          <cell r="H685" t="str">
            <v>مقاولي الباطن</v>
          </cell>
          <cell r="I685" t="str">
            <v>إلتزامات متداولة</v>
          </cell>
          <cell r="J685" t="str">
            <v>مقاول_ اتقن المتحده_ازميل  المطرفية _ رانا</v>
          </cell>
          <cell r="K685">
            <v>0</v>
          </cell>
          <cell r="L685">
            <v>52262.06</v>
          </cell>
          <cell r="M685">
            <v>65595.930000000008</v>
          </cell>
          <cell r="N685">
            <v>13600</v>
          </cell>
          <cell r="O685">
            <v>0</v>
          </cell>
          <cell r="P685">
            <v>266.1299999999901</v>
          </cell>
          <cell r="Q685">
            <v>-266.1299999999901</v>
          </cell>
        </row>
        <row r="686">
          <cell r="B686">
            <v>201026902</v>
          </cell>
          <cell r="C686" t="str">
            <v>أنظمة</v>
          </cell>
          <cell r="D686" t="str">
            <v>المركز المالي</v>
          </cell>
          <cell r="E686" t="str">
            <v>إلتزامات متداولة</v>
          </cell>
          <cell r="F686" t="str">
            <v>مصاريف مستحقة وأرصدة دائنة أخرى</v>
          </cell>
          <cell r="G686" t="str">
            <v>مقاولي الباطن</v>
          </cell>
          <cell r="H686">
            <v>0</v>
          </cell>
          <cell r="I686" t="str">
            <v>إلتزامات متداولة</v>
          </cell>
          <cell r="J686" t="str">
            <v>مقاول_ اتقن المتحده_ازميل  ارامكو 1</v>
          </cell>
          <cell r="K686">
            <v>0</v>
          </cell>
          <cell r="L686">
            <v>1004.07</v>
          </cell>
          <cell r="M686">
            <v>8000</v>
          </cell>
          <cell r="N686">
            <v>6995.93</v>
          </cell>
          <cell r="O686">
            <v>0</v>
          </cell>
          <cell r="P686">
            <v>0</v>
          </cell>
          <cell r="Q686">
            <v>0</v>
          </cell>
        </row>
        <row r="687">
          <cell r="B687">
            <v>201027001</v>
          </cell>
          <cell r="C687" t="str">
            <v>أنظمة</v>
          </cell>
          <cell r="D687" t="str">
            <v>المركز المالي</v>
          </cell>
          <cell r="E687" t="str">
            <v>إلتزامات متداولة</v>
          </cell>
          <cell r="F687" t="str">
            <v>مصاريف مستحقة وأرصدة دائنة أخرى</v>
          </cell>
          <cell r="G687" t="str">
            <v>مقاولي الباطن</v>
          </cell>
          <cell r="H687">
            <v>0</v>
          </cell>
          <cell r="I687" t="str">
            <v>إلتزامات متداولة</v>
          </cell>
          <cell r="J687" t="str">
            <v>مقاول _ سكاب  للمقاولات العامة _ مدارس مسك</v>
          </cell>
          <cell r="K687">
            <v>0</v>
          </cell>
          <cell r="L687">
            <v>0</v>
          </cell>
          <cell r="M687">
            <v>124326.96</v>
          </cell>
          <cell r="N687">
            <v>124326.96</v>
          </cell>
          <cell r="O687">
            <v>0</v>
          </cell>
          <cell r="P687">
            <v>0</v>
          </cell>
          <cell r="Q687">
            <v>0</v>
          </cell>
        </row>
        <row r="688">
          <cell r="B688">
            <v>201027101</v>
          </cell>
          <cell r="C688" t="str">
            <v>أنظمة</v>
          </cell>
          <cell r="D688" t="str">
            <v>المركز المالي</v>
          </cell>
          <cell r="E688" t="str">
            <v>أصول متداولة</v>
          </cell>
          <cell r="F688" t="str">
            <v>مصاريف مقدمة وأرصدة مدينة أخرى (بالصافي)</v>
          </cell>
          <cell r="G688" t="str">
            <v>موردون - دفعات مقدمة</v>
          </cell>
          <cell r="H688" t="str">
            <v>مقاول القوة السوداء</v>
          </cell>
          <cell r="I688" t="str">
            <v>أصول متداولة</v>
          </cell>
          <cell r="J688" t="str">
            <v>مقاول _  القوة السوداء للمقاولات_ kfed 310</v>
          </cell>
          <cell r="K688">
            <v>0</v>
          </cell>
          <cell r="L688">
            <v>0</v>
          </cell>
          <cell r="M688">
            <v>47150</v>
          </cell>
          <cell r="N688">
            <v>0</v>
          </cell>
          <cell r="O688">
            <v>47150</v>
          </cell>
          <cell r="P688">
            <v>0</v>
          </cell>
          <cell r="Q688">
            <v>47150</v>
          </cell>
        </row>
        <row r="689">
          <cell r="B689">
            <v>201027401</v>
          </cell>
          <cell r="C689" t="str">
            <v>أنظمة</v>
          </cell>
          <cell r="D689" t="str">
            <v>المركز المالي</v>
          </cell>
          <cell r="E689" t="str">
            <v>إلتزامات متداولة</v>
          </cell>
          <cell r="F689" t="str">
            <v>مصاريف مستحقة وأرصدة دائنة أخرى</v>
          </cell>
          <cell r="G689" t="str">
            <v>مقاولي الباطن</v>
          </cell>
          <cell r="H689" t="str">
            <v>مقاولي الباطن</v>
          </cell>
          <cell r="I689" t="str">
            <v>إلتزامات متداولة</v>
          </cell>
          <cell r="J689" t="str">
            <v>مقاول_شركة معالي المحدوده _ارامكو 1</v>
          </cell>
          <cell r="K689">
            <v>0</v>
          </cell>
          <cell r="L689">
            <v>1514.5599990000001</v>
          </cell>
          <cell r="M689">
            <v>0</v>
          </cell>
          <cell r="N689">
            <v>0</v>
          </cell>
          <cell r="O689">
            <v>0</v>
          </cell>
          <cell r="P689">
            <v>1514.5599990000001</v>
          </cell>
          <cell r="Q689">
            <v>-1514.5599990000001</v>
          </cell>
        </row>
        <row r="690">
          <cell r="B690">
            <v>201027501</v>
          </cell>
          <cell r="C690" t="str">
            <v>أنظمة</v>
          </cell>
          <cell r="D690" t="str">
            <v>المركز المالي</v>
          </cell>
          <cell r="E690" t="str">
            <v>إلتزامات متداولة</v>
          </cell>
          <cell r="F690" t="str">
            <v>مصاريف مستحقة وأرصدة دائنة أخرى</v>
          </cell>
          <cell r="G690" t="str">
            <v>مقاولي الباطن</v>
          </cell>
          <cell r="H690" t="str">
            <v>مقاولي الباطن</v>
          </cell>
          <cell r="I690" t="str">
            <v>إلتزامات متداولة</v>
          </cell>
          <cell r="J690" t="str">
            <v>مقاول_  مؤسسة زاخر الرائدة التجارية-مستشفى المرجان</v>
          </cell>
          <cell r="K690">
            <v>0</v>
          </cell>
          <cell r="L690">
            <v>0</v>
          </cell>
          <cell r="M690">
            <v>13000</v>
          </cell>
          <cell r="N690">
            <v>22973.850000000002</v>
          </cell>
          <cell r="O690">
            <v>0</v>
          </cell>
          <cell r="P690">
            <v>9973.8500000000022</v>
          </cell>
          <cell r="Q690">
            <v>-9973.8500000000022</v>
          </cell>
        </row>
        <row r="691">
          <cell r="B691">
            <v>201027601</v>
          </cell>
          <cell r="C691" t="str">
            <v>أنظمة</v>
          </cell>
          <cell r="D691" t="str">
            <v>المركز المالي</v>
          </cell>
          <cell r="E691" t="str">
            <v>إلتزامات متداولة</v>
          </cell>
          <cell r="F691" t="str">
            <v>مصاريف مستحقة وأرصدة دائنة أخرى</v>
          </cell>
          <cell r="G691" t="str">
            <v>مقاولي الباطن</v>
          </cell>
          <cell r="H691" t="str">
            <v>مقاولي الباطن</v>
          </cell>
          <cell r="I691" t="str">
            <v>إلتزامات متداولة</v>
          </cell>
          <cell r="J691" t="str">
            <v>مقاول _ ساري الليل تركيب المشاريع</v>
          </cell>
          <cell r="K691">
            <v>0</v>
          </cell>
          <cell r="L691">
            <v>403560.29000000004</v>
          </cell>
          <cell r="M691">
            <v>1149216.9099999999</v>
          </cell>
          <cell r="N691">
            <v>758026.61</v>
          </cell>
          <cell r="O691">
            <v>0</v>
          </cell>
          <cell r="P691">
            <v>12369.989999999991</v>
          </cell>
          <cell r="Q691">
            <v>-12369.989999999991</v>
          </cell>
        </row>
        <row r="692">
          <cell r="B692">
            <v>201027602</v>
          </cell>
          <cell r="C692" t="str">
            <v>أنظمة</v>
          </cell>
          <cell r="D692" t="str">
            <v>المركز المالي</v>
          </cell>
          <cell r="E692" t="str">
            <v>إلتزامات متداولة</v>
          </cell>
          <cell r="F692" t="str">
            <v>مصاريف مستحقة وأرصدة دائنة أخرى</v>
          </cell>
          <cell r="G692" t="str">
            <v>مقاولي الباطن</v>
          </cell>
          <cell r="H692" t="str">
            <v>مقاولي الباطن</v>
          </cell>
          <cell r="I692" t="str">
            <v>إلتزامات متداولة</v>
          </cell>
          <cell r="J692" t="str">
            <v>مقاول عمالة _ ساري الليل</v>
          </cell>
          <cell r="K692">
            <v>0</v>
          </cell>
          <cell r="L692">
            <v>0</v>
          </cell>
          <cell r="M692">
            <v>2960086.25</v>
          </cell>
          <cell r="N692">
            <v>4131596.25</v>
          </cell>
          <cell r="O692">
            <v>0</v>
          </cell>
          <cell r="P692">
            <v>1171510</v>
          </cell>
          <cell r="Q692">
            <v>-1171510</v>
          </cell>
        </row>
        <row r="693">
          <cell r="B693">
            <v>201027701</v>
          </cell>
          <cell r="C693" t="str">
            <v>أنظمة</v>
          </cell>
          <cell r="D693" t="str">
            <v>المركز المالي</v>
          </cell>
          <cell r="E693" t="str">
            <v>إلتزامات متداولة</v>
          </cell>
          <cell r="F693" t="str">
            <v>مصاريف مستحقة وأرصدة دائنة أخرى</v>
          </cell>
          <cell r="G693" t="str">
            <v>مقاولي الباطن</v>
          </cell>
          <cell r="H693" t="str">
            <v>مقاولي الباطن</v>
          </cell>
          <cell r="I693" t="str">
            <v>إلتزامات متداولة</v>
          </cell>
          <cell r="J693" t="str">
            <v>مؤسسه الكسب الطيب مقاول _ شاهد محمد _مشروع المعقليه</v>
          </cell>
          <cell r="K693">
            <v>0</v>
          </cell>
          <cell r="L693">
            <v>902.32</v>
          </cell>
          <cell r="M693">
            <v>0</v>
          </cell>
          <cell r="N693">
            <v>0</v>
          </cell>
          <cell r="O693">
            <v>0</v>
          </cell>
          <cell r="P693">
            <v>902.32</v>
          </cell>
          <cell r="Q693">
            <v>-902.32</v>
          </cell>
        </row>
        <row r="694">
          <cell r="B694">
            <v>201027801</v>
          </cell>
          <cell r="C694" t="str">
            <v>أنظمة</v>
          </cell>
          <cell r="D694" t="str">
            <v>المركز المالي</v>
          </cell>
          <cell r="E694" t="str">
            <v>إلتزامات متداولة</v>
          </cell>
          <cell r="F694" t="str">
            <v>مصاريف مستحقة وأرصدة دائنة أخرى</v>
          </cell>
          <cell r="G694" t="str">
            <v>مقاولي الباطن</v>
          </cell>
          <cell r="H694" t="str">
            <v>مقاولي الباطن</v>
          </cell>
          <cell r="I694" t="str">
            <v>إلتزامات متداولة</v>
          </cell>
          <cell r="J694" t="str">
            <v>مقاول _ مركز جوداء للحدادة والالمنيوم _ المعقلية</v>
          </cell>
          <cell r="K694">
            <v>0</v>
          </cell>
          <cell r="L694">
            <v>1394.349999</v>
          </cell>
          <cell r="M694">
            <v>0</v>
          </cell>
          <cell r="N694">
            <v>0</v>
          </cell>
          <cell r="O694">
            <v>0</v>
          </cell>
          <cell r="P694">
            <v>1394.349999</v>
          </cell>
          <cell r="Q694">
            <v>-1394.349999</v>
          </cell>
        </row>
        <row r="695">
          <cell r="B695">
            <v>201027901</v>
          </cell>
          <cell r="C695" t="str">
            <v>أنظمة</v>
          </cell>
          <cell r="D695" t="str">
            <v>المركز المالي</v>
          </cell>
          <cell r="E695" t="str">
            <v>إلتزامات متداولة</v>
          </cell>
          <cell r="F695" t="str">
            <v>مصاريف مستحقة وأرصدة دائنة أخرى</v>
          </cell>
          <cell r="G695" t="str">
            <v>مقاولي الباطن</v>
          </cell>
          <cell r="H695" t="str">
            <v>مقاولي الباطن</v>
          </cell>
          <cell r="I695" t="str">
            <v>إلتزامات متداولة</v>
          </cell>
          <cell r="J695" t="str">
            <v>مقاول _مؤسسة عثمان علي عبدالعزيز العجروشى</v>
          </cell>
          <cell r="K695">
            <v>0</v>
          </cell>
          <cell r="L695">
            <v>0</v>
          </cell>
          <cell r="M695">
            <v>472086</v>
          </cell>
          <cell r="N695">
            <v>590302.44000000006</v>
          </cell>
          <cell r="O695">
            <v>0</v>
          </cell>
          <cell r="P695">
            <v>118216.44000000006</v>
          </cell>
          <cell r="Q695">
            <v>-118216.44000000006</v>
          </cell>
        </row>
        <row r="696">
          <cell r="B696">
            <v>201028001</v>
          </cell>
          <cell r="C696" t="str">
            <v>أنظمة</v>
          </cell>
          <cell r="D696" t="str">
            <v>المركز المالي</v>
          </cell>
          <cell r="E696" t="str">
            <v>إلتزامات متداولة</v>
          </cell>
          <cell r="F696" t="str">
            <v>مصاريف مستحقة وأرصدة دائنة أخرى</v>
          </cell>
          <cell r="G696" t="str">
            <v>مقاولي الباطن</v>
          </cell>
          <cell r="H696" t="str">
            <v>مقاولي الباطن</v>
          </cell>
          <cell r="I696" t="str">
            <v>إلتزامات متداولة</v>
          </cell>
          <cell r="J696" t="str">
            <v>مقاول _ دوائر الاساس للمقاولات(عدنان بكر سابقا) _ ارميتال</v>
          </cell>
          <cell r="K696">
            <v>0</v>
          </cell>
          <cell r="L696">
            <v>16978.3</v>
          </cell>
          <cell r="M696">
            <v>16000</v>
          </cell>
          <cell r="N696">
            <v>0</v>
          </cell>
          <cell r="O696">
            <v>0</v>
          </cell>
          <cell r="P696">
            <v>978.29999999999927</v>
          </cell>
          <cell r="Q696">
            <v>-978.29999999999927</v>
          </cell>
        </row>
        <row r="697">
          <cell r="B697">
            <v>201028101</v>
          </cell>
          <cell r="C697" t="str">
            <v>أنظمة</v>
          </cell>
          <cell r="D697" t="str">
            <v>المركز المالي</v>
          </cell>
          <cell r="E697" t="str">
            <v>إلتزامات متداولة</v>
          </cell>
          <cell r="F697" t="str">
            <v>مصاريف مستحقة وأرصدة دائنة أخرى</v>
          </cell>
          <cell r="G697" t="str">
            <v>مقاولي الباطن</v>
          </cell>
          <cell r="H697">
            <v>0</v>
          </cell>
          <cell r="I697" t="str">
            <v>إلتزامات متداولة</v>
          </cell>
          <cell r="J697" t="str">
            <v>مقاول _ مؤسسة العمارة والفن للمقاولات _ الكاست</v>
          </cell>
          <cell r="K697">
            <v>0</v>
          </cell>
          <cell r="L697">
            <v>207.5</v>
          </cell>
          <cell r="M697">
            <v>207.5</v>
          </cell>
          <cell r="N697">
            <v>0</v>
          </cell>
          <cell r="O697">
            <v>0</v>
          </cell>
          <cell r="P697">
            <v>0</v>
          </cell>
          <cell r="Q697">
            <v>0</v>
          </cell>
        </row>
        <row r="698">
          <cell r="B698">
            <v>201028301</v>
          </cell>
          <cell r="C698" t="str">
            <v>أنظمة</v>
          </cell>
          <cell r="D698" t="str">
            <v>المركز المالي</v>
          </cell>
          <cell r="E698" t="str">
            <v>إلتزامات متداولة</v>
          </cell>
          <cell r="F698" t="str">
            <v>مصاريف مستحقة وأرصدة دائنة أخرى</v>
          </cell>
          <cell r="G698" t="str">
            <v>مقاولي الباطن</v>
          </cell>
          <cell r="H698" t="str">
            <v>مقاولي الباطن</v>
          </cell>
          <cell r="I698" t="str">
            <v>إلتزامات متداولة</v>
          </cell>
          <cell r="J698" t="str">
            <v>مقاول _ ساحة الشموخ_ هيئة الاتصالات</v>
          </cell>
          <cell r="K698">
            <v>0</v>
          </cell>
          <cell r="L698">
            <v>79408</v>
          </cell>
          <cell r="M698">
            <v>79000</v>
          </cell>
          <cell r="N698">
            <v>0</v>
          </cell>
          <cell r="O698">
            <v>0</v>
          </cell>
          <cell r="P698">
            <v>408</v>
          </cell>
          <cell r="Q698">
            <v>-408</v>
          </cell>
        </row>
        <row r="699">
          <cell r="B699">
            <v>201028401</v>
          </cell>
          <cell r="C699" t="str">
            <v>أنظمة</v>
          </cell>
          <cell r="D699" t="str">
            <v>المركز المالي</v>
          </cell>
          <cell r="E699" t="str">
            <v>أصول متداولة</v>
          </cell>
          <cell r="F699" t="str">
            <v>مصاريف مقدمة وأرصدة مدينة أخرى (بالصافي)</v>
          </cell>
          <cell r="G699" t="str">
            <v>موردون - دفعات مقدمة</v>
          </cell>
          <cell r="H699" t="str">
            <v>مقاول مؤسسة ياز</v>
          </cell>
          <cell r="I699" t="str">
            <v>أصول متداولة</v>
          </cell>
          <cell r="J699" t="str">
            <v xml:space="preserve"> مقاول _ مؤسسة ياز التطويرية للمساحه</v>
          </cell>
          <cell r="K699">
            <v>4600</v>
          </cell>
          <cell r="L699">
            <v>0</v>
          </cell>
          <cell r="M699">
            <v>0</v>
          </cell>
          <cell r="N699">
            <v>0</v>
          </cell>
          <cell r="O699">
            <v>4600</v>
          </cell>
          <cell r="P699">
            <v>0</v>
          </cell>
          <cell r="Q699">
            <v>4600</v>
          </cell>
        </row>
        <row r="700">
          <cell r="B700">
            <v>201028501</v>
          </cell>
          <cell r="C700" t="str">
            <v>أنظمة</v>
          </cell>
          <cell r="D700" t="str">
            <v>المركز المالي</v>
          </cell>
          <cell r="E700" t="str">
            <v>أصول متداولة</v>
          </cell>
          <cell r="F700" t="str">
            <v>مصاريف مقدمة وأرصدة مدينة أخرى (بالصافي)</v>
          </cell>
          <cell r="G700" t="str">
            <v>موردون - دفعات مقدمة</v>
          </cell>
          <cell r="H700" t="str">
            <v>مقاول بريق نجد</v>
          </cell>
          <cell r="I700" t="str">
            <v>أصول متداولة</v>
          </cell>
          <cell r="J700" t="str">
            <v>مقاول _ بريق نجد للتجارة والمقاولات _NCB</v>
          </cell>
          <cell r="K700">
            <v>0</v>
          </cell>
          <cell r="L700">
            <v>0</v>
          </cell>
          <cell r="M700">
            <v>45000</v>
          </cell>
          <cell r="N700">
            <v>0</v>
          </cell>
          <cell r="O700">
            <v>45000</v>
          </cell>
          <cell r="P700">
            <v>0</v>
          </cell>
          <cell r="Q700">
            <v>45000</v>
          </cell>
        </row>
        <row r="701">
          <cell r="B701">
            <v>201028601</v>
          </cell>
          <cell r="C701" t="str">
            <v>أنظمة</v>
          </cell>
          <cell r="D701" t="str">
            <v>المركز المالي</v>
          </cell>
          <cell r="E701" t="str">
            <v>إلتزامات متداولة</v>
          </cell>
          <cell r="F701" t="str">
            <v>مصاريف مستحقة وأرصدة دائنة أخرى</v>
          </cell>
          <cell r="G701" t="str">
            <v>مقاولي الباطن</v>
          </cell>
          <cell r="H701" t="str">
            <v>مقاولي الباطن</v>
          </cell>
          <cell r="I701" t="str">
            <v>إلتزامات متداولة</v>
          </cell>
          <cell r="J701" t="str">
            <v>مقاول _ شركة المسبك الوطنى / كاب 2 جيزان</v>
          </cell>
          <cell r="K701">
            <v>0</v>
          </cell>
          <cell r="L701">
            <v>112250</v>
          </cell>
          <cell r="M701">
            <v>323250</v>
          </cell>
          <cell r="N701">
            <v>271371.25</v>
          </cell>
          <cell r="O701">
            <v>0</v>
          </cell>
          <cell r="P701">
            <v>60371.25</v>
          </cell>
          <cell r="Q701">
            <v>-60371.25</v>
          </cell>
        </row>
        <row r="702">
          <cell r="B702">
            <v>201028701</v>
          </cell>
          <cell r="C702" t="str">
            <v>أنظمة</v>
          </cell>
          <cell r="D702" t="str">
            <v>المركز المالي</v>
          </cell>
          <cell r="E702" t="str">
            <v>إلتزامات متداولة</v>
          </cell>
          <cell r="F702" t="str">
            <v>مصاريف مستحقة وأرصدة دائنة أخرى</v>
          </cell>
          <cell r="G702" t="str">
            <v>مقاولي الباطن</v>
          </cell>
          <cell r="H702" t="str">
            <v>مقاولي الباطن</v>
          </cell>
          <cell r="I702" t="str">
            <v>إلتزامات متداولة</v>
          </cell>
          <cell r="J702" t="str">
            <v>مقاول _ محمد ناصر بن راجح وشركاه _ مدارس مسك</v>
          </cell>
          <cell r="K702">
            <v>0</v>
          </cell>
          <cell r="L702">
            <v>0</v>
          </cell>
          <cell r="M702">
            <v>138670</v>
          </cell>
          <cell r="N702">
            <v>167960.57</v>
          </cell>
          <cell r="O702">
            <v>0</v>
          </cell>
          <cell r="P702">
            <v>29290.570000000007</v>
          </cell>
          <cell r="Q702">
            <v>-29290.570000000007</v>
          </cell>
        </row>
        <row r="703">
          <cell r="B703">
            <v>201028801</v>
          </cell>
          <cell r="C703" t="str">
            <v>أنظمة</v>
          </cell>
          <cell r="D703" t="str">
            <v>المركز المالي</v>
          </cell>
          <cell r="E703" t="str">
            <v>إلتزامات متداولة</v>
          </cell>
          <cell r="F703" t="str">
            <v>مصاريف مستحقة وأرصدة دائنة أخرى</v>
          </cell>
          <cell r="G703" t="str">
            <v>مقاولي الباطن</v>
          </cell>
          <cell r="H703">
            <v>0</v>
          </cell>
          <cell r="I703" t="str">
            <v>إلتزامات متداولة</v>
          </cell>
          <cell r="J703" t="str">
            <v>مقاول باطن _ موسسة التاثيرات _مشروع WDS</v>
          </cell>
          <cell r="K703">
            <v>0</v>
          </cell>
          <cell r="L703">
            <v>52035.200000000004</v>
          </cell>
          <cell r="M703">
            <v>52035.200000000004</v>
          </cell>
          <cell r="N703">
            <v>0</v>
          </cell>
          <cell r="O703">
            <v>0</v>
          </cell>
          <cell r="P703">
            <v>0</v>
          </cell>
          <cell r="Q703">
            <v>0</v>
          </cell>
        </row>
        <row r="704">
          <cell r="B704">
            <v>201028901</v>
          </cell>
          <cell r="C704" t="str">
            <v>أنظمة</v>
          </cell>
          <cell r="D704" t="str">
            <v>المركز المالي</v>
          </cell>
          <cell r="E704" t="str">
            <v>إلتزامات متداولة</v>
          </cell>
          <cell r="F704" t="str">
            <v>مصاريف مستحقة وأرصدة دائنة أخرى</v>
          </cell>
          <cell r="G704" t="str">
            <v>مقاولي الباطن</v>
          </cell>
          <cell r="H704" t="str">
            <v>مقاولي الباطن</v>
          </cell>
          <cell r="I704" t="str">
            <v>إلتزامات متداولة</v>
          </cell>
          <cell r="J704" t="str">
            <v>مؤسسة ريبال الخليج لانظمة الالمنيوم - المركز المالى</v>
          </cell>
          <cell r="K704">
            <v>0</v>
          </cell>
          <cell r="L704">
            <v>82801.16</v>
          </cell>
          <cell r="M704">
            <v>164687</v>
          </cell>
          <cell r="N704">
            <v>84202.07</v>
          </cell>
          <cell r="O704">
            <v>0</v>
          </cell>
          <cell r="P704">
            <v>2316.2300000000105</v>
          </cell>
          <cell r="Q704">
            <v>-2316.2300000000105</v>
          </cell>
        </row>
        <row r="705">
          <cell r="B705">
            <v>201029001</v>
          </cell>
          <cell r="C705" t="str">
            <v>أنظمة</v>
          </cell>
          <cell r="D705" t="str">
            <v>المركز المالي</v>
          </cell>
          <cell r="E705" t="str">
            <v>أصول متداولة</v>
          </cell>
          <cell r="F705" t="str">
            <v>مصاريف مقدمة وأرصدة مدينة أخرى (بالصافي)</v>
          </cell>
          <cell r="G705" t="str">
            <v>موردون - دفعات مقدمة</v>
          </cell>
          <cell r="H705" t="str">
            <v>شركة محترفوا المعادن</v>
          </cell>
          <cell r="I705" t="str">
            <v>أصول متداولة</v>
          </cell>
          <cell r="J705" t="str">
            <v>شركة محترفوا المعادن المحدودة للمقاولات العامة-اليخت</v>
          </cell>
          <cell r="K705">
            <v>0</v>
          </cell>
          <cell r="L705">
            <v>27701.38</v>
          </cell>
          <cell r="M705">
            <v>45000</v>
          </cell>
          <cell r="N705">
            <v>0</v>
          </cell>
          <cell r="O705">
            <v>17298.62</v>
          </cell>
          <cell r="P705">
            <v>0</v>
          </cell>
          <cell r="Q705">
            <v>17298.62</v>
          </cell>
        </row>
        <row r="706">
          <cell r="B706">
            <v>201029101</v>
          </cell>
          <cell r="C706" t="str">
            <v>أنظمة</v>
          </cell>
          <cell r="D706" t="str">
            <v>المركز المالي</v>
          </cell>
          <cell r="E706" t="str">
            <v>إلتزامات متداولة</v>
          </cell>
          <cell r="F706" t="str">
            <v>مصاريف مستحقة وأرصدة دائنة أخرى</v>
          </cell>
          <cell r="G706" t="str">
            <v>مقاولي الباطن</v>
          </cell>
          <cell r="H706">
            <v>0</v>
          </cell>
          <cell r="I706" t="str">
            <v>إلتزامات متداولة</v>
          </cell>
          <cell r="J706" t="str">
            <v>مقاول _ مؤسسة عبد المجيد عبد اللطيف-برومينادا</v>
          </cell>
          <cell r="K706">
            <v>0</v>
          </cell>
          <cell r="L706">
            <v>0</v>
          </cell>
          <cell r="M706">
            <v>0</v>
          </cell>
          <cell r="N706">
            <v>0</v>
          </cell>
          <cell r="O706">
            <v>0</v>
          </cell>
          <cell r="P706">
            <v>0</v>
          </cell>
          <cell r="Q706">
            <v>0</v>
          </cell>
        </row>
        <row r="707">
          <cell r="B707">
            <v>201029102</v>
          </cell>
          <cell r="C707" t="str">
            <v>أنظمة</v>
          </cell>
          <cell r="D707" t="str">
            <v>المركز المالي</v>
          </cell>
          <cell r="E707" t="str">
            <v>إلتزامات متداولة</v>
          </cell>
          <cell r="F707" t="str">
            <v>مصاريف مستحقة وأرصدة دائنة أخرى</v>
          </cell>
          <cell r="G707" t="str">
            <v>مقاولي الباطن</v>
          </cell>
          <cell r="H707" t="str">
            <v>مقاولي الباطن</v>
          </cell>
          <cell r="I707" t="str">
            <v>إلتزامات متداولة</v>
          </cell>
          <cell r="J707" t="str">
            <v>مقاول عمالة  _ مؤسسة اسيا برومينادا</v>
          </cell>
          <cell r="K707">
            <v>0</v>
          </cell>
          <cell r="L707">
            <v>11157.53</v>
          </cell>
          <cell r="M707">
            <v>345000</v>
          </cell>
          <cell r="N707">
            <v>419014</v>
          </cell>
          <cell r="O707">
            <v>0</v>
          </cell>
          <cell r="P707">
            <v>85171.530000000028</v>
          </cell>
          <cell r="Q707">
            <v>-85171.530000000028</v>
          </cell>
        </row>
        <row r="708">
          <cell r="B708">
            <v>201029103</v>
          </cell>
          <cell r="C708" t="str">
            <v>أنظمة</v>
          </cell>
          <cell r="D708" t="str">
            <v>المركز المالي</v>
          </cell>
          <cell r="E708" t="str">
            <v>إلتزامات متداولة</v>
          </cell>
          <cell r="F708" t="str">
            <v>مصاريف مستحقة وأرصدة دائنة أخرى</v>
          </cell>
          <cell r="G708" t="str">
            <v>مقاولي الباطن</v>
          </cell>
          <cell r="H708" t="str">
            <v>مقاولي الباطن</v>
          </cell>
          <cell r="I708" t="str">
            <v>إلتزامات متداولة</v>
          </cell>
          <cell r="J708" t="str">
            <v>مقاول _ مؤسسة الابداع للدعاية والاعلان برومينادا</v>
          </cell>
          <cell r="K708">
            <v>0</v>
          </cell>
          <cell r="L708">
            <v>104105.40000000001</v>
          </cell>
          <cell r="M708">
            <v>268700</v>
          </cell>
          <cell r="N708">
            <v>184724.5</v>
          </cell>
          <cell r="O708">
            <v>0</v>
          </cell>
          <cell r="P708">
            <v>20129.900000000023</v>
          </cell>
          <cell r="Q708">
            <v>-20129.900000000023</v>
          </cell>
        </row>
        <row r="709">
          <cell r="B709">
            <v>201029104</v>
          </cell>
          <cell r="C709" t="str">
            <v>أنظمة</v>
          </cell>
          <cell r="D709" t="str">
            <v>المركز المالي</v>
          </cell>
          <cell r="E709" t="str">
            <v>إلتزامات متداولة</v>
          </cell>
          <cell r="F709" t="str">
            <v>مصاريف مستحقة وأرصدة دائنة أخرى</v>
          </cell>
          <cell r="G709" t="str">
            <v>مقاولي الباطن</v>
          </cell>
          <cell r="H709" t="str">
            <v>مقاولي الباطن</v>
          </cell>
          <cell r="I709" t="str">
            <v>إلتزامات متداولة</v>
          </cell>
          <cell r="J709" t="str">
            <v>مقاول _عاصم حمد ابراهيم الخميس برومينادا</v>
          </cell>
          <cell r="K709">
            <v>0</v>
          </cell>
          <cell r="L709">
            <v>53133.94</v>
          </cell>
          <cell r="M709">
            <v>50000</v>
          </cell>
          <cell r="N709">
            <v>0</v>
          </cell>
          <cell r="O709">
            <v>0</v>
          </cell>
          <cell r="P709">
            <v>3133.9400000000023</v>
          </cell>
          <cell r="Q709">
            <v>-3133.9400000000023</v>
          </cell>
        </row>
        <row r="710">
          <cell r="B710">
            <v>201029105</v>
          </cell>
          <cell r="C710" t="str">
            <v>أنظمة</v>
          </cell>
          <cell r="D710" t="str">
            <v>المركز المالي</v>
          </cell>
          <cell r="E710" t="str">
            <v>إلتزامات متداولة</v>
          </cell>
          <cell r="F710" t="str">
            <v>مصاريف مستحقة وأرصدة دائنة أخرى</v>
          </cell>
          <cell r="G710" t="str">
            <v>مقاولي الباطن</v>
          </cell>
          <cell r="H710">
            <v>0</v>
          </cell>
          <cell r="I710" t="str">
            <v>إلتزامات متداولة</v>
          </cell>
          <cell r="J710" t="str">
            <v>مقاول _ سيد شعبان / برومينادا</v>
          </cell>
          <cell r="K710">
            <v>0</v>
          </cell>
          <cell r="L710">
            <v>0</v>
          </cell>
          <cell r="M710">
            <v>10000</v>
          </cell>
          <cell r="N710">
            <v>10000</v>
          </cell>
          <cell r="O710">
            <v>0</v>
          </cell>
          <cell r="P710">
            <v>0</v>
          </cell>
          <cell r="Q710">
            <v>0</v>
          </cell>
        </row>
        <row r="711">
          <cell r="B711">
            <v>201029106</v>
          </cell>
          <cell r="C711" t="str">
            <v>أنظمة</v>
          </cell>
          <cell r="D711" t="str">
            <v>المركز المالي</v>
          </cell>
          <cell r="E711" t="str">
            <v>إلتزامات متداولة</v>
          </cell>
          <cell r="F711" t="str">
            <v>مصاريف مستحقة وأرصدة دائنة أخرى</v>
          </cell>
          <cell r="G711" t="str">
            <v>مقاولي الباطن</v>
          </cell>
          <cell r="H711">
            <v>0</v>
          </cell>
          <cell r="I711" t="str">
            <v>إلتزامات متداولة</v>
          </cell>
          <cell r="J711" t="str">
            <v>مقاول _ عبد الكريم / برومينادا</v>
          </cell>
          <cell r="K711">
            <v>0</v>
          </cell>
          <cell r="L711">
            <v>3536.91</v>
          </cell>
          <cell r="M711">
            <v>3536.91</v>
          </cell>
          <cell r="N711">
            <v>0</v>
          </cell>
          <cell r="O711">
            <v>0</v>
          </cell>
          <cell r="P711">
            <v>0</v>
          </cell>
          <cell r="Q711">
            <v>0</v>
          </cell>
        </row>
        <row r="712">
          <cell r="B712">
            <v>201029107</v>
          </cell>
          <cell r="C712" t="str">
            <v>أنظمة</v>
          </cell>
          <cell r="D712" t="str">
            <v>المركز المالي</v>
          </cell>
          <cell r="E712" t="str">
            <v>إلتزامات متداولة</v>
          </cell>
          <cell r="F712" t="str">
            <v>مصاريف مستحقة وأرصدة دائنة أخرى</v>
          </cell>
          <cell r="G712" t="str">
            <v>مقاولي الباطن</v>
          </cell>
          <cell r="H712" t="str">
            <v>مقاولي الباطن</v>
          </cell>
          <cell r="I712" t="str">
            <v>إلتزامات متداولة</v>
          </cell>
          <cell r="J712" t="str">
            <v>مقاول _شركة ايس للالمنيوم  برومينادا</v>
          </cell>
          <cell r="K712">
            <v>0</v>
          </cell>
          <cell r="L712">
            <v>0</v>
          </cell>
          <cell r="M712">
            <v>8000</v>
          </cell>
          <cell r="N712">
            <v>9980.16</v>
          </cell>
          <cell r="O712">
            <v>0</v>
          </cell>
          <cell r="P712">
            <v>1980.1599999999999</v>
          </cell>
          <cell r="Q712">
            <v>-1980.1599999999999</v>
          </cell>
        </row>
        <row r="713">
          <cell r="B713">
            <v>201029108</v>
          </cell>
          <cell r="C713" t="str">
            <v>أنظمة</v>
          </cell>
          <cell r="D713" t="str">
            <v>المركز المالي</v>
          </cell>
          <cell r="E713" t="str">
            <v>إلتزامات متداولة</v>
          </cell>
          <cell r="F713" t="str">
            <v>مصاريف مستحقة وأرصدة دائنة أخرى</v>
          </cell>
          <cell r="G713" t="str">
            <v>مقاولي الباطن</v>
          </cell>
          <cell r="H713">
            <v>0</v>
          </cell>
          <cell r="I713" t="str">
            <v>إلتزامات متداولة</v>
          </cell>
          <cell r="J713" t="str">
            <v>مقاول _سامح تركيبات  برومينادا</v>
          </cell>
          <cell r="K713">
            <v>0</v>
          </cell>
          <cell r="L713">
            <v>1301.07</v>
          </cell>
          <cell r="M713">
            <v>1301.07</v>
          </cell>
          <cell r="N713">
            <v>0</v>
          </cell>
          <cell r="O713">
            <v>0</v>
          </cell>
          <cell r="P713">
            <v>0</v>
          </cell>
          <cell r="Q713">
            <v>0</v>
          </cell>
        </row>
        <row r="714">
          <cell r="B714">
            <v>201029109</v>
          </cell>
          <cell r="C714" t="str">
            <v>أنظمة</v>
          </cell>
          <cell r="D714" t="str">
            <v>المركز المالي</v>
          </cell>
          <cell r="E714" t="str">
            <v>إلتزامات متداولة</v>
          </cell>
          <cell r="F714" t="str">
            <v>مصاريف مستحقة وأرصدة دائنة أخرى</v>
          </cell>
          <cell r="G714" t="str">
            <v>مقاولي الباطن</v>
          </cell>
          <cell r="H714">
            <v>0</v>
          </cell>
          <cell r="I714" t="str">
            <v>إلتزامات متداولة</v>
          </cell>
          <cell r="J714" t="str">
            <v>مقاول _شيخ عمران  برومينادا</v>
          </cell>
          <cell r="K714">
            <v>0</v>
          </cell>
          <cell r="L714">
            <v>6420.58</v>
          </cell>
          <cell r="M714">
            <v>6420.58</v>
          </cell>
          <cell r="N714">
            <v>0</v>
          </cell>
          <cell r="O714">
            <v>0</v>
          </cell>
          <cell r="P714">
            <v>0</v>
          </cell>
          <cell r="Q714">
            <v>0</v>
          </cell>
        </row>
        <row r="715">
          <cell r="B715">
            <v>201029201</v>
          </cell>
          <cell r="C715" t="str">
            <v>أنظمة</v>
          </cell>
          <cell r="D715" t="str">
            <v>المركز المالي</v>
          </cell>
          <cell r="E715" t="str">
            <v>إلتزامات متداولة</v>
          </cell>
          <cell r="F715" t="str">
            <v>مصاريف مستحقة وأرصدة دائنة أخرى</v>
          </cell>
          <cell r="G715" t="str">
            <v>مقاولي الباطن</v>
          </cell>
          <cell r="H715">
            <v>0</v>
          </cell>
          <cell r="I715" t="str">
            <v>إلتزامات متداولة</v>
          </cell>
          <cell r="J715" t="str">
            <v>مقاول_ مؤسسة الجوهرة للمقاولات</v>
          </cell>
          <cell r="K715">
            <v>0</v>
          </cell>
          <cell r="L715">
            <v>0</v>
          </cell>
          <cell r="M715">
            <v>5727</v>
          </cell>
          <cell r="N715">
            <v>5727</v>
          </cell>
          <cell r="O715">
            <v>0</v>
          </cell>
          <cell r="P715">
            <v>0</v>
          </cell>
          <cell r="Q715">
            <v>0</v>
          </cell>
        </row>
        <row r="716">
          <cell r="B716">
            <v>201029301</v>
          </cell>
          <cell r="C716" t="str">
            <v>أنظمة</v>
          </cell>
          <cell r="D716" t="str">
            <v>المركز المالي</v>
          </cell>
          <cell r="E716" t="str">
            <v>إلتزامات متداولة</v>
          </cell>
          <cell r="F716" t="str">
            <v>مصاريف مستحقة وأرصدة دائنة أخرى</v>
          </cell>
          <cell r="G716" t="str">
            <v>مقاولي الباطن</v>
          </cell>
          <cell r="H716" t="str">
            <v>مقاولي الباطن</v>
          </cell>
          <cell r="I716" t="str">
            <v>إلتزامات متداولة</v>
          </cell>
          <cell r="J716" t="str">
            <v>مؤسسة الاوتاد التكاملية للمقاولات.</v>
          </cell>
          <cell r="K716">
            <v>0</v>
          </cell>
          <cell r="L716">
            <v>1500</v>
          </cell>
          <cell r="M716">
            <v>0</v>
          </cell>
          <cell r="N716">
            <v>0</v>
          </cell>
          <cell r="O716">
            <v>0</v>
          </cell>
          <cell r="P716">
            <v>1500</v>
          </cell>
          <cell r="Q716">
            <v>-1500</v>
          </cell>
        </row>
        <row r="717">
          <cell r="B717">
            <v>201029401</v>
          </cell>
          <cell r="C717" t="str">
            <v>أنظمة</v>
          </cell>
          <cell r="D717" t="str">
            <v>المركز المالي</v>
          </cell>
          <cell r="E717" t="str">
            <v>إلتزامات متداولة</v>
          </cell>
          <cell r="F717" t="str">
            <v>مصاريف مستحقة وأرصدة دائنة أخرى</v>
          </cell>
          <cell r="G717" t="str">
            <v>مقاولي الباطن</v>
          </cell>
          <cell r="H717">
            <v>0</v>
          </cell>
          <cell r="I717" t="str">
            <v>إلتزامات متداولة</v>
          </cell>
          <cell r="J717" t="str">
            <v>مؤسسة الفراس  للمقاولات.</v>
          </cell>
          <cell r="K717">
            <v>0</v>
          </cell>
          <cell r="L717">
            <v>0</v>
          </cell>
          <cell r="M717">
            <v>10798.5</v>
          </cell>
          <cell r="N717">
            <v>10798.5</v>
          </cell>
          <cell r="O717">
            <v>0</v>
          </cell>
          <cell r="P717">
            <v>0</v>
          </cell>
          <cell r="Q717">
            <v>0</v>
          </cell>
        </row>
        <row r="718">
          <cell r="B718">
            <v>201029501</v>
          </cell>
          <cell r="C718" t="str">
            <v>أنظمة</v>
          </cell>
          <cell r="D718" t="str">
            <v>المركز المالي</v>
          </cell>
          <cell r="E718" t="str">
            <v>إلتزامات متداولة</v>
          </cell>
          <cell r="F718" t="str">
            <v>مصاريف مستحقة وأرصدة دائنة أخرى</v>
          </cell>
          <cell r="G718" t="str">
            <v>مقاولي الباطن</v>
          </cell>
          <cell r="H718" t="str">
            <v>مقاولي الباطن</v>
          </cell>
          <cell r="I718" t="str">
            <v>إلتزامات متداولة</v>
          </cell>
          <cell r="J718" t="str">
            <v>مقاول_ عمار القاضي للمقاولات _سليمان الحبيب</v>
          </cell>
          <cell r="K718">
            <v>0</v>
          </cell>
          <cell r="L718">
            <v>0</v>
          </cell>
          <cell r="M718">
            <v>90000</v>
          </cell>
          <cell r="N718">
            <v>90302.03</v>
          </cell>
          <cell r="O718">
            <v>0</v>
          </cell>
          <cell r="P718">
            <v>302.02999999999884</v>
          </cell>
          <cell r="Q718">
            <v>-302.02999999999884</v>
          </cell>
        </row>
        <row r="719">
          <cell r="B719">
            <v>201029601</v>
          </cell>
          <cell r="C719" t="str">
            <v>أنظمة</v>
          </cell>
          <cell r="D719" t="str">
            <v>المركز المالي</v>
          </cell>
          <cell r="E719" t="str">
            <v>إلتزامات متداولة</v>
          </cell>
          <cell r="F719" t="str">
            <v>مصاريف مستحقة وأرصدة دائنة أخرى</v>
          </cell>
          <cell r="G719" t="str">
            <v>مقاولي الباطن</v>
          </cell>
          <cell r="H719" t="str">
            <v>مقاولي الباطن</v>
          </cell>
          <cell r="I719" t="str">
            <v>إلتزامات متداولة</v>
          </cell>
          <cell r="J719" t="str">
            <v>مقاول _ اسلوب الدولية للمقاولات _سابك الجبيل</v>
          </cell>
          <cell r="K719">
            <v>0</v>
          </cell>
          <cell r="L719">
            <v>0</v>
          </cell>
          <cell r="M719">
            <v>70000</v>
          </cell>
          <cell r="N719">
            <v>77576.72</v>
          </cell>
          <cell r="O719">
            <v>0</v>
          </cell>
          <cell r="P719">
            <v>7576.7200000000012</v>
          </cell>
          <cell r="Q719">
            <v>-7576.7200000000012</v>
          </cell>
        </row>
        <row r="720">
          <cell r="B720">
            <v>201029701</v>
          </cell>
          <cell r="C720" t="str">
            <v>أنظمة</v>
          </cell>
          <cell r="D720" t="str">
            <v>المركز المالي</v>
          </cell>
          <cell r="E720" t="str">
            <v>إلتزامات متداولة</v>
          </cell>
          <cell r="F720" t="str">
            <v>مصاريف مستحقة وأرصدة دائنة أخرى</v>
          </cell>
          <cell r="G720" t="str">
            <v>مقاولي الباطن</v>
          </cell>
          <cell r="H720" t="str">
            <v>مقاولي الباطن</v>
          </cell>
          <cell r="I720" t="str">
            <v>إلتزامات متداولة</v>
          </cell>
          <cell r="J720" t="str">
            <v>مؤسسة انملة التطوير  للمقاولات</v>
          </cell>
          <cell r="K720">
            <v>0</v>
          </cell>
          <cell r="L720">
            <v>0</v>
          </cell>
          <cell r="M720">
            <v>25806.66</v>
          </cell>
          <cell r="N720">
            <v>26143.690000000002</v>
          </cell>
          <cell r="O720">
            <v>0</v>
          </cell>
          <cell r="P720">
            <v>337.03000000000247</v>
          </cell>
          <cell r="Q720">
            <v>-337.03000000000247</v>
          </cell>
        </row>
        <row r="721">
          <cell r="B721">
            <v>201029901</v>
          </cell>
          <cell r="C721" t="str">
            <v>أنظمة</v>
          </cell>
          <cell r="D721" t="str">
            <v>المركز المالي</v>
          </cell>
          <cell r="E721" t="str">
            <v>إلتزامات متداولة</v>
          </cell>
          <cell r="F721" t="str">
            <v>مصاريف مستحقة وأرصدة دائنة أخرى</v>
          </cell>
          <cell r="G721" t="str">
            <v>مقاولي الباطن</v>
          </cell>
          <cell r="H721" t="str">
            <v>مقاولي الباطن</v>
          </cell>
          <cell r="I721" t="str">
            <v>إلتزامات متداولة</v>
          </cell>
          <cell r="J721" t="str">
            <v>ورشة سامى كاظم راضى الشمرى للصيانه - المركز المالي 310</v>
          </cell>
          <cell r="K721">
            <v>0</v>
          </cell>
          <cell r="L721">
            <v>0</v>
          </cell>
          <cell r="M721">
            <v>66000</v>
          </cell>
          <cell r="N721">
            <v>84124.800000000003</v>
          </cell>
          <cell r="O721">
            <v>0</v>
          </cell>
          <cell r="P721">
            <v>18124.800000000003</v>
          </cell>
          <cell r="Q721">
            <v>-18124.800000000003</v>
          </cell>
        </row>
        <row r="722">
          <cell r="B722">
            <v>201030001</v>
          </cell>
          <cell r="C722" t="str">
            <v>أنظمة</v>
          </cell>
          <cell r="D722" t="str">
            <v>المركز المالي</v>
          </cell>
          <cell r="E722" t="str">
            <v>إلتزامات متداولة</v>
          </cell>
          <cell r="F722" t="str">
            <v>مصاريف مستحقة وأرصدة دائنة أخرى</v>
          </cell>
          <cell r="G722" t="str">
            <v>مقاولي الباطن</v>
          </cell>
          <cell r="H722" t="str">
            <v>مقاولي الباطن</v>
          </cell>
          <cell r="I722" t="str">
            <v>إلتزامات متداولة</v>
          </cell>
          <cell r="J722" t="str">
            <v>مقاول _  النهضه الاولى المتطوره للمقاولات - سليمان الحبيب</v>
          </cell>
          <cell r="K722">
            <v>0</v>
          </cell>
          <cell r="L722">
            <v>0</v>
          </cell>
          <cell r="M722">
            <v>98000</v>
          </cell>
          <cell r="N722">
            <v>115083.72</v>
          </cell>
          <cell r="O722">
            <v>0</v>
          </cell>
          <cell r="P722">
            <v>17083.72</v>
          </cell>
          <cell r="Q722">
            <v>-17083.72</v>
          </cell>
        </row>
        <row r="723">
          <cell r="B723">
            <v>201030101</v>
          </cell>
          <cell r="C723" t="str">
            <v>أنظمة</v>
          </cell>
          <cell r="D723" t="str">
            <v>المركز المالي</v>
          </cell>
          <cell r="E723" t="str">
            <v>إلتزامات متداولة</v>
          </cell>
          <cell r="F723" t="str">
            <v>مصاريف مستحقة وأرصدة دائنة أخرى</v>
          </cell>
          <cell r="G723" t="str">
            <v>مقاولي الباطن</v>
          </cell>
          <cell r="H723" t="str">
            <v>مقاولي الباطن</v>
          </cell>
          <cell r="I723" t="str">
            <v>إلتزامات متداولة</v>
          </cell>
          <cell r="J723" t="str">
            <v>مقاول _  احمد  فراج الرفاعى التجارية</v>
          </cell>
          <cell r="K723">
            <v>0</v>
          </cell>
          <cell r="L723">
            <v>0</v>
          </cell>
          <cell r="M723">
            <v>57000</v>
          </cell>
          <cell r="N723">
            <v>67813.19</v>
          </cell>
          <cell r="O723">
            <v>0</v>
          </cell>
          <cell r="P723">
            <v>10813.190000000002</v>
          </cell>
          <cell r="Q723">
            <v>-10813.190000000002</v>
          </cell>
        </row>
        <row r="724">
          <cell r="B724">
            <v>201030201</v>
          </cell>
          <cell r="C724" t="str">
            <v>أنظمة</v>
          </cell>
          <cell r="D724" t="str">
            <v>المركز المالي</v>
          </cell>
          <cell r="E724" t="str">
            <v>إلتزامات متداولة</v>
          </cell>
          <cell r="F724" t="str">
            <v>مصاريف مستحقة وأرصدة دائنة أخرى</v>
          </cell>
          <cell r="G724" t="str">
            <v>مقاولي الباطن</v>
          </cell>
          <cell r="H724" t="str">
            <v>مقاولي الباطن</v>
          </cell>
          <cell r="I724" t="str">
            <v>إلتزامات متداولة</v>
          </cell>
          <cell r="J724" t="str">
            <v>مقاول_ لوله حسين علي كعبي للمقاولات</v>
          </cell>
          <cell r="K724">
            <v>0</v>
          </cell>
          <cell r="L724">
            <v>0</v>
          </cell>
          <cell r="M724">
            <v>55000</v>
          </cell>
          <cell r="N724">
            <v>69098.67</v>
          </cell>
          <cell r="O724">
            <v>0</v>
          </cell>
          <cell r="P724">
            <v>14098.669999999998</v>
          </cell>
          <cell r="Q724">
            <v>-14098.669999999998</v>
          </cell>
        </row>
        <row r="725">
          <cell r="B725">
            <v>201030301</v>
          </cell>
          <cell r="C725" t="str">
            <v>أنظمة</v>
          </cell>
          <cell r="D725" t="str">
            <v>المركز المالي</v>
          </cell>
          <cell r="E725" t="str">
            <v>إلتزامات متداولة</v>
          </cell>
          <cell r="F725" t="str">
            <v>مصاريف مستحقة وأرصدة دائنة أخرى</v>
          </cell>
          <cell r="G725" t="str">
            <v>مقاولي الباطن</v>
          </cell>
          <cell r="H725" t="str">
            <v>مقاولي الباطن</v>
          </cell>
          <cell r="I725" t="str">
            <v>إلتزامات متداولة</v>
          </cell>
          <cell r="J725" t="str">
            <v>مقاول _ حسن محمدحمدان الحربى_ مستشفي سليمان الحبيب</v>
          </cell>
          <cell r="K725">
            <v>0</v>
          </cell>
          <cell r="L725">
            <v>0</v>
          </cell>
          <cell r="M725">
            <v>60000</v>
          </cell>
          <cell r="N725">
            <v>81134.69</v>
          </cell>
          <cell r="O725">
            <v>0</v>
          </cell>
          <cell r="P725">
            <v>21134.690000000002</v>
          </cell>
          <cell r="Q725">
            <v>-21134.690000000002</v>
          </cell>
        </row>
        <row r="726">
          <cell r="B726">
            <v>201030401</v>
          </cell>
          <cell r="C726" t="str">
            <v>أنظمة</v>
          </cell>
          <cell r="D726" t="str">
            <v>المركز المالي</v>
          </cell>
          <cell r="E726" t="str">
            <v>إلتزامات متداولة</v>
          </cell>
          <cell r="F726" t="str">
            <v>مصاريف مستحقة وأرصدة دائنة أخرى</v>
          </cell>
          <cell r="G726" t="str">
            <v>دائنون متنوعون</v>
          </cell>
          <cell r="H726">
            <v>0</v>
          </cell>
          <cell r="I726" t="str">
            <v>إلتزامات متداولة</v>
          </cell>
          <cell r="J726" t="str">
            <v>مقاول _ بندر مسعود العتيني _ خريص ارك</v>
          </cell>
          <cell r="K726">
            <v>0</v>
          </cell>
          <cell r="L726">
            <v>0</v>
          </cell>
          <cell r="M726">
            <v>0</v>
          </cell>
          <cell r="N726">
            <v>0</v>
          </cell>
          <cell r="O726">
            <v>0</v>
          </cell>
          <cell r="P726">
            <v>0</v>
          </cell>
          <cell r="Q726">
            <v>0</v>
          </cell>
        </row>
        <row r="727">
          <cell r="B727">
            <v>201030501</v>
          </cell>
          <cell r="C727" t="str">
            <v>أنظمة</v>
          </cell>
          <cell r="D727" t="str">
            <v>المركز المالي</v>
          </cell>
          <cell r="E727" t="str">
            <v>إلتزامات متداولة</v>
          </cell>
          <cell r="F727" t="str">
            <v>مصاريف مستحقة وأرصدة دائنة أخرى</v>
          </cell>
          <cell r="G727" t="str">
            <v>مقاولي الباطن</v>
          </cell>
          <cell r="H727" t="str">
            <v>مقاولي الباطن</v>
          </cell>
          <cell r="I727" t="str">
            <v>إلتزامات متداولة</v>
          </cell>
          <cell r="J727" t="str">
            <v>مقاول _ فريق المتحدة للفحص TUV</v>
          </cell>
          <cell r="K727">
            <v>0</v>
          </cell>
          <cell r="L727">
            <v>0</v>
          </cell>
          <cell r="M727">
            <v>8107.5</v>
          </cell>
          <cell r="N727">
            <v>14317.5</v>
          </cell>
          <cell r="O727">
            <v>0</v>
          </cell>
          <cell r="P727">
            <v>6210</v>
          </cell>
          <cell r="Q727">
            <v>-6210</v>
          </cell>
        </row>
        <row r="728">
          <cell r="B728">
            <v>201040001</v>
          </cell>
          <cell r="C728" t="str">
            <v>أنظمة</v>
          </cell>
          <cell r="D728" t="str">
            <v>المركز المالي</v>
          </cell>
          <cell r="E728" t="str">
            <v>إلتزامات متداولة</v>
          </cell>
          <cell r="F728" t="str">
            <v>مصاريف مستحقة وأرصدة دائنة أخرى</v>
          </cell>
          <cell r="G728" t="str">
            <v>دائنون متنوعون</v>
          </cell>
          <cell r="H728">
            <v>0</v>
          </cell>
          <cell r="I728" t="str">
            <v>إلتزامات متداولة</v>
          </cell>
          <cell r="J728" t="str">
            <v>ضمان اعمال مقاول _  محمد عيد _ABVR</v>
          </cell>
          <cell r="K728">
            <v>0</v>
          </cell>
          <cell r="L728">
            <v>0</v>
          </cell>
          <cell r="M728">
            <v>0</v>
          </cell>
          <cell r="N728">
            <v>0</v>
          </cell>
          <cell r="O728">
            <v>0</v>
          </cell>
          <cell r="P728">
            <v>0</v>
          </cell>
          <cell r="Q728">
            <v>0</v>
          </cell>
        </row>
        <row r="729">
          <cell r="B729">
            <v>201040002</v>
          </cell>
          <cell r="C729" t="str">
            <v>أنظمة</v>
          </cell>
          <cell r="D729" t="str">
            <v>المركز المالي</v>
          </cell>
          <cell r="E729" t="str">
            <v>إلتزامات متداولة</v>
          </cell>
          <cell r="F729" t="str">
            <v>مصاريف مستحقة وأرصدة دائنة أخرى</v>
          </cell>
          <cell r="G729" t="str">
            <v>دائنون متنوعون</v>
          </cell>
          <cell r="H729">
            <v>0</v>
          </cell>
          <cell r="I729" t="str">
            <v>إلتزامات متداولة</v>
          </cell>
          <cell r="J729" t="str">
            <v>ضمان اعمال مقاول _  ساري الليل صادق  _متحف الباحة</v>
          </cell>
          <cell r="K729">
            <v>0</v>
          </cell>
          <cell r="L729">
            <v>0</v>
          </cell>
          <cell r="M729">
            <v>0</v>
          </cell>
          <cell r="N729">
            <v>0</v>
          </cell>
          <cell r="O729">
            <v>0</v>
          </cell>
          <cell r="P729">
            <v>0</v>
          </cell>
          <cell r="Q729">
            <v>0</v>
          </cell>
        </row>
        <row r="730">
          <cell r="B730">
            <v>201040003</v>
          </cell>
          <cell r="C730" t="str">
            <v>أنظمة</v>
          </cell>
          <cell r="D730" t="str">
            <v>المركز المالي</v>
          </cell>
          <cell r="E730" t="str">
            <v>إلتزامات متداولة</v>
          </cell>
          <cell r="F730" t="str">
            <v>مصاريف مستحقة وأرصدة دائنة أخرى</v>
          </cell>
          <cell r="G730" t="str">
            <v>دائنون متنوعون</v>
          </cell>
          <cell r="H730" t="str">
            <v>ضمان اعمال مقاول باطن</v>
          </cell>
          <cell r="I730" t="str">
            <v>إلتزامات متداولة</v>
          </cell>
          <cell r="J730" t="str">
            <v>ضمان اعمال مقاول _  شركة ضمن البناء للمقاولات العامة_ نيوم</v>
          </cell>
          <cell r="K730">
            <v>0</v>
          </cell>
          <cell r="L730">
            <v>0</v>
          </cell>
          <cell r="M730">
            <v>0</v>
          </cell>
          <cell r="N730">
            <v>114393.3</v>
          </cell>
          <cell r="O730">
            <v>0</v>
          </cell>
          <cell r="P730">
            <v>114393.3</v>
          </cell>
          <cell r="Q730">
            <v>-114393.3</v>
          </cell>
        </row>
        <row r="731">
          <cell r="B731">
            <v>201040004</v>
          </cell>
          <cell r="C731" t="str">
            <v>أنظمة</v>
          </cell>
          <cell r="D731" t="str">
            <v>المركز المالي</v>
          </cell>
          <cell r="E731" t="str">
            <v>إلتزامات متداولة</v>
          </cell>
          <cell r="F731" t="str">
            <v>مصاريف مستحقة وأرصدة دائنة أخرى</v>
          </cell>
          <cell r="G731" t="str">
            <v>دائنون متنوعون</v>
          </cell>
          <cell r="H731">
            <v>0</v>
          </cell>
          <cell r="I731" t="str">
            <v>إلتزامات متداولة</v>
          </cell>
          <cell r="J731" t="str">
            <v>ضمان اعمال مقاول _  شركة ضمن البناء للمقاولات العامة_ مسك</v>
          </cell>
          <cell r="K731">
            <v>0</v>
          </cell>
          <cell r="L731">
            <v>0</v>
          </cell>
          <cell r="M731">
            <v>0</v>
          </cell>
          <cell r="N731">
            <v>0</v>
          </cell>
          <cell r="O731">
            <v>0</v>
          </cell>
          <cell r="P731">
            <v>0</v>
          </cell>
          <cell r="Q731">
            <v>0</v>
          </cell>
        </row>
        <row r="732">
          <cell r="B732">
            <v>203030118</v>
          </cell>
          <cell r="C732" t="str">
            <v>أنظمة</v>
          </cell>
          <cell r="D732" t="str">
            <v>المركز المالي</v>
          </cell>
          <cell r="E732" t="str">
            <v>إلتزامات متداولة</v>
          </cell>
          <cell r="F732" t="str">
            <v>دائنو _ شراء أصول ثابتة</v>
          </cell>
          <cell r="G732" t="str">
            <v>دائنون متنوعون</v>
          </cell>
          <cell r="H732">
            <v>0</v>
          </cell>
          <cell r="I732" t="str">
            <v>إلتزامات متداولة</v>
          </cell>
          <cell r="J732" t="str">
            <v>سياره _ تويوتا كورولا _2021  _ د ي ق 3132_عبداللطيف جميل</v>
          </cell>
          <cell r="K732">
            <v>0</v>
          </cell>
          <cell r="L732">
            <v>0</v>
          </cell>
          <cell r="M732">
            <v>0</v>
          </cell>
          <cell r="N732">
            <v>0</v>
          </cell>
          <cell r="O732">
            <v>0</v>
          </cell>
          <cell r="P732">
            <v>0</v>
          </cell>
          <cell r="Q732">
            <v>0</v>
          </cell>
        </row>
        <row r="733">
          <cell r="B733">
            <v>203030119</v>
          </cell>
          <cell r="C733" t="str">
            <v>أنظمة</v>
          </cell>
          <cell r="D733" t="str">
            <v>المركز المالي</v>
          </cell>
          <cell r="E733" t="str">
            <v>إلتزامات متداولة</v>
          </cell>
          <cell r="F733" t="str">
            <v>دائنو _ شراء أصول ثابتة</v>
          </cell>
          <cell r="G733" t="str">
            <v>دائنون متنوعون</v>
          </cell>
          <cell r="H733">
            <v>0</v>
          </cell>
          <cell r="I733" t="str">
            <v>إلتزامات متداولة</v>
          </cell>
          <cell r="J733" t="str">
            <v>سياره _ تويوتا هايلكس غماره_2022 _لوحة رقم ب ص د -2192 _الخشب</v>
          </cell>
          <cell r="K733">
            <v>0</v>
          </cell>
          <cell r="L733">
            <v>0</v>
          </cell>
          <cell r="M733">
            <v>0</v>
          </cell>
          <cell r="N733">
            <v>0</v>
          </cell>
          <cell r="O733">
            <v>0</v>
          </cell>
          <cell r="P733">
            <v>0</v>
          </cell>
          <cell r="Q733">
            <v>0</v>
          </cell>
        </row>
        <row r="734">
          <cell r="B734">
            <v>203030120</v>
          </cell>
          <cell r="C734" t="str">
            <v>أنظمة</v>
          </cell>
          <cell r="D734" t="str">
            <v>المركز المالي</v>
          </cell>
          <cell r="E734" t="str">
            <v>إلتزامات متداولة</v>
          </cell>
          <cell r="F734" t="str">
            <v>دائنو _ شراء أصول ثابتة</v>
          </cell>
          <cell r="G734" t="str">
            <v>دائنون متنوعون</v>
          </cell>
          <cell r="H734">
            <v>0</v>
          </cell>
          <cell r="I734" t="str">
            <v>إلتزامات متداولة</v>
          </cell>
          <cell r="J734" t="str">
            <v>سياره _ تويوتا باص كوستر _2014 -لوحة  ا هـ ص 3826</v>
          </cell>
          <cell r="K734">
            <v>0</v>
          </cell>
          <cell r="L734">
            <v>0</v>
          </cell>
          <cell r="M734">
            <v>0</v>
          </cell>
          <cell r="N734">
            <v>0</v>
          </cell>
          <cell r="O734">
            <v>0</v>
          </cell>
          <cell r="P734">
            <v>0</v>
          </cell>
          <cell r="Q734">
            <v>0</v>
          </cell>
        </row>
        <row r="735">
          <cell r="B735">
            <v>203030121</v>
          </cell>
          <cell r="C735" t="str">
            <v>أنظمة</v>
          </cell>
          <cell r="D735" t="str">
            <v>المركز المالي</v>
          </cell>
          <cell r="E735" t="str">
            <v>إلتزامات متداولة</v>
          </cell>
          <cell r="F735" t="str">
            <v>دائنو _ شراء أصول ثابتة</v>
          </cell>
          <cell r="G735" t="str">
            <v>دائنون متنوعون</v>
          </cell>
          <cell r="H735">
            <v>0</v>
          </cell>
          <cell r="I735" t="str">
            <v>إلتزامات متداولة</v>
          </cell>
          <cell r="J735" t="str">
            <v>سياره _ كيا سبورتيج_ 2023_ لوحة رقم ر د ط 1889_ عبداللطيف جميل</v>
          </cell>
          <cell r="K735">
            <v>0</v>
          </cell>
          <cell r="L735">
            <v>0</v>
          </cell>
          <cell r="M735">
            <v>0</v>
          </cell>
          <cell r="N735">
            <v>0</v>
          </cell>
          <cell r="O735">
            <v>0</v>
          </cell>
          <cell r="P735">
            <v>0</v>
          </cell>
          <cell r="Q735">
            <v>0</v>
          </cell>
        </row>
        <row r="736">
          <cell r="B736">
            <v>203030122</v>
          </cell>
          <cell r="C736" t="str">
            <v>أنظمة</v>
          </cell>
          <cell r="D736" t="str">
            <v>المركز المالي</v>
          </cell>
          <cell r="E736" t="str">
            <v>إلتزامات متداولة</v>
          </cell>
          <cell r="F736" t="str">
            <v>دائنو _ شراء أصول ثابتة</v>
          </cell>
          <cell r="G736" t="str">
            <v>دائنون متنوعون</v>
          </cell>
          <cell r="H736">
            <v>0</v>
          </cell>
          <cell r="I736" t="str">
            <v>إلتزامات متداولة</v>
          </cell>
          <cell r="J736" t="str">
            <v>سياره _ كيا سبورتيج_ 2023_ لوحة رقم ر د ط 1943 _ عبداللطيف جميل</v>
          </cell>
          <cell r="K736">
            <v>0</v>
          </cell>
          <cell r="L736">
            <v>0</v>
          </cell>
          <cell r="M736">
            <v>0</v>
          </cell>
          <cell r="N736">
            <v>0</v>
          </cell>
          <cell r="O736">
            <v>0</v>
          </cell>
          <cell r="P736">
            <v>0</v>
          </cell>
          <cell r="Q736">
            <v>0</v>
          </cell>
        </row>
        <row r="737">
          <cell r="B737">
            <v>203030123</v>
          </cell>
          <cell r="C737" t="str">
            <v>أنظمة</v>
          </cell>
          <cell r="D737" t="str">
            <v>المركز المالي</v>
          </cell>
          <cell r="E737" t="str">
            <v>إلتزامات متداولة</v>
          </cell>
          <cell r="F737" t="str">
            <v>دائنو _ شراء أصول ثابتة</v>
          </cell>
          <cell r="G737" t="str">
            <v>دائنون متنوعون</v>
          </cell>
          <cell r="H737">
            <v>0</v>
          </cell>
          <cell r="I737" t="str">
            <v>إلتزامات متداولة</v>
          </cell>
          <cell r="J737" t="str">
            <v>سياره _ فورد اكسبلورر_2022_  لوحة رقم ر د ك 9320 -عبداللطيف جميل0</v>
          </cell>
          <cell r="K737">
            <v>0</v>
          </cell>
          <cell r="L737">
            <v>0</v>
          </cell>
          <cell r="M737">
            <v>0</v>
          </cell>
          <cell r="N737">
            <v>0</v>
          </cell>
          <cell r="O737">
            <v>0</v>
          </cell>
          <cell r="P737">
            <v>0</v>
          </cell>
          <cell r="Q737">
            <v>0</v>
          </cell>
        </row>
        <row r="738">
          <cell r="B738">
            <v>203030124</v>
          </cell>
          <cell r="C738" t="str">
            <v>أنظمة</v>
          </cell>
          <cell r="D738" t="str">
            <v>المركز المالي</v>
          </cell>
          <cell r="E738" t="str">
            <v>إلتزامات متداولة</v>
          </cell>
          <cell r="F738" t="str">
            <v>دائنو _ شراء أصول ثابتة</v>
          </cell>
          <cell r="G738" t="str">
            <v>دائنون متنوعون</v>
          </cell>
          <cell r="H738">
            <v>0</v>
          </cell>
          <cell r="I738" t="str">
            <v>إلتزامات متداولة</v>
          </cell>
          <cell r="J738" t="str">
            <v>سياره_  تويوتا  باص كوستر 23 راكب_ لوحة ب ص ط  3367</v>
          </cell>
          <cell r="K738">
            <v>0</v>
          </cell>
          <cell r="L738">
            <v>0</v>
          </cell>
          <cell r="M738">
            <v>0</v>
          </cell>
          <cell r="N738">
            <v>0</v>
          </cell>
          <cell r="O738">
            <v>0</v>
          </cell>
          <cell r="P738">
            <v>0</v>
          </cell>
          <cell r="Q738">
            <v>0</v>
          </cell>
        </row>
        <row r="739">
          <cell r="B739">
            <v>203030125</v>
          </cell>
          <cell r="C739" t="str">
            <v>أنظمة</v>
          </cell>
          <cell r="D739" t="str">
            <v>المركز المالي</v>
          </cell>
          <cell r="E739" t="str">
            <v>إلتزامات متداولة</v>
          </cell>
          <cell r="F739" t="str">
            <v>دائنو _ شراء أصول ثابتة</v>
          </cell>
          <cell r="G739" t="str">
            <v>دائنون متنوعون</v>
          </cell>
          <cell r="H739">
            <v>0</v>
          </cell>
          <cell r="I739" t="str">
            <v>إلتزامات متداولة</v>
          </cell>
          <cell r="J739" t="str">
            <v>سياره_  تويوتا باص كوستر 23 راكب لوحة ب ص ل 7321 _ عبداللطيف جميل0</v>
          </cell>
          <cell r="K739">
            <v>0</v>
          </cell>
          <cell r="L739">
            <v>0</v>
          </cell>
          <cell r="M739">
            <v>0</v>
          </cell>
          <cell r="N739">
            <v>0</v>
          </cell>
          <cell r="O739">
            <v>0</v>
          </cell>
          <cell r="P739">
            <v>0</v>
          </cell>
          <cell r="Q739">
            <v>0</v>
          </cell>
        </row>
        <row r="740">
          <cell r="B740">
            <v>203030126</v>
          </cell>
          <cell r="C740" t="str">
            <v>أنظمة</v>
          </cell>
          <cell r="D740" t="str">
            <v>المركز المالي</v>
          </cell>
          <cell r="E740" t="str">
            <v>إلتزامات متداولة</v>
          </cell>
          <cell r="F740" t="str">
            <v>دائنو _ شراء أصول ثابتة</v>
          </cell>
          <cell r="G740" t="str">
            <v>دائنون متنوعون - ارصدة دائنة أخرى</v>
          </cell>
          <cell r="H740">
            <v>0</v>
          </cell>
          <cell r="I740" t="str">
            <v>إلتزامات متداولة</v>
          </cell>
          <cell r="J740" t="str">
            <v>سياره_ فورد تيريتوري _2023_لوحة ر د و 4930 _ عبد اللطيف جميل</v>
          </cell>
          <cell r="K740">
            <v>0</v>
          </cell>
          <cell r="L740">
            <v>0</v>
          </cell>
          <cell r="M740">
            <v>0</v>
          </cell>
          <cell r="N740">
            <v>0</v>
          </cell>
          <cell r="O740">
            <v>0</v>
          </cell>
          <cell r="P740">
            <v>0</v>
          </cell>
          <cell r="Q740">
            <v>0</v>
          </cell>
        </row>
        <row r="741">
          <cell r="B741">
            <v>203030127</v>
          </cell>
          <cell r="C741" t="str">
            <v>أنظمة</v>
          </cell>
          <cell r="D741" t="str">
            <v>المركز المالي</v>
          </cell>
          <cell r="E741" t="str">
            <v>إلتزامات متداولة</v>
          </cell>
          <cell r="F741" t="str">
            <v>دائنو _ شراء أصول ثابتة</v>
          </cell>
          <cell r="G741" t="str">
            <v>دائنون متنوعون - ارصدة دائنة أخرى</v>
          </cell>
          <cell r="H741">
            <v>0</v>
          </cell>
          <cell r="I741" t="str">
            <v>إلتزامات متداولة</v>
          </cell>
          <cell r="J741" t="str">
            <v>سياره_ تويوتا هايلكس_ 2023_ لوحة رقم ب ص م 9134 _ عبد اللطيف جميل</v>
          </cell>
          <cell r="K741">
            <v>0</v>
          </cell>
          <cell r="L741">
            <v>0</v>
          </cell>
          <cell r="M741">
            <v>0</v>
          </cell>
          <cell r="N741">
            <v>0</v>
          </cell>
          <cell r="O741">
            <v>0</v>
          </cell>
          <cell r="P741">
            <v>0</v>
          </cell>
          <cell r="Q741">
            <v>0</v>
          </cell>
        </row>
        <row r="742">
          <cell r="B742">
            <v>203030201</v>
          </cell>
          <cell r="C742" t="str">
            <v>أنظمة</v>
          </cell>
          <cell r="D742" t="str">
            <v>المركز المالي</v>
          </cell>
          <cell r="E742" t="str">
            <v>إلتزامات متداولة</v>
          </cell>
          <cell r="F742" t="str">
            <v>دائنو _ شراء أصول ثابتة</v>
          </cell>
          <cell r="G742" t="str">
            <v>دائنون متنوعون - ارصدة دائنة أخرى</v>
          </cell>
          <cell r="H742">
            <v>0</v>
          </cell>
          <cell r="I742" t="str">
            <v>إلتزامات متداولة</v>
          </cell>
          <cell r="J742" t="str">
            <v>سياره_ قسط - مازدا X9 - ح و و 8023</v>
          </cell>
          <cell r="K742">
            <v>0</v>
          </cell>
          <cell r="L742">
            <v>0</v>
          </cell>
          <cell r="M742">
            <v>0</v>
          </cell>
          <cell r="N742">
            <v>0</v>
          </cell>
          <cell r="O742">
            <v>0</v>
          </cell>
          <cell r="P742">
            <v>0</v>
          </cell>
          <cell r="Q742">
            <v>0</v>
          </cell>
        </row>
        <row r="743">
          <cell r="B743">
            <v>203030202</v>
          </cell>
          <cell r="C743" t="str">
            <v>أنظمة</v>
          </cell>
          <cell r="D743" t="str">
            <v>المركز المالي</v>
          </cell>
          <cell r="E743" t="str">
            <v>إلتزامات متداولة</v>
          </cell>
          <cell r="F743" t="str">
            <v>دائنو _ شراء أصول ثابتة</v>
          </cell>
          <cell r="G743" t="str">
            <v>دائنون متنوعون - ارصدة دائنة أخرى</v>
          </cell>
          <cell r="H743">
            <v>0</v>
          </cell>
          <cell r="I743" t="str">
            <v>إلتزامات متداولة</v>
          </cell>
          <cell r="J743" t="str">
            <v>سياره_ سيارة نسيان باث فايندر 2015 - ح ي ب 2883</v>
          </cell>
          <cell r="K743">
            <v>0</v>
          </cell>
          <cell r="L743">
            <v>0</v>
          </cell>
          <cell r="M743">
            <v>0</v>
          </cell>
          <cell r="N743">
            <v>0</v>
          </cell>
          <cell r="O743">
            <v>0</v>
          </cell>
          <cell r="P743">
            <v>0</v>
          </cell>
          <cell r="Q743">
            <v>0</v>
          </cell>
        </row>
        <row r="744">
          <cell r="B744">
            <v>203030301</v>
          </cell>
          <cell r="C744" t="str">
            <v>أنظمة</v>
          </cell>
          <cell r="D744" t="str">
            <v>المركز المالي</v>
          </cell>
          <cell r="E744" t="str">
            <v>إلتزامات متداولة</v>
          </cell>
          <cell r="F744" t="str">
            <v>دائنو _ شراء أصول ثابتة</v>
          </cell>
          <cell r="G744" t="str">
            <v>دائنون متنوعون - ارصدة دائنة أخرى</v>
          </cell>
          <cell r="H744">
            <v>0</v>
          </cell>
          <cell r="I744" t="str">
            <v>إلتزامات متداولة</v>
          </cell>
          <cell r="J744" t="str">
            <v>سياره_ قسط سيارة توسان ح د ا 4572</v>
          </cell>
          <cell r="K744">
            <v>0</v>
          </cell>
          <cell r="L744">
            <v>0</v>
          </cell>
          <cell r="M744">
            <v>0</v>
          </cell>
          <cell r="N744">
            <v>0</v>
          </cell>
          <cell r="O744">
            <v>0</v>
          </cell>
          <cell r="P744">
            <v>0</v>
          </cell>
          <cell r="Q744">
            <v>0</v>
          </cell>
        </row>
        <row r="745">
          <cell r="B745">
            <v>203030302</v>
          </cell>
          <cell r="C745" t="str">
            <v>أنظمة</v>
          </cell>
          <cell r="D745" t="str">
            <v>المركز المالي</v>
          </cell>
          <cell r="E745" t="str">
            <v>إلتزامات متداولة</v>
          </cell>
          <cell r="F745" t="str">
            <v>دائنو _ شراء أصول ثابتة</v>
          </cell>
          <cell r="G745" t="str">
            <v>دائنون متنوعون - ارصدة دائنة أخرى</v>
          </cell>
          <cell r="H745">
            <v>0</v>
          </cell>
          <cell r="I745" t="str">
            <v>إلتزامات متداولة</v>
          </cell>
          <cell r="J745" t="str">
            <v>سياره_ كرولا 2014 - ح ر ر - 7447</v>
          </cell>
          <cell r="K745">
            <v>0</v>
          </cell>
          <cell r="L745">
            <v>0</v>
          </cell>
          <cell r="M745">
            <v>0</v>
          </cell>
          <cell r="N745">
            <v>0</v>
          </cell>
          <cell r="O745">
            <v>0</v>
          </cell>
          <cell r="P745">
            <v>0</v>
          </cell>
          <cell r="Q745">
            <v>0</v>
          </cell>
        </row>
        <row r="746">
          <cell r="B746">
            <v>203030401</v>
          </cell>
          <cell r="C746" t="str">
            <v>أنظمة</v>
          </cell>
          <cell r="D746" t="str">
            <v>المركز المالي</v>
          </cell>
          <cell r="E746" t="str">
            <v>إلتزامات متداولة</v>
          </cell>
          <cell r="F746" t="str">
            <v>دائنو _ شراء أصول ثابتة</v>
          </cell>
          <cell r="G746" t="str">
            <v>دائنون متنوعون - ارصدة دائنة أخرى</v>
          </cell>
          <cell r="H746">
            <v>0</v>
          </cell>
          <cell r="I746" t="str">
            <v>إلتزامات متداولة</v>
          </cell>
          <cell r="J746" t="str">
            <v>سياره_ حافله انهوي_ب س ل 2405</v>
          </cell>
          <cell r="K746">
            <v>0</v>
          </cell>
          <cell r="L746">
            <v>0</v>
          </cell>
          <cell r="M746">
            <v>0</v>
          </cell>
          <cell r="N746">
            <v>0</v>
          </cell>
          <cell r="O746">
            <v>0</v>
          </cell>
          <cell r="P746">
            <v>0</v>
          </cell>
          <cell r="Q746">
            <v>0</v>
          </cell>
        </row>
        <row r="747">
          <cell r="B747">
            <v>203030403</v>
          </cell>
          <cell r="C747" t="str">
            <v>أنظمة</v>
          </cell>
          <cell r="D747" t="str">
            <v>المركز المالي</v>
          </cell>
          <cell r="E747" t="str">
            <v>إلتزامات متداولة</v>
          </cell>
          <cell r="F747" t="str">
            <v>دائنو _ شراء أصول ثابتة</v>
          </cell>
          <cell r="G747" t="str">
            <v>دائنون متنوعون - ارصدة دائنة أخرى</v>
          </cell>
          <cell r="H747">
            <v>0</v>
          </cell>
          <cell r="I747" t="str">
            <v>إلتزامات متداولة</v>
          </cell>
          <cell r="J747" t="str">
            <v>سياره_ م جهاد و محمود نصار _ الجبر للتمويل</v>
          </cell>
          <cell r="K747">
            <v>0</v>
          </cell>
          <cell r="L747">
            <v>0</v>
          </cell>
          <cell r="M747">
            <v>0</v>
          </cell>
          <cell r="N747">
            <v>0</v>
          </cell>
          <cell r="O747">
            <v>0</v>
          </cell>
          <cell r="P747">
            <v>0</v>
          </cell>
          <cell r="Q747">
            <v>0</v>
          </cell>
        </row>
        <row r="748">
          <cell r="B748">
            <v>203060102</v>
          </cell>
          <cell r="C748" t="str">
            <v>أنظمة</v>
          </cell>
          <cell r="D748" t="str">
            <v>المركز المالي</v>
          </cell>
          <cell r="E748" t="str">
            <v>إلتزامات متداولة</v>
          </cell>
          <cell r="F748" t="str">
            <v>مصاريف مستحقة وأرصدة دائنة أخرى</v>
          </cell>
          <cell r="G748" t="str">
            <v>دائنون متنوعون</v>
          </cell>
          <cell r="H748">
            <v>0</v>
          </cell>
          <cell r="I748" t="str">
            <v>إلتزامات متداولة</v>
          </cell>
          <cell r="J748" t="str">
            <v>ذمم_ م وليد عبد العزيز محمود سعيد_10102</v>
          </cell>
          <cell r="K748">
            <v>0</v>
          </cell>
          <cell r="L748">
            <v>0</v>
          </cell>
          <cell r="M748">
            <v>3664144.7600000002</v>
          </cell>
          <cell r="N748">
            <v>3664144.7600000002</v>
          </cell>
          <cell r="O748">
            <v>0</v>
          </cell>
          <cell r="P748">
            <v>0</v>
          </cell>
          <cell r="Q748">
            <v>0</v>
          </cell>
        </row>
        <row r="749">
          <cell r="B749">
            <v>203060103</v>
          </cell>
          <cell r="C749" t="str">
            <v>أنظمة</v>
          </cell>
          <cell r="D749" t="str">
            <v>المركز المالي</v>
          </cell>
          <cell r="E749" t="str">
            <v>أصول متداولة</v>
          </cell>
          <cell r="F749" t="str">
            <v>مصاريف مقدمة وأرصدة مدينة أخرى (بالصافي)</v>
          </cell>
          <cell r="G749">
            <v>0</v>
          </cell>
          <cell r="H749">
            <v>0</v>
          </cell>
          <cell r="I749" t="str">
            <v>أصول متداولة</v>
          </cell>
          <cell r="J749" t="str">
            <v>ذمم_هشام فتحي محفوظ ابراهيم - 103</v>
          </cell>
          <cell r="K749">
            <v>0</v>
          </cell>
          <cell r="L749">
            <v>0</v>
          </cell>
          <cell r="M749">
            <v>357941</v>
          </cell>
          <cell r="N749">
            <v>357941</v>
          </cell>
          <cell r="O749">
            <v>0</v>
          </cell>
          <cell r="P749">
            <v>0</v>
          </cell>
          <cell r="Q749">
            <v>0</v>
          </cell>
        </row>
        <row r="750">
          <cell r="B750">
            <v>203060104</v>
          </cell>
          <cell r="C750" t="str">
            <v>أنظمة</v>
          </cell>
          <cell r="D750" t="str">
            <v>المركز المالي</v>
          </cell>
          <cell r="E750" t="str">
            <v>أصول متداولة</v>
          </cell>
          <cell r="F750" t="str">
            <v>مصاريف مقدمة وأرصدة مدينة أخرى (بالصافي)</v>
          </cell>
          <cell r="G750">
            <v>0</v>
          </cell>
          <cell r="H750">
            <v>0</v>
          </cell>
          <cell r="I750" t="str">
            <v>أصول متداولة</v>
          </cell>
          <cell r="J750" t="str">
            <v>ذمم_جهاد محمد بكير  سلامه-1008</v>
          </cell>
          <cell r="K750">
            <v>0</v>
          </cell>
          <cell r="L750">
            <v>0</v>
          </cell>
          <cell r="M750">
            <v>252944</v>
          </cell>
          <cell r="N750">
            <v>252944</v>
          </cell>
          <cell r="O750">
            <v>0</v>
          </cell>
          <cell r="P750">
            <v>0</v>
          </cell>
          <cell r="Q750">
            <v>0</v>
          </cell>
        </row>
        <row r="751">
          <cell r="B751">
            <v>203060105</v>
          </cell>
          <cell r="C751" t="str">
            <v>أنظمة</v>
          </cell>
          <cell r="D751" t="str">
            <v>المركز المالي</v>
          </cell>
          <cell r="E751" t="str">
            <v>أصول متداولة</v>
          </cell>
          <cell r="F751" t="str">
            <v>مصاريف مقدمة وأرصدة مدينة أخرى (بالصافي)</v>
          </cell>
          <cell r="G751">
            <v>0</v>
          </cell>
          <cell r="H751">
            <v>0</v>
          </cell>
          <cell r="I751" t="str">
            <v>أصول متداولة</v>
          </cell>
          <cell r="J751" t="str">
            <v>ذمم_احمد جمال فرج عبد-1007</v>
          </cell>
          <cell r="K751">
            <v>0</v>
          </cell>
          <cell r="L751">
            <v>0</v>
          </cell>
          <cell r="M751">
            <v>196075</v>
          </cell>
          <cell r="N751">
            <v>196075</v>
          </cell>
          <cell r="O751">
            <v>0</v>
          </cell>
          <cell r="P751">
            <v>0</v>
          </cell>
          <cell r="Q751">
            <v>0</v>
          </cell>
        </row>
        <row r="752">
          <cell r="B752">
            <v>203060106</v>
          </cell>
          <cell r="C752" t="str">
            <v>أنظمة</v>
          </cell>
          <cell r="D752" t="str">
            <v>المركز المالي</v>
          </cell>
          <cell r="E752" t="str">
            <v>أصول متداولة</v>
          </cell>
          <cell r="F752" t="str">
            <v>مصاريف مقدمة وأرصدة مدينة أخرى (بالصافي)</v>
          </cell>
          <cell r="G752">
            <v>0</v>
          </cell>
          <cell r="H752">
            <v>0</v>
          </cell>
          <cell r="I752" t="str">
            <v>أصول متداولة</v>
          </cell>
          <cell r="J752" t="str">
            <v>ذمم_ احمد وحيد  محمد يوسف-1006</v>
          </cell>
          <cell r="K752">
            <v>0</v>
          </cell>
          <cell r="L752">
            <v>0</v>
          </cell>
          <cell r="M752">
            <v>76717</v>
          </cell>
          <cell r="N752">
            <v>76717</v>
          </cell>
          <cell r="O752">
            <v>0</v>
          </cell>
          <cell r="P752">
            <v>0</v>
          </cell>
          <cell r="Q752">
            <v>0</v>
          </cell>
        </row>
        <row r="753">
          <cell r="B753">
            <v>203060107</v>
          </cell>
          <cell r="C753" t="str">
            <v>أنظمة</v>
          </cell>
          <cell r="D753" t="str">
            <v>المركز المالي</v>
          </cell>
          <cell r="E753" t="str">
            <v>أصول متداولة</v>
          </cell>
          <cell r="F753" t="str">
            <v>مصاريف مقدمة وأرصدة مدينة أخرى (بالصافي)</v>
          </cell>
          <cell r="G753">
            <v>0</v>
          </cell>
          <cell r="H753">
            <v>0</v>
          </cell>
          <cell r="I753" t="str">
            <v>أصول متداولة</v>
          </cell>
          <cell r="J753" t="str">
            <v>ذمم_مجدي محمد حسن حسن -1003</v>
          </cell>
          <cell r="K753">
            <v>0</v>
          </cell>
          <cell r="L753">
            <v>0</v>
          </cell>
          <cell r="M753">
            <v>129924</v>
          </cell>
          <cell r="N753">
            <v>129924</v>
          </cell>
          <cell r="O753">
            <v>0</v>
          </cell>
          <cell r="P753">
            <v>0</v>
          </cell>
          <cell r="Q753">
            <v>0</v>
          </cell>
        </row>
        <row r="754">
          <cell r="B754">
            <v>203061002</v>
          </cell>
          <cell r="C754" t="str">
            <v>أنظمة</v>
          </cell>
          <cell r="D754" t="str">
            <v>المركز المالي</v>
          </cell>
          <cell r="E754" t="str">
            <v>أصول متداولة</v>
          </cell>
          <cell r="F754" t="str">
            <v>مصاريف مقدمة وأرصدة مدينة أخرى (بالصافي)</v>
          </cell>
          <cell r="G754">
            <v>0</v>
          </cell>
          <cell r="H754">
            <v>0</v>
          </cell>
          <cell r="I754" t="str">
            <v>أصول متداولة</v>
          </cell>
          <cell r="J754" t="str">
            <v>ذمم_ د صابر عبدالسلام محمود ابوالمجد_1004</v>
          </cell>
          <cell r="K754">
            <v>0</v>
          </cell>
          <cell r="L754">
            <v>0</v>
          </cell>
          <cell r="M754">
            <v>1638091.3900000001</v>
          </cell>
          <cell r="N754">
            <v>1638091.3900000001</v>
          </cell>
          <cell r="O754">
            <v>0</v>
          </cell>
          <cell r="P754">
            <v>0</v>
          </cell>
          <cell r="Q754">
            <v>0</v>
          </cell>
        </row>
        <row r="755">
          <cell r="B755">
            <v>203061003</v>
          </cell>
          <cell r="C755" t="str">
            <v>أنظمة</v>
          </cell>
          <cell r="D755" t="str">
            <v>المركز المالي</v>
          </cell>
          <cell r="E755" t="str">
            <v>أصول متداولة</v>
          </cell>
          <cell r="F755" t="str">
            <v>مصاريف مقدمة وأرصدة مدينة أخرى (بالصافي)</v>
          </cell>
          <cell r="G755">
            <v>0</v>
          </cell>
          <cell r="H755">
            <v>0</v>
          </cell>
          <cell r="I755" t="str">
            <v>أصول متداولة</v>
          </cell>
          <cell r="J755" t="str">
            <v>ذمم_ هشام احمد محمد راضى _1004</v>
          </cell>
          <cell r="K755">
            <v>0</v>
          </cell>
          <cell r="L755">
            <v>0</v>
          </cell>
          <cell r="M755">
            <v>142246.25</v>
          </cell>
          <cell r="N755">
            <v>142246.25</v>
          </cell>
          <cell r="O755">
            <v>0</v>
          </cell>
          <cell r="P755">
            <v>0</v>
          </cell>
          <cell r="Q755">
            <v>0</v>
          </cell>
        </row>
        <row r="756">
          <cell r="B756">
            <v>203061005</v>
          </cell>
          <cell r="C756" t="str">
            <v>أنظمة</v>
          </cell>
          <cell r="D756" t="str">
            <v>المركز المالي</v>
          </cell>
          <cell r="E756" t="str">
            <v>أصول متداولة</v>
          </cell>
          <cell r="F756" t="str">
            <v>مصاريف مقدمة وأرصدة مدينة أخرى (بالصافي)</v>
          </cell>
          <cell r="G756">
            <v>0</v>
          </cell>
          <cell r="H756">
            <v>0</v>
          </cell>
          <cell r="I756" t="str">
            <v>أصول متداولة</v>
          </cell>
          <cell r="J756" t="str">
            <v>ذمم_ محمد محمود عبد العزيز محمود-1036</v>
          </cell>
          <cell r="K756">
            <v>0</v>
          </cell>
          <cell r="L756">
            <v>0</v>
          </cell>
          <cell r="M756">
            <v>0</v>
          </cell>
          <cell r="N756">
            <v>0</v>
          </cell>
          <cell r="O756">
            <v>0</v>
          </cell>
          <cell r="P756">
            <v>0</v>
          </cell>
          <cell r="Q756">
            <v>0</v>
          </cell>
        </row>
        <row r="757">
          <cell r="B757">
            <v>203061006</v>
          </cell>
          <cell r="C757" t="str">
            <v>أنظمة</v>
          </cell>
          <cell r="D757" t="str">
            <v>المركز المالي</v>
          </cell>
          <cell r="E757" t="str">
            <v>أصول متداولة</v>
          </cell>
          <cell r="F757" t="str">
            <v>مصاريف مقدمة وأرصدة مدينة أخرى (بالصافي)</v>
          </cell>
          <cell r="G757">
            <v>0</v>
          </cell>
          <cell r="H757">
            <v>0</v>
          </cell>
          <cell r="I757" t="str">
            <v>أصول متداولة</v>
          </cell>
          <cell r="J757" t="str">
            <v>ذمم_ محمد حسين كمال الشرقاوى-4018</v>
          </cell>
          <cell r="K757">
            <v>0</v>
          </cell>
          <cell r="L757">
            <v>0</v>
          </cell>
          <cell r="M757">
            <v>112088</v>
          </cell>
          <cell r="N757">
            <v>112088</v>
          </cell>
          <cell r="O757">
            <v>0</v>
          </cell>
          <cell r="P757">
            <v>0</v>
          </cell>
          <cell r="Q757">
            <v>0</v>
          </cell>
        </row>
        <row r="758">
          <cell r="B758">
            <v>203061007</v>
          </cell>
          <cell r="C758" t="str">
            <v>أنظمة</v>
          </cell>
          <cell r="D758" t="str">
            <v>المركز المالي</v>
          </cell>
          <cell r="E758" t="str">
            <v>أصول متداولة</v>
          </cell>
          <cell r="F758" t="str">
            <v>مصاريف مقدمة وأرصدة مدينة أخرى (بالصافي)</v>
          </cell>
          <cell r="G758">
            <v>0</v>
          </cell>
          <cell r="H758">
            <v>0</v>
          </cell>
          <cell r="I758" t="str">
            <v>أصول متداولة</v>
          </cell>
          <cell r="J758" t="str">
            <v>ذمم_ محمد رجب شعبان الضببي-1029</v>
          </cell>
          <cell r="K758">
            <v>0</v>
          </cell>
          <cell r="L758">
            <v>0</v>
          </cell>
          <cell r="M758">
            <v>122972</v>
          </cell>
          <cell r="N758">
            <v>122972</v>
          </cell>
          <cell r="O758">
            <v>0</v>
          </cell>
          <cell r="P758">
            <v>0</v>
          </cell>
          <cell r="Q758">
            <v>0</v>
          </cell>
        </row>
        <row r="759">
          <cell r="B759">
            <v>203061008</v>
          </cell>
          <cell r="C759" t="str">
            <v>أنظمة</v>
          </cell>
          <cell r="D759" t="str">
            <v>المركز المالي</v>
          </cell>
          <cell r="E759" t="str">
            <v>أصول متداولة</v>
          </cell>
          <cell r="F759" t="str">
            <v>مصاريف مقدمة وأرصدة مدينة أخرى (بالصافي)</v>
          </cell>
          <cell r="G759">
            <v>0</v>
          </cell>
          <cell r="H759">
            <v>0</v>
          </cell>
          <cell r="I759" t="str">
            <v>أصول متداولة</v>
          </cell>
          <cell r="J759" t="str">
            <v>ذمم_ابراهيم محمود ابراهيم مصطفي-1043</v>
          </cell>
          <cell r="K759">
            <v>0</v>
          </cell>
          <cell r="L759">
            <v>0</v>
          </cell>
          <cell r="M759">
            <v>180772</v>
          </cell>
          <cell r="N759">
            <v>180772</v>
          </cell>
          <cell r="O759">
            <v>0</v>
          </cell>
          <cell r="P759">
            <v>0</v>
          </cell>
          <cell r="Q759">
            <v>0</v>
          </cell>
        </row>
        <row r="760">
          <cell r="B760">
            <v>203061009</v>
          </cell>
          <cell r="C760" t="str">
            <v>أنظمة</v>
          </cell>
          <cell r="D760" t="str">
            <v>المركز المالي</v>
          </cell>
          <cell r="E760" t="str">
            <v>أصول متداولة</v>
          </cell>
          <cell r="F760" t="str">
            <v>مصاريف مقدمة وأرصدة مدينة أخرى (بالصافي)</v>
          </cell>
          <cell r="G760">
            <v>0</v>
          </cell>
          <cell r="H760">
            <v>0</v>
          </cell>
          <cell r="I760" t="str">
            <v>أصول متداولة</v>
          </cell>
          <cell r="J760" t="str">
            <v xml:space="preserve"> ذمم_ م حامد احمد حامد-1009</v>
          </cell>
          <cell r="K760">
            <v>0</v>
          </cell>
          <cell r="L760">
            <v>0</v>
          </cell>
          <cell r="M760">
            <v>506250</v>
          </cell>
          <cell r="N760">
            <v>506250</v>
          </cell>
          <cell r="O760">
            <v>0</v>
          </cell>
          <cell r="P760">
            <v>0</v>
          </cell>
          <cell r="Q760">
            <v>0</v>
          </cell>
        </row>
        <row r="761">
          <cell r="B761">
            <v>203061011</v>
          </cell>
          <cell r="C761" t="str">
            <v>أنظمة</v>
          </cell>
          <cell r="D761" t="str">
            <v>المركز المالي</v>
          </cell>
          <cell r="E761" t="str">
            <v>أصول متداولة</v>
          </cell>
          <cell r="F761" t="str">
            <v>مصاريف مقدمة وأرصدة مدينة أخرى (بالصافي)</v>
          </cell>
          <cell r="G761">
            <v>0</v>
          </cell>
          <cell r="H761">
            <v>0</v>
          </cell>
          <cell r="I761" t="str">
            <v>أصول متداولة</v>
          </cell>
          <cell r="J761" t="str">
            <v>ذمم_ م اسماعيل مصطفي عطيه -1011</v>
          </cell>
          <cell r="K761">
            <v>0</v>
          </cell>
          <cell r="L761">
            <v>0</v>
          </cell>
          <cell r="M761">
            <v>197696.36000000002</v>
          </cell>
          <cell r="N761">
            <v>197696.36000000002</v>
          </cell>
          <cell r="O761">
            <v>0</v>
          </cell>
          <cell r="P761">
            <v>0</v>
          </cell>
          <cell r="Q761">
            <v>0</v>
          </cell>
        </row>
        <row r="762">
          <cell r="B762">
            <v>203061012</v>
          </cell>
          <cell r="C762" t="str">
            <v>أنظمة</v>
          </cell>
          <cell r="D762" t="str">
            <v>المركز المالي</v>
          </cell>
          <cell r="E762" t="str">
            <v>أصول متداولة</v>
          </cell>
          <cell r="F762" t="str">
            <v>مصاريف مقدمة وأرصدة مدينة أخرى (بالصافي)</v>
          </cell>
          <cell r="G762">
            <v>0</v>
          </cell>
          <cell r="H762">
            <v>0</v>
          </cell>
          <cell r="I762" t="str">
            <v>أصول متداولة</v>
          </cell>
          <cell r="J762" t="str">
            <v>ذمم_ سامر علي دياب-1012</v>
          </cell>
          <cell r="K762">
            <v>0</v>
          </cell>
          <cell r="L762">
            <v>0</v>
          </cell>
          <cell r="M762">
            <v>275597</v>
          </cell>
          <cell r="N762">
            <v>275597</v>
          </cell>
          <cell r="O762">
            <v>0</v>
          </cell>
          <cell r="P762">
            <v>0</v>
          </cell>
          <cell r="Q762">
            <v>0</v>
          </cell>
        </row>
        <row r="763">
          <cell r="B763">
            <v>203061013</v>
          </cell>
          <cell r="C763" t="str">
            <v>أنظمة</v>
          </cell>
          <cell r="D763" t="str">
            <v>المركز المالي</v>
          </cell>
          <cell r="E763" t="str">
            <v>أصول متداولة</v>
          </cell>
          <cell r="F763" t="str">
            <v>مصاريف مقدمة وأرصدة مدينة أخرى (بالصافي)</v>
          </cell>
          <cell r="G763">
            <v>0</v>
          </cell>
          <cell r="H763">
            <v>0</v>
          </cell>
          <cell r="I763" t="str">
            <v>أصول متداولة</v>
          </cell>
          <cell r="J763" t="str">
            <v>ذمم_ محمود فؤاد محمد نصار -1013</v>
          </cell>
          <cell r="K763">
            <v>0</v>
          </cell>
          <cell r="L763">
            <v>0</v>
          </cell>
          <cell r="M763">
            <v>132693</v>
          </cell>
          <cell r="N763">
            <v>132693</v>
          </cell>
          <cell r="O763">
            <v>0</v>
          </cell>
          <cell r="P763">
            <v>0</v>
          </cell>
          <cell r="Q763">
            <v>0</v>
          </cell>
        </row>
        <row r="764">
          <cell r="B764">
            <v>203061015</v>
          </cell>
          <cell r="C764" t="str">
            <v>أنظمة</v>
          </cell>
          <cell r="D764" t="str">
            <v>المركز المالي</v>
          </cell>
          <cell r="E764" t="str">
            <v>أصول متداولة</v>
          </cell>
          <cell r="F764" t="str">
            <v>مصاريف مقدمة وأرصدة مدينة أخرى (بالصافي)</v>
          </cell>
          <cell r="G764">
            <v>0</v>
          </cell>
          <cell r="H764">
            <v>0</v>
          </cell>
          <cell r="I764" t="str">
            <v>أصول متداولة</v>
          </cell>
          <cell r="J764" t="str">
            <v>ذمم_ احسان الحق صديق -1015</v>
          </cell>
          <cell r="K764">
            <v>0</v>
          </cell>
          <cell r="L764">
            <v>0</v>
          </cell>
          <cell r="M764">
            <v>175956</v>
          </cell>
          <cell r="N764">
            <v>175956</v>
          </cell>
          <cell r="O764">
            <v>0</v>
          </cell>
          <cell r="P764">
            <v>0</v>
          </cell>
          <cell r="Q764">
            <v>0</v>
          </cell>
        </row>
        <row r="765">
          <cell r="B765">
            <v>203061018</v>
          </cell>
          <cell r="C765" t="str">
            <v>أنظمة</v>
          </cell>
          <cell r="D765" t="str">
            <v>المركز المالي</v>
          </cell>
          <cell r="E765" t="str">
            <v>إلتزامات متداولة</v>
          </cell>
          <cell r="F765" t="str">
            <v>مصاريف مستحقة وأرصدة دائنة أخرى</v>
          </cell>
          <cell r="G765" t="str">
            <v>دائنون متنوعون</v>
          </cell>
          <cell r="H765">
            <v>0</v>
          </cell>
          <cell r="I765" t="str">
            <v>إلتزامات متداولة</v>
          </cell>
          <cell r="J765" t="str">
            <v xml:space="preserve"> ذمم_ سك نصر الدين سك_1018</v>
          </cell>
          <cell r="K765">
            <v>0</v>
          </cell>
          <cell r="L765">
            <v>0</v>
          </cell>
          <cell r="M765">
            <v>86124</v>
          </cell>
          <cell r="N765">
            <v>86124</v>
          </cell>
          <cell r="O765">
            <v>0</v>
          </cell>
          <cell r="P765">
            <v>0</v>
          </cell>
          <cell r="Q765">
            <v>0</v>
          </cell>
        </row>
        <row r="766">
          <cell r="B766">
            <v>203061020</v>
          </cell>
          <cell r="C766" t="str">
            <v>أنظمة</v>
          </cell>
          <cell r="D766" t="str">
            <v>المركز المالي</v>
          </cell>
          <cell r="E766" t="str">
            <v>أصول متداولة</v>
          </cell>
          <cell r="F766" t="str">
            <v>مصاريف مقدمة وأرصدة مدينة أخرى (بالصافي)</v>
          </cell>
          <cell r="G766">
            <v>0</v>
          </cell>
          <cell r="H766">
            <v>0</v>
          </cell>
          <cell r="I766" t="str">
            <v>أصول متداولة</v>
          </cell>
          <cell r="J766" t="str">
            <v>ذمم_ عبد الرحمن علي ابراهيم الخضري-1020</v>
          </cell>
          <cell r="K766">
            <v>0</v>
          </cell>
          <cell r="L766">
            <v>0</v>
          </cell>
          <cell r="M766">
            <v>122624.05</v>
          </cell>
          <cell r="N766">
            <v>122624.05</v>
          </cell>
          <cell r="O766">
            <v>0</v>
          </cell>
          <cell r="P766">
            <v>0</v>
          </cell>
          <cell r="Q766">
            <v>0</v>
          </cell>
        </row>
        <row r="767">
          <cell r="B767">
            <v>203061022</v>
          </cell>
          <cell r="C767" t="str">
            <v>أنظمة</v>
          </cell>
          <cell r="D767" t="str">
            <v>المركز المالي</v>
          </cell>
          <cell r="E767" t="str">
            <v>أصول متداولة</v>
          </cell>
          <cell r="F767" t="str">
            <v>مصاريف مقدمة وأرصدة مدينة أخرى (بالصافي)</v>
          </cell>
          <cell r="G767">
            <v>0</v>
          </cell>
          <cell r="H767">
            <v>0</v>
          </cell>
          <cell r="I767" t="str">
            <v>أصول متداولة</v>
          </cell>
          <cell r="J767" t="str">
            <v>ذمم_ محمد محمود عبد العزيز الزواوي-1022</v>
          </cell>
          <cell r="K767">
            <v>0</v>
          </cell>
          <cell r="L767">
            <v>0</v>
          </cell>
          <cell r="M767">
            <v>176525</v>
          </cell>
          <cell r="N767">
            <v>176525</v>
          </cell>
          <cell r="O767">
            <v>0</v>
          </cell>
          <cell r="P767">
            <v>0</v>
          </cell>
          <cell r="Q767">
            <v>0</v>
          </cell>
        </row>
        <row r="768">
          <cell r="B768">
            <v>203061023</v>
          </cell>
          <cell r="C768" t="str">
            <v>أنظمة</v>
          </cell>
          <cell r="D768" t="str">
            <v>المركز المالي</v>
          </cell>
          <cell r="E768" t="str">
            <v>أصول متداولة</v>
          </cell>
          <cell r="F768" t="str">
            <v>مصاريف مقدمة وأرصدة مدينة أخرى (بالصافي)</v>
          </cell>
          <cell r="G768">
            <v>0</v>
          </cell>
          <cell r="H768">
            <v>0</v>
          </cell>
          <cell r="I768" t="str">
            <v>أصول متداولة</v>
          </cell>
          <cell r="J768" t="str">
            <v>ذمم_ احمد عرفه عبد السلام -1023</v>
          </cell>
          <cell r="K768">
            <v>0</v>
          </cell>
          <cell r="L768">
            <v>0</v>
          </cell>
          <cell r="M768">
            <v>64587.5</v>
          </cell>
          <cell r="N768">
            <v>64587.5</v>
          </cell>
          <cell r="O768">
            <v>0</v>
          </cell>
          <cell r="P768">
            <v>0</v>
          </cell>
          <cell r="Q768">
            <v>0</v>
          </cell>
        </row>
        <row r="769">
          <cell r="B769">
            <v>203061024</v>
          </cell>
          <cell r="C769" t="str">
            <v>أنظمة</v>
          </cell>
          <cell r="D769" t="str">
            <v>المركز المالي</v>
          </cell>
          <cell r="E769" t="str">
            <v>أصول متداولة</v>
          </cell>
          <cell r="F769" t="str">
            <v>مصاريف مقدمة وأرصدة مدينة أخرى (بالصافي)</v>
          </cell>
          <cell r="G769">
            <v>0</v>
          </cell>
          <cell r="H769">
            <v>0</v>
          </cell>
          <cell r="I769" t="str">
            <v>أصول متداولة</v>
          </cell>
          <cell r="J769" t="str">
            <v>ذمم_ مصطفي صبحي محمود الجزار -1024</v>
          </cell>
          <cell r="K769">
            <v>0</v>
          </cell>
          <cell r="L769">
            <v>0</v>
          </cell>
          <cell r="M769">
            <v>55191</v>
          </cell>
          <cell r="N769">
            <v>55191</v>
          </cell>
          <cell r="O769">
            <v>0</v>
          </cell>
          <cell r="P769">
            <v>0</v>
          </cell>
          <cell r="Q769">
            <v>0</v>
          </cell>
        </row>
        <row r="770">
          <cell r="B770">
            <v>203061026</v>
          </cell>
          <cell r="C770" t="str">
            <v>أنظمة</v>
          </cell>
          <cell r="D770" t="str">
            <v>المركز المالي</v>
          </cell>
          <cell r="E770" t="str">
            <v>أصول متداولة</v>
          </cell>
          <cell r="F770" t="str">
            <v>مصاريف مقدمة وأرصدة مدينة أخرى (بالصافي)</v>
          </cell>
          <cell r="G770">
            <v>0</v>
          </cell>
          <cell r="H770">
            <v>0</v>
          </cell>
          <cell r="I770" t="str">
            <v>أصول متداولة</v>
          </cell>
          <cell r="J770" t="str">
            <v>ذمم_ ريزالدي مارفيل اروجا -1026</v>
          </cell>
          <cell r="K770">
            <v>0</v>
          </cell>
          <cell r="L770">
            <v>0</v>
          </cell>
          <cell r="M770">
            <v>196286</v>
          </cell>
          <cell r="N770">
            <v>196286</v>
          </cell>
          <cell r="O770">
            <v>0</v>
          </cell>
          <cell r="P770">
            <v>0</v>
          </cell>
          <cell r="Q770">
            <v>0</v>
          </cell>
        </row>
        <row r="771">
          <cell r="B771">
            <v>203061035</v>
          </cell>
          <cell r="C771" t="str">
            <v>أنظمة</v>
          </cell>
          <cell r="D771" t="str">
            <v>المركز المالي</v>
          </cell>
          <cell r="E771" t="str">
            <v>أصول متداولة</v>
          </cell>
          <cell r="F771" t="str">
            <v>مصاريف مقدمة وأرصدة مدينة أخرى (بالصافي)</v>
          </cell>
          <cell r="G771">
            <v>0</v>
          </cell>
          <cell r="H771">
            <v>0</v>
          </cell>
          <cell r="I771" t="str">
            <v>أصول متداولة</v>
          </cell>
          <cell r="J771" t="str">
            <v>ذمم_ تامر محمد احمد محمد_4277</v>
          </cell>
          <cell r="K771">
            <v>0</v>
          </cell>
          <cell r="L771">
            <v>0</v>
          </cell>
          <cell r="M771">
            <v>177044</v>
          </cell>
          <cell r="N771">
            <v>177044</v>
          </cell>
          <cell r="O771">
            <v>0</v>
          </cell>
          <cell r="P771">
            <v>0</v>
          </cell>
          <cell r="Q771">
            <v>0</v>
          </cell>
        </row>
        <row r="772">
          <cell r="B772">
            <v>203061038</v>
          </cell>
          <cell r="C772" t="str">
            <v>أنظمة</v>
          </cell>
          <cell r="D772" t="str">
            <v>المركز المالي</v>
          </cell>
          <cell r="E772" t="str">
            <v>أصول متداولة</v>
          </cell>
          <cell r="F772" t="str">
            <v>مصاريف مقدمة وأرصدة مدينة أخرى (بالصافي)</v>
          </cell>
          <cell r="G772">
            <v>0</v>
          </cell>
          <cell r="H772">
            <v>0</v>
          </cell>
          <cell r="I772" t="str">
            <v>أصول متداولة</v>
          </cell>
          <cell r="J772" t="str">
            <v>ذمم_ ايمن حمدي محمد فرحات-1038</v>
          </cell>
          <cell r="K772">
            <v>0</v>
          </cell>
          <cell r="L772">
            <v>0</v>
          </cell>
          <cell r="M772">
            <v>232520.66</v>
          </cell>
          <cell r="N772">
            <v>232520.66</v>
          </cell>
          <cell r="O772">
            <v>0</v>
          </cell>
          <cell r="P772">
            <v>0</v>
          </cell>
          <cell r="Q772">
            <v>0</v>
          </cell>
        </row>
        <row r="773">
          <cell r="B773">
            <v>203061039</v>
          </cell>
          <cell r="C773" t="str">
            <v>أنظمة</v>
          </cell>
          <cell r="D773" t="str">
            <v>المركز المالي</v>
          </cell>
          <cell r="E773" t="str">
            <v>إلتزامات متداولة</v>
          </cell>
          <cell r="F773" t="str">
            <v>مصاريف مستحقة وأرصدة دائنة أخرى</v>
          </cell>
          <cell r="G773" t="str">
            <v>دائنون متنوعون</v>
          </cell>
          <cell r="H773">
            <v>0</v>
          </cell>
          <cell r="I773" t="str">
            <v>إلتزامات متداولة</v>
          </cell>
          <cell r="J773" t="str">
            <v>ذمم_ عبدالمقصود محمد جمال الدين-1039</v>
          </cell>
          <cell r="K773">
            <v>0</v>
          </cell>
          <cell r="L773">
            <v>0</v>
          </cell>
          <cell r="M773">
            <v>120144.40000000001</v>
          </cell>
          <cell r="N773">
            <v>120144.40000000001</v>
          </cell>
          <cell r="O773">
            <v>0</v>
          </cell>
          <cell r="P773">
            <v>0</v>
          </cell>
          <cell r="Q773">
            <v>0</v>
          </cell>
        </row>
        <row r="774">
          <cell r="B774">
            <v>203061040</v>
          </cell>
          <cell r="C774" t="str">
            <v>أنظمة</v>
          </cell>
          <cell r="D774" t="str">
            <v>المركز المالي</v>
          </cell>
          <cell r="E774" t="str">
            <v>أصول متداولة</v>
          </cell>
          <cell r="F774" t="str">
            <v>مصاريف مقدمة وأرصدة مدينة أخرى (بالصافي)</v>
          </cell>
          <cell r="G774">
            <v>0</v>
          </cell>
          <cell r="H774">
            <v>0</v>
          </cell>
          <cell r="I774" t="str">
            <v>أصول متداولة</v>
          </cell>
          <cell r="J774" t="str">
            <v>ذمم_ معتز محمد بكير سلامه-1040</v>
          </cell>
          <cell r="K774">
            <v>0</v>
          </cell>
          <cell r="L774">
            <v>0</v>
          </cell>
          <cell r="M774">
            <v>89828</v>
          </cell>
          <cell r="N774">
            <v>89828</v>
          </cell>
          <cell r="O774">
            <v>0</v>
          </cell>
          <cell r="P774">
            <v>0</v>
          </cell>
          <cell r="Q774">
            <v>0</v>
          </cell>
        </row>
        <row r="775">
          <cell r="B775">
            <v>203061041</v>
          </cell>
          <cell r="C775" t="str">
            <v>أنظمة</v>
          </cell>
          <cell r="D775" t="str">
            <v>المركز المالي</v>
          </cell>
          <cell r="E775" t="str">
            <v>أصول متداولة</v>
          </cell>
          <cell r="F775" t="str">
            <v>مصاريف مقدمة وأرصدة مدينة أخرى (بالصافي)</v>
          </cell>
          <cell r="G775">
            <v>0</v>
          </cell>
          <cell r="H775">
            <v>0</v>
          </cell>
          <cell r="I775" t="str">
            <v>أصول متداولة</v>
          </cell>
          <cell r="J775" t="str">
            <v>ذمم_عبدالرحمن محمد سلامه سلامه1041</v>
          </cell>
          <cell r="K775">
            <v>0</v>
          </cell>
          <cell r="L775">
            <v>0</v>
          </cell>
          <cell r="M775">
            <v>158661</v>
          </cell>
          <cell r="N775">
            <v>158661</v>
          </cell>
          <cell r="O775">
            <v>0</v>
          </cell>
          <cell r="P775">
            <v>0</v>
          </cell>
          <cell r="Q775">
            <v>0</v>
          </cell>
        </row>
        <row r="776">
          <cell r="B776">
            <v>203061044</v>
          </cell>
          <cell r="C776" t="str">
            <v>أنظمة</v>
          </cell>
          <cell r="D776" t="str">
            <v>المركز المالي</v>
          </cell>
          <cell r="E776" t="str">
            <v>أصول متداولة</v>
          </cell>
          <cell r="F776" t="str">
            <v>مصاريف مقدمة وأرصدة مدينة أخرى (بالصافي)</v>
          </cell>
          <cell r="G776">
            <v>0</v>
          </cell>
          <cell r="H776">
            <v>0</v>
          </cell>
          <cell r="I776" t="str">
            <v>أصول متداولة</v>
          </cell>
          <cell r="J776" t="str">
            <v>ذمم_ محمد فهد احمد السيد القاضي-1044</v>
          </cell>
          <cell r="K776">
            <v>0</v>
          </cell>
          <cell r="L776">
            <v>0</v>
          </cell>
          <cell r="M776">
            <v>29731.72</v>
          </cell>
          <cell r="N776">
            <v>29731.72</v>
          </cell>
          <cell r="O776">
            <v>0</v>
          </cell>
          <cell r="P776">
            <v>0</v>
          </cell>
          <cell r="Q776">
            <v>0</v>
          </cell>
        </row>
        <row r="777">
          <cell r="B777">
            <v>203061045</v>
          </cell>
          <cell r="C777" t="str">
            <v>أنظمة</v>
          </cell>
          <cell r="D777" t="str">
            <v>المركز المالي</v>
          </cell>
          <cell r="E777" t="str">
            <v>أصول متداولة</v>
          </cell>
          <cell r="F777" t="str">
            <v>مصاريف مقدمة وأرصدة مدينة أخرى (بالصافي)</v>
          </cell>
          <cell r="G777">
            <v>0</v>
          </cell>
          <cell r="H777">
            <v>0</v>
          </cell>
          <cell r="I777" t="str">
            <v>أصول متداولة</v>
          </cell>
          <cell r="J777" t="str">
            <v>ذمم_ اسامه اسماعيل داود ابوحليمه1045</v>
          </cell>
          <cell r="K777">
            <v>0</v>
          </cell>
          <cell r="L777">
            <v>0</v>
          </cell>
          <cell r="M777">
            <v>378176.5</v>
          </cell>
          <cell r="N777">
            <v>378176.5</v>
          </cell>
          <cell r="O777">
            <v>0</v>
          </cell>
          <cell r="P777">
            <v>0</v>
          </cell>
          <cell r="Q777">
            <v>0</v>
          </cell>
        </row>
        <row r="778">
          <cell r="B778">
            <v>203061048</v>
          </cell>
          <cell r="C778" t="str">
            <v>أنظمة</v>
          </cell>
          <cell r="D778" t="str">
            <v>المركز المالي</v>
          </cell>
          <cell r="E778" t="str">
            <v>إلتزامات متداولة</v>
          </cell>
          <cell r="F778" t="str">
            <v>مصاريف مستحقة وأرصدة دائنة أخرى</v>
          </cell>
          <cell r="G778" t="str">
            <v>دائنون متنوعون</v>
          </cell>
          <cell r="H778">
            <v>0</v>
          </cell>
          <cell r="I778" t="str">
            <v>إلتزامات متداولة</v>
          </cell>
          <cell r="J778" t="str">
            <v>ذمم_ حسين حسن بن عمار-1048</v>
          </cell>
          <cell r="K778">
            <v>0</v>
          </cell>
          <cell r="L778">
            <v>0</v>
          </cell>
          <cell r="M778">
            <v>16617</v>
          </cell>
          <cell r="N778">
            <v>16617</v>
          </cell>
          <cell r="O778">
            <v>0</v>
          </cell>
          <cell r="P778">
            <v>0</v>
          </cell>
          <cell r="Q778">
            <v>0</v>
          </cell>
        </row>
        <row r="779">
          <cell r="B779">
            <v>203061049</v>
          </cell>
          <cell r="C779" t="str">
            <v>أنظمة</v>
          </cell>
          <cell r="D779" t="str">
            <v>المركز المالي</v>
          </cell>
          <cell r="E779" t="str">
            <v>إلتزامات متداولة</v>
          </cell>
          <cell r="F779" t="str">
            <v>مصاريف مستحقة وأرصدة دائنة أخرى</v>
          </cell>
          <cell r="G779" t="str">
            <v>دائنون متنوعون</v>
          </cell>
          <cell r="H779">
            <v>0</v>
          </cell>
          <cell r="I779" t="str">
            <v>إلتزامات متداولة</v>
          </cell>
          <cell r="J779" t="str">
            <v>ذمم_ محمد صبحي داود النجار-1049</v>
          </cell>
          <cell r="K779">
            <v>0</v>
          </cell>
          <cell r="L779">
            <v>0</v>
          </cell>
          <cell r="M779">
            <v>3742</v>
          </cell>
          <cell r="N779">
            <v>3742</v>
          </cell>
          <cell r="O779">
            <v>0</v>
          </cell>
          <cell r="P779">
            <v>0</v>
          </cell>
          <cell r="Q779">
            <v>0</v>
          </cell>
        </row>
        <row r="780">
          <cell r="B780">
            <v>203061050</v>
          </cell>
          <cell r="C780" t="str">
            <v>أنظمة</v>
          </cell>
          <cell r="D780" t="str">
            <v>المركز المالي</v>
          </cell>
          <cell r="E780" t="str">
            <v>أصول متداولة</v>
          </cell>
          <cell r="F780" t="str">
            <v>مصاريف مقدمة وأرصدة مدينة أخرى (بالصافي)</v>
          </cell>
          <cell r="G780">
            <v>0</v>
          </cell>
          <cell r="H780">
            <v>0</v>
          </cell>
          <cell r="I780" t="str">
            <v>أصول متداولة</v>
          </cell>
          <cell r="J780" t="str">
            <v>ذمم_ اشرف مصطفي يونس-1050</v>
          </cell>
          <cell r="K780">
            <v>0</v>
          </cell>
          <cell r="L780">
            <v>0</v>
          </cell>
          <cell r="M780">
            <v>201202.26</v>
          </cell>
          <cell r="N780">
            <v>201202.26</v>
          </cell>
          <cell r="O780">
            <v>0</v>
          </cell>
          <cell r="P780">
            <v>0</v>
          </cell>
          <cell r="Q780">
            <v>0</v>
          </cell>
        </row>
        <row r="781">
          <cell r="B781">
            <v>203061052</v>
          </cell>
          <cell r="C781" t="str">
            <v>أنظمة</v>
          </cell>
          <cell r="D781" t="str">
            <v>المركز المالي</v>
          </cell>
          <cell r="E781" t="str">
            <v>أصول متداولة</v>
          </cell>
          <cell r="F781" t="str">
            <v>مصاريف مقدمة وأرصدة مدينة أخرى (بالصافي)</v>
          </cell>
          <cell r="G781">
            <v>0</v>
          </cell>
          <cell r="H781">
            <v>0</v>
          </cell>
          <cell r="I781" t="str">
            <v>أصول متداولة</v>
          </cell>
          <cell r="J781" t="str">
            <v>ذمم_ محمد احمد عبد النبى 1052</v>
          </cell>
          <cell r="K781">
            <v>0</v>
          </cell>
          <cell r="L781">
            <v>0</v>
          </cell>
          <cell r="M781">
            <v>178038.83000000002</v>
          </cell>
          <cell r="N781">
            <v>178038.83000000002</v>
          </cell>
          <cell r="O781">
            <v>0</v>
          </cell>
          <cell r="P781">
            <v>0</v>
          </cell>
          <cell r="Q781">
            <v>0</v>
          </cell>
        </row>
        <row r="782">
          <cell r="B782">
            <v>203061053</v>
          </cell>
          <cell r="C782" t="str">
            <v>أنظمة</v>
          </cell>
          <cell r="D782" t="str">
            <v>المركز المالي</v>
          </cell>
          <cell r="E782" t="str">
            <v>أصول متداولة</v>
          </cell>
          <cell r="F782" t="str">
            <v>مصاريف مقدمة وأرصدة مدينة أخرى (بالصافي)</v>
          </cell>
          <cell r="G782">
            <v>0</v>
          </cell>
          <cell r="H782">
            <v>0</v>
          </cell>
          <cell r="I782" t="str">
            <v>أصول متداولة</v>
          </cell>
          <cell r="J782" t="str">
            <v>ذمم_ ايمن عبد الهادى عبد العظيم بدر _4278</v>
          </cell>
          <cell r="K782">
            <v>0</v>
          </cell>
          <cell r="L782">
            <v>0</v>
          </cell>
          <cell r="M782">
            <v>375</v>
          </cell>
          <cell r="N782">
            <v>375</v>
          </cell>
          <cell r="O782">
            <v>0</v>
          </cell>
          <cell r="P782">
            <v>0</v>
          </cell>
          <cell r="Q782">
            <v>0</v>
          </cell>
        </row>
        <row r="783">
          <cell r="B783">
            <v>203061054</v>
          </cell>
          <cell r="C783" t="str">
            <v>أنظمة</v>
          </cell>
          <cell r="D783" t="str">
            <v>المركز المالي</v>
          </cell>
          <cell r="E783" t="str">
            <v>أصول متداولة</v>
          </cell>
          <cell r="F783" t="str">
            <v>مصاريف مقدمة وأرصدة مدينة أخرى (بالصافي)</v>
          </cell>
          <cell r="G783">
            <v>0</v>
          </cell>
          <cell r="H783">
            <v>0</v>
          </cell>
          <cell r="I783" t="str">
            <v>أصول متداولة</v>
          </cell>
          <cell r="J783" t="str">
            <v>ذمم_ احمد محمد عبد الحميد غطاس 1054</v>
          </cell>
          <cell r="K783">
            <v>0</v>
          </cell>
          <cell r="L783">
            <v>0</v>
          </cell>
          <cell r="M783">
            <v>106180.01000000001</v>
          </cell>
          <cell r="N783">
            <v>106180.01000000001</v>
          </cell>
          <cell r="O783">
            <v>0</v>
          </cell>
          <cell r="P783">
            <v>0</v>
          </cell>
          <cell r="Q783">
            <v>0</v>
          </cell>
        </row>
        <row r="784">
          <cell r="B784">
            <v>203061055</v>
          </cell>
          <cell r="C784" t="str">
            <v>أنظمة</v>
          </cell>
          <cell r="D784" t="str">
            <v>المركز المالي</v>
          </cell>
          <cell r="E784" t="str">
            <v>أصول متداولة</v>
          </cell>
          <cell r="F784" t="str">
            <v>مصاريف مقدمة وأرصدة مدينة أخرى (بالصافي)</v>
          </cell>
          <cell r="G784">
            <v>0</v>
          </cell>
          <cell r="H784">
            <v>0</v>
          </cell>
          <cell r="I784" t="str">
            <v>أصول متداولة</v>
          </cell>
          <cell r="J784" t="str">
            <v>ذمم_ رولين دى فيرا الجندور _ 1055</v>
          </cell>
          <cell r="K784">
            <v>0</v>
          </cell>
          <cell r="L784">
            <v>0</v>
          </cell>
          <cell r="M784">
            <v>64729</v>
          </cell>
          <cell r="N784">
            <v>64729</v>
          </cell>
          <cell r="O784">
            <v>0</v>
          </cell>
          <cell r="P784">
            <v>0</v>
          </cell>
          <cell r="Q784">
            <v>0</v>
          </cell>
        </row>
        <row r="785">
          <cell r="B785">
            <v>203061058</v>
          </cell>
          <cell r="C785" t="str">
            <v>أنظمة</v>
          </cell>
          <cell r="D785" t="str">
            <v>المركز المالي</v>
          </cell>
          <cell r="E785" t="str">
            <v>أصول متداولة</v>
          </cell>
          <cell r="F785" t="str">
            <v>مصاريف مقدمة وأرصدة مدينة أخرى (بالصافي)</v>
          </cell>
          <cell r="G785">
            <v>0</v>
          </cell>
          <cell r="H785">
            <v>0</v>
          </cell>
          <cell r="I785" t="str">
            <v>أصول متداولة</v>
          </cell>
          <cell r="J785" t="str">
            <v>ذمم_ اسلام جمعه السيد حسن _ 1058</v>
          </cell>
          <cell r="K785">
            <v>0</v>
          </cell>
          <cell r="L785">
            <v>0</v>
          </cell>
          <cell r="M785">
            <v>94538</v>
          </cell>
          <cell r="N785">
            <v>94538</v>
          </cell>
          <cell r="O785">
            <v>0</v>
          </cell>
          <cell r="P785">
            <v>0</v>
          </cell>
          <cell r="Q785">
            <v>0</v>
          </cell>
        </row>
        <row r="786">
          <cell r="B786">
            <v>203061064</v>
          </cell>
          <cell r="C786" t="str">
            <v>أنظمة</v>
          </cell>
          <cell r="D786" t="str">
            <v>المركز المالي</v>
          </cell>
          <cell r="E786" t="str">
            <v>أصول متداولة</v>
          </cell>
          <cell r="F786" t="str">
            <v>مصاريف مقدمة وأرصدة مدينة أخرى (بالصافي)</v>
          </cell>
          <cell r="G786">
            <v>0</v>
          </cell>
          <cell r="H786">
            <v>0</v>
          </cell>
          <cell r="I786" t="str">
            <v>أصول متداولة</v>
          </cell>
          <cell r="J786" t="str">
            <v>ذمم_ عبد العظيم على حسن على عمر  _1064</v>
          </cell>
          <cell r="K786">
            <v>0</v>
          </cell>
          <cell r="L786">
            <v>0</v>
          </cell>
          <cell r="M786">
            <v>261623.94</v>
          </cell>
          <cell r="N786">
            <v>261623.94</v>
          </cell>
          <cell r="O786">
            <v>0</v>
          </cell>
          <cell r="P786">
            <v>0</v>
          </cell>
          <cell r="Q786">
            <v>0</v>
          </cell>
        </row>
        <row r="787">
          <cell r="B787">
            <v>203061175</v>
          </cell>
          <cell r="C787" t="str">
            <v>أنظمة</v>
          </cell>
          <cell r="D787" t="str">
            <v>المركز المالي</v>
          </cell>
          <cell r="E787" t="str">
            <v>أصول متداولة</v>
          </cell>
          <cell r="F787" t="str">
            <v>مصاريف مقدمة وأرصدة مدينة أخرى (بالصافي)</v>
          </cell>
          <cell r="G787">
            <v>0</v>
          </cell>
          <cell r="H787">
            <v>0</v>
          </cell>
          <cell r="I787" t="str">
            <v>أصول متداولة</v>
          </cell>
          <cell r="J787" t="str">
            <v>ذمم_محمد نور احمد محمد 1175</v>
          </cell>
          <cell r="K787">
            <v>0</v>
          </cell>
          <cell r="L787">
            <v>0</v>
          </cell>
          <cell r="M787">
            <v>44925</v>
          </cell>
          <cell r="N787">
            <v>44925</v>
          </cell>
          <cell r="O787">
            <v>0</v>
          </cell>
          <cell r="P787">
            <v>0</v>
          </cell>
          <cell r="Q787">
            <v>0</v>
          </cell>
        </row>
        <row r="788">
          <cell r="B788">
            <v>203061401</v>
          </cell>
          <cell r="C788" t="str">
            <v>أنظمة</v>
          </cell>
          <cell r="D788" t="str">
            <v>المركز المالي</v>
          </cell>
          <cell r="E788" t="str">
            <v>أصول متداولة</v>
          </cell>
          <cell r="F788" t="str">
            <v>مصاريف مقدمة وأرصدة مدينة أخرى (بالصافي)</v>
          </cell>
          <cell r="G788">
            <v>0</v>
          </cell>
          <cell r="H788">
            <v>0</v>
          </cell>
          <cell r="I788" t="str">
            <v>أصول متداولة</v>
          </cell>
          <cell r="J788" t="str">
            <v>ذمم_ احمد عبدالهادي _4001</v>
          </cell>
          <cell r="K788">
            <v>0</v>
          </cell>
          <cell r="L788">
            <v>0</v>
          </cell>
          <cell r="M788">
            <v>164035</v>
          </cell>
          <cell r="N788">
            <v>164035</v>
          </cell>
          <cell r="O788">
            <v>0</v>
          </cell>
          <cell r="P788">
            <v>0</v>
          </cell>
          <cell r="Q788">
            <v>0</v>
          </cell>
        </row>
        <row r="789">
          <cell r="B789">
            <v>203061402</v>
          </cell>
          <cell r="C789" t="str">
            <v>أنظمة</v>
          </cell>
          <cell r="D789" t="str">
            <v>المركز المالي</v>
          </cell>
          <cell r="E789" t="str">
            <v>أصول متداولة</v>
          </cell>
          <cell r="F789" t="str">
            <v>مصاريف مقدمة وأرصدة مدينة أخرى (بالصافي)</v>
          </cell>
          <cell r="G789">
            <v>0</v>
          </cell>
          <cell r="H789">
            <v>0</v>
          </cell>
          <cell r="I789" t="str">
            <v>أصول متداولة</v>
          </cell>
          <cell r="J789" t="str">
            <v>ذمم_ ابراهيم رجب حسين-4002</v>
          </cell>
          <cell r="K789">
            <v>0</v>
          </cell>
          <cell r="L789">
            <v>0</v>
          </cell>
          <cell r="M789">
            <v>79058</v>
          </cell>
          <cell r="N789">
            <v>79058</v>
          </cell>
          <cell r="O789">
            <v>0</v>
          </cell>
          <cell r="P789">
            <v>0</v>
          </cell>
          <cell r="Q789">
            <v>0</v>
          </cell>
        </row>
        <row r="790">
          <cell r="B790">
            <v>203061405</v>
          </cell>
          <cell r="C790" t="str">
            <v>أنظمة</v>
          </cell>
          <cell r="D790" t="str">
            <v>المركز المالي</v>
          </cell>
          <cell r="E790" t="str">
            <v>أصول متداولة</v>
          </cell>
          <cell r="F790" t="str">
            <v>مصاريف مقدمة وأرصدة مدينة أخرى (بالصافي)</v>
          </cell>
          <cell r="G790">
            <v>0</v>
          </cell>
          <cell r="H790">
            <v>0</v>
          </cell>
          <cell r="I790" t="str">
            <v>أصول متداولة</v>
          </cell>
          <cell r="J790" t="str">
            <v>ذمم_ جامشادا علي غلاب دين-4005</v>
          </cell>
          <cell r="K790">
            <v>0</v>
          </cell>
          <cell r="L790">
            <v>0</v>
          </cell>
          <cell r="M790">
            <v>33373</v>
          </cell>
          <cell r="N790">
            <v>33373</v>
          </cell>
          <cell r="O790">
            <v>0</v>
          </cell>
          <cell r="P790">
            <v>0</v>
          </cell>
          <cell r="Q790">
            <v>0</v>
          </cell>
        </row>
        <row r="791">
          <cell r="B791">
            <v>203061407</v>
          </cell>
          <cell r="C791" t="str">
            <v>أنظمة</v>
          </cell>
          <cell r="D791" t="str">
            <v>المركز المالي</v>
          </cell>
          <cell r="E791" t="str">
            <v>أصول متداولة</v>
          </cell>
          <cell r="F791" t="str">
            <v>مصاريف مقدمة وأرصدة مدينة أخرى (بالصافي)</v>
          </cell>
          <cell r="G791">
            <v>0</v>
          </cell>
          <cell r="H791">
            <v>0</v>
          </cell>
          <cell r="I791" t="str">
            <v>أصول متداولة</v>
          </cell>
          <cell r="J791" t="str">
            <v>ذمم_ عويس اصغار محمد اصغار-4007</v>
          </cell>
          <cell r="K791">
            <v>0</v>
          </cell>
          <cell r="L791">
            <v>0</v>
          </cell>
          <cell r="M791">
            <v>30400</v>
          </cell>
          <cell r="N791">
            <v>30400</v>
          </cell>
          <cell r="O791">
            <v>0</v>
          </cell>
          <cell r="P791">
            <v>0</v>
          </cell>
          <cell r="Q791">
            <v>0</v>
          </cell>
        </row>
        <row r="792">
          <cell r="B792">
            <v>203061410</v>
          </cell>
          <cell r="C792" t="str">
            <v>أنظمة</v>
          </cell>
          <cell r="D792" t="str">
            <v>المركز المالي</v>
          </cell>
          <cell r="E792" t="str">
            <v>أصول متداولة</v>
          </cell>
          <cell r="F792" t="str">
            <v>مصاريف مقدمة وأرصدة مدينة أخرى (بالصافي)</v>
          </cell>
          <cell r="G792">
            <v>0</v>
          </cell>
          <cell r="H792">
            <v>0</v>
          </cell>
          <cell r="I792" t="str">
            <v>أصول متداولة</v>
          </cell>
          <cell r="J792" t="str">
            <v>ذمم_ محمد رفيق محمد صديق-4010</v>
          </cell>
          <cell r="K792">
            <v>0</v>
          </cell>
          <cell r="L792">
            <v>0</v>
          </cell>
          <cell r="M792">
            <v>29838</v>
          </cell>
          <cell r="N792">
            <v>29838</v>
          </cell>
          <cell r="O792">
            <v>0</v>
          </cell>
          <cell r="P792">
            <v>0</v>
          </cell>
          <cell r="Q792">
            <v>0</v>
          </cell>
        </row>
        <row r="793">
          <cell r="B793">
            <v>203061415</v>
          </cell>
          <cell r="C793" t="str">
            <v>أنظمة</v>
          </cell>
          <cell r="D793" t="str">
            <v>المركز المالي</v>
          </cell>
          <cell r="E793" t="str">
            <v>أصول متداولة</v>
          </cell>
          <cell r="F793" t="str">
            <v>مصاريف مقدمة وأرصدة مدينة أخرى (بالصافي)</v>
          </cell>
          <cell r="G793">
            <v>0</v>
          </cell>
          <cell r="H793">
            <v>0</v>
          </cell>
          <cell r="I793" t="str">
            <v>أصول متداولة</v>
          </cell>
          <cell r="J793" t="str">
            <v>ذمم_ سيد عشرات عباس شيرازي-4015</v>
          </cell>
          <cell r="K793">
            <v>0</v>
          </cell>
          <cell r="L793">
            <v>0</v>
          </cell>
          <cell r="M793">
            <v>30551</v>
          </cell>
          <cell r="N793">
            <v>30551</v>
          </cell>
          <cell r="O793">
            <v>0</v>
          </cell>
          <cell r="P793">
            <v>0</v>
          </cell>
          <cell r="Q793">
            <v>0</v>
          </cell>
        </row>
        <row r="794">
          <cell r="B794">
            <v>203061416</v>
          </cell>
          <cell r="C794" t="str">
            <v>أنظمة</v>
          </cell>
          <cell r="D794" t="str">
            <v>المركز المالي</v>
          </cell>
          <cell r="E794" t="str">
            <v>أصول متداولة</v>
          </cell>
          <cell r="F794" t="str">
            <v>مصاريف مقدمة وأرصدة مدينة أخرى (بالصافي)</v>
          </cell>
          <cell r="G794">
            <v>0</v>
          </cell>
          <cell r="H794">
            <v>0</v>
          </cell>
          <cell r="I794" t="str">
            <v>أصول متداولة</v>
          </cell>
          <cell r="J794" t="str">
            <v>ذمم_ سليم حسين نجدى-4016</v>
          </cell>
          <cell r="K794">
            <v>0</v>
          </cell>
          <cell r="L794">
            <v>0</v>
          </cell>
          <cell r="M794">
            <v>111001</v>
          </cell>
          <cell r="N794">
            <v>111001</v>
          </cell>
          <cell r="O794">
            <v>0</v>
          </cell>
          <cell r="P794">
            <v>0</v>
          </cell>
          <cell r="Q794">
            <v>0</v>
          </cell>
        </row>
        <row r="795">
          <cell r="B795">
            <v>203061419</v>
          </cell>
          <cell r="C795" t="str">
            <v>أنظمة</v>
          </cell>
          <cell r="D795" t="str">
            <v>المركز المالي</v>
          </cell>
          <cell r="E795" t="str">
            <v>أصول متداولة</v>
          </cell>
          <cell r="F795" t="str">
            <v>مصاريف مقدمة وأرصدة مدينة أخرى (بالصافي)</v>
          </cell>
          <cell r="G795">
            <v>0</v>
          </cell>
          <cell r="H795">
            <v>0</v>
          </cell>
          <cell r="I795" t="str">
            <v>أصول متداولة</v>
          </cell>
          <cell r="J795" t="str">
            <v>ذمم_ روبنسون جونيور اورتيز-4019</v>
          </cell>
          <cell r="K795">
            <v>0</v>
          </cell>
          <cell r="L795">
            <v>0</v>
          </cell>
          <cell r="M795">
            <v>62216</v>
          </cell>
          <cell r="N795">
            <v>62216</v>
          </cell>
          <cell r="O795">
            <v>0</v>
          </cell>
          <cell r="P795">
            <v>0</v>
          </cell>
          <cell r="Q795">
            <v>0</v>
          </cell>
        </row>
        <row r="796">
          <cell r="B796">
            <v>203061420</v>
          </cell>
          <cell r="C796" t="str">
            <v>أنظمة</v>
          </cell>
          <cell r="D796" t="str">
            <v>المركز المالي</v>
          </cell>
          <cell r="E796" t="str">
            <v>أصول متداولة</v>
          </cell>
          <cell r="F796" t="str">
            <v>مصاريف مقدمة وأرصدة مدينة أخرى (بالصافي)</v>
          </cell>
          <cell r="G796">
            <v>0</v>
          </cell>
          <cell r="H796">
            <v>0</v>
          </cell>
          <cell r="I796" t="str">
            <v>أصول متداولة</v>
          </cell>
          <cell r="J796" t="str">
            <v>ذمم_ محمد ربيع محمود محمد-4020</v>
          </cell>
          <cell r="K796">
            <v>0</v>
          </cell>
          <cell r="L796">
            <v>0</v>
          </cell>
          <cell r="M796">
            <v>65121</v>
          </cell>
          <cell r="N796">
            <v>65121</v>
          </cell>
          <cell r="O796">
            <v>0</v>
          </cell>
          <cell r="P796">
            <v>0</v>
          </cell>
          <cell r="Q796">
            <v>0</v>
          </cell>
        </row>
        <row r="797">
          <cell r="B797">
            <v>203061422</v>
          </cell>
          <cell r="C797" t="str">
            <v>أنظمة</v>
          </cell>
          <cell r="D797" t="str">
            <v>المركز المالي</v>
          </cell>
          <cell r="E797" t="str">
            <v>أصول متداولة</v>
          </cell>
          <cell r="F797" t="str">
            <v>مصاريف مقدمة وأرصدة مدينة أخرى (بالصافي)</v>
          </cell>
          <cell r="G797">
            <v>0</v>
          </cell>
          <cell r="H797">
            <v>0</v>
          </cell>
          <cell r="I797" t="str">
            <v>أصول متداولة</v>
          </cell>
          <cell r="J797" t="str">
            <v>ذمم_ بدوي محمد الاحمري -4022</v>
          </cell>
          <cell r="K797">
            <v>0</v>
          </cell>
          <cell r="L797">
            <v>0</v>
          </cell>
          <cell r="M797">
            <v>104494</v>
          </cell>
          <cell r="N797">
            <v>104494</v>
          </cell>
          <cell r="O797">
            <v>0</v>
          </cell>
          <cell r="P797">
            <v>0</v>
          </cell>
          <cell r="Q797">
            <v>0</v>
          </cell>
        </row>
        <row r="798">
          <cell r="B798">
            <v>203061423</v>
          </cell>
          <cell r="C798" t="str">
            <v>أنظمة</v>
          </cell>
          <cell r="D798" t="str">
            <v>المركز المالي</v>
          </cell>
          <cell r="E798" t="str">
            <v>إلتزامات متداولة</v>
          </cell>
          <cell r="F798" t="str">
            <v>مصاريف مستحقة وأرصدة دائنة أخرى</v>
          </cell>
          <cell r="G798" t="str">
            <v>دائنون متنوعون</v>
          </cell>
          <cell r="H798">
            <v>0</v>
          </cell>
          <cell r="I798" t="str">
            <v>إلتزامات متداولة</v>
          </cell>
          <cell r="J798" t="str">
            <v>ذمم_ تهامي عبد العال عبد الونيس -4826</v>
          </cell>
          <cell r="K798">
            <v>0</v>
          </cell>
          <cell r="L798">
            <v>0</v>
          </cell>
          <cell r="M798">
            <v>0</v>
          </cell>
          <cell r="N798">
            <v>0</v>
          </cell>
          <cell r="O798">
            <v>0</v>
          </cell>
          <cell r="P798">
            <v>0</v>
          </cell>
          <cell r="Q798">
            <v>0</v>
          </cell>
        </row>
        <row r="799">
          <cell r="B799">
            <v>203061424</v>
          </cell>
          <cell r="C799" t="str">
            <v>أنظمة</v>
          </cell>
          <cell r="D799" t="str">
            <v>المركز المالي</v>
          </cell>
          <cell r="E799" t="str">
            <v>أصول متداولة</v>
          </cell>
          <cell r="F799" t="str">
            <v>مصاريف مقدمة وأرصدة مدينة أخرى (بالصافي)</v>
          </cell>
          <cell r="G799">
            <v>0</v>
          </cell>
          <cell r="H799">
            <v>0</v>
          </cell>
          <cell r="I799" t="str">
            <v>أصول متداولة</v>
          </cell>
          <cell r="J799" t="str">
            <v>ذمم_ جيزوش ارفالو بيلدا-4024</v>
          </cell>
          <cell r="K799">
            <v>0</v>
          </cell>
          <cell r="L799">
            <v>0</v>
          </cell>
          <cell r="M799">
            <v>91563</v>
          </cell>
          <cell r="N799">
            <v>91563</v>
          </cell>
          <cell r="O799">
            <v>0</v>
          </cell>
          <cell r="P799">
            <v>0</v>
          </cell>
          <cell r="Q799">
            <v>0</v>
          </cell>
        </row>
        <row r="800">
          <cell r="B800">
            <v>203061426</v>
          </cell>
          <cell r="C800" t="str">
            <v>أنظمة</v>
          </cell>
          <cell r="D800" t="str">
            <v>المركز المالي</v>
          </cell>
          <cell r="E800" t="str">
            <v>أصول متداولة</v>
          </cell>
          <cell r="F800" t="str">
            <v>مصاريف مقدمة وأرصدة مدينة أخرى (بالصافي)</v>
          </cell>
          <cell r="G800">
            <v>0</v>
          </cell>
          <cell r="H800">
            <v>0</v>
          </cell>
          <cell r="I800" t="str">
            <v>أصول متداولة</v>
          </cell>
          <cell r="J800" t="str">
            <v>ذمم_ رافى فالينسيا ادفيكولا-4026</v>
          </cell>
          <cell r="K800">
            <v>0</v>
          </cell>
          <cell r="L800">
            <v>0</v>
          </cell>
          <cell r="M800">
            <v>40323</v>
          </cell>
          <cell r="N800">
            <v>40323</v>
          </cell>
          <cell r="O800">
            <v>0</v>
          </cell>
          <cell r="P800">
            <v>0</v>
          </cell>
          <cell r="Q800">
            <v>0</v>
          </cell>
        </row>
        <row r="801">
          <cell r="B801">
            <v>203061427</v>
          </cell>
          <cell r="C801" t="str">
            <v>أنظمة</v>
          </cell>
          <cell r="D801" t="str">
            <v>المركز المالي</v>
          </cell>
          <cell r="E801" t="str">
            <v>أصول متداولة</v>
          </cell>
          <cell r="F801" t="str">
            <v>مصاريف مقدمة وأرصدة مدينة أخرى (بالصافي)</v>
          </cell>
          <cell r="G801">
            <v>0</v>
          </cell>
          <cell r="H801">
            <v>0</v>
          </cell>
          <cell r="I801" t="str">
            <v>أصول متداولة</v>
          </cell>
          <cell r="J801" t="str">
            <v>ذمم_ بادمانابان بروزوتامان ناريتا-4027</v>
          </cell>
          <cell r="K801">
            <v>0</v>
          </cell>
          <cell r="L801">
            <v>0</v>
          </cell>
          <cell r="M801">
            <v>26636</v>
          </cell>
          <cell r="N801">
            <v>26636</v>
          </cell>
          <cell r="O801">
            <v>0</v>
          </cell>
          <cell r="P801">
            <v>0</v>
          </cell>
          <cell r="Q801">
            <v>0</v>
          </cell>
        </row>
        <row r="802">
          <cell r="B802">
            <v>203061429</v>
          </cell>
          <cell r="C802" t="str">
            <v>أنظمة</v>
          </cell>
          <cell r="D802" t="str">
            <v>المركز المالي</v>
          </cell>
          <cell r="E802" t="str">
            <v>أصول متداولة</v>
          </cell>
          <cell r="F802" t="str">
            <v>مصاريف مقدمة وأرصدة مدينة أخرى (بالصافي)</v>
          </cell>
          <cell r="G802">
            <v>0</v>
          </cell>
          <cell r="H802">
            <v>0</v>
          </cell>
          <cell r="I802" t="str">
            <v>أصول متداولة</v>
          </cell>
          <cell r="J802" t="str">
            <v>ذمم_ اناسيتو بولالا ديراماس -4029</v>
          </cell>
          <cell r="K802">
            <v>0</v>
          </cell>
          <cell r="L802">
            <v>0</v>
          </cell>
          <cell r="M802">
            <v>60016</v>
          </cell>
          <cell r="N802">
            <v>60016</v>
          </cell>
          <cell r="O802">
            <v>0</v>
          </cell>
          <cell r="P802">
            <v>0</v>
          </cell>
          <cell r="Q802">
            <v>0</v>
          </cell>
        </row>
        <row r="803">
          <cell r="B803">
            <v>203061430</v>
          </cell>
          <cell r="C803" t="str">
            <v>أنظمة</v>
          </cell>
          <cell r="D803" t="str">
            <v>المركز المالي</v>
          </cell>
          <cell r="E803" t="str">
            <v>أصول متداولة</v>
          </cell>
          <cell r="F803" t="str">
            <v>مصاريف مقدمة وأرصدة مدينة أخرى (بالصافي)</v>
          </cell>
          <cell r="G803">
            <v>0</v>
          </cell>
          <cell r="H803">
            <v>0</v>
          </cell>
          <cell r="I803" t="str">
            <v>أصول متداولة</v>
          </cell>
          <cell r="J803" t="str">
            <v>ذمم_ محمد راسيل مياه -4030</v>
          </cell>
          <cell r="K803">
            <v>0</v>
          </cell>
          <cell r="L803">
            <v>0</v>
          </cell>
          <cell r="M803">
            <v>28334</v>
          </cell>
          <cell r="N803">
            <v>28334</v>
          </cell>
          <cell r="O803">
            <v>0</v>
          </cell>
          <cell r="P803">
            <v>0</v>
          </cell>
          <cell r="Q803">
            <v>0</v>
          </cell>
        </row>
        <row r="804">
          <cell r="B804">
            <v>203061432</v>
          </cell>
          <cell r="C804" t="str">
            <v>أنظمة</v>
          </cell>
          <cell r="D804" t="str">
            <v>المركز المالي</v>
          </cell>
          <cell r="E804" t="str">
            <v>أصول متداولة</v>
          </cell>
          <cell r="F804" t="str">
            <v>مصاريف مقدمة وأرصدة مدينة أخرى (بالصافي)</v>
          </cell>
          <cell r="G804">
            <v>0</v>
          </cell>
          <cell r="H804">
            <v>0</v>
          </cell>
          <cell r="I804" t="str">
            <v>أصول متداولة</v>
          </cell>
          <cell r="J804" t="str">
            <v>ذمم_ حسين محمد جلال -4032</v>
          </cell>
          <cell r="K804">
            <v>0</v>
          </cell>
          <cell r="L804">
            <v>0</v>
          </cell>
          <cell r="M804">
            <v>74914</v>
          </cell>
          <cell r="N804">
            <v>74914</v>
          </cell>
          <cell r="O804">
            <v>0</v>
          </cell>
          <cell r="P804">
            <v>0</v>
          </cell>
          <cell r="Q804">
            <v>0</v>
          </cell>
        </row>
        <row r="805">
          <cell r="B805">
            <v>203061434</v>
          </cell>
          <cell r="C805" t="str">
            <v>أنظمة</v>
          </cell>
          <cell r="D805" t="str">
            <v>المركز المالي</v>
          </cell>
          <cell r="E805" t="str">
            <v>أصول متداولة</v>
          </cell>
          <cell r="F805" t="str">
            <v>مصاريف مقدمة وأرصدة مدينة أخرى (بالصافي)</v>
          </cell>
          <cell r="G805">
            <v>0</v>
          </cell>
          <cell r="H805">
            <v>0</v>
          </cell>
          <cell r="I805" t="str">
            <v>أصول متداولة</v>
          </cell>
          <cell r="J805" t="str">
            <v>ذمم_ كومار تشيلاياه موتاياه-4034</v>
          </cell>
          <cell r="K805">
            <v>0</v>
          </cell>
          <cell r="L805">
            <v>0</v>
          </cell>
          <cell r="M805">
            <v>30116</v>
          </cell>
          <cell r="N805">
            <v>30116</v>
          </cell>
          <cell r="O805">
            <v>0</v>
          </cell>
          <cell r="P805">
            <v>0</v>
          </cell>
          <cell r="Q805">
            <v>0</v>
          </cell>
        </row>
        <row r="806">
          <cell r="B806">
            <v>203061437</v>
          </cell>
          <cell r="C806" t="str">
            <v>أنظمة</v>
          </cell>
          <cell r="D806" t="str">
            <v>المركز المالي</v>
          </cell>
          <cell r="E806" t="str">
            <v>أصول متداولة</v>
          </cell>
          <cell r="F806" t="str">
            <v>مصاريف مقدمة وأرصدة مدينة أخرى (بالصافي)</v>
          </cell>
          <cell r="G806">
            <v>0</v>
          </cell>
          <cell r="H806">
            <v>0</v>
          </cell>
          <cell r="I806" t="str">
            <v>أصول متداولة</v>
          </cell>
          <cell r="J806" t="str">
            <v>ذمم_ عارف محمد احمد-4037</v>
          </cell>
          <cell r="K806">
            <v>0</v>
          </cell>
          <cell r="L806">
            <v>0</v>
          </cell>
          <cell r="M806">
            <v>60946</v>
          </cell>
          <cell r="N806">
            <v>60946</v>
          </cell>
          <cell r="O806">
            <v>0</v>
          </cell>
          <cell r="P806">
            <v>0</v>
          </cell>
          <cell r="Q806">
            <v>0</v>
          </cell>
        </row>
        <row r="807">
          <cell r="B807">
            <v>203061438</v>
          </cell>
          <cell r="C807" t="str">
            <v>أنظمة</v>
          </cell>
          <cell r="D807" t="str">
            <v>المركز المالي</v>
          </cell>
          <cell r="E807" t="str">
            <v>أصول متداولة</v>
          </cell>
          <cell r="F807" t="str">
            <v>مصاريف مقدمة وأرصدة مدينة أخرى (بالصافي)</v>
          </cell>
          <cell r="G807">
            <v>0</v>
          </cell>
          <cell r="H807">
            <v>0</v>
          </cell>
          <cell r="I807" t="str">
            <v>أصول متداولة</v>
          </cell>
          <cell r="J807" t="str">
            <v>ذمم_ بهيم مادور شيرسزر-4038</v>
          </cell>
          <cell r="K807">
            <v>0</v>
          </cell>
          <cell r="L807">
            <v>0</v>
          </cell>
          <cell r="M807">
            <v>27855</v>
          </cell>
          <cell r="N807">
            <v>27855</v>
          </cell>
          <cell r="O807">
            <v>0</v>
          </cell>
          <cell r="P807">
            <v>0</v>
          </cell>
          <cell r="Q807">
            <v>0</v>
          </cell>
        </row>
        <row r="808">
          <cell r="B808">
            <v>203061439</v>
          </cell>
          <cell r="C808" t="str">
            <v>أنظمة</v>
          </cell>
          <cell r="D808" t="str">
            <v>المركز المالي</v>
          </cell>
          <cell r="E808" t="str">
            <v>أصول متداولة</v>
          </cell>
          <cell r="F808" t="str">
            <v>مصاريف مقدمة وأرصدة مدينة أخرى (بالصافي)</v>
          </cell>
          <cell r="G808">
            <v>0</v>
          </cell>
          <cell r="H808">
            <v>0</v>
          </cell>
          <cell r="I808" t="str">
            <v>أصول متداولة</v>
          </cell>
          <cell r="J808" t="str">
            <v>ذمم_ راميش براسود -4039</v>
          </cell>
          <cell r="K808">
            <v>0</v>
          </cell>
          <cell r="L808">
            <v>0</v>
          </cell>
          <cell r="M808">
            <v>38259</v>
          </cell>
          <cell r="N808">
            <v>38259</v>
          </cell>
          <cell r="O808">
            <v>0</v>
          </cell>
          <cell r="P808">
            <v>0</v>
          </cell>
          <cell r="Q808">
            <v>0</v>
          </cell>
        </row>
        <row r="809">
          <cell r="B809">
            <v>203061444</v>
          </cell>
          <cell r="C809" t="str">
            <v>أنظمة</v>
          </cell>
          <cell r="D809" t="str">
            <v>المركز المالي</v>
          </cell>
          <cell r="E809" t="str">
            <v>أصول متداولة</v>
          </cell>
          <cell r="F809" t="str">
            <v>مصاريف مقدمة وأرصدة مدينة أخرى (بالصافي)</v>
          </cell>
          <cell r="G809">
            <v>0</v>
          </cell>
          <cell r="H809">
            <v>0</v>
          </cell>
          <cell r="I809" t="str">
            <v>أصول متداولة</v>
          </cell>
          <cell r="J809" t="str">
            <v>ذمم_ حسان بسيوني طلبة ضيف جاد-4044</v>
          </cell>
          <cell r="K809">
            <v>0</v>
          </cell>
          <cell r="L809">
            <v>0</v>
          </cell>
          <cell r="M809">
            <v>44388</v>
          </cell>
          <cell r="N809">
            <v>44388</v>
          </cell>
          <cell r="O809">
            <v>0</v>
          </cell>
          <cell r="P809">
            <v>0</v>
          </cell>
          <cell r="Q809">
            <v>0</v>
          </cell>
        </row>
        <row r="810">
          <cell r="B810">
            <v>203061445</v>
          </cell>
          <cell r="C810" t="str">
            <v>أنظمة</v>
          </cell>
          <cell r="D810" t="str">
            <v>المركز المالي</v>
          </cell>
          <cell r="E810" t="str">
            <v>أصول متداولة</v>
          </cell>
          <cell r="F810" t="str">
            <v>مصاريف مقدمة وأرصدة مدينة أخرى (بالصافي)</v>
          </cell>
          <cell r="G810">
            <v>0</v>
          </cell>
          <cell r="H810">
            <v>0</v>
          </cell>
          <cell r="I810" t="str">
            <v>أصول متداولة</v>
          </cell>
          <cell r="J810" t="str">
            <v>ذمم_ جيس جونيور يايا بانسيل-4045</v>
          </cell>
          <cell r="K810">
            <v>0</v>
          </cell>
          <cell r="L810">
            <v>0</v>
          </cell>
          <cell r="M810">
            <v>40612</v>
          </cell>
          <cell r="N810">
            <v>40612</v>
          </cell>
          <cell r="O810">
            <v>0</v>
          </cell>
          <cell r="P810">
            <v>0</v>
          </cell>
          <cell r="Q810">
            <v>0</v>
          </cell>
        </row>
        <row r="811">
          <cell r="B811">
            <v>203061446</v>
          </cell>
          <cell r="C811" t="str">
            <v>أنظمة</v>
          </cell>
          <cell r="D811" t="str">
            <v>المركز المالي</v>
          </cell>
          <cell r="E811" t="str">
            <v>أصول متداولة</v>
          </cell>
          <cell r="F811" t="str">
            <v>مصاريف مقدمة وأرصدة مدينة أخرى (بالصافي)</v>
          </cell>
          <cell r="G811">
            <v>0</v>
          </cell>
          <cell r="H811">
            <v>0</v>
          </cell>
          <cell r="I811" t="str">
            <v>أصول متداولة</v>
          </cell>
          <cell r="J811" t="str">
            <v>ذمم_ كمال محمد عبودى عبد الله-4046</v>
          </cell>
          <cell r="K811">
            <v>0</v>
          </cell>
          <cell r="L811">
            <v>0</v>
          </cell>
          <cell r="M811">
            <v>47206</v>
          </cell>
          <cell r="N811">
            <v>47206</v>
          </cell>
          <cell r="O811">
            <v>0</v>
          </cell>
          <cell r="P811">
            <v>0</v>
          </cell>
          <cell r="Q811">
            <v>0</v>
          </cell>
        </row>
        <row r="812">
          <cell r="B812">
            <v>203061447</v>
          </cell>
          <cell r="C812" t="str">
            <v>أنظمة</v>
          </cell>
          <cell r="D812" t="str">
            <v>المركز المالي</v>
          </cell>
          <cell r="E812" t="str">
            <v>أصول متداولة</v>
          </cell>
          <cell r="F812" t="str">
            <v>مصاريف مقدمة وأرصدة مدينة أخرى (بالصافي)</v>
          </cell>
          <cell r="G812">
            <v>0</v>
          </cell>
          <cell r="H812">
            <v>0</v>
          </cell>
          <cell r="I812" t="str">
            <v>أصول متداولة</v>
          </cell>
          <cell r="J812" t="str">
            <v>ذمم_ فرهاد ال شير فل -4047</v>
          </cell>
          <cell r="K812">
            <v>0</v>
          </cell>
          <cell r="L812">
            <v>0</v>
          </cell>
          <cell r="M812">
            <v>39400</v>
          </cell>
          <cell r="N812">
            <v>39400</v>
          </cell>
          <cell r="O812">
            <v>0</v>
          </cell>
          <cell r="P812">
            <v>0</v>
          </cell>
          <cell r="Q812">
            <v>0</v>
          </cell>
        </row>
        <row r="813">
          <cell r="B813">
            <v>203061449</v>
          </cell>
          <cell r="C813" t="str">
            <v>أنظمة</v>
          </cell>
          <cell r="D813" t="str">
            <v>المركز المالي</v>
          </cell>
          <cell r="E813" t="str">
            <v>أصول متداولة</v>
          </cell>
          <cell r="F813" t="str">
            <v>مصاريف مقدمة وأرصدة مدينة أخرى (بالصافي)</v>
          </cell>
          <cell r="G813">
            <v>0</v>
          </cell>
          <cell r="H813">
            <v>0</v>
          </cell>
          <cell r="I813" t="str">
            <v>أصول متداولة</v>
          </cell>
          <cell r="J813" t="str">
            <v>ذمم_ نجيب الرحمن فضل رحمن -4049</v>
          </cell>
          <cell r="K813">
            <v>0</v>
          </cell>
          <cell r="L813">
            <v>0</v>
          </cell>
          <cell r="M813">
            <v>35737</v>
          </cell>
          <cell r="N813">
            <v>35737</v>
          </cell>
          <cell r="O813">
            <v>0</v>
          </cell>
          <cell r="P813">
            <v>0</v>
          </cell>
          <cell r="Q813">
            <v>0</v>
          </cell>
        </row>
        <row r="814">
          <cell r="B814">
            <v>203061452</v>
          </cell>
          <cell r="C814" t="str">
            <v>أنظمة</v>
          </cell>
          <cell r="D814" t="str">
            <v>المركز المالي</v>
          </cell>
          <cell r="E814" t="str">
            <v>أصول متداولة</v>
          </cell>
          <cell r="F814" t="str">
            <v>مصاريف مقدمة وأرصدة مدينة أخرى (بالصافي)</v>
          </cell>
          <cell r="G814">
            <v>0</v>
          </cell>
          <cell r="H814">
            <v>0</v>
          </cell>
          <cell r="I814" t="str">
            <v>أصول متداولة</v>
          </cell>
          <cell r="J814" t="str">
            <v>ذمم_ نور الزمان -4052</v>
          </cell>
          <cell r="K814">
            <v>0</v>
          </cell>
          <cell r="L814">
            <v>0</v>
          </cell>
          <cell r="M814">
            <v>26847</v>
          </cell>
          <cell r="N814">
            <v>26847</v>
          </cell>
          <cell r="O814">
            <v>0</v>
          </cell>
          <cell r="P814">
            <v>0</v>
          </cell>
          <cell r="Q814">
            <v>0</v>
          </cell>
        </row>
        <row r="815">
          <cell r="B815">
            <v>203061453</v>
          </cell>
          <cell r="C815" t="str">
            <v>أنظمة</v>
          </cell>
          <cell r="D815" t="str">
            <v>المركز المالي</v>
          </cell>
          <cell r="E815" t="str">
            <v>أصول متداولة</v>
          </cell>
          <cell r="F815" t="str">
            <v>مصاريف مقدمة وأرصدة مدينة أخرى (بالصافي)</v>
          </cell>
          <cell r="G815">
            <v>0</v>
          </cell>
          <cell r="H815">
            <v>0</v>
          </cell>
          <cell r="I815" t="str">
            <v>أصول متداولة</v>
          </cell>
          <cell r="J815" t="str">
            <v>ذمم_ ابراب ابراب نصير احمد-4053</v>
          </cell>
          <cell r="K815">
            <v>0</v>
          </cell>
          <cell r="L815">
            <v>0</v>
          </cell>
          <cell r="M815">
            <v>34037</v>
          </cell>
          <cell r="N815">
            <v>34037</v>
          </cell>
          <cell r="O815">
            <v>0</v>
          </cell>
          <cell r="P815">
            <v>0</v>
          </cell>
          <cell r="Q815">
            <v>0</v>
          </cell>
        </row>
        <row r="816">
          <cell r="B816">
            <v>203061454</v>
          </cell>
          <cell r="C816" t="str">
            <v>أنظمة</v>
          </cell>
          <cell r="D816" t="str">
            <v>المركز المالي</v>
          </cell>
          <cell r="E816" t="str">
            <v>أصول متداولة</v>
          </cell>
          <cell r="F816" t="str">
            <v>مصاريف مقدمة وأرصدة مدينة أخرى (بالصافي)</v>
          </cell>
          <cell r="G816">
            <v>0</v>
          </cell>
          <cell r="H816">
            <v>0</v>
          </cell>
          <cell r="I816" t="str">
            <v>أصول متداولة</v>
          </cell>
          <cell r="J816" t="str">
            <v>ذمم_ سلمان ناصر ناصر احمد-4054</v>
          </cell>
          <cell r="K816">
            <v>0</v>
          </cell>
          <cell r="L816">
            <v>0</v>
          </cell>
          <cell r="M816">
            <v>40795</v>
          </cell>
          <cell r="N816">
            <v>40795</v>
          </cell>
          <cell r="O816">
            <v>0</v>
          </cell>
          <cell r="P816">
            <v>0</v>
          </cell>
          <cell r="Q816">
            <v>0</v>
          </cell>
        </row>
        <row r="817">
          <cell r="B817">
            <v>203061457</v>
          </cell>
          <cell r="C817" t="str">
            <v>أنظمة</v>
          </cell>
          <cell r="D817" t="str">
            <v>المركز المالي</v>
          </cell>
          <cell r="E817" t="str">
            <v>أصول متداولة</v>
          </cell>
          <cell r="F817" t="str">
            <v>مصاريف مقدمة وأرصدة مدينة أخرى (بالصافي)</v>
          </cell>
          <cell r="G817">
            <v>0</v>
          </cell>
          <cell r="H817">
            <v>0</v>
          </cell>
          <cell r="I817" t="str">
            <v>أصول متداولة</v>
          </cell>
          <cell r="J817" t="str">
            <v>ذمم_ محمود احمد محمد  ابو ضيف-4057</v>
          </cell>
          <cell r="K817">
            <v>0</v>
          </cell>
          <cell r="L817">
            <v>0</v>
          </cell>
          <cell r="M817">
            <v>56392</v>
          </cell>
          <cell r="N817">
            <v>56392</v>
          </cell>
          <cell r="O817">
            <v>0</v>
          </cell>
          <cell r="P817">
            <v>0</v>
          </cell>
          <cell r="Q817">
            <v>0</v>
          </cell>
        </row>
        <row r="818">
          <cell r="B818">
            <v>203061458</v>
          </cell>
          <cell r="C818" t="str">
            <v>أنظمة</v>
          </cell>
          <cell r="D818" t="str">
            <v>المركز المالي</v>
          </cell>
          <cell r="E818" t="str">
            <v>أصول متداولة</v>
          </cell>
          <cell r="F818" t="str">
            <v>مصاريف مقدمة وأرصدة مدينة أخرى (بالصافي)</v>
          </cell>
          <cell r="G818">
            <v>0</v>
          </cell>
          <cell r="H818">
            <v>0</v>
          </cell>
          <cell r="I818" t="str">
            <v>أصول متداولة</v>
          </cell>
          <cell r="J818" t="str">
            <v>ذمم_ ابراهيم مصطفى عبد الله -4058</v>
          </cell>
          <cell r="K818">
            <v>0</v>
          </cell>
          <cell r="L818">
            <v>0</v>
          </cell>
          <cell r="M818">
            <v>51613</v>
          </cell>
          <cell r="N818">
            <v>51613</v>
          </cell>
          <cell r="O818">
            <v>0</v>
          </cell>
          <cell r="P818">
            <v>0</v>
          </cell>
          <cell r="Q818">
            <v>0</v>
          </cell>
        </row>
        <row r="819">
          <cell r="B819">
            <v>203061460</v>
          </cell>
          <cell r="C819" t="str">
            <v>أنظمة</v>
          </cell>
          <cell r="D819" t="str">
            <v>المركز المالي</v>
          </cell>
          <cell r="E819" t="str">
            <v>إلتزامات متداولة</v>
          </cell>
          <cell r="F819" t="str">
            <v>مصاريف مستحقة وأرصدة دائنة أخرى</v>
          </cell>
          <cell r="G819" t="str">
            <v>دائنون متنوعون</v>
          </cell>
          <cell r="H819">
            <v>0</v>
          </cell>
          <cell r="I819" t="str">
            <v>إلتزامات متداولة</v>
          </cell>
          <cell r="J819" t="str">
            <v>ذمم_ رضا سمير عبد الحميد -4060</v>
          </cell>
          <cell r="K819">
            <v>0</v>
          </cell>
          <cell r="L819">
            <v>0</v>
          </cell>
          <cell r="M819">
            <v>78383</v>
          </cell>
          <cell r="N819">
            <v>78383</v>
          </cell>
          <cell r="O819">
            <v>0</v>
          </cell>
          <cell r="P819">
            <v>0</v>
          </cell>
          <cell r="Q819">
            <v>0</v>
          </cell>
        </row>
        <row r="820">
          <cell r="B820">
            <v>203061462</v>
          </cell>
          <cell r="C820" t="str">
            <v>أنظمة</v>
          </cell>
          <cell r="D820" t="str">
            <v>المركز المالي</v>
          </cell>
          <cell r="E820" t="str">
            <v>أصول متداولة</v>
          </cell>
          <cell r="F820" t="str">
            <v>مصاريف مقدمة وأرصدة مدينة أخرى (بالصافي)</v>
          </cell>
          <cell r="G820">
            <v>0</v>
          </cell>
          <cell r="H820">
            <v>0</v>
          </cell>
          <cell r="I820" t="str">
            <v>أصول متداولة</v>
          </cell>
          <cell r="J820" t="str">
            <v>ذمم_ جيران بلدان-4062</v>
          </cell>
          <cell r="K820">
            <v>0</v>
          </cell>
          <cell r="L820">
            <v>0</v>
          </cell>
          <cell r="M820">
            <v>99282</v>
          </cell>
          <cell r="N820">
            <v>99282</v>
          </cell>
          <cell r="O820">
            <v>0</v>
          </cell>
          <cell r="P820">
            <v>0</v>
          </cell>
          <cell r="Q820">
            <v>0</v>
          </cell>
        </row>
        <row r="821">
          <cell r="B821">
            <v>203061465</v>
          </cell>
          <cell r="C821" t="str">
            <v>أنظمة</v>
          </cell>
          <cell r="D821" t="str">
            <v>المركز المالي</v>
          </cell>
          <cell r="E821" t="str">
            <v>أصول متداولة</v>
          </cell>
          <cell r="F821" t="str">
            <v>مصاريف مقدمة وأرصدة مدينة أخرى (بالصافي)</v>
          </cell>
          <cell r="G821">
            <v>0</v>
          </cell>
          <cell r="H821">
            <v>0</v>
          </cell>
          <cell r="I821" t="str">
            <v>أصول متداولة</v>
          </cell>
          <cell r="J821" t="str">
            <v>ذمم_ فرج جمعه عبدالحكيم-4065</v>
          </cell>
          <cell r="K821">
            <v>0</v>
          </cell>
          <cell r="L821">
            <v>0</v>
          </cell>
          <cell r="M821">
            <v>101668</v>
          </cell>
          <cell r="N821">
            <v>101668</v>
          </cell>
          <cell r="O821">
            <v>0</v>
          </cell>
          <cell r="P821">
            <v>0</v>
          </cell>
          <cell r="Q821">
            <v>0</v>
          </cell>
        </row>
        <row r="822">
          <cell r="B822">
            <v>203061466</v>
          </cell>
          <cell r="C822" t="str">
            <v>أنظمة</v>
          </cell>
          <cell r="D822" t="str">
            <v>المركز المالي</v>
          </cell>
          <cell r="E822" t="str">
            <v>أصول متداولة</v>
          </cell>
          <cell r="F822" t="str">
            <v>مصاريف مقدمة وأرصدة مدينة أخرى (بالصافي)</v>
          </cell>
          <cell r="G822">
            <v>0</v>
          </cell>
          <cell r="H822">
            <v>0</v>
          </cell>
          <cell r="I822" t="str">
            <v>أصول متداولة</v>
          </cell>
          <cell r="J822" t="str">
            <v>ذمم_ جمال ناصر عمر الباكستاني_ 4066</v>
          </cell>
          <cell r="K822">
            <v>0</v>
          </cell>
          <cell r="L822">
            <v>0</v>
          </cell>
          <cell r="M822">
            <v>82527</v>
          </cell>
          <cell r="N822">
            <v>82527</v>
          </cell>
          <cell r="O822">
            <v>0</v>
          </cell>
          <cell r="P822">
            <v>0</v>
          </cell>
          <cell r="Q822">
            <v>0</v>
          </cell>
        </row>
        <row r="823">
          <cell r="B823">
            <v>203061469</v>
          </cell>
          <cell r="C823" t="str">
            <v>أنظمة</v>
          </cell>
          <cell r="D823" t="str">
            <v>المركز المالي</v>
          </cell>
          <cell r="E823" t="str">
            <v>أصول متداولة</v>
          </cell>
          <cell r="F823" t="str">
            <v>مصاريف مقدمة وأرصدة مدينة أخرى (بالصافي)</v>
          </cell>
          <cell r="G823">
            <v>0</v>
          </cell>
          <cell r="H823">
            <v>0</v>
          </cell>
          <cell r="I823" t="str">
            <v>أصول متداولة</v>
          </cell>
          <cell r="J823" t="str">
            <v>ذمم_ ناصر باجايو -4069</v>
          </cell>
          <cell r="K823">
            <v>0</v>
          </cell>
          <cell r="L823">
            <v>0</v>
          </cell>
          <cell r="M823">
            <v>82238</v>
          </cell>
          <cell r="N823">
            <v>82238</v>
          </cell>
          <cell r="O823">
            <v>0</v>
          </cell>
          <cell r="P823">
            <v>0</v>
          </cell>
          <cell r="Q823">
            <v>0</v>
          </cell>
        </row>
        <row r="824">
          <cell r="B824">
            <v>203061471</v>
          </cell>
          <cell r="C824" t="str">
            <v>أنظمة</v>
          </cell>
          <cell r="D824" t="str">
            <v>المركز المالي</v>
          </cell>
          <cell r="E824" t="str">
            <v>أصول متداولة</v>
          </cell>
          <cell r="F824" t="str">
            <v>مصاريف مقدمة وأرصدة مدينة أخرى (بالصافي)</v>
          </cell>
          <cell r="G824">
            <v>0</v>
          </cell>
          <cell r="H824">
            <v>0</v>
          </cell>
          <cell r="I824" t="str">
            <v>أصول متداولة</v>
          </cell>
          <cell r="J824" t="str">
            <v>ذمم_ غفور خان اتبار خان-4071</v>
          </cell>
          <cell r="K824">
            <v>0</v>
          </cell>
          <cell r="L824">
            <v>0</v>
          </cell>
          <cell r="M824">
            <v>49236</v>
          </cell>
          <cell r="N824">
            <v>49236</v>
          </cell>
          <cell r="O824">
            <v>0</v>
          </cell>
          <cell r="P824">
            <v>0</v>
          </cell>
          <cell r="Q824">
            <v>0</v>
          </cell>
        </row>
        <row r="825">
          <cell r="B825">
            <v>203061472</v>
          </cell>
          <cell r="C825" t="str">
            <v>أنظمة</v>
          </cell>
          <cell r="D825" t="str">
            <v>المركز المالي</v>
          </cell>
          <cell r="E825" t="str">
            <v>أصول متداولة</v>
          </cell>
          <cell r="F825" t="str">
            <v>مصاريف مقدمة وأرصدة مدينة أخرى (بالصافي)</v>
          </cell>
          <cell r="G825">
            <v>0</v>
          </cell>
          <cell r="H825">
            <v>0</v>
          </cell>
          <cell r="I825" t="str">
            <v>أصول متداولة</v>
          </cell>
          <cell r="J825" t="str">
            <v>ذمم_ كامل خيري كامل السيد-4072</v>
          </cell>
          <cell r="K825">
            <v>0</v>
          </cell>
          <cell r="L825">
            <v>0</v>
          </cell>
          <cell r="M825">
            <v>40915</v>
          </cell>
          <cell r="N825">
            <v>40915</v>
          </cell>
          <cell r="O825">
            <v>0</v>
          </cell>
          <cell r="P825">
            <v>0</v>
          </cell>
          <cell r="Q825">
            <v>0</v>
          </cell>
        </row>
        <row r="826">
          <cell r="B826">
            <v>203061473</v>
          </cell>
          <cell r="C826" t="str">
            <v>أنظمة</v>
          </cell>
          <cell r="D826" t="str">
            <v>المركز المالي</v>
          </cell>
          <cell r="E826" t="str">
            <v>أصول متداولة</v>
          </cell>
          <cell r="F826" t="str">
            <v>مصاريف مقدمة وأرصدة مدينة أخرى (بالصافي)</v>
          </cell>
          <cell r="G826">
            <v>0</v>
          </cell>
          <cell r="H826">
            <v>0</v>
          </cell>
          <cell r="I826" t="str">
            <v>أصول متداولة</v>
          </cell>
          <cell r="J826" t="str">
            <v>ذمم_ علاء الدين احمد محمد-4073</v>
          </cell>
          <cell r="K826">
            <v>0</v>
          </cell>
          <cell r="L826">
            <v>0</v>
          </cell>
          <cell r="M826">
            <v>64915.99</v>
          </cell>
          <cell r="N826">
            <v>64915.99</v>
          </cell>
          <cell r="O826">
            <v>0</v>
          </cell>
          <cell r="P826">
            <v>0</v>
          </cell>
          <cell r="Q826">
            <v>0</v>
          </cell>
        </row>
        <row r="827">
          <cell r="B827">
            <v>203061476</v>
          </cell>
          <cell r="C827" t="str">
            <v>أنظمة</v>
          </cell>
          <cell r="D827" t="str">
            <v>المركز المالي</v>
          </cell>
          <cell r="E827" t="str">
            <v>أصول متداولة</v>
          </cell>
          <cell r="F827" t="str">
            <v>مصاريف مقدمة وأرصدة مدينة أخرى (بالصافي)</v>
          </cell>
          <cell r="G827">
            <v>0</v>
          </cell>
          <cell r="H827">
            <v>0</v>
          </cell>
          <cell r="I827" t="str">
            <v>أصول متداولة</v>
          </cell>
          <cell r="J827" t="str">
            <v>ذمم_ باشا احمد شاه جيهان -4076</v>
          </cell>
          <cell r="K827">
            <v>0</v>
          </cell>
          <cell r="L827">
            <v>0</v>
          </cell>
          <cell r="M827">
            <v>20126</v>
          </cell>
          <cell r="N827">
            <v>20126</v>
          </cell>
          <cell r="O827">
            <v>0</v>
          </cell>
          <cell r="P827">
            <v>0</v>
          </cell>
          <cell r="Q827">
            <v>0</v>
          </cell>
        </row>
        <row r="828">
          <cell r="B828">
            <v>203061477</v>
          </cell>
          <cell r="C828" t="str">
            <v>أنظمة</v>
          </cell>
          <cell r="D828" t="str">
            <v>المركز المالي</v>
          </cell>
          <cell r="E828" t="str">
            <v>أصول متداولة</v>
          </cell>
          <cell r="F828" t="str">
            <v>مصاريف مقدمة وأرصدة مدينة أخرى (بالصافي)</v>
          </cell>
          <cell r="G828">
            <v>0</v>
          </cell>
          <cell r="H828">
            <v>0</v>
          </cell>
          <cell r="I828" t="str">
            <v>أصول متداولة</v>
          </cell>
          <cell r="J828" t="str">
            <v>ذمم_ رام شاران تيليى -4077</v>
          </cell>
          <cell r="K828">
            <v>0</v>
          </cell>
          <cell r="L828">
            <v>0</v>
          </cell>
          <cell r="M828">
            <v>34102</v>
          </cell>
          <cell r="N828">
            <v>34102</v>
          </cell>
          <cell r="O828">
            <v>0</v>
          </cell>
          <cell r="P828">
            <v>0</v>
          </cell>
          <cell r="Q828">
            <v>0</v>
          </cell>
        </row>
        <row r="829">
          <cell r="B829">
            <v>203061479</v>
          </cell>
          <cell r="C829" t="str">
            <v>أنظمة</v>
          </cell>
          <cell r="D829" t="str">
            <v>المركز المالي</v>
          </cell>
          <cell r="E829" t="str">
            <v>أصول متداولة</v>
          </cell>
          <cell r="F829" t="str">
            <v>مصاريف مقدمة وأرصدة مدينة أخرى (بالصافي)</v>
          </cell>
          <cell r="G829">
            <v>0</v>
          </cell>
          <cell r="H829">
            <v>0</v>
          </cell>
          <cell r="I829" t="str">
            <v>أصول متداولة</v>
          </cell>
          <cell r="J829" t="str">
            <v>ذمم_ محمد معصوم علي-4079</v>
          </cell>
          <cell r="K829">
            <v>0</v>
          </cell>
          <cell r="L829">
            <v>0</v>
          </cell>
          <cell r="M829">
            <v>39729</v>
          </cell>
          <cell r="N829">
            <v>39729</v>
          </cell>
          <cell r="O829">
            <v>0</v>
          </cell>
          <cell r="P829">
            <v>0</v>
          </cell>
          <cell r="Q829">
            <v>0</v>
          </cell>
        </row>
        <row r="830">
          <cell r="B830">
            <v>203061481</v>
          </cell>
          <cell r="C830" t="str">
            <v>أنظمة</v>
          </cell>
          <cell r="D830" t="str">
            <v>المركز المالي</v>
          </cell>
          <cell r="E830" t="str">
            <v>أصول متداولة</v>
          </cell>
          <cell r="F830" t="str">
            <v>مصاريف مقدمة وأرصدة مدينة أخرى (بالصافي)</v>
          </cell>
          <cell r="G830">
            <v>0</v>
          </cell>
          <cell r="H830">
            <v>0</v>
          </cell>
          <cell r="I830" t="str">
            <v>أصول متداولة</v>
          </cell>
          <cell r="J830" t="str">
            <v>ذمم_ ريحان الله -4081</v>
          </cell>
          <cell r="K830">
            <v>0</v>
          </cell>
          <cell r="L830">
            <v>0</v>
          </cell>
          <cell r="M830">
            <v>37420</v>
          </cell>
          <cell r="N830">
            <v>37420</v>
          </cell>
          <cell r="O830">
            <v>0</v>
          </cell>
          <cell r="P830">
            <v>0</v>
          </cell>
          <cell r="Q830">
            <v>0</v>
          </cell>
        </row>
        <row r="831">
          <cell r="B831">
            <v>203061482</v>
          </cell>
          <cell r="C831" t="str">
            <v>أنظمة</v>
          </cell>
          <cell r="D831" t="str">
            <v>المركز المالي</v>
          </cell>
          <cell r="E831" t="str">
            <v>أصول متداولة</v>
          </cell>
          <cell r="F831" t="str">
            <v>مصاريف مقدمة وأرصدة مدينة أخرى (بالصافي)</v>
          </cell>
          <cell r="G831">
            <v>0</v>
          </cell>
          <cell r="H831">
            <v>0</v>
          </cell>
          <cell r="I831" t="str">
            <v>أصول متداولة</v>
          </cell>
          <cell r="J831" t="str">
            <v>ذمم_ نسيب روان رحمن -4082</v>
          </cell>
          <cell r="K831">
            <v>0</v>
          </cell>
          <cell r="L831">
            <v>0</v>
          </cell>
          <cell r="M831">
            <v>30325</v>
          </cell>
          <cell r="N831">
            <v>30325</v>
          </cell>
          <cell r="O831">
            <v>0</v>
          </cell>
          <cell r="P831">
            <v>0</v>
          </cell>
          <cell r="Q831">
            <v>0</v>
          </cell>
        </row>
        <row r="832">
          <cell r="B832">
            <v>203061485</v>
          </cell>
          <cell r="C832" t="str">
            <v>أنظمة</v>
          </cell>
          <cell r="D832" t="str">
            <v>المركز المالي</v>
          </cell>
          <cell r="E832" t="str">
            <v>أصول متداولة</v>
          </cell>
          <cell r="F832" t="str">
            <v>مصاريف مقدمة وأرصدة مدينة أخرى (بالصافي)</v>
          </cell>
          <cell r="G832">
            <v>0</v>
          </cell>
          <cell r="H832">
            <v>0</v>
          </cell>
          <cell r="I832" t="str">
            <v>أصول متداولة</v>
          </cell>
          <cell r="J832" t="str">
            <v>ذمم_ محمد اينتاج مسلمان-4085</v>
          </cell>
          <cell r="K832">
            <v>0</v>
          </cell>
          <cell r="L832">
            <v>0</v>
          </cell>
          <cell r="M832">
            <v>38007</v>
          </cell>
          <cell r="N832">
            <v>38007</v>
          </cell>
          <cell r="O832">
            <v>0</v>
          </cell>
          <cell r="P832">
            <v>0</v>
          </cell>
          <cell r="Q832">
            <v>0</v>
          </cell>
        </row>
        <row r="833">
          <cell r="B833">
            <v>203061488</v>
          </cell>
          <cell r="C833" t="str">
            <v>أنظمة</v>
          </cell>
          <cell r="D833" t="str">
            <v>المركز المالي</v>
          </cell>
          <cell r="E833" t="str">
            <v>أصول متداولة</v>
          </cell>
          <cell r="F833" t="str">
            <v>مصاريف مقدمة وأرصدة مدينة أخرى (بالصافي)</v>
          </cell>
          <cell r="G833">
            <v>0</v>
          </cell>
          <cell r="H833">
            <v>0</v>
          </cell>
          <cell r="I833" t="str">
            <v>أصول متداولة</v>
          </cell>
          <cell r="J833" t="str">
            <v>ذمم_ وقار حيدر والد بشير احمد-4088</v>
          </cell>
          <cell r="K833">
            <v>0</v>
          </cell>
          <cell r="L833">
            <v>0</v>
          </cell>
          <cell r="M833">
            <v>38366</v>
          </cell>
          <cell r="N833">
            <v>38366</v>
          </cell>
          <cell r="O833">
            <v>0</v>
          </cell>
          <cell r="P833">
            <v>0</v>
          </cell>
          <cell r="Q833">
            <v>0</v>
          </cell>
        </row>
        <row r="834">
          <cell r="B834">
            <v>203061491</v>
          </cell>
          <cell r="C834" t="str">
            <v>أنظمة</v>
          </cell>
          <cell r="D834" t="str">
            <v>المركز المالي</v>
          </cell>
          <cell r="E834" t="str">
            <v>أصول متداولة</v>
          </cell>
          <cell r="F834" t="str">
            <v>مصاريف مقدمة وأرصدة مدينة أخرى (بالصافي)</v>
          </cell>
          <cell r="G834">
            <v>0</v>
          </cell>
          <cell r="H834">
            <v>0</v>
          </cell>
          <cell r="I834" t="str">
            <v>أصول متداولة</v>
          </cell>
          <cell r="J834" t="str">
            <v>ذمم_ طاير شبير اعوان-4091</v>
          </cell>
          <cell r="K834">
            <v>0</v>
          </cell>
          <cell r="L834">
            <v>0</v>
          </cell>
          <cell r="M834">
            <v>28672</v>
          </cell>
          <cell r="N834">
            <v>28672</v>
          </cell>
          <cell r="O834">
            <v>0</v>
          </cell>
          <cell r="P834">
            <v>0</v>
          </cell>
          <cell r="Q834">
            <v>0</v>
          </cell>
        </row>
        <row r="835">
          <cell r="B835">
            <v>203061500</v>
          </cell>
          <cell r="C835" t="str">
            <v>أنظمة</v>
          </cell>
          <cell r="D835" t="str">
            <v>المركز المالي</v>
          </cell>
          <cell r="E835" t="str">
            <v>إلتزامات متداولة</v>
          </cell>
          <cell r="F835" t="str">
            <v>مصاريف مستحقة وأرصدة دائنة أخرى</v>
          </cell>
          <cell r="G835" t="str">
            <v>دائنون متنوعون</v>
          </cell>
          <cell r="H835">
            <v>0</v>
          </cell>
          <cell r="I835" t="str">
            <v>إلتزامات متداولة</v>
          </cell>
          <cell r="J835" t="str">
            <v>ذمم_ عمر محمد الفحام-4100</v>
          </cell>
          <cell r="K835">
            <v>0</v>
          </cell>
          <cell r="L835">
            <v>0</v>
          </cell>
          <cell r="M835">
            <v>47603</v>
          </cell>
          <cell r="N835">
            <v>47603</v>
          </cell>
          <cell r="O835">
            <v>0</v>
          </cell>
          <cell r="P835">
            <v>0</v>
          </cell>
          <cell r="Q835">
            <v>0</v>
          </cell>
        </row>
        <row r="836">
          <cell r="B836">
            <v>203061501</v>
          </cell>
          <cell r="C836" t="str">
            <v>أنظمة</v>
          </cell>
          <cell r="D836" t="str">
            <v>المركز المالي</v>
          </cell>
          <cell r="E836" t="str">
            <v>أصول متداولة</v>
          </cell>
          <cell r="F836" t="str">
            <v>مصاريف مقدمة وأرصدة مدينة أخرى (بالصافي)</v>
          </cell>
          <cell r="G836">
            <v>0</v>
          </cell>
          <cell r="H836">
            <v>0</v>
          </cell>
          <cell r="I836" t="str">
            <v>أصول متداولة</v>
          </cell>
          <cell r="J836" t="str">
            <v>ذمم_ محمود محمد حسن علوان-4101</v>
          </cell>
          <cell r="K836">
            <v>0</v>
          </cell>
          <cell r="L836">
            <v>0</v>
          </cell>
          <cell r="M836">
            <v>60346</v>
          </cell>
          <cell r="N836">
            <v>60346</v>
          </cell>
          <cell r="O836">
            <v>0</v>
          </cell>
          <cell r="P836">
            <v>0</v>
          </cell>
          <cell r="Q836">
            <v>0</v>
          </cell>
        </row>
        <row r="837">
          <cell r="B837">
            <v>203061502</v>
          </cell>
          <cell r="C837" t="str">
            <v>أنظمة</v>
          </cell>
          <cell r="D837" t="str">
            <v>المركز المالي</v>
          </cell>
          <cell r="E837" t="str">
            <v>أصول متداولة</v>
          </cell>
          <cell r="F837" t="str">
            <v>مصاريف مقدمة وأرصدة مدينة أخرى (بالصافي)</v>
          </cell>
          <cell r="G837">
            <v>0</v>
          </cell>
          <cell r="H837">
            <v>0</v>
          </cell>
          <cell r="I837" t="str">
            <v>أصول متداولة</v>
          </cell>
          <cell r="J837" t="str">
            <v>ذمم_ تنفير أحمد  جيهان قير "-4102</v>
          </cell>
          <cell r="K837">
            <v>0</v>
          </cell>
          <cell r="L837">
            <v>0</v>
          </cell>
          <cell r="M837">
            <v>28062</v>
          </cell>
          <cell r="N837">
            <v>28062</v>
          </cell>
          <cell r="O837">
            <v>0</v>
          </cell>
          <cell r="P837">
            <v>0</v>
          </cell>
          <cell r="Q837">
            <v>0</v>
          </cell>
        </row>
        <row r="838">
          <cell r="B838">
            <v>203061503</v>
          </cell>
          <cell r="C838" t="str">
            <v>أنظمة</v>
          </cell>
          <cell r="D838" t="str">
            <v>المركز المالي</v>
          </cell>
          <cell r="E838" t="str">
            <v>أصول متداولة</v>
          </cell>
          <cell r="F838" t="str">
            <v>مصاريف مقدمة وأرصدة مدينة أخرى (بالصافي)</v>
          </cell>
          <cell r="G838">
            <v>0</v>
          </cell>
          <cell r="H838">
            <v>0</v>
          </cell>
          <cell r="I838" t="str">
            <v>أصول متداولة</v>
          </cell>
          <cell r="J838" t="str">
            <v>ذمم_ محمد منير-4103</v>
          </cell>
          <cell r="K838">
            <v>0</v>
          </cell>
          <cell r="L838">
            <v>0</v>
          </cell>
          <cell r="M838">
            <v>19237.5</v>
          </cell>
          <cell r="N838">
            <v>19237.5</v>
          </cell>
          <cell r="O838">
            <v>0</v>
          </cell>
          <cell r="P838">
            <v>0</v>
          </cell>
          <cell r="Q838">
            <v>0</v>
          </cell>
        </row>
        <row r="839">
          <cell r="B839">
            <v>203061504</v>
          </cell>
          <cell r="C839" t="str">
            <v>أنظمة</v>
          </cell>
          <cell r="D839" t="str">
            <v>المركز المالي</v>
          </cell>
          <cell r="E839" t="str">
            <v>أصول متداولة</v>
          </cell>
          <cell r="F839" t="str">
            <v>مصاريف مقدمة وأرصدة مدينة أخرى (بالصافي)</v>
          </cell>
          <cell r="G839">
            <v>0</v>
          </cell>
          <cell r="H839">
            <v>0</v>
          </cell>
          <cell r="I839" t="str">
            <v>أصول متداولة</v>
          </cell>
          <cell r="J839" t="str">
            <v>ذمم_ سيخ فريد-4106</v>
          </cell>
          <cell r="K839">
            <v>0</v>
          </cell>
          <cell r="L839">
            <v>0</v>
          </cell>
          <cell r="M839">
            <v>30676</v>
          </cell>
          <cell r="N839">
            <v>30676</v>
          </cell>
          <cell r="O839">
            <v>0</v>
          </cell>
          <cell r="P839">
            <v>0</v>
          </cell>
          <cell r="Q839">
            <v>0</v>
          </cell>
        </row>
        <row r="840">
          <cell r="B840">
            <v>203061507</v>
          </cell>
          <cell r="C840" t="str">
            <v>أنظمة</v>
          </cell>
          <cell r="D840" t="str">
            <v>المركز المالي</v>
          </cell>
          <cell r="E840" t="str">
            <v>أصول متداولة</v>
          </cell>
          <cell r="F840" t="str">
            <v>مصاريف مقدمة وأرصدة مدينة أخرى (بالصافي)</v>
          </cell>
          <cell r="G840">
            <v>0</v>
          </cell>
          <cell r="H840">
            <v>0</v>
          </cell>
          <cell r="I840" t="str">
            <v>أصول متداولة</v>
          </cell>
          <cell r="J840" t="str">
            <v>ذمم_ موريس ريسن ( فلبينى )-4110</v>
          </cell>
          <cell r="K840">
            <v>0</v>
          </cell>
          <cell r="L840">
            <v>0</v>
          </cell>
          <cell r="M840">
            <v>21508</v>
          </cell>
          <cell r="N840">
            <v>21508</v>
          </cell>
          <cell r="O840">
            <v>0</v>
          </cell>
          <cell r="P840">
            <v>0</v>
          </cell>
          <cell r="Q840">
            <v>0</v>
          </cell>
        </row>
        <row r="841">
          <cell r="B841">
            <v>203061508</v>
          </cell>
          <cell r="C841" t="str">
            <v>أنظمة</v>
          </cell>
          <cell r="D841" t="str">
            <v>المركز المالي</v>
          </cell>
          <cell r="E841" t="str">
            <v>أصول متداولة</v>
          </cell>
          <cell r="F841" t="str">
            <v>مصاريف مقدمة وأرصدة مدينة أخرى (بالصافي)</v>
          </cell>
          <cell r="G841">
            <v>0</v>
          </cell>
          <cell r="H841">
            <v>0</v>
          </cell>
          <cell r="I841" t="str">
            <v>أصول متداولة</v>
          </cell>
          <cell r="J841" t="str">
            <v>ذمم_ محمد رزاق-4111</v>
          </cell>
          <cell r="K841">
            <v>0</v>
          </cell>
          <cell r="L841">
            <v>0</v>
          </cell>
          <cell r="M841">
            <v>41526</v>
          </cell>
          <cell r="N841">
            <v>41526</v>
          </cell>
          <cell r="O841">
            <v>0</v>
          </cell>
          <cell r="P841">
            <v>0</v>
          </cell>
          <cell r="Q841">
            <v>0</v>
          </cell>
        </row>
        <row r="842">
          <cell r="B842">
            <v>203061510</v>
          </cell>
          <cell r="C842" t="str">
            <v>أنظمة</v>
          </cell>
          <cell r="D842" t="str">
            <v>المركز المالي</v>
          </cell>
          <cell r="E842" t="str">
            <v>أصول متداولة</v>
          </cell>
          <cell r="F842" t="str">
            <v>مصاريف مقدمة وأرصدة مدينة أخرى (بالصافي)</v>
          </cell>
          <cell r="G842">
            <v>0</v>
          </cell>
          <cell r="H842">
            <v>0</v>
          </cell>
          <cell r="I842" t="str">
            <v>أصول متداولة</v>
          </cell>
          <cell r="J842" t="str">
            <v>ذمم_ شعبان ابو المجد-4113</v>
          </cell>
          <cell r="K842">
            <v>0</v>
          </cell>
          <cell r="L842">
            <v>0</v>
          </cell>
          <cell r="M842">
            <v>75794</v>
          </cell>
          <cell r="N842">
            <v>75794</v>
          </cell>
          <cell r="O842">
            <v>0</v>
          </cell>
          <cell r="P842">
            <v>0</v>
          </cell>
          <cell r="Q842">
            <v>0</v>
          </cell>
        </row>
        <row r="843">
          <cell r="B843">
            <v>203061515</v>
          </cell>
          <cell r="C843" t="str">
            <v>أنظمة</v>
          </cell>
          <cell r="D843" t="str">
            <v>المركز المالي</v>
          </cell>
          <cell r="E843" t="str">
            <v>أصول متداولة</v>
          </cell>
          <cell r="F843" t="str">
            <v>مصاريف مقدمة وأرصدة مدينة أخرى (بالصافي)</v>
          </cell>
          <cell r="G843">
            <v>0</v>
          </cell>
          <cell r="H843">
            <v>0</v>
          </cell>
          <cell r="I843" t="str">
            <v>أصول متداولة</v>
          </cell>
          <cell r="J843" t="str">
            <v>ذمم_ تامر السيد محمد منصور -4118</v>
          </cell>
          <cell r="K843">
            <v>0</v>
          </cell>
          <cell r="L843">
            <v>0</v>
          </cell>
          <cell r="M843">
            <v>91605.25</v>
          </cell>
          <cell r="N843">
            <v>91605.25</v>
          </cell>
          <cell r="O843">
            <v>0</v>
          </cell>
          <cell r="P843">
            <v>0</v>
          </cell>
          <cell r="Q843">
            <v>0</v>
          </cell>
        </row>
        <row r="844">
          <cell r="B844">
            <v>203061518</v>
          </cell>
          <cell r="C844" t="str">
            <v>أنظمة</v>
          </cell>
          <cell r="D844" t="str">
            <v>المركز المالي</v>
          </cell>
          <cell r="E844" t="str">
            <v>أصول متداولة</v>
          </cell>
          <cell r="F844" t="str">
            <v>مصاريف مقدمة وأرصدة مدينة أخرى (بالصافي)</v>
          </cell>
          <cell r="G844">
            <v>0</v>
          </cell>
          <cell r="H844">
            <v>0</v>
          </cell>
          <cell r="I844" t="str">
            <v>أصول متداولة</v>
          </cell>
          <cell r="J844" t="str">
            <v>ذمم_ عبد الخطيب محمد خالق  - رخام -4122</v>
          </cell>
          <cell r="K844">
            <v>0</v>
          </cell>
          <cell r="L844">
            <v>0</v>
          </cell>
          <cell r="M844">
            <v>35772</v>
          </cell>
          <cell r="N844">
            <v>35772</v>
          </cell>
          <cell r="O844">
            <v>0</v>
          </cell>
          <cell r="P844">
            <v>0</v>
          </cell>
          <cell r="Q844">
            <v>0</v>
          </cell>
        </row>
        <row r="845">
          <cell r="B845">
            <v>203061520</v>
          </cell>
          <cell r="C845" t="str">
            <v>أنظمة</v>
          </cell>
          <cell r="D845" t="str">
            <v>المركز المالي</v>
          </cell>
          <cell r="E845" t="str">
            <v>أصول متداولة</v>
          </cell>
          <cell r="F845" t="str">
            <v>مصاريف مقدمة وأرصدة مدينة أخرى (بالصافي)</v>
          </cell>
          <cell r="G845">
            <v>0</v>
          </cell>
          <cell r="H845">
            <v>0</v>
          </cell>
          <cell r="I845" t="str">
            <v>أصول متداولة</v>
          </cell>
          <cell r="J845" t="str">
            <v>ذمم_ اوم بركاس - رخام -4124</v>
          </cell>
          <cell r="K845">
            <v>0</v>
          </cell>
          <cell r="L845">
            <v>0</v>
          </cell>
          <cell r="M845">
            <v>32303</v>
          </cell>
          <cell r="N845">
            <v>32303</v>
          </cell>
          <cell r="O845">
            <v>0</v>
          </cell>
          <cell r="P845">
            <v>0</v>
          </cell>
          <cell r="Q845">
            <v>0</v>
          </cell>
        </row>
        <row r="846">
          <cell r="B846">
            <v>203061521</v>
          </cell>
          <cell r="C846" t="str">
            <v>أنظمة</v>
          </cell>
          <cell r="D846" t="str">
            <v>المركز المالي</v>
          </cell>
          <cell r="E846" t="str">
            <v>إلتزامات متداولة</v>
          </cell>
          <cell r="F846" t="str">
            <v>مصاريف مستحقة وأرصدة دائنة أخرى</v>
          </cell>
          <cell r="G846" t="str">
            <v>دائنون متنوعون</v>
          </cell>
          <cell r="H846">
            <v>0</v>
          </cell>
          <cell r="I846" t="str">
            <v>إلتزامات متداولة</v>
          </cell>
          <cell r="J846" t="str">
            <v>ذمم_ مشتاق انصاري - رخام -4125</v>
          </cell>
          <cell r="K846">
            <v>0</v>
          </cell>
          <cell r="L846">
            <v>0</v>
          </cell>
          <cell r="M846">
            <v>35887</v>
          </cell>
          <cell r="N846">
            <v>35887</v>
          </cell>
          <cell r="O846">
            <v>0</v>
          </cell>
          <cell r="P846">
            <v>0</v>
          </cell>
          <cell r="Q846">
            <v>0</v>
          </cell>
        </row>
        <row r="847">
          <cell r="B847">
            <v>203061522</v>
          </cell>
          <cell r="C847" t="str">
            <v>أنظمة</v>
          </cell>
          <cell r="D847" t="str">
            <v>المركز المالي</v>
          </cell>
          <cell r="E847" t="str">
            <v>أصول متداولة</v>
          </cell>
          <cell r="F847" t="str">
            <v>مصاريف مقدمة وأرصدة مدينة أخرى (بالصافي)</v>
          </cell>
          <cell r="G847">
            <v>0</v>
          </cell>
          <cell r="H847">
            <v>0</v>
          </cell>
          <cell r="I847" t="str">
            <v>أصول متداولة</v>
          </cell>
          <cell r="J847" t="str">
            <v>ذمم_ ماهبشور ماهاتو - رخام -4126</v>
          </cell>
          <cell r="K847">
            <v>0</v>
          </cell>
          <cell r="L847">
            <v>0</v>
          </cell>
          <cell r="M847">
            <v>31399</v>
          </cell>
          <cell r="N847">
            <v>31399</v>
          </cell>
          <cell r="O847">
            <v>0</v>
          </cell>
          <cell r="P847">
            <v>0</v>
          </cell>
          <cell r="Q847">
            <v>0</v>
          </cell>
        </row>
        <row r="848">
          <cell r="B848">
            <v>203061526</v>
          </cell>
          <cell r="C848" t="str">
            <v>أنظمة</v>
          </cell>
          <cell r="D848" t="str">
            <v>المركز المالي</v>
          </cell>
          <cell r="E848" t="str">
            <v>أصول متداولة</v>
          </cell>
          <cell r="F848" t="str">
            <v>مصاريف مقدمة وأرصدة مدينة أخرى (بالصافي)</v>
          </cell>
          <cell r="G848">
            <v>0</v>
          </cell>
          <cell r="H848">
            <v>0</v>
          </cell>
          <cell r="I848" t="str">
            <v>أصول متداولة</v>
          </cell>
          <cell r="J848" t="str">
            <v>ذمم_ محمد شاهنواز محمد _تبراك-4130</v>
          </cell>
          <cell r="K848">
            <v>0</v>
          </cell>
          <cell r="L848">
            <v>0</v>
          </cell>
          <cell r="M848">
            <v>47045</v>
          </cell>
          <cell r="N848">
            <v>47045</v>
          </cell>
          <cell r="O848">
            <v>0</v>
          </cell>
          <cell r="P848">
            <v>0</v>
          </cell>
          <cell r="Q848">
            <v>0</v>
          </cell>
        </row>
        <row r="849">
          <cell r="B849">
            <v>203061529</v>
          </cell>
          <cell r="C849" t="str">
            <v>أنظمة</v>
          </cell>
          <cell r="D849" t="str">
            <v>المركز المالي</v>
          </cell>
          <cell r="E849" t="str">
            <v>أصول متداولة</v>
          </cell>
          <cell r="F849" t="str">
            <v>مصاريف مقدمة وأرصدة مدينة أخرى (بالصافي)</v>
          </cell>
          <cell r="G849">
            <v>0</v>
          </cell>
          <cell r="H849">
            <v>0</v>
          </cell>
          <cell r="I849" t="str">
            <v>أصول متداولة</v>
          </cell>
          <cell r="J849" t="str">
            <v>ذمم_ سامشير علام اسلام انصارى _تبراك-4133</v>
          </cell>
          <cell r="K849">
            <v>0</v>
          </cell>
          <cell r="L849">
            <v>0</v>
          </cell>
          <cell r="M849">
            <v>43973</v>
          </cell>
          <cell r="N849">
            <v>43973</v>
          </cell>
          <cell r="O849">
            <v>0</v>
          </cell>
          <cell r="P849">
            <v>0</v>
          </cell>
          <cell r="Q849">
            <v>0</v>
          </cell>
        </row>
        <row r="850">
          <cell r="B850">
            <v>203061530</v>
          </cell>
          <cell r="C850" t="str">
            <v>أنظمة</v>
          </cell>
          <cell r="D850" t="str">
            <v>المركز المالي</v>
          </cell>
          <cell r="E850" t="str">
            <v>أصول متداولة</v>
          </cell>
          <cell r="F850" t="str">
            <v>مصاريف مقدمة وأرصدة مدينة أخرى (بالصافي)</v>
          </cell>
          <cell r="G850">
            <v>0</v>
          </cell>
          <cell r="H850">
            <v>0</v>
          </cell>
          <cell r="I850" t="str">
            <v>أصول متداولة</v>
          </cell>
          <cell r="J850" t="str">
            <v>ذمم_ دانيش محمد_تبراك-4134</v>
          </cell>
          <cell r="K850">
            <v>0</v>
          </cell>
          <cell r="L850">
            <v>0</v>
          </cell>
          <cell r="M850">
            <v>26418</v>
          </cell>
          <cell r="N850">
            <v>26418</v>
          </cell>
          <cell r="O850">
            <v>0</v>
          </cell>
          <cell r="P850">
            <v>0</v>
          </cell>
          <cell r="Q850">
            <v>0</v>
          </cell>
        </row>
        <row r="851">
          <cell r="B851">
            <v>203061531</v>
          </cell>
          <cell r="C851" t="str">
            <v>أنظمة</v>
          </cell>
          <cell r="D851" t="str">
            <v>المركز المالي</v>
          </cell>
          <cell r="E851" t="str">
            <v>أصول متداولة</v>
          </cell>
          <cell r="F851" t="str">
            <v>مصاريف مقدمة وأرصدة مدينة أخرى (بالصافي)</v>
          </cell>
          <cell r="G851">
            <v>0</v>
          </cell>
          <cell r="H851">
            <v>0</v>
          </cell>
          <cell r="I851" t="str">
            <v>أصول متداولة</v>
          </cell>
          <cell r="J851" t="str">
            <v>ذمم_ ديلشاد احمد شريف_تبراك-4135</v>
          </cell>
          <cell r="K851">
            <v>0</v>
          </cell>
          <cell r="L851">
            <v>0</v>
          </cell>
          <cell r="M851">
            <v>25576</v>
          </cell>
          <cell r="N851">
            <v>25576</v>
          </cell>
          <cell r="O851">
            <v>0</v>
          </cell>
          <cell r="P851">
            <v>0</v>
          </cell>
          <cell r="Q851">
            <v>0</v>
          </cell>
        </row>
        <row r="852">
          <cell r="B852">
            <v>203061533</v>
          </cell>
          <cell r="C852" t="str">
            <v>أنظمة</v>
          </cell>
          <cell r="D852" t="str">
            <v>المركز المالي</v>
          </cell>
          <cell r="E852" t="str">
            <v>إلتزامات متداولة</v>
          </cell>
          <cell r="F852" t="str">
            <v>مصاريف مستحقة وأرصدة دائنة أخرى</v>
          </cell>
          <cell r="G852" t="str">
            <v>دائنون متنوعون</v>
          </cell>
          <cell r="H852">
            <v>0</v>
          </cell>
          <cell r="I852" t="str">
            <v>إلتزامات متداولة</v>
          </cell>
          <cell r="J852" t="str">
            <v>ذمم_ سلمان صابر حسين _تبراك-4137</v>
          </cell>
          <cell r="K852">
            <v>0</v>
          </cell>
          <cell r="L852">
            <v>0</v>
          </cell>
          <cell r="M852">
            <v>37105</v>
          </cell>
          <cell r="N852">
            <v>37105</v>
          </cell>
          <cell r="O852">
            <v>0</v>
          </cell>
          <cell r="P852">
            <v>0</v>
          </cell>
          <cell r="Q852">
            <v>0</v>
          </cell>
        </row>
        <row r="853">
          <cell r="B853">
            <v>203061535</v>
          </cell>
          <cell r="C853" t="str">
            <v>أنظمة</v>
          </cell>
          <cell r="D853" t="str">
            <v>المركز المالي</v>
          </cell>
          <cell r="E853" t="str">
            <v>أصول متداولة</v>
          </cell>
          <cell r="F853" t="str">
            <v>مصاريف مقدمة وأرصدة مدينة أخرى (بالصافي)</v>
          </cell>
          <cell r="G853">
            <v>0</v>
          </cell>
          <cell r="H853">
            <v>0</v>
          </cell>
          <cell r="I853" t="str">
            <v>أصول متداولة</v>
          </cell>
          <cell r="J853" t="str">
            <v>ذمم_ توحيد الاسلام تايزو الاسلام-4139</v>
          </cell>
          <cell r="K853">
            <v>0</v>
          </cell>
          <cell r="L853">
            <v>0</v>
          </cell>
          <cell r="M853">
            <v>31757</v>
          </cell>
          <cell r="N853">
            <v>31757</v>
          </cell>
          <cell r="O853">
            <v>0</v>
          </cell>
          <cell r="P853">
            <v>0</v>
          </cell>
          <cell r="Q853">
            <v>0</v>
          </cell>
        </row>
        <row r="854">
          <cell r="B854">
            <v>203061538</v>
          </cell>
          <cell r="C854" t="str">
            <v>أنظمة</v>
          </cell>
          <cell r="D854" t="str">
            <v>المركز المالي</v>
          </cell>
          <cell r="E854" t="str">
            <v>أصول متداولة</v>
          </cell>
          <cell r="F854" t="str">
            <v>مصاريف مقدمة وأرصدة مدينة أخرى (بالصافي)</v>
          </cell>
          <cell r="G854">
            <v>0</v>
          </cell>
          <cell r="H854">
            <v>0</v>
          </cell>
          <cell r="I854" t="str">
            <v>أصول متداولة</v>
          </cell>
          <cell r="J854" t="str">
            <v>ذمم_ علاء صلاح الدين المحلاوي-4144</v>
          </cell>
          <cell r="K854">
            <v>0</v>
          </cell>
          <cell r="L854">
            <v>0</v>
          </cell>
          <cell r="M854">
            <v>115517</v>
          </cell>
          <cell r="N854">
            <v>115517</v>
          </cell>
          <cell r="O854">
            <v>0</v>
          </cell>
          <cell r="P854">
            <v>0</v>
          </cell>
          <cell r="Q854">
            <v>0</v>
          </cell>
        </row>
        <row r="855">
          <cell r="B855">
            <v>203061539</v>
          </cell>
          <cell r="C855" t="str">
            <v>أنظمة</v>
          </cell>
          <cell r="D855" t="str">
            <v>المركز المالي</v>
          </cell>
          <cell r="E855" t="str">
            <v>أصول متداولة</v>
          </cell>
          <cell r="F855" t="str">
            <v>مصاريف مقدمة وأرصدة مدينة أخرى (بالصافي)</v>
          </cell>
          <cell r="G855">
            <v>0</v>
          </cell>
          <cell r="H855">
            <v>0</v>
          </cell>
          <cell r="I855" t="str">
            <v>أصول متداولة</v>
          </cell>
          <cell r="J855" t="str">
            <v>ذمم_ علم جان اكبر خان-4145</v>
          </cell>
          <cell r="K855">
            <v>0</v>
          </cell>
          <cell r="L855">
            <v>0</v>
          </cell>
          <cell r="M855">
            <v>38057</v>
          </cell>
          <cell r="N855">
            <v>38057</v>
          </cell>
          <cell r="O855">
            <v>0</v>
          </cell>
          <cell r="P855">
            <v>0</v>
          </cell>
          <cell r="Q855">
            <v>0</v>
          </cell>
        </row>
        <row r="856">
          <cell r="B856">
            <v>203061540</v>
          </cell>
          <cell r="C856" t="str">
            <v>أنظمة</v>
          </cell>
          <cell r="D856" t="str">
            <v>المركز المالي</v>
          </cell>
          <cell r="E856" t="str">
            <v>أصول متداولة</v>
          </cell>
          <cell r="F856" t="str">
            <v>مصاريف مقدمة وأرصدة مدينة أخرى (بالصافي)</v>
          </cell>
          <cell r="G856">
            <v>0</v>
          </cell>
          <cell r="H856">
            <v>0</v>
          </cell>
          <cell r="I856" t="str">
            <v>أصول متداولة</v>
          </cell>
          <cell r="J856" t="str">
            <v>ذمم_ محمود ياسر عبدالعزيز محمود-4147</v>
          </cell>
          <cell r="K856">
            <v>0</v>
          </cell>
          <cell r="L856">
            <v>0</v>
          </cell>
          <cell r="M856">
            <v>67643.89</v>
          </cell>
          <cell r="N856">
            <v>67643.89</v>
          </cell>
          <cell r="O856">
            <v>0</v>
          </cell>
          <cell r="P856">
            <v>0</v>
          </cell>
          <cell r="Q856">
            <v>0</v>
          </cell>
        </row>
        <row r="857">
          <cell r="B857">
            <v>203061541</v>
          </cell>
          <cell r="C857" t="str">
            <v>أنظمة</v>
          </cell>
          <cell r="D857" t="str">
            <v>المركز المالي</v>
          </cell>
          <cell r="E857" t="str">
            <v>أصول متداولة</v>
          </cell>
          <cell r="F857" t="str">
            <v>مصاريف مقدمة وأرصدة مدينة أخرى (بالصافي)</v>
          </cell>
          <cell r="G857">
            <v>0</v>
          </cell>
          <cell r="H857">
            <v>0</v>
          </cell>
          <cell r="I857" t="str">
            <v>أصول متداولة</v>
          </cell>
          <cell r="J857" t="str">
            <v>ذمم_ نور حسين حنيف-4148</v>
          </cell>
          <cell r="K857">
            <v>0</v>
          </cell>
          <cell r="L857">
            <v>0</v>
          </cell>
          <cell r="M857">
            <v>28257</v>
          </cell>
          <cell r="N857">
            <v>28257</v>
          </cell>
          <cell r="O857">
            <v>0</v>
          </cell>
          <cell r="P857">
            <v>0</v>
          </cell>
          <cell r="Q857">
            <v>0</v>
          </cell>
        </row>
        <row r="858">
          <cell r="B858">
            <v>203061542</v>
          </cell>
          <cell r="C858" t="str">
            <v>أنظمة</v>
          </cell>
          <cell r="D858" t="str">
            <v>المركز المالي</v>
          </cell>
          <cell r="E858" t="str">
            <v>أصول متداولة</v>
          </cell>
          <cell r="F858" t="str">
            <v>مصاريف مقدمة وأرصدة مدينة أخرى (بالصافي)</v>
          </cell>
          <cell r="G858">
            <v>0</v>
          </cell>
          <cell r="H858">
            <v>0</v>
          </cell>
          <cell r="I858" t="str">
            <v>أصول متداولة</v>
          </cell>
          <cell r="J858" t="str">
            <v>ذمم_ خالد سعيد محمد حسن ابراهيم-4149</v>
          </cell>
          <cell r="K858">
            <v>0</v>
          </cell>
          <cell r="L858">
            <v>0</v>
          </cell>
          <cell r="M858">
            <v>33520</v>
          </cell>
          <cell r="N858">
            <v>33520</v>
          </cell>
          <cell r="O858">
            <v>0</v>
          </cell>
          <cell r="P858">
            <v>0</v>
          </cell>
          <cell r="Q858">
            <v>0</v>
          </cell>
        </row>
        <row r="859">
          <cell r="B859">
            <v>203061544</v>
          </cell>
          <cell r="C859" t="str">
            <v>أنظمة</v>
          </cell>
          <cell r="D859" t="str">
            <v>المركز المالي</v>
          </cell>
          <cell r="E859" t="str">
            <v>أصول متداولة</v>
          </cell>
          <cell r="F859" t="str">
            <v>مصاريف مقدمة وأرصدة مدينة أخرى (بالصافي)</v>
          </cell>
          <cell r="G859">
            <v>0</v>
          </cell>
          <cell r="H859">
            <v>0</v>
          </cell>
          <cell r="I859" t="str">
            <v>أصول متداولة</v>
          </cell>
          <cell r="J859" t="str">
            <v>ذمم_ محمد ميزانزار رحمن-4151</v>
          </cell>
          <cell r="K859">
            <v>0</v>
          </cell>
          <cell r="L859">
            <v>0</v>
          </cell>
          <cell r="M859">
            <v>27964</v>
          </cell>
          <cell r="N859">
            <v>27964</v>
          </cell>
          <cell r="O859">
            <v>0</v>
          </cell>
          <cell r="P859">
            <v>0</v>
          </cell>
          <cell r="Q859">
            <v>0</v>
          </cell>
        </row>
        <row r="860">
          <cell r="B860">
            <v>203061546</v>
          </cell>
          <cell r="C860" t="str">
            <v>أنظمة</v>
          </cell>
          <cell r="D860" t="str">
            <v>المركز المالي</v>
          </cell>
          <cell r="E860" t="str">
            <v>أصول متداولة</v>
          </cell>
          <cell r="F860" t="str">
            <v>مصاريف مقدمة وأرصدة مدينة أخرى (بالصافي)</v>
          </cell>
          <cell r="G860">
            <v>0</v>
          </cell>
          <cell r="H860">
            <v>0</v>
          </cell>
          <cell r="I860" t="str">
            <v>أصول متداولة</v>
          </cell>
          <cell r="J860" t="str">
            <v>ذمم_ محمد حفيظ الدين-4154</v>
          </cell>
          <cell r="K860">
            <v>0</v>
          </cell>
          <cell r="L860">
            <v>0</v>
          </cell>
          <cell r="M860">
            <v>58407</v>
          </cell>
          <cell r="N860">
            <v>58407</v>
          </cell>
          <cell r="O860">
            <v>0</v>
          </cell>
          <cell r="P860">
            <v>0</v>
          </cell>
          <cell r="Q860">
            <v>0</v>
          </cell>
        </row>
        <row r="861">
          <cell r="B861">
            <v>203061547</v>
          </cell>
          <cell r="C861" t="str">
            <v>أنظمة</v>
          </cell>
          <cell r="D861" t="str">
            <v>المركز المالي</v>
          </cell>
          <cell r="E861" t="str">
            <v>أصول متداولة</v>
          </cell>
          <cell r="F861" t="str">
            <v>مصاريف مقدمة وأرصدة مدينة أخرى (بالصافي)</v>
          </cell>
          <cell r="G861">
            <v>0</v>
          </cell>
          <cell r="H861">
            <v>0</v>
          </cell>
          <cell r="I861" t="str">
            <v>أصول متداولة</v>
          </cell>
          <cell r="J861" t="str">
            <v>ذمم_ راضي محمد عبدالجواد عبدالغني-4155</v>
          </cell>
          <cell r="K861">
            <v>0</v>
          </cell>
          <cell r="L861">
            <v>0</v>
          </cell>
          <cell r="M861">
            <v>27922</v>
          </cell>
          <cell r="N861">
            <v>27922</v>
          </cell>
          <cell r="O861">
            <v>0</v>
          </cell>
          <cell r="P861">
            <v>0</v>
          </cell>
          <cell r="Q861">
            <v>0</v>
          </cell>
        </row>
        <row r="862">
          <cell r="B862">
            <v>203061548</v>
          </cell>
          <cell r="C862" t="str">
            <v>أنظمة</v>
          </cell>
          <cell r="D862" t="str">
            <v>المركز المالي</v>
          </cell>
          <cell r="E862" t="str">
            <v>أصول متداولة</v>
          </cell>
          <cell r="F862" t="str">
            <v>مصاريف مقدمة وأرصدة مدينة أخرى (بالصافي)</v>
          </cell>
          <cell r="G862">
            <v>0</v>
          </cell>
          <cell r="H862">
            <v>0</v>
          </cell>
          <cell r="I862" t="str">
            <v>أصول متداولة</v>
          </cell>
          <cell r="J862" t="str">
            <v>ذمم_ عبد الرحيم عبدالمنعم محمد حسين-4156</v>
          </cell>
          <cell r="K862">
            <v>0</v>
          </cell>
          <cell r="L862">
            <v>0</v>
          </cell>
          <cell r="M862">
            <v>11462</v>
          </cell>
          <cell r="N862">
            <v>11462</v>
          </cell>
          <cell r="O862">
            <v>0</v>
          </cell>
          <cell r="P862">
            <v>0</v>
          </cell>
          <cell r="Q862">
            <v>0</v>
          </cell>
        </row>
        <row r="863">
          <cell r="B863">
            <v>203061551</v>
          </cell>
          <cell r="C863" t="str">
            <v>أنظمة</v>
          </cell>
          <cell r="D863" t="str">
            <v>المركز المالي</v>
          </cell>
          <cell r="E863" t="str">
            <v>أصول متداولة</v>
          </cell>
          <cell r="F863" t="str">
            <v>مصاريف مقدمة وأرصدة مدينة أخرى (بالصافي)</v>
          </cell>
          <cell r="G863">
            <v>0</v>
          </cell>
          <cell r="H863">
            <v>0</v>
          </cell>
          <cell r="I863" t="str">
            <v>أصول متداولة</v>
          </cell>
          <cell r="J863" t="str">
            <v>ذمم_ محمد عبدالناصر سعد الغندور-4159</v>
          </cell>
          <cell r="K863">
            <v>0</v>
          </cell>
          <cell r="L863">
            <v>0</v>
          </cell>
          <cell r="M863">
            <v>45824</v>
          </cell>
          <cell r="N863">
            <v>45824</v>
          </cell>
          <cell r="O863">
            <v>0</v>
          </cell>
          <cell r="P863">
            <v>0</v>
          </cell>
          <cell r="Q863">
            <v>0</v>
          </cell>
        </row>
        <row r="864">
          <cell r="B864">
            <v>203061558</v>
          </cell>
          <cell r="C864" t="str">
            <v>أنظمة</v>
          </cell>
          <cell r="D864" t="str">
            <v>المركز المالي</v>
          </cell>
          <cell r="E864" t="str">
            <v>أصول متداولة</v>
          </cell>
          <cell r="F864" t="str">
            <v>مصاريف مقدمة وأرصدة مدينة أخرى (بالصافي)</v>
          </cell>
          <cell r="G864">
            <v>0</v>
          </cell>
          <cell r="H864">
            <v>0</v>
          </cell>
          <cell r="I864" t="str">
            <v>أصول متداولة</v>
          </cell>
          <cell r="J864" t="str">
            <v>ذمم_ زيد محمد احمد الشريفي-4166</v>
          </cell>
          <cell r="K864">
            <v>0</v>
          </cell>
          <cell r="L864">
            <v>0</v>
          </cell>
          <cell r="M864">
            <v>37995</v>
          </cell>
          <cell r="N864">
            <v>37995</v>
          </cell>
          <cell r="O864">
            <v>0</v>
          </cell>
          <cell r="P864">
            <v>0</v>
          </cell>
          <cell r="Q864">
            <v>0</v>
          </cell>
        </row>
        <row r="865">
          <cell r="B865">
            <v>203061561</v>
          </cell>
          <cell r="C865" t="str">
            <v>أنظمة</v>
          </cell>
          <cell r="D865" t="str">
            <v>المركز المالي</v>
          </cell>
          <cell r="E865" t="str">
            <v>أصول متداولة</v>
          </cell>
          <cell r="F865" t="str">
            <v>مصاريف مقدمة وأرصدة مدينة أخرى (بالصافي)</v>
          </cell>
          <cell r="G865">
            <v>0</v>
          </cell>
          <cell r="H865">
            <v>0</v>
          </cell>
          <cell r="I865" t="str">
            <v>أصول متداولة</v>
          </cell>
          <cell r="J865" t="str">
            <v>ذمم_ باشا مايا شيخ-4169</v>
          </cell>
          <cell r="K865">
            <v>0</v>
          </cell>
          <cell r="L865">
            <v>0</v>
          </cell>
          <cell r="M865">
            <v>27387</v>
          </cell>
          <cell r="N865">
            <v>27387</v>
          </cell>
          <cell r="O865">
            <v>0</v>
          </cell>
          <cell r="P865">
            <v>0</v>
          </cell>
          <cell r="Q865">
            <v>0</v>
          </cell>
        </row>
        <row r="866">
          <cell r="B866">
            <v>203061562</v>
          </cell>
          <cell r="C866" t="str">
            <v>أنظمة</v>
          </cell>
          <cell r="D866" t="str">
            <v>المركز المالي</v>
          </cell>
          <cell r="E866" t="str">
            <v>أصول متداولة</v>
          </cell>
          <cell r="F866" t="str">
            <v>مصاريف مقدمة وأرصدة مدينة أخرى (بالصافي)</v>
          </cell>
          <cell r="G866">
            <v>0</v>
          </cell>
          <cell r="H866">
            <v>0</v>
          </cell>
          <cell r="I866" t="str">
            <v>أصول متداولة</v>
          </cell>
          <cell r="J866" t="str">
            <v>ذمم_ افروج بك موجال-4170</v>
          </cell>
          <cell r="K866">
            <v>0</v>
          </cell>
          <cell r="L866">
            <v>0</v>
          </cell>
          <cell r="M866">
            <v>26467</v>
          </cell>
          <cell r="N866">
            <v>26467</v>
          </cell>
          <cell r="O866">
            <v>0</v>
          </cell>
          <cell r="P866">
            <v>0</v>
          </cell>
          <cell r="Q866">
            <v>0</v>
          </cell>
        </row>
        <row r="867">
          <cell r="B867">
            <v>203061563</v>
          </cell>
          <cell r="C867" t="str">
            <v>أنظمة</v>
          </cell>
          <cell r="D867" t="str">
            <v>المركز المالي</v>
          </cell>
          <cell r="E867" t="str">
            <v>أصول متداولة</v>
          </cell>
          <cell r="F867" t="str">
            <v>مصاريف مقدمة وأرصدة مدينة أخرى (بالصافي)</v>
          </cell>
          <cell r="G867">
            <v>0</v>
          </cell>
          <cell r="H867">
            <v>0</v>
          </cell>
          <cell r="I867" t="str">
            <v>أصول متداولة</v>
          </cell>
          <cell r="J867" t="str">
            <v>ذمم_ زوبير شاه نور محمد خان-4171</v>
          </cell>
          <cell r="K867">
            <v>0</v>
          </cell>
          <cell r="L867">
            <v>0</v>
          </cell>
          <cell r="M867">
            <v>33588</v>
          </cell>
          <cell r="N867">
            <v>33588</v>
          </cell>
          <cell r="O867">
            <v>0</v>
          </cell>
          <cell r="P867">
            <v>0</v>
          </cell>
          <cell r="Q867">
            <v>0</v>
          </cell>
        </row>
        <row r="868">
          <cell r="B868">
            <v>203061564</v>
          </cell>
          <cell r="C868" t="str">
            <v>أنظمة</v>
          </cell>
          <cell r="D868" t="str">
            <v>المركز المالي</v>
          </cell>
          <cell r="E868" t="str">
            <v>أصول متداولة</v>
          </cell>
          <cell r="F868" t="str">
            <v>مصاريف مقدمة وأرصدة مدينة أخرى (بالصافي)</v>
          </cell>
          <cell r="G868">
            <v>0</v>
          </cell>
          <cell r="H868">
            <v>0</v>
          </cell>
          <cell r="I868" t="str">
            <v>أصول متداولة</v>
          </cell>
          <cell r="J868" t="str">
            <v>ذمم_ عبدالله افزال وحيد-4172</v>
          </cell>
          <cell r="K868">
            <v>0</v>
          </cell>
          <cell r="L868">
            <v>0</v>
          </cell>
          <cell r="M868">
            <v>21485</v>
          </cell>
          <cell r="N868">
            <v>21485</v>
          </cell>
          <cell r="O868">
            <v>0</v>
          </cell>
          <cell r="P868">
            <v>0</v>
          </cell>
          <cell r="Q868">
            <v>0</v>
          </cell>
        </row>
        <row r="869">
          <cell r="B869">
            <v>203061567</v>
          </cell>
          <cell r="C869" t="str">
            <v>أنظمة</v>
          </cell>
          <cell r="D869" t="str">
            <v>المركز المالي</v>
          </cell>
          <cell r="E869" t="str">
            <v>إلتزامات متداولة</v>
          </cell>
          <cell r="F869" t="str">
            <v>مصاريف مستحقة وأرصدة دائنة أخرى</v>
          </cell>
          <cell r="G869" t="str">
            <v>دائنون متنوعون</v>
          </cell>
          <cell r="H869">
            <v>0</v>
          </cell>
          <cell r="I869" t="str">
            <v>إلتزامات متداولة</v>
          </cell>
          <cell r="J869" t="str">
            <v>ذمم_ مالك شير افضل اكرم خان-4175</v>
          </cell>
          <cell r="K869">
            <v>0</v>
          </cell>
          <cell r="L869">
            <v>0</v>
          </cell>
          <cell r="M869">
            <v>14542</v>
          </cell>
          <cell r="N869">
            <v>14542</v>
          </cell>
          <cell r="O869">
            <v>0</v>
          </cell>
          <cell r="P869">
            <v>0</v>
          </cell>
          <cell r="Q869">
            <v>0</v>
          </cell>
        </row>
        <row r="870">
          <cell r="B870">
            <v>203061568</v>
          </cell>
          <cell r="C870" t="str">
            <v>أنظمة</v>
          </cell>
          <cell r="D870" t="str">
            <v>المركز المالي</v>
          </cell>
          <cell r="E870" t="str">
            <v>أصول متداولة</v>
          </cell>
          <cell r="F870" t="str">
            <v>مصاريف مقدمة وأرصدة مدينة أخرى (بالصافي)</v>
          </cell>
          <cell r="G870">
            <v>0</v>
          </cell>
          <cell r="H870">
            <v>0</v>
          </cell>
          <cell r="I870" t="str">
            <v>أصول متداولة</v>
          </cell>
          <cell r="J870" t="str">
            <v>ذمم_ عنايات الله رحمات الله جان-4176</v>
          </cell>
          <cell r="K870">
            <v>0</v>
          </cell>
          <cell r="L870">
            <v>0</v>
          </cell>
          <cell r="M870">
            <v>30915</v>
          </cell>
          <cell r="N870">
            <v>30915</v>
          </cell>
          <cell r="O870">
            <v>0</v>
          </cell>
          <cell r="P870">
            <v>0</v>
          </cell>
          <cell r="Q870">
            <v>0</v>
          </cell>
        </row>
        <row r="871">
          <cell r="B871">
            <v>203061569</v>
          </cell>
          <cell r="C871" t="str">
            <v>أنظمة</v>
          </cell>
          <cell r="D871" t="str">
            <v>المركز المالي</v>
          </cell>
          <cell r="E871" t="str">
            <v>أصول متداولة</v>
          </cell>
          <cell r="F871" t="str">
            <v>مصاريف مقدمة وأرصدة مدينة أخرى (بالصافي)</v>
          </cell>
          <cell r="G871">
            <v>0</v>
          </cell>
          <cell r="H871">
            <v>0</v>
          </cell>
          <cell r="I871" t="str">
            <v>أصول متداولة</v>
          </cell>
          <cell r="J871" t="str">
            <v>ذمم_ محمد هاشم-4177</v>
          </cell>
          <cell r="K871">
            <v>0</v>
          </cell>
          <cell r="L871">
            <v>0</v>
          </cell>
          <cell r="M871">
            <v>23615</v>
          </cell>
          <cell r="N871">
            <v>23615</v>
          </cell>
          <cell r="O871">
            <v>0</v>
          </cell>
          <cell r="P871">
            <v>0</v>
          </cell>
          <cell r="Q871">
            <v>0</v>
          </cell>
        </row>
        <row r="872">
          <cell r="B872">
            <v>203061575</v>
          </cell>
          <cell r="C872" t="str">
            <v>أنظمة</v>
          </cell>
          <cell r="D872" t="str">
            <v>المركز المالي</v>
          </cell>
          <cell r="E872" t="str">
            <v>أصول متداولة</v>
          </cell>
          <cell r="F872" t="str">
            <v>مصاريف مقدمة وأرصدة مدينة أخرى (بالصافي)</v>
          </cell>
          <cell r="G872">
            <v>0</v>
          </cell>
          <cell r="H872">
            <v>0</v>
          </cell>
          <cell r="I872" t="str">
            <v>أصول متداولة</v>
          </cell>
          <cell r="J872" t="str">
            <v>ذمم_ حسام محمد سعد محمد نصار-4183</v>
          </cell>
          <cell r="K872">
            <v>0</v>
          </cell>
          <cell r="L872">
            <v>0</v>
          </cell>
          <cell r="M872">
            <v>117404</v>
          </cell>
          <cell r="N872">
            <v>117404</v>
          </cell>
          <cell r="O872">
            <v>0</v>
          </cell>
          <cell r="P872">
            <v>0</v>
          </cell>
          <cell r="Q872">
            <v>0</v>
          </cell>
        </row>
        <row r="873">
          <cell r="B873">
            <v>203061576</v>
          </cell>
          <cell r="C873" t="str">
            <v>أنظمة</v>
          </cell>
          <cell r="D873" t="str">
            <v>المركز المالي</v>
          </cell>
          <cell r="E873" t="str">
            <v>أصول متداولة</v>
          </cell>
          <cell r="F873" t="str">
            <v>مصاريف مقدمة وأرصدة مدينة أخرى (بالصافي)</v>
          </cell>
          <cell r="G873">
            <v>0</v>
          </cell>
          <cell r="H873">
            <v>0</v>
          </cell>
          <cell r="I873" t="str">
            <v>أصول متداولة</v>
          </cell>
          <cell r="J873" t="str">
            <v>ذمم_ احمد سعد محمود عبدالهادي عبدالله-4184</v>
          </cell>
          <cell r="K873">
            <v>0</v>
          </cell>
          <cell r="L873">
            <v>0</v>
          </cell>
          <cell r="M873">
            <v>49155</v>
          </cell>
          <cell r="N873">
            <v>49155</v>
          </cell>
          <cell r="O873">
            <v>0</v>
          </cell>
          <cell r="P873">
            <v>0</v>
          </cell>
          <cell r="Q873">
            <v>0</v>
          </cell>
        </row>
        <row r="874">
          <cell r="B874">
            <v>203061579</v>
          </cell>
          <cell r="C874" t="str">
            <v>أنظمة</v>
          </cell>
          <cell r="D874" t="str">
            <v>المركز المالي</v>
          </cell>
          <cell r="E874" t="str">
            <v>إلتزامات متداولة</v>
          </cell>
          <cell r="F874" t="str">
            <v>مصاريف مستحقة وأرصدة دائنة أخرى</v>
          </cell>
          <cell r="G874" t="str">
            <v>دائنون متنوعون</v>
          </cell>
          <cell r="H874">
            <v>0</v>
          </cell>
          <cell r="I874" t="str">
            <v>إلتزامات متداولة</v>
          </cell>
          <cell r="J874" t="str">
            <v>ذمم_ محمد احمد فؤاد محي-4187</v>
          </cell>
          <cell r="K874">
            <v>0</v>
          </cell>
          <cell r="L874">
            <v>0</v>
          </cell>
          <cell r="M874">
            <v>110338.74</v>
          </cell>
          <cell r="N874">
            <v>110338.74</v>
          </cell>
          <cell r="O874">
            <v>0</v>
          </cell>
          <cell r="P874">
            <v>0</v>
          </cell>
          <cell r="Q874">
            <v>0</v>
          </cell>
        </row>
        <row r="875">
          <cell r="B875">
            <v>203061580</v>
          </cell>
          <cell r="C875" t="str">
            <v>أنظمة</v>
          </cell>
          <cell r="D875" t="str">
            <v>المركز المالي</v>
          </cell>
          <cell r="E875" t="str">
            <v>أصول متداولة</v>
          </cell>
          <cell r="F875" t="str">
            <v>مصاريف مقدمة وأرصدة مدينة أخرى (بالصافي)</v>
          </cell>
          <cell r="G875">
            <v>0</v>
          </cell>
          <cell r="H875">
            <v>0</v>
          </cell>
          <cell r="I875" t="str">
            <v>أصول متداولة</v>
          </cell>
          <cell r="J875" t="str">
            <v>ذمم_ مانا علي الله راكا-4188</v>
          </cell>
          <cell r="K875">
            <v>0</v>
          </cell>
          <cell r="L875">
            <v>0</v>
          </cell>
          <cell r="M875">
            <v>59329.700000000004</v>
          </cell>
          <cell r="N875">
            <v>59329.700000000004</v>
          </cell>
          <cell r="O875">
            <v>0</v>
          </cell>
          <cell r="P875">
            <v>0</v>
          </cell>
          <cell r="Q875">
            <v>0</v>
          </cell>
        </row>
        <row r="876">
          <cell r="B876">
            <v>203061583</v>
          </cell>
          <cell r="C876" t="str">
            <v>أنظمة</v>
          </cell>
          <cell r="D876" t="str">
            <v>المركز المالي</v>
          </cell>
          <cell r="E876" t="str">
            <v>أصول متداولة</v>
          </cell>
          <cell r="F876" t="str">
            <v>مصاريف مقدمة وأرصدة مدينة أخرى (بالصافي)</v>
          </cell>
          <cell r="G876">
            <v>0</v>
          </cell>
          <cell r="H876">
            <v>0</v>
          </cell>
          <cell r="I876" t="str">
            <v>أصول متداولة</v>
          </cell>
          <cell r="J876" t="str">
            <v>ذمم_ محمد عليم الدين بارفيش-4191</v>
          </cell>
          <cell r="K876">
            <v>0</v>
          </cell>
          <cell r="L876">
            <v>0</v>
          </cell>
          <cell r="M876">
            <v>32526</v>
          </cell>
          <cell r="N876">
            <v>32526</v>
          </cell>
          <cell r="O876">
            <v>0</v>
          </cell>
          <cell r="P876">
            <v>0</v>
          </cell>
          <cell r="Q876">
            <v>0</v>
          </cell>
        </row>
        <row r="877">
          <cell r="B877">
            <v>203061584</v>
          </cell>
          <cell r="C877" t="str">
            <v>أنظمة</v>
          </cell>
          <cell r="D877" t="str">
            <v>المركز المالي</v>
          </cell>
          <cell r="E877" t="str">
            <v>أصول متداولة</v>
          </cell>
          <cell r="F877" t="str">
            <v>مصاريف مقدمة وأرصدة مدينة أخرى (بالصافي)</v>
          </cell>
          <cell r="G877">
            <v>0</v>
          </cell>
          <cell r="H877">
            <v>0</v>
          </cell>
          <cell r="I877" t="str">
            <v>أصول متداولة</v>
          </cell>
          <cell r="J877" t="str">
            <v>ذمم_حسام مدحت عبدالسلام_4376</v>
          </cell>
          <cell r="K877">
            <v>0</v>
          </cell>
          <cell r="L877">
            <v>0</v>
          </cell>
          <cell r="M877">
            <v>99039.05</v>
          </cell>
          <cell r="N877">
            <v>99039.05</v>
          </cell>
          <cell r="O877">
            <v>0</v>
          </cell>
          <cell r="P877">
            <v>0</v>
          </cell>
          <cell r="Q877">
            <v>0</v>
          </cell>
        </row>
        <row r="878">
          <cell r="B878">
            <v>203061586</v>
          </cell>
          <cell r="C878" t="str">
            <v>أنظمة</v>
          </cell>
          <cell r="D878" t="str">
            <v>المركز المالي</v>
          </cell>
          <cell r="E878" t="str">
            <v>أصول متداولة</v>
          </cell>
          <cell r="F878" t="str">
            <v>مصاريف مقدمة وأرصدة مدينة أخرى (بالصافي)</v>
          </cell>
          <cell r="G878">
            <v>0</v>
          </cell>
          <cell r="H878">
            <v>0</v>
          </cell>
          <cell r="I878" t="str">
            <v>أصول متداولة</v>
          </cell>
          <cell r="J878" t="str">
            <v>ذمم_ انيل كومار كورمي _4377</v>
          </cell>
          <cell r="K878">
            <v>0</v>
          </cell>
          <cell r="L878">
            <v>0</v>
          </cell>
          <cell r="M878">
            <v>27391</v>
          </cell>
          <cell r="N878">
            <v>27391</v>
          </cell>
          <cell r="O878">
            <v>0</v>
          </cell>
          <cell r="P878">
            <v>0</v>
          </cell>
          <cell r="Q878">
            <v>0</v>
          </cell>
        </row>
        <row r="879">
          <cell r="B879">
            <v>203061592</v>
          </cell>
          <cell r="C879" t="str">
            <v>أنظمة</v>
          </cell>
          <cell r="D879" t="str">
            <v>المركز المالي</v>
          </cell>
          <cell r="E879" t="str">
            <v>أصول متداولة</v>
          </cell>
          <cell r="F879" t="str">
            <v>مصاريف مقدمة وأرصدة مدينة أخرى (بالصافي)</v>
          </cell>
          <cell r="G879">
            <v>0</v>
          </cell>
          <cell r="H879">
            <v>0</v>
          </cell>
          <cell r="I879" t="str">
            <v>أصول متداولة</v>
          </cell>
          <cell r="J879" t="str">
            <v>ذمم_ والفريد الفين بيكار_4378</v>
          </cell>
          <cell r="K879">
            <v>0</v>
          </cell>
          <cell r="L879">
            <v>0</v>
          </cell>
          <cell r="M879">
            <v>32789</v>
          </cell>
          <cell r="N879">
            <v>32789</v>
          </cell>
          <cell r="O879">
            <v>0</v>
          </cell>
          <cell r="P879">
            <v>0</v>
          </cell>
          <cell r="Q879">
            <v>0</v>
          </cell>
        </row>
        <row r="880">
          <cell r="B880">
            <v>203061595</v>
          </cell>
          <cell r="C880" t="str">
            <v>أنظمة</v>
          </cell>
          <cell r="D880" t="str">
            <v>المركز المالي</v>
          </cell>
          <cell r="E880" t="str">
            <v>أصول متداولة</v>
          </cell>
          <cell r="F880" t="str">
            <v>مصاريف مقدمة وأرصدة مدينة أخرى (بالصافي)</v>
          </cell>
          <cell r="G880">
            <v>0</v>
          </cell>
          <cell r="H880">
            <v>0</v>
          </cell>
          <cell r="I880" t="str">
            <v>أصول متداولة</v>
          </cell>
          <cell r="J880" t="str">
            <v>ذمم_ مد اتاورا راين _4380</v>
          </cell>
          <cell r="K880">
            <v>0</v>
          </cell>
          <cell r="L880">
            <v>0</v>
          </cell>
          <cell r="M880">
            <v>22550</v>
          </cell>
          <cell r="N880">
            <v>22550</v>
          </cell>
          <cell r="O880">
            <v>0</v>
          </cell>
          <cell r="P880">
            <v>0</v>
          </cell>
          <cell r="Q880">
            <v>0</v>
          </cell>
        </row>
        <row r="881">
          <cell r="B881">
            <v>203061600</v>
          </cell>
          <cell r="C881" t="str">
            <v>أنظمة</v>
          </cell>
          <cell r="D881" t="str">
            <v>المركز المالي</v>
          </cell>
          <cell r="E881" t="str">
            <v>أصول متداولة</v>
          </cell>
          <cell r="F881" t="str">
            <v>مصاريف مقدمة وأرصدة مدينة أخرى (بالصافي)</v>
          </cell>
          <cell r="G881">
            <v>0</v>
          </cell>
          <cell r="H881">
            <v>0</v>
          </cell>
          <cell r="I881" t="str">
            <v>أصول متداولة</v>
          </cell>
          <cell r="J881" t="str">
            <v>ذمم_ جيريراج بودهاثوكي_4193</v>
          </cell>
          <cell r="K881">
            <v>0</v>
          </cell>
          <cell r="L881">
            <v>0</v>
          </cell>
          <cell r="M881">
            <v>31832</v>
          </cell>
          <cell r="N881">
            <v>31832</v>
          </cell>
          <cell r="O881">
            <v>0</v>
          </cell>
          <cell r="P881">
            <v>0</v>
          </cell>
          <cell r="Q881">
            <v>0</v>
          </cell>
        </row>
        <row r="882">
          <cell r="B882">
            <v>203061601</v>
          </cell>
          <cell r="C882" t="str">
            <v>أنظمة</v>
          </cell>
          <cell r="D882" t="str">
            <v>المركز المالي</v>
          </cell>
          <cell r="E882" t="str">
            <v>أصول متداولة</v>
          </cell>
          <cell r="F882" t="str">
            <v>مصاريف مقدمة وأرصدة مدينة أخرى (بالصافي)</v>
          </cell>
          <cell r="G882">
            <v>0</v>
          </cell>
          <cell r="H882">
            <v>0</v>
          </cell>
          <cell r="I882" t="str">
            <v>أصول متداولة</v>
          </cell>
          <cell r="J882" t="str">
            <v>ذمم_ شيام لا ل شودري_4194</v>
          </cell>
          <cell r="K882">
            <v>0</v>
          </cell>
          <cell r="L882">
            <v>0</v>
          </cell>
          <cell r="M882">
            <v>21510</v>
          </cell>
          <cell r="N882">
            <v>21510</v>
          </cell>
          <cell r="O882">
            <v>0</v>
          </cell>
          <cell r="P882">
            <v>0</v>
          </cell>
          <cell r="Q882">
            <v>0</v>
          </cell>
        </row>
        <row r="883">
          <cell r="B883">
            <v>203061602</v>
          </cell>
          <cell r="C883" t="str">
            <v>أنظمة</v>
          </cell>
          <cell r="D883" t="str">
            <v>المركز المالي</v>
          </cell>
          <cell r="E883" t="str">
            <v>أصول متداولة</v>
          </cell>
          <cell r="F883" t="str">
            <v>مصاريف مقدمة وأرصدة مدينة أخرى (بالصافي)</v>
          </cell>
          <cell r="G883">
            <v>0</v>
          </cell>
          <cell r="H883">
            <v>0</v>
          </cell>
          <cell r="I883" t="str">
            <v>أصول متداولة</v>
          </cell>
          <cell r="J883" t="str">
            <v>ذمم_ جهاجو بك _4195</v>
          </cell>
          <cell r="K883">
            <v>0</v>
          </cell>
          <cell r="L883">
            <v>0</v>
          </cell>
          <cell r="M883">
            <v>28340</v>
          </cell>
          <cell r="N883">
            <v>28340</v>
          </cell>
          <cell r="O883">
            <v>0</v>
          </cell>
          <cell r="P883">
            <v>0</v>
          </cell>
          <cell r="Q883">
            <v>0</v>
          </cell>
        </row>
        <row r="884">
          <cell r="B884">
            <v>203061607</v>
          </cell>
          <cell r="C884" t="str">
            <v>أنظمة</v>
          </cell>
          <cell r="D884" t="str">
            <v>المركز المالي</v>
          </cell>
          <cell r="E884" t="str">
            <v>أصول متداولة</v>
          </cell>
          <cell r="F884" t="str">
            <v>مصاريف مقدمة وأرصدة مدينة أخرى (بالصافي)</v>
          </cell>
          <cell r="G884">
            <v>0</v>
          </cell>
          <cell r="H884">
            <v>0</v>
          </cell>
          <cell r="I884" t="str">
            <v>أصول متداولة</v>
          </cell>
          <cell r="J884" t="str">
            <v>ذمم_ محمود عبد الغفار محمود عطية_1090</v>
          </cell>
          <cell r="K884">
            <v>0</v>
          </cell>
          <cell r="L884">
            <v>0</v>
          </cell>
          <cell r="M884">
            <v>146363</v>
          </cell>
          <cell r="N884">
            <v>146363</v>
          </cell>
          <cell r="O884">
            <v>0</v>
          </cell>
          <cell r="P884">
            <v>0</v>
          </cell>
          <cell r="Q884">
            <v>0</v>
          </cell>
        </row>
        <row r="885">
          <cell r="B885">
            <v>203061610</v>
          </cell>
          <cell r="C885" t="str">
            <v>أنظمة</v>
          </cell>
          <cell r="D885" t="str">
            <v>المركز المالي</v>
          </cell>
          <cell r="E885" t="str">
            <v>أصول متداولة</v>
          </cell>
          <cell r="F885" t="str">
            <v>مصاريف مقدمة وأرصدة مدينة أخرى (بالصافي)</v>
          </cell>
          <cell r="G885">
            <v>0</v>
          </cell>
          <cell r="H885">
            <v>0</v>
          </cell>
          <cell r="I885" t="str">
            <v>أصول متداولة</v>
          </cell>
          <cell r="J885" t="str">
            <v>ذمم_ محمد نور نوبي_4198</v>
          </cell>
          <cell r="K885">
            <v>0</v>
          </cell>
          <cell r="L885">
            <v>0</v>
          </cell>
          <cell r="M885">
            <v>25079</v>
          </cell>
          <cell r="N885">
            <v>25079</v>
          </cell>
          <cell r="O885">
            <v>0</v>
          </cell>
          <cell r="P885">
            <v>0</v>
          </cell>
          <cell r="Q885">
            <v>0</v>
          </cell>
        </row>
        <row r="886">
          <cell r="B886">
            <v>203061611</v>
          </cell>
          <cell r="C886" t="str">
            <v>أنظمة</v>
          </cell>
          <cell r="D886" t="str">
            <v>المركز المالي</v>
          </cell>
          <cell r="E886" t="str">
            <v>أصول متداولة</v>
          </cell>
          <cell r="F886" t="str">
            <v>مصاريف مقدمة وأرصدة مدينة أخرى (بالصافي)</v>
          </cell>
          <cell r="G886">
            <v>0</v>
          </cell>
          <cell r="H886">
            <v>0</v>
          </cell>
          <cell r="I886" t="str">
            <v>أصول متداولة</v>
          </cell>
          <cell r="J886" t="str">
            <v>ذمم_ اينامول حق _4199</v>
          </cell>
          <cell r="K886">
            <v>0</v>
          </cell>
          <cell r="L886">
            <v>0</v>
          </cell>
          <cell r="M886">
            <v>26378</v>
          </cell>
          <cell r="N886">
            <v>26378</v>
          </cell>
          <cell r="O886">
            <v>0</v>
          </cell>
          <cell r="P886">
            <v>0</v>
          </cell>
          <cell r="Q886">
            <v>0</v>
          </cell>
        </row>
        <row r="887">
          <cell r="B887">
            <v>203061612</v>
          </cell>
          <cell r="C887" t="str">
            <v>أنظمة</v>
          </cell>
          <cell r="D887" t="str">
            <v>المركز المالي</v>
          </cell>
          <cell r="E887" t="str">
            <v>أصول متداولة</v>
          </cell>
          <cell r="F887" t="str">
            <v>مصاريف مقدمة وأرصدة مدينة أخرى (بالصافي)</v>
          </cell>
          <cell r="G887">
            <v>0</v>
          </cell>
          <cell r="H887">
            <v>0</v>
          </cell>
          <cell r="I887" t="str">
            <v>أصول متداولة</v>
          </cell>
          <cell r="J887" t="str">
            <v>ذمم_ جيمى سنتوش_4200</v>
          </cell>
          <cell r="K887">
            <v>0</v>
          </cell>
          <cell r="L887">
            <v>0</v>
          </cell>
          <cell r="M887">
            <v>36356</v>
          </cell>
          <cell r="N887">
            <v>36356</v>
          </cell>
          <cell r="O887">
            <v>0</v>
          </cell>
          <cell r="P887">
            <v>0</v>
          </cell>
          <cell r="Q887">
            <v>0</v>
          </cell>
        </row>
        <row r="888">
          <cell r="B888">
            <v>203061613</v>
          </cell>
          <cell r="C888" t="str">
            <v>أنظمة</v>
          </cell>
          <cell r="D888" t="str">
            <v>المركز المالي</v>
          </cell>
          <cell r="E888" t="str">
            <v>أصول متداولة</v>
          </cell>
          <cell r="F888" t="str">
            <v>مصاريف مقدمة وأرصدة مدينة أخرى (بالصافي)</v>
          </cell>
          <cell r="G888">
            <v>0</v>
          </cell>
          <cell r="H888">
            <v>0</v>
          </cell>
          <cell r="I888" t="str">
            <v>أصول متداولة</v>
          </cell>
          <cell r="J888" t="str">
            <v>ذمم_ افاق بالاغا حسين_4201</v>
          </cell>
          <cell r="K888">
            <v>0</v>
          </cell>
          <cell r="L888">
            <v>0</v>
          </cell>
          <cell r="M888">
            <v>30386</v>
          </cell>
          <cell r="N888">
            <v>30386</v>
          </cell>
          <cell r="O888">
            <v>0</v>
          </cell>
          <cell r="P888">
            <v>0</v>
          </cell>
          <cell r="Q888">
            <v>0</v>
          </cell>
        </row>
        <row r="889">
          <cell r="B889">
            <v>203061614</v>
          </cell>
          <cell r="C889" t="str">
            <v>أنظمة</v>
          </cell>
          <cell r="D889" t="str">
            <v>المركز المالي</v>
          </cell>
          <cell r="E889" t="str">
            <v>أصول متداولة</v>
          </cell>
          <cell r="F889" t="str">
            <v>مصاريف مقدمة وأرصدة مدينة أخرى (بالصافي)</v>
          </cell>
          <cell r="G889">
            <v>0</v>
          </cell>
          <cell r="H889">
            <v>0</v>
          </cell>
          <cell r="I889" t="str">
            <v>أصول متداولة</v>
          </cell>
          <cell r="J889" t="str">
            <v>ذمم_ أوليمبيو مونغ ميناميديش_4202</v>
          </cell>
          <cell r="K889">
            <v>0</v>
          </cell>
          <cell r="L889">
            <v>0</v>
          </cell>
          <cell r="M889">
            <v>41277</v>
          </cell>
          <cell r="N889">
            <v>41277</v>
          </cell>
          <cell r="O889">
            <v>0</v>
          </cell>
          <cell r="P889">
            <v>0</v>
          </cell>
          <cell r="Q889">
            <v>0</v>
          </cell>
        </row>
        <row r="890">
          <cell r="B890">
            <v>203061616</v>
          </cell>
          <cell r="C890" t="str">
            <v>أنظمة</v>
          </cell>
          <cell r="D890" t="str">
            <v>المركز المالي</v>
          </cell>
          <cell r="E890" t="str">
            <v>أصول متداولة</v>
          </cell>
          <cell r="F890" t="str">
            <v>مصاريف مقدمة وأرصدة مدينة أخرى (بالصافي)</v>
          </cell>
          <cell r="G890">
            <v>0</v>
          </cell>
          <cell r="H890">
            <v>0</v>
          </cell>
          <cell r="I890" t="str">
            <v>أصول متداولة</v>
          </cell>
          <cell r="J890" t="str">
            <v>ذمم_ جبير أحمد محمد شاديك_4204</v>
          </cell>
          <cell r="K890">
            <v>0</v>
          </cell>
          <cell r="L890">
            <v>0</v>
          </cell>
          <cell r="M890">
            <v>22127.03</v>
          </cell>
          <cell r="N890">
            <v>22127.03</v>
          </cell>
          <cell r="O890">
            <v>0</v>
          </cell>
          <cell r="P890">
            <v>0</v>
          </cell>
          <cell r="Q890">
            <v>0</v>
          </cell>
        </row>
        <row r="891">
          <cell r="B891">
            <v>203061617</v>
          </cell>
          <cell r="C891" t="str">
            <v>أنظمة</v>
          </cell>
          <cell r="D891" t="str">
            <v>المركز المالي</v>
          </cell>
          <cell r="E891" t="str">
            <v>أصول متداولة</v>
          </cell>
          <cell r="F891" t="str">
            <v>مصاريف مقدمة وأرصدة مدينة أخرى (بالصافي)</v>
          </cell>
          <cell r="G891">
            <v>0</v>
          </cell>
          <cell r="H891">
            <v>0</v>
          </cell>
          <cell r="I891" t="str">
            <v>أصول متداولة</v>
          </cell>
          <cell r="J891" t="str">
            <v>ذمم_ عبدالرؤؤف محمد منصور علم_4205</v>
          </cell>
          <cell r="K891">
            <v>0</v>
          </cell>
          <cell r="L891">
            <v>0</v>
          </cell>
          <cell r="M891">
            <v>27369</v>
          </cell>
          <cell r="N891">
            <v>27369</v>
          </cell>
          <cell r="O891">
            <v>0</v>
          </cell>
          <cell r="P891">
            <v>0</v>
          </cell>
          <cell r="Q891">
            <v>0</v>
          </cell>
        </row>
        <row r="892">
          <cell r="B892">
            <v>203061621</v>
          </cell>
          <cell r="C892" t="str">
            <v>أنظمة</v>
          </cell>
          <cell r="D892" t="str">
            <v>المركز المالي</v>
          </cell>
          <cell r="E892" t="str">
            <v>أصول متداولة</v>
          </cell>
          <cell r="F892" t="str">
            <v>مصاريف مقدمة وأرصدة مدينة أخرى (بالصافي)</v>
          </cell>
          <cell r="G892">
            <v>0</v>
          </cell>
          <cell r="H892">
            <v>0</v>
          </cell>
          <cell r="I892" t="str">
            <v>أصول متداولة</v>
          </cell>
          <cell r="J892" t="str">
            <v>ذمم_ جيت بهادور تامانج_4209</v>
          </cell>
          <cell r="K892">
            <v>0</v>
          </cell>
          <cell r="L892">
            <v>0</v>
          </cell>
          <cell r="M892">
            <v>25356</v>
          </cell>
          <cell r="N892">
            <v>25356</v>
          </cell>
          <cell r="O892">
            <v>0</v>
          </cell>
          <cell r="P892">
            <v>0</v>
          </cell>
          <cell r="Q892">
            <v>0</v>
          </cell>
        </row>
        <row r="893">
          <cell r="B893">
            <v>203061631</v>
          </cell>
          <cell r="C893" t="str">
            <v>أنظمة</v>
          </cell>
          <cell r="D893" t="str">
            <v>المركز المالي</v>
          </cell>
          <cell r="E893" t="str">
            <v>أصول متداولة</v>
          </cell>
          <cell r="F893" t="str">
            <v>مصاريف مقدمة وأرصدة مدينة أخرى (بالصافي)</v>
          </cell>
          <cell r="G893">
            <v>0</v>
          </cell>
          <cell r="H893">
            <v>0</v>
          </cell>
          <cell r="I893" t="str">
            <v>أصول متداولة</v>
          </cell>
          <cell r="J893" t="str">
            <v>ذمم_ جوزيف ارنولد ميجوال 4215</v>
          </cell>
          <cell r="K893">
            <v>0</v>
          </cell>
          <cell r="L893">
            <v>0</v>
          </cell>
          <cell r="M893">
            <v>34990</v>
          </cell>
          <cell r="N893">
            <v>34990</v>
          </cell>
          <cell r="O893">
            <v>0</v>
          </cell>
          <cell r="P893">
            <v>0</v>
          </cell>
          <cell r="Q893">
            <v>0</v>
          </cell>
        </row>
        <row r="894">
          <cell r="B894">
            <v>203061632</v>
          </cell>
          <cell r="C894" t="str">
            <v>أنظمة</v>
          </cell>
          <cell r="D894" t="str">
            <v>المركز المالي</v>
          </cell>
          <cell r="E894" t="str">
            <v>أصول متداولة</v>
          </cell>
          <cell r="F894" t="str">
            <v>مصاريف مقدمة وأرصدة مدينة أخرى (بالصافي)</v>
          </cell>
          <cell r="G894">
            <v>0</v>
          </cell>
          <cell r="H894">
            <v>0</v>
          </cell>
          <cell r="I894" t="str">
            <v>أصول متداولة</v>
          </cell>
          <cell r="J894" t="str">
            <v>ذمم_ سانندرو روفى الفريز 4216</v>
          </cell>
          <cell r="K894">
            <v>0</v>
          </cell>
          <cell r="L894">
            <v>0</v>
          </cell>
          <cell r="M894">
            <v>36582</v>
          </cell>
          <cell r="N894">
            <v>36582</v>
          </cell>
          <cell r="O894">
            <v>0</v>
          </cell>
          <cell r="P894">
            <v>0</v>
          </cell>
          <cell r="Q894">
            <v>0</v>
          </cell>
        </row>
        <row r="895">
          <cell r="B895">
            <v>203061633</v>
          </cell>
          <cell r="C895" t="str">
            <v>أنظمة</v>
          </cell>
          <cell r="D895" t="str">
            <v>المركز المالي</v>
          </cell>
          <cell r="E895" t="str">
            <v>أصول متداولة</v>
          </cell>
          <cell r="F895" t="str">
            <v>مصاريف مقدمة وأرصدة مدينة أخرى (بالصافي)</v>
          </cell>
          <cell r="G895">
            <v>0</v>
          </cell>
          <cell r="H895">
            <v>0</v>
          </cell>
          <cell r="I895" t="str">
            <v>أصول متداولة</v>
          </cell>
          <cell r="J895" t="str">
            <v>ذمم_ محمد رياض عبد الرحمن على 4217</v>
          </cell>
          <cell r="K895">
            <v>0</v>
          </cell>
          <cell r="L895">
            <v>0</v>
          </cell>
          <cell r="M895">
            <v>18959</v>
          </cell>
          <cell r="N895">
            <v>18959</v>
          </cell>
          <cell r="O895">
            <v>0</v>
          </cell>
          <cell r="P895">
            <v>0</v>
          </cell>
          <cell r="Q895">
            <v>0</v>
          </cell>
        </row>
        <row r="896">
          <cell r="B896">
            <v>203061634</v>
          </cell>
          <cell r="C896" t="str">
            <v>أنظمة</v>
          </cell>
          <cell r="D896" t="str">
            <v>المركز المالي</v>
          </cell>
          <cell r="E896" t="str">
            <v>أصول متداولة</v>
          </cell>
          <cell r="F896" t="str">
            <v>مصاريف مقدمة وأرصدة مدينة أخرى (بالصافي)</v>
          </cell>
          <cell r="G896">
            <v>0</v>
          </cell>
          <cell r="H896">
            <v>0</v>
          </cell>
          <cell r="I896" t="str">
            <v>أصول متداولة</v>
          </cell>
          <cell r="J896" t="str">
            <v>ذمم_ نادر على ثابت على 4218</v>
          </cell>
          <cell r="K896">
            <v>0</v>
          </cell>
          <cell r="L896">
            <v>0</v>
          </cell>
          <cell r="M896">
            <v>21254</v>
          </cell>
          <cell r="N896">
            <v>21254</v>
          </cell>
          <cell r="O896">
            <v>0</v>
          </cell>
          <cell r="P896">
            <v>0</v>
          </cell>
          <cell r="Q896">
            <v>0</v>
          </cell>
        </row>
        <row r="897">
          <cell r="B897">
            <v>203061639</v>
          </cell>
          <cell r="C897" t="str">
            <v>أنظمة</v>
          </cell>
          <cell r="D897" t="str">
            <v>المركز المالي</v>
          </cell>
          <cell r="E897" t="str">
            <v>أصول متداولة</v>
          </cell>
          <cell r="F897" t="str">
            <v>مصاريف مقدمة وأرصدة مدينة أخرى (بالصافي)</v>
          </cell>
          <cell r="G897">
            <v>0</v>
          </cell>
          <cell r="H897">
            <v>0</v>
          </cell>
          <cell r="I897" t="str">
            <v>أصول متداولة</v>
          </cell>
          <cell r="J897" t="str">
            <v>ذمم_ سنوال مشتاق احمد _4382</v>
          </cell>
          <cell r="K897">
            <v>0</v>
          </cell>
          <cell r="L897">
            <v>0</v>
          </cell>
          <cell r="M897">
            <v>27855</v>
          </cell>
          <cell r="N897">
            <v>27855</v>
          </cell>
          <cell r="O897">
            <v>0</v>
          </cell>
          <cell r="P897">
            <v>0</v>
          </cell>
          <cell r="Q897">
            <v>0</v>
          </cell>
        </row>
        <row r="898">
          <cell r="B898">
            <v>203061641</v>
          </cell>
          <cell r="C898" t="str">
            <v>أنظمة</v>
          </cell>
          <cell r="D898" t="str">
            <v>المركز المالي</v>
          </cell>
          <cell r="E898" t="str">
            <v>أصول متداولة</v>
          </cell>
          <cell r="F898" t="str">
            <v>مصاريف مقدمة وأرصدة مدينة أخرى (بالصافي)</v>
          </cell>
          <cell r="G898">
            <v>0</v>
          </cell>
          <cell r="H898">
            <v>0</v>
          </cell>
          <cell r="I898" t="str">
            <v>أصول متداولة</v>
          </cell>
          <cell r="J898" t="str">
            <v>ذمم_ شيخوماشيوالله_ 4230</v>
          </cell>
          <cell r="K898">
            <v>0</v>
          </cell>
          <cell r="L898">
            <v>0</v>
          </cell>
          <cell r="M898">
            <v>19222</v>
          </cell>
          <cell r="N898">
            <v>19222</v>
          </cell>
          <cell r="O898">
            <v>0</v>
          </cell>
          <cell r="P898">
            <v>0</v>
          </cell>
          <cell r="Q898">
            <v>0</v>
          </cell>
        </row>
        <row r="899">
          <cell r="B899">
            <v>203061642</v>
          </cell>
          <cell r="C899" t="str">
            <v>أنظمة</v>
          </cell>
          <cell r="D899" t="str">
            <v>المركز المالي</v>
          </cell>
          <cell r="E899" t="str">
            <v>أصول متداولة</v>
          </cell>
          <cell r="F899" t="str">
            <v>مصاريف مقدمة وأرصدة مدينة أخرى (بالصافي)</v>
          </cell>
          <cell r="G899">
            <v>0</v>
          </cell>
          <cell r="H899">
            <v>0</v>
          </cell>
          <cell r="I899" t="str">
            <v>أصول متداولة</v>
          </cell>
          <cell r="J899" t="str">
            <v>ذمم_ محمد نعيم محمد متيور - 4226</v>
          </cell>
          <cell r="K899">
            <v>0</v>
          </cell>
          <cell r="L899">
            <v>0</v>
          </cell>
          <cell r="M899">
            <v>29578</v>
          </cell>
          <cell r="N899">
            <v>29578</v>
          </cell>
          <cell r="O899">
            <v>0</v>
          </cell>
          <cell r="P899">
            <v>0</v>
          </cell>
          <cell r="Q899">
            <v>0</v>
          </cell>
        </row>
        <row r="900">
          <cell r="B900">
            <v>203061643</v>
          </cell>
          <cell r="C900" t="str">
            <v>أنظمة</v>
          </cell>
          <cell r="D900" t="str">
            <v>المركز المالي</v>
          </cell>
          <cell r="E900" t="str">
            <v>أصول متداولة</v>
          </cell>
          <cell r="F900" t="str">
            <v>مصاريف مقدمة وأرصدة مدينة أخرى (بالصافي)</v>
          </cell>
          <cell r="G900">
            <v>0</v>
          </cell>
          <cell r="H900">
            <v>0</v>
          </cell>
          <cell r="I900" t="str">
            <v>أصول متداولة</v>
          </cell>
          <cell r="J900" t="str">
            <v>ذمم_ الياس جوناب حليم ._4381</v>
          </cell>
          <cell r="K900">
            <v>0</v>
          </cell>
          <cell r="L900">
            <v>0</v>
          </cell>
          <cell r="M900">
            <v>24584</v>
          </cell>
          <cell r="N900">
            <v>24584</v>
          </cell>
          <cell r="O900">
            <v>0</v>
          </cell>
          <cell r="P900">
            <v>0</v>
          </cell>
          <cell r="Q900">
            <v>0</v>
          </cell>
        </row>
        <row r="901">
          <cell r="B901">
            <v>203061645</v>
          </cell>
          <cell r="C901" t="str">
            <v>أنظمة</v>
          </cell>
          <cell r="D901" t="str">
            <v>المركز المالي</v>
          </cell>
          <cell r="E901" t="str">
            <v>إلتزامات متداولة</v>
          </cell>
          <cell r="F901" t="str">
            <v>مصاريف مستحقة وأرصدة دائنة أخرى</v>
          </cell>
          <cell r="G901" t="str">
            <v>دائنون متنوعون</v>
          </cell>
          <cell r="H901">
            <v>0</v>
          </cell>
          <cell r="I901" t="str">
            <v>إلتزامات متداولة</v>
          </cell>
          <cell r="J901" t="str">
            <v>ذمم_ ايمن محمد حسن البدرى_1061</v>
          </cell>
          <cell r="K901">
            <v>0</v>
          </cell>
          <cell r="L901">
            <v>0</v>
          </cell>
          <cell r="M901">
            <v>357595</v>
          </cell>
          <cell r="N901">
            <v>357595</v>
          </cell>
          <cell r="O901">
            <v>0</v>
          </cell>
          <cell r="P901">
            <v>0</v>
          </cell>
          <cell r="Q901">
            <v>0</v>
          </cell>
        </row>
        <row r="902">
          <cell r="B902">
            <v>203061647</v>
          </cell>
          <cell r="C902" t="str">
            <v>أنظمة</v>
          </cell>
          <cell r="D902" t="str">
            <v>المركز المالي</v>
          </cell>
          <cell r="E902" t="str">
            <v>أصول متداولة</v>
          </cell>
          <cell r="F902" t="str">
            <v>مصاريف مقدمة وأرصدة مدينة أخرى (بالصافي)</v>
          </cell>
          <cell r="G902">
            <v>0</v>
          </cell>
          <cell r="H902">
            <v>0</v>
          </cell>
          <cell r="I902" t="str">
            <v>أصول متداولة</v>
          </cell>
          <cell r="J902" t="str">
            <v>ذمم_ محمد عماد الدين محمد عبد القادر_1063</v>
          </cell>
          <cell r="K902">
            <v>0</v>
          </cell>
          <cell r="L902">
            <v>0</v>
          </cell>
          <cell r="M902">
            <v>114292</v>
          </cell>
          <cell r="N902">
            <v>114292</v>
          </cell>
          <cell r="O902">
            <v>0</v>
          </cell>
          <cell r="P902">
            <v>0</v>
          </cell>
          <cell r="Q902">
            <v>0</v>
          </cell>
        </row>
        <row r="903">
          <cell r="B903">
            <v>203061650</v>
          </cell>
          <cell r="C903" t="str">
            <v>أنظمة</v>
          </cell>
          <cell r="D903" t="str">
            <v>المركز المالي</v>
          </cell>
          <cell r="E903" t="str">
            <v>أصول متداولة</v>
          </cell>
          <cell r="F903" t="str">
            <v>مصاريف مقدمة وأرصدة مدينة أخرى (بالصافي)</v>
          </cell>
          <cell r="G903">
            <v>0</v>
          </cell>
          <cell r="H903">
            <v>0</v>
          </cell>
          <cell r="I903" t="str">
            <v>أصول متداولة</v>
          </cell>
          <cell r="J903" t="str">
            <v>ذمم_ ياسين محمد ياسين لبد_1067</v>
          </cell>
          <cell r="K903">
            <v>0</v>
          </cell>
          <cell r="L903">
            <v>0</v>
          </cell>
          <cell r="M903">
            <v>159725</v>
          </cell>
          <cell r="N903">
            <v>159725</v>
          </cell>
          <cell r="O903">
            <v>0</v>
          </cell>
          <cell r="P903">
            <v>0</v>
          </cell>
          <cell r="Q903">
            <v>0</v>
          </cell>
        </row>
        <row r="904">
          <cell r="B904">
            <v>203061651</v>
          </cell>
          <cell r="C904" t="str">
            <v>أنظمة</v>
          </cell>
          <cell r="D904" t="str">
            <v>المركز المالي</v>
          </cell>
          <cell r="E904" t="str">
            <v>أصول متداولة</v>
          </cell>
          <cell r="F904" t="str">
            <v>مصاريف مقدمة وأرصدة مدينة أخرى (بالصافي)</v>
          </cell>
          <cell r="G904">
            <v>0</v>
          </cell>
          <cell r="H904">
            <v>0</v>
          </cell>
          <cell r="I904" t="str">
            <v>أصول متداولة</v>
          </cell>
          <cell r="J904" t="str">
            <v>ذمم_ عكراش محمد خبران_3011_ مغلق</v>
          </cell>
          <cell r="K904">
            <v>0</v>
          </cell>
          <cell r="L904">
            <v>0</v>
          </cell>
          <cell r="M904">
            <v>2801</v>
          </cell>
          <cell r="N904">
            <v>2801</v>
          </cell>
          <cell r="O904">
            <v>0</v>
          </cell>
          <cell r="P904">
            <v>0</v>
          </cell>
          <cell r="Q904">
            <v>0</v>
          </cell>
        </row>
        <row r="905">
          <cell r="B905">
            <v>203061656</v>
          </cell>
          <cell r="C905" t="str">
            <v>أنظمة</v>
          </cell>
          <cell r="D905" t="str">
            <v>المركز المالي</v>
          </cell>
          <cell r="E905" t="str">
            <v>أصول متداولة</v>
          </cell>
          <cell r="F905" t="str">
            <v>مصاريف مقدمة وأرصدة مدينة أخرى (بالصافي)</v>
          </cell>
          <cell r="G905">
            <v>0</v>
          </cell>
          <cell r="H905">
            <v>0</v>
          </cell>
          <cell r="I905" t="str">
            <v>أصول متداولة</v>
          </cell>
          <cell r="J905" t="str">
            <v>ذمم_ حسن علي حسن شريف_4235</v>
          </cell>
          <cell r="K905">
            <v>0</v>
          </cell>
          <cell r="L905">
            <v>0</v>
          </cell>
          <cell r="M905">
            <v>45229</v>
          </cell>
          <cell r="N905">
            <v>45229</v>
          </cell>
          <cell r="O905">
            <v>0</v>
          </cell>
          <cell r="P905">
            <v>0</v>
          </cell>
          <cell r="Q905">
            <v>0</v>
          </cell>
        </row>
        <row r="906">
          <cell r="B906">
            <v>203061657</v>
          </cell>
          <cell r="C906" t="str">
            <v>أنظمة</v>
          </cell>
          <cell r="D906" t="str">
            <v>المركز المالي</v>
          </cell>
          <cell r="E906" t="str">
            <v>أصول متداولة</v>
          </cell>
          <cell r="F906" t="str">
            <v>مصاريف مقدمة وأرصدة مدينة أخرى (بالصافي)</v>
          </cell>
          <cell r="G906">
            <v>0</v>
          </cell>
          <cell r="H906">
            <v>0</v>
          </cell>
          <cell r="I906" t="str">
            <v>أصول متداولة</v>
          </cell>
          <cell r="J906" t="str">
            <v>ذمم_ شاروخ محمد علي _1069</v>
          </cell>
          <cell r="K906">
            <v>0</v>
          </cell>
          <cell r="L906">
            <v>0</v>
          </cell>
          <cell r="M906">
            <v>38028</v>
          </cell>
          <cell r="N906">
            <v>38028</v>
          </cell>
          <cell r="O906">
            <v>0</v>
          </cell>
          <cell r="P906">
            <v>0</v>
          </cell>
          <cell r="Q906">
            <v>0</v>
          </cell>
        </row>
        <row r="907">
          <cell r="B907">
            <v>203061658</v>
          </cell>
          <cell r="C907" t="str">
            <v>أنظمة</v>
          </cell>
          <cell r="D907" t="str">
            <v>المركز المالي</v>
          </cell>
          <cell r="E907" t="str">
            <v>أصول متداولة</v>
          </cell>
          <cell r="F907" t="str">
            <v>مصاريف مقدمة وأرصدة مدينة أخرى (بالصافي)</v>
          </cell>
          <cell r="G907">
            <v>0</v>
          </cell>
          <cell r="H907">
            <v>0</v>
          </cell>
          <cell r="I907" t="str">
            <v>أصول متداولة</v>
          </cell>
          <cell r="J907" t="str">
            <v>ذمم_ سجاد على بير محمد خان 4233</v>
          </cell>
          <cell r="K907">
            <v>0</v>
          </cell>
          <cell r="L907">
            <v>0</v>
          </cell>
          <cell r="M907">
            <v>27967</v>
          </cell>
          <cell r="N907">
            <v>27967</v>
          </cell>
          <cell r="O907">
            <v>0</v>
          </cell>
          <cell r="P907">
            <v>0</v>
          </cell>
          <cell r="Q907">
            <v>0</v>
          </cell>
        </row>
        <row r="908">
          <cell r="B908">
            <v>203061659</v>
          </cell>
          <cell r="C908" t="str">
            <v>أنظمة</v>
          </cell>
          <cell r="D908" t="str">
            <v>المركز المالي</v>
          </cell>
          <cell r="E908" t="str">
            <v>أصول متداولة</v>
          </cell>
          <cell r="F908" t="str">
            <v>مصاريف مقدمة وأرصدة مدينة أخرى (بالصافي)</v>
          </cell>
          <cell r="G908">
            <v>0</v>
          </cell>
          <cell r="H908">
            <v>0</v>
          </cell>
          <cell r="I908" t="str">
            <v>أصول متداولة</v>
          </cell>
          <cell r="J908" t="str">
            <v>ذمم_ ممدوح مرزوق _ 4236</v>
          </cell>
          <cell r="K908">
            <v>0</v>
          </cell>
          <cell r="L908">
            <v>0</v>
          </cell>
          <cell r="M908">
            <v>87854</v>
          </cell>
          <cell r="N908">
            <v>87854</v>
          </cell>
          <cell r="O908">
            <v>0</v>
          </cell>
          <cell r="P908">
            <v>0</v>
          </cell>
          <cell r="Q908">
            <v>0</v>
          </cell>
        </row>
        <row r="909">
          <cell r="B909">
            <v>203061662</v>
          </cell>
          <cell r="C909" t="str">
            <v>أنظمة</v>
          </cell>
          <cell r="D909" t="str">
            <v>المركز المالي</v>
          </cell>
          <cell r="E909" t="str">
            <v>أصول متداولة</v>
          </cell>
          <cell r="F909" t="str">
            <v>مصاريف مقدمة وأرصدة مدينة أخرى (بالصافي)</v>
          </cell>
          <cell r="G909">
            <v>0</v>
          </cell>
          <cell r="H909">
            <v>0</v>
          </cell>
          <cell r="I909" t="str">
            <v>أصول متداولة</v>
          </cell>
          <cell r="J909" t="str">
            <v>ذمم_ محمد عبدالله امان الله _1073</v>
          </cell>
          <cell r="K909">
            <v>0</v>
          </cell>
          <cell r="L909">
            <v>0</v>
          </cell>
          <cell r="M909">
            <v>94667</v>
          </cell>
          <cell r="N909">
            <v>94667</v>
          </cell>
          <cell r="O909">
            <v>0</v>
          </cell>
          <cell r="P909">
            <v>0</v>
          </cell>
          <cell r="Q909">
            <v>0</v>
          </cell>
        </row>
        <row r="910">
          <cell r="B910">
            <v>203061663</v>
          </cell>
          <cell r="C910" t="str">
            <v>أنظمة</v>
          </cell>
          <cell r="D910" t="str">
            <v>المركز المالي</v>
          </cell>
          <cell r="E910" t="str">
            <v>أصول متداولة</v>
          </cell>
          <cell r="F910" t="str">
            <v>مصاريف مقدمة وأرصدة مدينة أخرى (بالصافي)</v>
          </cell>
          <cell r="G910">
            <v>0</v>
          </cell>
          <cell r="H910">
            <v>0</v>
          </cell>
          <cell r="I910" t="str">
            <v>أصول متداولة</v>
          </cell>
          <cell r="J910" t="str">
            <v>ذمم_ مؤمن محمود اسعد عبدالعال _ 1072</v>
          </cell>
          <cell r="K910">
            <v>0</v>
          </cell>
          <cell r="L910">
            <v>0</v>
          </cell>
          <cell r="M910">
            <v>177238</v>
          </cell>
          <cell r="N910">
            <v>177238</v>
          </cell>
          <cell r="O910">
            <v>0</v>
          </cell>
          <cell r="P910">
            <v>0</v>
          </cell>
          <cell r="Q910">
            <v>0</v>
          </cell>
        </row>
        <row r="911">
          <cell r="B911">
            <v>203061664</v>
          </cell>
          <cell r="C911" t="str">
            <v>أنظمة</v>
          </cell>
          <cell r="D911" t="str">
            <v>المركز المالي</v>
          </cell>
          <cell r="E911" t="str">
            <v>أصول متداولة</v>
          </cell>
          <cell r="F911" t="str">
            <v>مصاريف مقدمة وأرصدة مدينة أخرى (بالصافي)</v>
          </cell>
          <cell r="G911">
            <v>0</v>
          </cell>
          <cell r="H911">
            <v>0</v>
          </cell>
          <cell r="I911" t="str">
            <v>أصول متداولة</v>
          </cell>
          <cell r="J911" t="str">
            <v>ذمم_ قصي حمدي راشد ابوعليا_1070</v>
          </cell>
          <cell r="K911">
            <v>0</v>
          </cell>
          <cell r="L911">
            <v>0</v>
          </cell>
          <cell r="M911">
            <v>228119</v>
          </cell>
          <cell r="N911">
            <v>228119</v>
          </cell>
          <cell r="O911">
            <v>0</v>
          </cell>
          <cell r="P911">
            <v>0</v>
          </cell>
          <cell r="Q911">
            <v>0</v>
          </cell>
        </row>
        <row r="912">
          <cell r="B912">
            <v>203061667</v>
          </cell>
          <cell r="C912" t="str">
            <v>أنظمة</v>
          </cell>
          <cell r="D912" t="str">
            <v>المركز المالي</v>
          </cell>
          <cell r="E912" t="str">
            <v>أصول متداولة</v>
          </cell>
          <cell r="F912" t="str">
            <v>مصاريف مقدمة وأرصدة مدينة أخرى (بالصافي)</v>
          </cell>
          <cell r="G912" t="str">
            <v>مدينون متنوعون</v>
          </cell>
          <cell r="H912">
            <v>0</v>
          </cell>
          <cell r="I912" t="str">
            <v>أصول متداولة</v>
          </cell>
          <cell r="J912" t="str">
            <v>ذمم_ مؤمن حسين كمال_ 1078</v>
          </cell>
          <cell r="K912">
            <v>0</v>
          </cell>
          <cell r="L912">
            <v>0</v>
          </cell>
          <cell r="M912">
            <v>145732</v>
          </cell>
          <cell r="N912">
            <v>145732</v>
          </cell>
          <cell r="O912">
            <v>0</v>
          </cell>
          <cell r="P912">
            <v>0</v>
          </cell>
          <cell r="Q912">
            <v>0</v>
          </cell>
        </row>
        <row r="913">
          <cell r="B913">
            <v>203061669</v>
          </cell>
          <cell r="C913" t="str">
            <v>أنظمة</v>
          </cell>
          <cell r="D913" t="str">
            <v>المركز المالي</v>
          </cell>
          <cell r="E913" t="str">
            <v>أصول متداولة</v>
          </cell>
          <cell r="F913" t="str">
            <v>مصاريف مقدمة وأرصدة مدينة أخرى (بالصافي)</v>
          </cell>
          <cell r="G913">
            <v>0</v>
          </cell>
          <cell r="H913">
            <v>0</v>
          </cell>
          <cell r="I913" t="str">
            <v>أصول متداولة</v>
          </cell>
          <cell r="J913" t="str">
            <v>ذمم_ محمد عبد رشد 4242</v>
          </cell>
          <cell r="K913">
            <v>0</v>
          </cell>
          <cell r="L913">
            <v>0</v>
          </cell>
          <cell r="M913">
            <v>35970</v>
          </cell>
          <cell r="N913">
            <v>35970</v>
          </cell>
          <cell r="O913">
            <v>0</v>
          </cell>
          <cell r="P913">
            <v>0</v>
          </cell>
          <cell r="Q913">
            <v>0</v>
          </cell>
        </row>
        <row r="914">
          <cell r="B914">
            <v>203061670</v>
          </cell>
          <cell r="C914" t="str">
            <v>أنظمة</v>
          </cell>
          <cell r="D914" t="str">
            <v>المركز المالي</v>
          </cell>
          <cell r="E914" t="str">
            <v>إلتزامات متداولة</v>
          </cell>
          <cell r="F914" t="str">
            <v>مصاريف مستحقة وأرصدة دائنة أخرى</v>
          </cell>
          <cell r="G914" t="str">
            <v>دائنون متنوعون</v>
          </cell>
          <cell r="H914">
            <v>0</v>
          </cell>
          <cell r="I914" t="str">
            <v>إلتزامات متداولة</v>
          </cell>
          <cell r="J914" t="str">
            <v>ذمم _ نضال حبش _1077</v>
          </cell>
          <cell r="K914">
            <v>0</v>
          </cell>
          <cell r="L914">
            <v>0</v>
          </cell>
          <cell r="M914">
            <v>6229.35</v>
          </cell>
          <cell r="N914">
            <v>6229.35</v>
          </cell>
          <cell r="O914">
            <v>0</v>
          </cell>
          <cell r="P914">
            <v>0</v>
          </cell>
          <cell r="Q914">
            <v>0</v>
          </cell>
        </row>
        <row r="915">
          <cell r="B915">
            <v>203061671</v>
          </cell>
          <cell r="C915" t="str">
            <v>أنظمة</v>
          </cell>
          <cell r="D915" t="str">
            <v>المركز المالي</v>
          </cell>
          <cell r="E915" t="str">
            <v>أصول متداولة</v>
          </cell>
          <cell r="F915" t="str">
            <v>مصاريف مقدمة وأرصدة مدينة أخرى (بالصافي)</v>
          </cell>
          <cell r="G915">
            <v>0</v>
          </cell>
          <cell r="H915">
            <v>0</v>
          </cell>
          <cell r="I915" t="str">
            <v>أصول متداولة</v>
          </cell>
          <cell r="J915" t="str">
            <v>ذمم _ نايف محسن جاسر _4237</v>
          </cell>
          <cell r="K915">
            <v>0</v>
          </cell>
          <cell r="L915">
            <v>0</v>
          </cell>
          <cell r="M915">
            <v>35925</v>
          </cell>
          <cell r="N915">
            <v>35925</v>
          </cell>
          <cell r="O915">
            <v>0</v>
          </cell>
          <cell r="P915">
            <v>0</v>
          </cell>
          <cell r="Q915">
            <v>0</v>
          </cell>
        </row>
        <row r="916">
          <cell r="B916">
            <v>203061674</v>
          </cell>
          <cell r="C916" t="str">
            <v>أنظمة</v>
          </cell>
          <cell r="D916" t="str">
            <v>المركز المالي</v>
          </cell>
          <cell r="E916" t="str">
            <v>أصول متداولة</v>
          </cell>
          <cell r="F916" t="str">
            <v>مصاريف مقدمة وأرصدة مدينة أخرى (بالصافي)</v>
          </cell>
          <cell r="G916" t="str">
            <v>مدينون متنوعون</v>
          </cell>
          <cell r="H916">
            <v>0</v>
          </cell>
          <cell r="I916" t="str">
            <v>أصول متداولة</v>
          </cell>
          <cell r="J916" t="str">
            <v>ذمم _ نبيل حمود محمد العلوي _4241</v>
          </cell>
          <cell r="K916">
            <v>0</v>
          </cell>
          <cell r="L916">
            <v>0</v>
          </cell>
          <cell r="M916">
            <v>28646</v>
          </cell>
          <cell r="N916">
            <v>28646</v>
          </cell>
          <cell r="O916">
            <v>0</v>
          </cell>
          <cell r="P916">
            <v>0</v>
          </cell>
          <cell r="Q916">
            <v>0</v>
          </cell>
        </row>
        <row r="917">
          <cell r="B917">
            <v>203061676</v>
          </cell>
          <cell r="C917" t="str">
            <v>أنظمة</v>
          </cell>
          <cell r="D917" t="str">
            <v>المركز المالي</v>
          </cell>
          <cell r="E917" t="str">
            <v>أصول متداولة</v>
          </cell>
          <cell r="F917" t="str">
            <v>مصاريف مقدمة وأرصدة مدينة أخرى (بالصافي)</v>
          </cell>
          <cell r="G917" t="str">
            <v>مدينون متنوعون</v>
          </cell>
          <cell r="H917">
            <v>0</v>
          </cell>
          <cell r="I917" t="str">
            <v>أصول متداولة</v>
          </cell>
          <cell r="J917" t="str">
            <v>ذمم_ الربيع وحيد عبدالسلام_4238</v>
          </cell>
          <cell r="K917">
            <v>0</v>
          </cell>
          <cell r="L917">
            <v>0</v>
          </cell>
          <cell r="M917">
            <v>68888.87</v>
          </cell>
          <cell r="N917">
            <v>68888.87</v>
          </cell>
          <cell r="O917">
            <v>0</v>
          </cell>
          <cell r="P917">
            <v>0</v>
          </cell>
          <cell r="Q917">
            <v>0</v>
          </cell>
        </row>
        <row r="918">
          <cell r="B918">
            <v>203061677</v>
          </cell>
          <cell r="C918" t="str">
            <v>أنظمة</v>
          </cell>
          <cell r="D918" t="str">
            <v>المركز المالي</v>
          </cell>
          <cell r="E918" t="str">
            <v>أصول متداولة</v>
          </cell>
          <cell r="F918" t="str">
            <v>مصاريف مقدمة وأرصدة مدينة أخرى (بالصافي)</v>
          </cell>
          <cell r="G918">
            <v>0</v>
          </cell>
          <cell r="H918">
            <v>0</v>
          </cell>
          <cell r="I918" t="str">
            <v>أصول متداولة</v>
          </cell>
          <cell r="J918" t="str">
            <v>ذمم_ مصطفي كمال ابوالمعاطي_4243</v>
          </cell>
          <cell r="K918">
            <v>0</v>
          </cell>
          <cell r="L918">
            <v>0</v>
          </cell>
          <cell r="M918">
            <v>51600</v>
          </cell>
          <cell r="N918">
            <v>51600</v>
          </cell>
          <cell r="O918">
            <v>0</v>
          </cell>
          <cell r="P918">
            <v>0</v>
          </cell>
          <cell r="Q918">
            <v>0</v>
          </cell>
        </row>
        <row r="919">
          <cell r="B919">
            <v>203061678</v>
          </cell>
          <cell r="C919" t="str">
            <v>أنظمة</v>
          </cell>
          <cell r="D919" t="str">
            <v>المركز المالي</v>
          </cell>
          <cell r="E919" t="str">
            <v>أصول متداولة</v>
          </cell>
          <cell r="F919" t="str">
            <v>مصاريف مقدمة وأرصدة مدينة أخرى (بالصافي)</v>
          </cell>
          <cell r="G919">
            <v>0</v>
          </cell>
          <cell r="H919">
            <v>0</v>
          </cell>
          <cell r="I919" t="str">
            <v>أصول متداولة</v>
          </cell>
          <cell r="J919" t="str">
            <v>ذمم_ محمد معراج انصاري_4244</v>
          </cell>
          <cell r="K919">
            <v>0</v>
          </cell>
          <cell r="L919">
            <v>0</v>
          </cell>
          <cell r="M919">
            <v>62635</v>
          </cell>
          <cell r="N919">
            <v>62635</v>
          </cell>
          <cell r="O919">
            <v>0</v>
          </cell>
          <cell r="P919">
            <v>0</v>
          </cell>
          <cell r="Q919">
            <v>0</v>
          </cell>
        </row>
        <row r="920">
          <cell r="B920">
            <v>203061679</v>
          </cell>
          <cell r="C920" t="str">
            <v>أنظمة</v>
          </cell>
          <cell r="D920" t="str">
            <v>المركز المالي</v>
          </cell>
          <cell r="E920" t="str">
            <v>أصول متداولة</v>
          </cell>
          <cell r="F920" t="str">
            <v>مصاريف مقدمة وأرصدة مدينة أخرى (بالصافي)</v>
          </cell>
          <cell r="G920">
            <v>0</v>
          </cell>
          <cell r="H920">
            <v>0</v>
          </cell>
          <cell r="I920" t="str">
            <v>أصول متداولة</v>
          </cell>
          <cell r="J920" t="str">
            <v>مجدي لطفي الشافعي_1079</v>
          </cell>
          <cell r="K920">
            <v>0</v>
          </cell>
          <cell r="L920">
            <v>0</v>
          </cell>
          <cell r="M920">
            <v>139355</v>
          </cell>
          <cell r="N920">
            <v>139355</v>
          </cell>
          <cell r="O920">
            <v>0</v>
          </cell>
          <cell r="P920">
            <v>0</v>
          </cell>
          <cell r="Q920">
            <v>0</v>
          </cell>
        </row>
        <row r="921">
          <cell r="B921">
            <v>203061682</v>
          </cell>
          <cell r="C921" t="str">
            <v>أنظمة</v>
          </cell>
          <cell r="D921" t="str">
            <v>المركز المالي</v>
          </cell>
          <cell r="E921" t="str">
            <v>أصول متداولة</v>
          </cell>
          <cell r="F921" t="str">
            <v>مصاريف مقدمة وأرصدة مدينة أخرى (بالصافي)</v>
          </cell>
          <cell r="G921">
            <v>0</v>
          </cell>
          <cell r="H921">
            <v>0</v>
          </cell>
          <cell r="I921" t="str">
            <v>أصول متداولة</v>
          </cell>
          <cell r="J921" t="str">
            <v>ذمم _ علي سعيد حسن _4250</v>
          </cell>
          <cell r="K921">
            <v>0</v>
          </cell>
          <cell r="L921">
            <v>0</v>
          </cell>
          <cell r="M921">
            <v>72825</v>
          </cell>
          <cell r="N921">
            <v>72825</v>
          </cell>
          <cell r="O921">
            <v>0</v>
          </cell>
          <cell r="P921">
            <v>0</v>
          </cell>
          <cell r="Q921">
            <v>0</v>
          </cell>
        </row>
        <row r="922">
          <cell r="B922">
            <v>203061684</v>
          </cell>
          <cell r="C922" t="str">
            <v>أنظمة</v>
          </cell>
          <cell r="D922" t="str">
            <v>المركز المالي</v>
          </cell>
          <cell r="E922" t="str">
            <v>أصول متداولة</v>
          </cell>
          <cell r="F922" t="str">
            <v>مصاريف مقدمة وأرصدة مدينة أخرى (بالصافي)</v>
          </cell>
          <cell r="G922">
            <v>0</v>
          </cell>
          <cell r="H922">
            <v>0</v>
          </cell>
          <cell r="I922" t="str">
            <v>أصول متداولة</v>
          </cell>
          <cell r="J922" t="str">
            <v>ذمم_ مجدي السيد عبده عبدالكريم_4246</v>
          </cell>
          <cell r="K922">
            <v>0</v>
          </cell>
          <cell r="L922">
            <v>0</v>
          </cell>
          <cell r="M922">
            <v>600</v>
          </cell>
          <cell r="N922">
            <v>600</v>
          </cell>
          <cell r="O922">
            <v>0</v>
          </cell>
          <cell r="P922">
            <v>0</v>
          </cell>
          <cell r="Q922">
            <v>0</v>
          </cell>
        </row>
        <row r="923">
          <cell r="B923">
            <v>203061685</v>
          </cell>
          <cell r="C923" t="str">
            <v>أنظمة</v>
          </cell>
          <cell r="D923" t="str">
            <v>المركز المالي</v>
          </cell>
          <cell r="E923" t="str">
            <v>أصول متداولة</v>
          </cell>
          <cell r="F923" t="str">
            <v>مصاريف مقدمة وأرصدة مدينة أخرى (بالصافي)</v>
          </cell>
          <cell r="G923">
            <v>0</v>
          </cell>
          <cell r="H923">
            <v>0</v>
          </cell>
          <cell r="I923" t="str">
            <v>أصول متداولة</v>
          </cell>
          <cell r="J923" t="str">
            <v>ذمم_ رضا توفيق ابراهيم ابوسريع _4247</v>
          </cell>
          <cell r="K923">
            <v>0</v>
          </cell>
          <cell r="L923">
            <v>0</v>
          </cell>
          <cell r="M923">
            <v>69442</v>
          </cell>
          <cell r="N923">
            <v>69442</v>
          </cell>
          <cell r="O923">
            <v>0</v>
          </cell>
          <cell r="P923">
            <v>0</v>
          </cell>
          <cell r="Q923">
            <v>0</v>
          </cell>
        </row>
        <row r="924">
          <cell r="B924">
            <v>203061687</v>
          </cell>
          <cell r="C924" t="str">
            <v>أنظمة</v>
          </cell>
          <cell r="D924" t="str">
            <v>المركز المالي</v>
          </cell>
          <cell r="E924" t="str">
            <v>أصول متداولة</v>
          </cell>
          <cell r="F924" t="str">
            <v>مصاريف مقدمة وأرصدة مدينة أخرى (بالصافي)</v>
          </cell>
          <cell r="G924">
            <v>0</v>
          </cell>
          <cell r="H924">
            <v>0</v>
          </cell>
          <cell r="I924" t="str">
            <v>أصول متداولة</v>
          </cell>
          <cell r="J924" t="str">
            <v>محمد ابراهيم الشاطر _4249</v>
          </cell>
          <cell r="K924">
            <v>0</v>
          </cell>
          <cell r="L924">
            <v>0</v>
          </cell>
          <cell r="M924">
            <v>128993</v>
          </cell>
          <cell r="N924">
            <v>128993</v>
          </cell>
          <cell r="O924">
            <v>0</v>
          </cell>
          <cell r="P924">
            <v>0</v>
          </cell>
          <cell r="Q924">
            <v>0</v>
          </cell>
        </row>
        <row r="925">
          <cell r="B925">
            <v>203061688</v>
          </cell>
          <cell r="C925" t="str">
            <v>أنظمة</v>
          </cell>
          <cell r="D925" t="str">
            <v>المركز المالي</v>
          </cell>
          <cell r="E925" t="str">
            <v>أصول متداولة</v>
          </cell>
          <cell r="F925" t="str">
            <v>مصاريف مقدمة وأرصدة مدينة أخرى (بالصافي)</v>
          </cell>
          <cell r="G925">
            <v>0</v>
          </cell>
          <cell r="H925">
            <v>0</v>
          </cell>
          <cell r="I925" t="str">
            <v>أصول متداولة</v>
          </cell>
          <cell r="J925" t="str">
            <v>زبير اسماعيل_4251</v>
          </cell>
          <cell r="K925">
            <v>0</v>
          </cell>
          <cell r="L925">
            <v>0</v>
          </cell>
          <cell r="M925">
            <v>54458</v>
          </cell>
          <cell r="N925">
            <v>54458</v>
          </cell>
          <cell r="O925">
            <v>0</v>
          </cell>
          <cell r="P925">
            <v>0</v>
          </cell>
          <cell r="Q925">
            <v>0</v>
          </cell>
        </row>
        <row r="926">
          <cell r="B926">
            <v>203061691</v>
          </cell>
          <cell r="C926" t="str">
            <v>أنظمة</v>
          </cell>
          <cell r="D926" t="str">
            <v>المركز المالي</v>
          </cell>
          <cell r="E926" t="str">
            <v>إلتزامات متداولة</v>
          </cell>
          <cell r="F926" t="str">
            <v>مصاريف مستحقة وأرصدة دائنة أخرى</v>
          </cell>
          <cell r="G926" t="str">
            <v>دائنون متنوعون</v>
          </cell>
          <cell r="H926">
            <v>0</v>
          </cell>
          <cell r="I926" t="str">
            <v>إلتزامات متداولة</v>
          </cell>
          <cell r="J926" t="str">
            <v>ذمم _ محمد افضل خان _1081</v>
          </cell>
          <cell r="K926">
            <v>0</v>
          </cell>
          <cell r="L926">
            <v>0</v>
          </cell>
          <cell r="M926">
            <v>181581</v>
          </cell>
          <cell r="N926">
            <v>181581</v>
          </cell>
          <cell r="O926">
            <v>0</v>
          </cell>
          <cell r="P926">
            <v>0</v>
          </cell>
          <cell r="Q926">
            <v>0</v>
          </cell>
        </row>
        <row r="927">
          <cell r="B927">
            <v>203061692</v>
          </cell>
          <cell r="C927" t="str">
            <v>أنظمة</v>
          </cell>
          <cell r="D927" t="str">
            <v>المركز المالي</v>
          </cell>
          <cell r="E927" t="str">
            <v>أصول متداولة</v>
          </cell>
          <cell r="F927" t="str">
            <v>مصاريف مقدمة وأرصدة مدينة أخرى (بالصافي)</v>
          </cell>
          <cell r="G927">
            <v>0</v>
          </cell>
          <cell r="H927">
            <v>0</v>
          </cell>
          <cell r="I927" t="str">
            <v>أصول متداولة</v>
          </cell>
          <cell r="J927" t="str">
            <v>ذمم _ محمد جمال الدين _ 4254</v>
          </cell>
          <cell r="K927">
            <v>0</v>
          </cell>
          <cell r="L927">
            <v>0</v>
          </cell>
          <cell r="M927">
            <v>49835</v>
          </cell>
          <cell r="N927">
            <v>49835</v>
          </cell>
          <cell r="O927">
            <v>0</v>
          </cell>
          <cell r="P927">
            <v>0</v>
          </cell>
          <cell r="Q927">
            <v>0</v>
          </cell>
        </row>
        <row r="928">
          <cell r="B928">
            <v>203061693</v>
          </cell>
          <cell r="C928" t="str">
            <v>أنظمة</v>
          </cell>
          <cell r="D928" t="str">
            <v>المركز المالي</v>
          </cell>
          <cell r="E928" t="str">
            <v>أصول متداولة</v>
          </cell>
          <cell r="F928" t="str">
            <v>مصاريف مقدمة وأرصدة مدينة أخرى (بالصافي)</v>
          </cell>
          <cell r="G928">
            <v>0</v>
          </cell>
          <cell r="H928">
            <v>0</v>
          </cell>
          <cell r="I928" t="str">
            <v>أصول متداولة</v>
          </cell>
          <cell r="J928" t="str">
            <v>ذمم_ شاكر خان  _ 4253</v>
          </cell>
          <cell r="K928">
            <v>0</v>
          </cell>
          <cell r="L928">
            <v>0</v>
          </cell>
          <cell r="M928">
            <v>59521</v>
          </cell>
          <cell r="N928">
            <v>59521</v>
          </cell>
          <cell r="O928">
            <v>0</v>
          </cell>
          <cell r="P928">
            <v>0</v>
          </cell>
          <cell r="Q928">
            <v>0</v>
          </cell>
        </row>
        <row r="929">
          <cell r="B929">
            <v>203061697</v>
          </cell>
          <cell r="C929" t="str">
            <v>أنظمة</v>
          </cell>
          <cell r="D929" t="str">
            <v>المركز المالي</v>
          </cell>
          <cell r="E929" t="str">
            <v>أصول متداولة</v>
          </cell>
          <cell r="F929" t="str">
            <v>مصاريف مقدمة وأرصدة مدينة أخرى (بالصافي)</v>
          </cell>
          <cell r="G929">
            <v>0</v>
          </cell>
          <cell r="H929">
            <v>0</v>
          </cell>
          <cell r="I929" t="str">
            <v>أصول متداولة</v>
          </cell>
          <cell r="J929" t="str">
            <v>ذمم_ محمد ابراهيم احمد مصطفى - 4252</v>
          </cell>
          <cell r="K929">
            <v>0</v>
          </cell>
          <cell r="L929">
            <v>0</v>
          </cell>
          <cell r="M929">
            <v>72642</v>
          </cell>
          <cell r="N929">
            <v>72642</v>
          </cell>
          <cell r="O929">
            <v>0</v>
          </cell>
          <cell r="P929">
            <v>0</v>
          </cell>
          <cell r="Q929">
            <v>0</v>
          </cell>
        </row>
        <row r="930">
          <cell r="B930">
            <v>203061699</v>
          </cell>
          <cell r="C930" t="str">
            <v>أنظمة</v>
          </cell>
          <cell r="D930" t="str">
            <v>المركز المالي</v>
          </cell>
          <cell r="E930" t="str">
            <v>أصول متداولة</v>
          </cell>
          <cell r="F930" t="str">
            <v>مصاريف مقدمة وأرصدة مدينة أخرى (بالصافي)</v>
          </cell>
          <cell r="G930">
            <v>0</v>
          </cell>
          <cell r="H930">
            <v>0</v>
          </cell>
          <cell r="I930" t="str">
            <v>أصول متداولة</v>
          </cell>
          <cell r="J930" t="str">
            <v>ذمم_ محمد جمال محمد رجب _1084</v>
          </cell>
          <cell r="K930">
            <v>0</v>
          </cell>
          <cell r="L930">
            <v>0</v>
          </cell>
          <cell r="M930">
            <v>155996.76</v>
          </cell>
          <cell r="N930">
            <v>155996.76</v>
          </cell>
          <cell r="O930">
            <v>0</v>
          </cell>
          <cell r="P930">
            <v>0</v>
          </cell>
          <cell r="Q930">
            <v>0</v>
          </cell>
        </row>
        <row r="931">
          <cell r="B931">
            <v>203061704</v>
          </cell>
          <cell r="C931" t="str">
            <v>أنظمة</v>
          </cell>
          <cell r="D931" t="str">
            <v>المركز المالي</v>
          </cell>
          <cell r="E931" t="str">
            <v>أصول متداولة</v>
          </cell>
          <cell r="F931" t="str">
            <v>مصاريف مقدمة وأرصدة مدينة أخرى (بالصافي)</v>
          </cell>
          <cell r="G931">
            <v>0</v>
          </cell>
          <cell r="H931">
            <v>0</v>
          </cell>
          <cell r="I931" t="str">
            <v>أصول متداولة</v>
          </cell>
          <cell r="J931" t="str">
            <v>ذمم_ احمد سيد محمد سيد _4263</v>
          </cell>
          <cell r="K931">
            <v>0</v>
          </cell>
          <cell r="L931">
            <v>0</v>
          </cell>
          <cell r="M931">
            <v>37946</v>
          </cell>
          <cell r="N931">
            <v>37946</v>
          </cell>
          <cell r="O931">
            <v>0</v>
          </cell>
          <cell r="P931">
            <v>0</v>
          </cell>
          <cell r="Q931">
            <v>0</v>
          </cell>
        </row>
        <row r="932">
          <cell r="B932">
            <v>203061706</v>
          </cell>
          <cell r="C932" t="str">
            <v>أنظمة</v>
          </cell>
          <cell r="D932" t="str">
            <v>المركز المالي</v>
          </cell>
          <cell r="E932" t="str">
            <v>أصول متداولة</v>
          </cell>
          <cell r="F932" t="str">
            <v>مصاريف مقدمة وأرصدة مدينة أخرى (بالصافي)</v>
          </cell>
          <cell r="G932">
            <v>0</v>
          </cell>
          <cell r="H932">
            <v>0</v>
          </cell>
          <cell r="I932" t="str">
            <v>أصول متداولة</v>
          </cell>
          <cell r="J932" t="str">
            <v>ذمم_ وليد حسن عطية حسن جاويش _1085</v>
          </cell>
          <cell r="K932">
            <v>0</v>
          </cell>
          <cell r="L932">
            <v>0</v>
          </cell>
          <cell r="M932">
            <v>97739</v>
          </cell>
          <cell r="N932">
            <v>97739</v>
          </cell>
          <cell r="O932">
            <v>0</v>
          </cell>
          <cell r="P932">
            <v>0</v>
          </cell>
          <cell r="Q932">
            <v>0</v>
          </cell>
        </row>
        <row r="933">
          <cell r="B933">
            <v>203061708</v>
          </cell>
          <cell r="C933" t="str">
            <v>أنظمة</v>
          </cell>
          <cell r="D933" t="str">
            <v>المركز المالي</v>
          </cell>
          <cell r="E933" t="str">
            <v>إلتزامات متداولة</v>
          </cell>
          <cell r="F933" t="str">
            <v>مصاريف مستحقة وأرصدة دائنة أخرى</v>
          </cell>
          <cell r="G933" t="str">
            <v>دائنون متنوعون</v>
          </cell>
          <cell r="H933">
            <v>0</v>
          </cell>
          <cell r="I933" t="str">
            <v>إلتزامات متداولة</v>
          </cell>
          <cell r="J933" t="str">
            <v>ذمم_ محمد فؤاد محمد علي نصار_1087</v>
          </cell>
          <cell r="K933">
            <v>0</v>
          </cell>
          <cell r="L933">
            <v>0</v>
          </cell>
          <cell r="M933">
            <v>68000</v>
          </cell>
          <cell r="N933">
            <v>68000</v>
          </cell>
          <cell r="O933">
            <v>0</v>
          </cell>
          <cell r="P933">
            <v>0</v>
          </cell>
          <cell r="Q933">
            <v>0</v>
          </cell>
        </row>
        <row r="934">
          <cell r="B934">
            <v>203061709</v>
          </cell>
          <cell r="C934" t="str">
            <v>أنظمة</v>
          </cell>
          <cell r="D934" t="str">
            <v>المركز المالي</v>
          </cell>
          <cell r="E934" t="str">
            <v>أصول متداولة</v>
          </cell>
          <cell r="F934" t="str">
            <v>مصاريف مقدمة وأرصدة مدينة أخرى (بالصافي)</v>
          </cell>
          <cell r="G934">
            <v>0</v>
          </cell>
          <cell r="H934">
            <v>0</v>
          </cell>
          <cell r="I934" t="str">
            <v>أصول متداولة</v>
          </cell>
          <cell r="J934" t="str">
            <v>ذمم _ احمد السيد احمد الوصيف_1088</v>
          </cell>
          <cell r="K934">
            <v>0</v>
          </cell>
          <cell r="L934">
            <v>0</v>
          </cell>
          <cell r="M934">
            <v>116695.61</v>
          </cell>
          <cell r="N934">
            <v>116695.61</v>
          </cell>
          <cell r="O934">
            <v>0</v>
          </cell>
          <cell r="P934">
            <v>0</v>
          </cell>
          <cell r="Q934">
            <v>0</v>
          </cell>
        </row>
        <row r="935">
          <cell r="B935">
            <v>203061710</v>
          </cell>
          <cell r="C935" t="str">
            <v>أنظمة</v>
          </cell>
          <cell r="D935" t="str">
            <v>المركز المالي</v>
          </cell>
          <cell r="E935" t="str">
            <v>أصول متداولة</v>
          </cell>
          <cell r="F935" t="str">
            <v>مصاريف مقدمة وأرصدة مدينة أخرى (بالصافي)</v>
          </cell>
          <cell r="G935">
            <v>0</v>
          </cell>
          <cell r="H935">
            <v>0</v>
          </cell>
          <cell r="I935" t="str">
            <v>أصول متداولة</v>
          </cell>
          <cell r="J935" t="str">
            <v>ذمم_حفيظ حسين مياه_4257</v>
          </cell>
          <cell r="K935">
            <v>0</v>
          </cell>
          <cell r="L935">
            <v>0</v>
          </cell>
          <cell r="M935">
            <v>31596</v>
          </cell>
          <cell r="N935">
            <v>31596</v>
          </cell>
          <cell r="O935">
            <v>0</v>
          </cell>
          <cell r="P935">
            <v>0</v>
          </cell>
          <cell r="Q935">
            <v>0</v>
          </cell>
        </row>
        <row r="936">
          <cell r="B936">
            <v>203061711</v>
          </cell>
          <cell r="C936" t="str">
            <v>أنظمة</v>
          </cell>
          <cell r="D936" t="str">
            <v>المركز المالي</v>
          </cell>
          <cell r="E936" t="str">
            <v>أصول متداولة</v>
          </cell>
          <cell r="F936" t="str">
            <v>مصاريف مقدمة وأرصدة مدينة أخرى (بالصافي)</v>
          </cell>
          <cell r="G936">
            <v>0</v>
          </cell>
          <cell r="H936">
            <v>0</v>
          </cell>
          <cell r="I936" t="str">
            <v>أصول متداولة</v>
          </cell>
          <cell r="J936" t="str">
            <v>ذمم _ ديلا اوسين رحمن كالاسي_4259</v>
          </cell>
          <cell r="K936">
            <v>0</v>
          </cell>
          <cell r="L936">
            <v>0</v>
          </cell>
          <cell r="M936">
            <v>61962</v>
          </cell>
          <cell r="N936">
            <v>61962</v>
          </cell>
          <cell r="O936">
            <v>0</v>
          </cell>
          <cell r="P936">
            <v>0</v>
          </cell>
          <cell r="Q936">
            <v>0</v>
          </cell>
        </row>
        <row r="937">
          <cell r="B937">
            <v>203061712</v>
          </cell>
          <cell r="C937" t="str">
            <v>أنظمة</v>
          </cell>
          <cell r="D937" t="str">
            <v>المركز المالي</v>
          </cell>
          <cell r="E937" t="str">
            <v>أصول متداولة</v>
          </cell>
          <cell r="F937" t="str">
            <v>مصاريف مقدمة وأرصدة مدينة أخرى (بالصافي)</v>
          </cell>
          <cell r="G937">
            <v>0</v>
          </cell>
          <cell r="H937">
            <v>0</v>
          </cell>
          <cell r="I937" t="str">
            <v>أصول متداولة</v>
          </cell>
          <cell r="J937" t="str">
            <v>ذمم _ احمد فؤاد سراج الدين</v>
          </cell>
          <cell r="K937">
            <v>0</v>
          </cell>
          <cell r="L937">
            <v>0</v>
          </cell>
          <cell r="M937">
            <v>322523</v>
          </cell>
          <cell r="N937">
            <v>322523</v>
          </cell>
          <cell r="O937">
            <v>0</v>
          </cell>
          <cell r="P937">
            <v>0</v>
          </cell>
          <cell r="Q937">
            <v>0</v>
          </cell>
        </row>
        <row r="938">
          <cell r="B938">
            <v>203061715</v>
          </cell>
          <cell r="C938" t="str">
            <v>أنظمة</v>
          </cell>
          <cell r="D938" t="str">
            <v>المركز المالي</v>
          </cell>
          <cell r="E938" t="str">
            <v>أصول متداولة</v>
          </cell>
          <cell r="F938" t="str">
            <v>مصاريف مقدمة وأرصدة مدينة أخرى (بالصافي)</v>
          </cell>
          <cell r="G938">
            <v>0</v>
          </cell>
          <cell r="H938">
            <v>0</v>
          </cell>
          <cell r="I938" t="str">
            <v>أصول متداولة</v>
          </cell>
          <cell r="J938" t="str">
            <v>ذمم _ تشارلي مارفيل ارويجا_4262</v>
          </cell>
          <cell r="K938">
            <v>0</v>
          </cell>
          <cell r="L938">
            <v>0</v>
          </cell>
          <cell r="M938">
            <v>29314</v>
          </cell>
          <cell r="N938">
            <v>29314</v>
          </cell>
          <cell r="O938">
            <v>0</v>
          </cell>
          <cell r="P938">
            <v>0</v>
          </cell>
          <cell r="Q938">
            <v>0</v>
          </cell>
        </row>
        <row r="939">
          <cell r="B939">
            <v>203061718</v>
          </cell>
          <cell r="C939" t="str">
            <v>أنظمة</v>
          </cell>
          <cell r="D939" t="str">
            <v>المركز المالي</v>
          </cell>
          <cell r="E939" t="str">
            <v>أصول متداولة</v>
          </cell>
          <cell r="F939" t="str">
            <v>مصاريف مقدمة وأرصدة مدينة أخرى (بالصافي)</v>
          </cell>
          <cell r="G939">
            <v>0</v>
          </cell>
          <cell r="H939">
            <v>0</v>
          </cell>
          <cell r="I939" t="str">
            <v>أصول متداولة</v>
          </cell>
          <cell r="J939" t="str">
            <v>ذمم_ فرحان فاشان حسين _4266</v>
          </cell>
          <cell r="K939">
            <v>0</v>
          </cell>
          <cell r="L939">
            <v>0</v>
          </cell>
          <cell r="M939">
            <v>23210</v>
          </cell>
          <cell r="N939">
            <v>23210</v>
          </cell>
          <cell r="O939">
            <v>0</v>
          </cell>
          <cell r="P939">
            <v>0</v>
          </cell>
          <cell r="Q939">
            <v>0</v>
          </cell>
        </row>
        <row r="940">
          <cell r="B940">
            <v>203061719</v>
          </cell>
          <cell r="C940" t="str">
            <v>أنظمة</v>
          </cell>
          <cell r="D940" t="str">
            <v>المركز المالي</v>
          </cell>
          <cell r="E940" t="str">
            <v>أصول متداولة</v>
          </cell>
          <cell r="F940" t="str">
            <v>مصاريف مقدمة وأرصدة مدينة أخرى (بالصافي)</v>
          </cell>
          <cell r="G940">
            <v>0</v>
          </cell>
          <cell r="H940">
            <v>0</v>
          </cell>
          <cell r="I940" t="str">
            <v>أصول متداولة</v>
          </cell>
          <cell r="J940" t="str">
            <v>ذمم_ التاب خان خان _ 4267</v>
          </cell>
          <cell r="K940">
            <v>0</v>
          </cell>
          <cell r="L940">
            <v>0</v>
          </cell>
          <cell r="M940">
            <v>28276</v>
          </cell>
          <cell r="N940">
            <v>28276</v>
          </cell>
          <cell r="O940">
            <v>0</v>
          </cell>
          <cell r="P940">
            <v>0</v>
          </cell>
          <cell r="Q940">
            <v>0</v>
          </cell>
        </row>
        <row r="941">
          <cell r="B941">
            <v>203061720</v>
          </cell>
          <cell r="C941" t="str">
            <v>أنظمة</v>
          </cell>
          <cell r="D941" t="str">
            <v>المركز المالي</v>
          </cell>
          <cell r="E941" t="str">
            <v>أصول متداولة</v>
          </cell>
          <cell r="F941" t="str">
            <v>مصاريف مقدمة وأرصدة مدينة أخرى (بالصافي)</v>
          </cell>
          <cell r="G941">
            <v>0</v>
          </cell>
          <cell r="H941">
            <v>0</v>
          </cell>
          <cell r="I941" t="str">
            <v>أصول متداولة</v>
          </cell>
          <cell r="J941" t="str">
            <v>ذمم_ عرفان فرقان فرقان _ 4268</v>
          </cell>
          <cell r="K941">
            <v>0</v>
          </cell>
          <cell r="L941">
            <v>0</v>
          </cell>
          <cell r="M941">
            <v>27122</v>
          </cell>
          <cell r="N941">
            <v>27122</v>
          </cell>
          <cell r="O941">
            <v>0</v>
          </cell>
          <cell r="P941">
            <v>0</v>
          </cell>
          <cell r="Q941">
            <v>0</v>
          </cell>
        </row>
        <row r="942">
          <cell r="B942">
            <v>203061722</v>
          </cell>
          <cell r="C942" t="str">
            <v>أنظمة</v>
          </cell>
          <cell r="D942" t="str">
            <v>المركز المالي</v>
          </cell>
          <cell r="E942" t="str">
            <v>أصول متداولة</v>
          </cell>
          <cell r="F942" t="str">
            <v>مصاريف مقدمة وأرصدة مدينة أخرى (بالصافي)</v>
          </cell>
          <cell r="G942">
            <v>0</v>
          </cell>
          <cell r="H942">
            <v>0</v>
          </cell>
          <cell r="I942" t="str">
            <v>أصول متداولة</v>
          </cell>
          <cell r="J942" t="str">
            <v>ذمم_ انصار احمد احمد _ 4270</v>
          </cell>
          <cell r="K942">
            <v>0</v>
          </cell>
          <cell r="L942">
            <v>0</v>
          </cell>
          <cell r="M942">
            <v>21592</v>
          </cell>
          <cell r="N942">
            <v>21592</v>
          </cell>
          <cell r="O942">
            <v>0</v>
          </cell>
          <cell r="P942">
            <v>0</v>
          </cell>
          <cell r="Q942">
            <v>0</v>
          </cell>
        </row>
        <row r="943">
          <cell r="B943">
            <v>203061723</v>
          </cell>
          <cell r="C943" t="str">
            <v>أنظمة</v>
          </cell>
          <cell r="D943" t="str">
            <v>المركز المالي</v>
          </cell>
          <cell r="E943" t="str">
            <v>أصول متداولة</v>
          </cell>
          <cell r="F943" t="str">
            <v>مصاريف مقدمة وأرصدة مدينة أخرى (بالصافي)</v>
          </cell>
          <cell r="G943">
            <v>0</v>
          </cell>
          <cell r="H943">
            <v>0</v>
          </cell>
          <cell r="I943" t="str">
            <v>أصول متداولة</v>
          </cell>
          <cell r="J943" t="str">
            <v>ذمم_ شان علم علم _ 4271</v>
          </cell>
          <cell r="K943">
            <v>0</v>
          </cell>
          <cell r="L943">
            <v>0</v>
          </cell>
          <cell r="M943">
            <v>21400</v>
          </cell>
          <cell r="N943">
            <v>21400</v>
          </cell>
          <cell r="O943">
            <v>0</v>
          </cell>
          <cell r="P943">
            <v>0</v>
          </cell>
          <cell r="Q943">
            <v>0</v>
          </cell>
        </row>
        <row r="944">
          <cell r="B944">
            <v>203061725</v>
          </cell>
          <cell r="C944" t="str">
            <v>أنظمة</v>
          </cell>
          <cell r="D944" t="str">
            <v>المركز المالي</v>
          </cell>
          <cell r="E944" t="str">
            <v>أصول متداولة</v>
          </cell>
          <cell r="F944" t="str">
            <v>مصاريف مقدمة وأرصدة مدينة أخرى (بالصافي)</v>
          </cell>
          <cell r="G944">
            <v>0</v>
          </cell>
          <cell r="H944">
            <v>0</v>
          </cell>
          <cell r="I944" t="str">
            <v>أصول متداولة</v>
          </cell>
          <cell r="J944" t="str">
            <v>ذمم_ معصم على على _ 4273</v>
          </cell>
          <cell r="K944">
            <v>0</v>
          </cell>
          <cell r="L944">
            <v>0</v>
          </cell>
          <cell r="M944">
            <v>27474</v>
          </cell>
          <cell r="N944">
            <v>27474</v>
          </cell>
          <cell r="O944">
            <v>0</v>
          </cell>
          <cell r="P944">
            <v>0</v>
          </cell>
          <cell r="Q944">
            <v>0</v>
          </cell>
        </row>
        <row r="945">
          <cell r="B945">
            <v>203061726</v>
          </cell>
          <cell r="C945" t="str">
            <v>أنظمة</v>
          </cell>
          <cell r="D945" t="str">
            <v>المركز المالي</v>
          </cell>
          <cell r="E945" t="str">
            <v>أصول متداولة</v>
          </cell>
          <cell r="F945" t="str">
            <v>مصاريف مقدمة وأرصدة مدينة أخرى (بالصافي)</v>
          </cell>
          <cell r="G945">
            <v>0</v>
          </cell>
          <cell r="H945">
            <v>0</v>
          </cell>
          <cell r="I945" t="str">
            <v>أصول متداولة</v>
          </cell>
          <cell r="J945" t="str">
            <v>ذمم_ مجاهد عاتق _ 4274</v>
          </cell>
          <cell r="K945">
            <v>0</v>
          </cell>
          <cell r="L945">
            <v>0</v>
          </cell>
          <cell r="M945">
            <v>29302</v>
          </cell>
          <cell r="N945">
            <v>29302</v>
          </cell>
          <cell r="O945">
            <v>0</v>
          </cell>
          <cell r="P945">
            <v>0</v>
          </cell>
          <cell r="Q945">
            <v>0</v>
          </cell>
        </row>
        <row r="946">
          <cell r="B946">
            <v>203061729</v>
          </cell>
          <cell r="C946" t="str">
            <v>أنظمة</v>
          </cell>
          <cell r="D946" t="str">
            <v>المركز المالي</v>
          </cell>
          <cell r="E946" t="str">
            <v>أصول متداولة</v>
          </cell>
          <cell r="F946" t="str">
            <v>مصاريف مقدمة وأرصدة مدينة أخرى (بالصافي)</v>
          </cell>
          <cell r="G946" t="str">
            <v>مدينون متنوعون</v>
          </cell>
          <cell r="H946">
            <v>0</v>
          </cell>
          <cell r="I946" t="str">
            <v>أصول متداولة</v>
          </cell>
          <cell r="J946" t="str">
            <v>ذمم_ ديليب كومار ساه تيلي_4280</v>
          </cell>
          <cell r="K946">
            <v>0</v>
          </cell>
          <cell r="L946">
            <v>0</v>
          </cell>
          <cell r="M946">
            <v>23009</v>
          </cell>
          <cell r="N946">
            <v>23009</v>
          </cell>
          <cell r="O946">
            <v>0</v>
          </cell>
          <cell r="P946">
            <v>0</v>
          </cell>
          <cell r="Q946">
            <v>0</v>
          </cell>
        </row>
        <row r="947">
          <cell r="B947">
            <v>203061730</v>
          </cell>
          <cell r="C947" t="str">
            <v>أنظمة</v>
          </cell>
          <cell r="D947" t="str">
            <v>المركز المالي</v>
          </cell>
          <cell r="E947" t="str">
            <v>أصول متداولة</v>
          </cell>
          <cell r="F947" t="str">
            <v>مصاريف مقدمة وأرصدة مدينة أخرى (بالصافي)</v>
          </cell>
          <cell r="G947">
            <v>0</v>
          </cell>
          <cell r="H947">
            <v>0</v>
          </cell>
          <cell r="I947" t="str">
            <v>أصول متداولة</v>
          </cell>
          <cell r="J947" t="str">
            <v>ذمم_ داسارات بانديت _4281</v>
          </cell>
          <cell r="K947">
            <v>0</v>
          </cell>
          <cell r="L947">
            <v>0</v>
          </cell>
          <cell r="M947">
            <v>23237</v>
          </cell>
          <cell r="N947">
            <v>23237</v>
          </cell>
          <cell r="O947">
            <v>0</v>
          </cell>
          <cell r="P947">
            <v>0</v>
          </cell>
          <cell r="Q947">
            <v>0</v>
          </cell>
        </row>
        <row r="948">
          <cell r="B948">
            <v>203061731</v>
          </cell>
          <cell r="C948" t="str">
            <v>أنظمة</v>
          </cell>
          <cell r="D948" t="str">
            <v>المركز المالي</v>
          </cell>
          <cell r="E948" t="str">
            <v>أصول متداولة</v>
          </cell>
          <cell r="F948" t="str">
            <v>مصاريف مقدمة وأرصدة مدينة أخرى (بالصافي)</v>
          </cell>
          <cell r="G948">
            <v>0</v>
          </cell>
          <cell r="H948">
            <v>0</v>
          </cell>
          <cell r="I948" t="str">
            <v>أصول متداولة</v>
          </cell>
          <cell r="J948" t="str">
            <v>ذمم_ رام بركاش ساه_4282</v>
          </cell>
          <cell r="K948">
            <v>0</v>
          </cell>
          <cell r="L948">
            <v>0</v>
          </cell>
          <cell r="M948">
            <v>31214</v>
          </cell>
          <cell r="N948">
            <v>31214</v>
          </cell>
          <cell r="O948">
            <v>0</v>
          </cell>
          <cell r="P948">
            <v>0</v>
          </cell>
          <cell r="Q948">
            <v>0</v>
          </cell>
        </row>
        <row r="949">
          <cell r="B949">
            <v>203061732</v>
          </cell>
          <cell r="C949" t="str">
            <v>أنظمة</v>
          </cell>
          <cell r="D949" t="str">
            <v>المركز المالي</v>
          </cell>
          <cell r="E949" t="str">
            <v>إلتزامات متداولة</v>
          </cell>
          <cell r="F949" t="str">
            <v>مصاريف مستحقة وأرصدة دائنة أخرى</v>
          </cell>
          <cell r="G949" t="str">
            <v>دائنون متنوعون</v>
          </cell>
          <cell r="H949">
            <v>0</v>
          </cell>
          <cell r="I949" t="str">
            <v>إلتزامات متداولة</v>
          </cell>
          <cell r="J949" t="str">
            <v>ذمم_ براديب ساه تيلي_4283</v>
          </cell>
          <cell r="K949">
            <v>0</v>
          </cell>
          <cell r="L949">
            <v>0</v>
          </cell>
          <cell r="M949">
            <v>30818</v>
          </cell>
          <cell r="N949">
            <v>30818</v>
          </cell>
          <cell r="O949">
            <v>0</v>
          </cell>
          <cell r="P949">
            <v>0</v>
          </cell>
          <cell r="Q949">
            <v>0</v>
          </cell>
        </row>
        <row r="950">
          <cell r="B950">
            <v>203061735</v>
          </cell>
          <cell r="C950" t="str">
            <v>أنظمة</v>
          </cell>
          <cell r="D950" t="str">
            <v>المركز المالي</v>
          </cell>
          <cell r="E950" t="str">
            <v>أصول متداولة</v>
          </cell>
          <cell r="F950" t="str">
            <v>مصاريف مقدمة وأرصدة مدينة أخرى (بالصافي)</v>
          </cell>
          <cell r="G950">
            <v>0</v>
          </cell>
          <cell r="H950">
            <v>0</v>
          </cell>
          <cell r="I950" t="str">
            <v>أصول متداولة</v>
          </cell>
          <cell r="J950" t="str">
            <v>ذمم_مانيرام بلباس _4286</v>
          </cell>
          <cell r="K950">
            <v>0</v>
          </cell>
          <cell r="L950">
            <v>0</v>
          </cell>
          <cell r="M950">
            <v>27231</v>
          </cell>
          <cell r="N950">
            <v>27231</v>
          </cell>
          <cell r="O950">
            <v>0</v>
          </cell>
          <cell r="P950">
            <v>0</v>
          </cell>
          <cell r="Q950">
            <v>0</v>
          </cell>
        </row>
        <row r="951">
          <cell r="B951">
            <v>203061736</v>
          </cell>
          <cell r="C951" t="str">
            <v>أنظمة</v>
          </cell>
          <cell r="D951" t="str">
            <v>المركز المالي</v>
          </cell>
          <cell r="E951" t="str">
            <v>أصول متداولة</v>
          </cell>
          <cell r="F951" t="str">
            <v>مصاريف مقدمة وأرصدة مدينة أخرى (بالصافي)</v>
          </cell>
          <cell r="G951">
            <v>0</v>
          </cell>
          <cell r="H951">
            <v>0</v>
          </cell>
          <cell r="I951" t="str">
            <v>أصول متداولة</v>
          </cell>
          <cell r="J951" t="str">
            <v>ذمم_ كول بهادور بودهوكي_ 4287</v>
          </cell>
          <cell r="K951">
            <v>0</v>
          </cell>
          <cell r="L951">
            <v>0</v>
          </cell>
          <cell r="M951">
            <v>22435</v>
          </cell>
          <cell r="N951">
            <v>22435</v>
          </cell>
          <cell r="O951">
            <v>0</v>
          </cell>
          <cell r="P951">
            <v>0</v>
          </cell>
          <cell r="Q951">
            <v>0</v>
          </cell>
        </row>
        <row r="952">
          <cell r="B952">
            <v>203061737</v>
          </cell>
          <cell r="C952" t="str">
            <v>أنظمة</v>
          </cell>
          <cell r="D952" t="str">
            <v>المركز المالي</v>
          </cell>
          <cell r="E952" t="str">
            <v>أصول متداولة</v>
          </cell>
          <cell r="F952" t="str">
            <v>مصاريف مقدمة وأرصدة مدينة أخرى (بالصافي)</v>
          </cell>
          <cell r="G952">
            <v>0</v>
          </cell>
          <cell r="H952">
            <v>0</v>
          </cell>
          <cell r="I952" t="str">
            <v>أصول متداولة</v>
          </cell>
          <cell r="J952" t="str">
            <v>ذمم _كومار ثابا _4288</v>
          </cell>
          <cell r="K952">
            <v>0</v>
          </cell>
          <cell r="L952">
            <v>0</v>
          </cell>
          <cell r="M952">
            <v>300</v>
          </cell>
          <cell r="N952">
            <v>300</v>
          </cell>
          <cell r="O952">
            <v>0</v>
          </cell>
          <cell r="P952">
            <v>0</v>
          </cell>
          <cell r="Q952">
            <v>0</v>
          </cell>
        </row>
        <row r="953">
          <cell r="B953">
            <v>203061739</v>
          </cell>
          <cell r="C953" t="str">
            <v>أنظمة</v>
          </cell>
          <cell r="D953" t="str">
            <v>المركز المالي</v>
          </cell>
          <cell r="E953" t="str">
            <v>أصول متداولة</v>
          </cell>
          <cell r="F953" t="str">
            <v>مصاريف مقدمة وأرصدة مدينة أخرى (بالصافي)</v>
          </cell>
          <cell r="G953">
            <v>0</v>
          </cell>
          <cell r="H953">
            <v>0</v>
          </cell>
          <cell r="I953" t="str">
            <v>أصول متداولة</v>
          </cell>
          <cell r="J953" t="str">
            <v>ذمم _ سومان راي_ 4290</v>
          </cell>
          <cell r="K953">
            <v>0</v>
          </cell>
          <cell r="L953">
            <v>0</v>
          </cell>
          <cell r="M953">
            <v>25145</v>
          </cell>
          <cell r="N953">
            <v>25145</v>
          </cell>
          <cell r="O953">
            <v>0</v>
          </cell>
          <cell r="P953">
            <v>0</v>
          </cell>
          <cell r="Q953">
            <v>0</v>
          </cell>
        </row>
        <row r="954">
          <cell r="B954">
            <v>203061740</v>
          </cell>
          <cell r="C954" t="str">
            <v>أنظمة</v>
          </cell>
          <cell r="D954" t="str">
            <v>المركز المالي</v>
          </cell>
          <cell r="E954" t="str">
            <v>أصول متداولة</v>
          </cell>
          <cell r="F954" t="str">
            <v>مصاريف مقدمة وأرصدة مدينة أخرى (بالصافي)</v>
          </cell>
          <cell r="G954">
            <v>0</v>
          </cell>
          <cell r="H954">
            <v>0</v>
          </cell>
          <cell r="I954" t="str">
            <v>أصول متداولة</v>
          </cell>
          <cell r="J954" t="str">
            <v>فيم بهادور بك_4291</v>
          </cell>
          <cell r="K954">
            <v>0</v>
          </cell>
          <cell r="L954">
            <v>0</v>
          </cell>
          <cell r="M954">
            <v>20642</v>
          </cell>
          <cell r="N954">
            <v>20642</v>
          </cell>
          <cell r="O954">
            <v>0</v>
          </cell>
          <cell r="P954">
            <v>0</v>
          </cell>
          <cell r="Q954">
            <v>0</v>
          </cell>
        </row>
        <row r="955">
          <cell r="B955">
            <v>203061742</v>
          </cell>
          <cell r="C955" t="str">
            <v>أنظمة</v>
          </cell>
          <cell r="D955" t="str">
            <v>المركز المالي</v>
          </cell>
          <cell r="E955" t="str">
            <v>أصول متداولة</v>
          </cell>
          <cell r="F955" t="str">
            <v>مصاريف مقدمة وأرصدة مدينة أخرى (بالصافي)</v>
          </cell>
          <cell r="G955">
            <v>0</v>
          </cell>
          <cell r="H955">
            <v>0</v>
          </cell>
          <cell r="I955" t="str">
            <v>أصول متداولة</v>
          </cell>
          <cell r="J955" t="str">
            <v>ذمم _بال دهان ماجار_4293</v>
          </cell>
          <cell r="K955">
            <v>0</v>
          </cell>
          <cell r="L955">
            <v>0</v>
          </cell>
          <cell r="M955">
            <v>24730</v>
          </cell>
          <cell r="N955">
            <v>24730</v>
          </cell>
          <cell r="O955">
            <v>0</v>
          </cell>
          <cell r="P955">
            <v>0</v>
          </cell>
          <cell r="Q955">
            <v>0</v>
          </cell>
        </row>
        <row r="956">
          <cell r="B956">
            <v>203061743</v>
          </cell>
          <cell r="C956" t="str">
            <v>أنظمة</v>
          </cell>
          <cell r="D956" t="str">
            <v>المركز المالي</v>
          </cell>
          <cell r="E956" t="str">
            <v>أصول متداولة</v>
          </cell>
          <cell r="F956" t="str">
            <v>مصاريف مقدمة وأرصدة مدينة أخرى (بالصافي)</v>
          </cell>
          <cell r="G956">
            <v>0</v>
          </cell>
          <cell r="H956">
            <v>0</v>
          </cell>
          <cell r="I956" t="str">
            <v>أصول متداولة</v>
          </cell>
          <cell r="J956" t="str">
            <v>ذمم_ اودابا ثابا _4294</v>
          </cell>
          <cell r="K956">
            <v>0</v>
          </cell>
          <cell r="L956">
            <v>0</v>
          </cell>
          <cell r="M956">
            <v>25248</v>
          </cell>
          <cell r="N956">
            <v>25248</v>
          </cell>
          <cell r="O956">
            <v>0</v>
          </cell>
          <cell r="P956">
            <v>0</v>
          </cell>
          <cell r="Q956">
            <v>0</v>
          </cell>
        </row>
        <row r="957">
          <cell r="B957">
            <v>203061744</v>
          </cell>
          <cell r="C957" t="str">
            <v>أنظمة</v>
          </cell>
          <cell r="D957" t="str">
            <v>المركز المالي</v>
          </cell>
          <cell r="E957" t="str">
            <v>أصول متداولة</v>
          </cell>
          <cell r="F957" t="str">
            <v>مصاريف مقدمة وأرصدة مدينة أخرى (بالصافي)</v>
          </cell>
          <cell r="G957">
            <v>0</v>
          </cell>
          <cell r="H957">
            <v>0</v>
          </cell>
          <cell r="I957" t="str">
            <v>أصول متداولة</v>
          </cell>
          <cell r="J957" t="str">
            <v>ذمم_ هاني رجب فرج غنيم الصيرفي_4295</v>
          </cell>
          <cell r="K957">
            <v>0</v>
          </cell>
          <cell r="L957">
            <v>0</v>
          </cell>
          <cell r="M957">
            <v>50596</v>
          </cell>
          <cell r="N957">
            <v>50596</v>
          </cell>
          <cell r="O957">
            <v>0</v>
          </cell>
          <cell r="P957">
            <v>0</v>
          </cell>
          <cell r="Q957">
            <v>0</v>
          </cell>
        </row>
        <row r="958">
          <cell r="B958">
            <v>203061746</v>
          </cell>
          <cell r="C958" t="str">
            <v>أنظمة</v>
          </cell>
          <cell r="D958" t="str">
            <v>المركز المالي</v>
          </cell>
          <cell r="E958" t="str">
            <v>أصول متداولة</v>
          </cell>
          <cell r="F958" t="str">
            <v>مصاريف مقدمة وأرصدة مدينة أخرى (بالصافي)</v>
          </cell>
          <cell r="G958">
            <v>0</v>
          </cell>
          <cell r="H958">
            <v>0</v>
          </cell>
          <cell r="I958" t="str">
            <v>أصول متداولة</v>
          </cell>
          <cell r="J958" t="str">
            <v>ذمم_ عزت عفيفي صابر البحيري_4297</v>
          </cell>
          <cell r="K958">
            <v>0</v>
          </cell>
          <cell r="L958">
            <v>0</v>
          </cell>
          <cell r="M958">
            <v>65864</v>
          </cell>
          <cell r="N958">
            <v>65864</v>
          </cell>
          <cell r="O958">
            <v>0</v>
          </cell>
          <cell r="P958">
            <v>0</v>
          </cell>
          <cell r="Q958">
            <v>0</v>
          </cell>
        </row>
        <row r="959">
          <cell r="B959">
            <v>203061747</v>
          </cell>
          <cell r="C959" t="str">
            <v>أنظمة</v>
          </cell>
          <cell r="D959" t="str">
            <v>المركز المالي</v>
          </cell>
          <cell r="E959" t="str">
            <v>أصول متداولة</v>
          </cell>
          <cell r="F959" t="str">
            <v>مصاريف مقدمة وأرصدة مدينة أخرى (بالصافي)</v>
          </cell>
          <cell r="G959">
            <v>0</v>
          </cell>
          <cell r="H959">
            <v>0</v>
          </cell>
          <cell r="I959" t="str">
            <v>أصول متداولة</v>
          </cell>
          <cell r="J959" t="str">
            <v>ذمم _ نبيل محمد ابراهيم سالمان _4298</v>
          </cell>
          <cell r="K959">
            <v>0</v>
          </cell>
          <cell r="L959">
            <v>0</v>
          </cell>
          <cell r="M959">
            <v>75371</v>
          </cell>
          <cell r="N959">
            <v>75371</v>
          </cell>
          <cell r="O959">
            <v>0</v>
          </cell>
          <cell r="P959">
            <v>0</v>
          </cell>
          <cell r="Q959">
            <v>0</v>
          </cell>
        </row>
        <row r="960">
          <cell r="B960">
            <v>203061748</v>
          </cell>
          <cell r="C960" t="str">
            <v>أنظمة</v>
          </cell>
          <cell r="D960" t="str">
            <v>المركز المالي</v>
          </cell>
          <cell r="E960" t="str">
            <v>أصول متداولة</v>
          </cell>
          <cell r="F960" t="str">
            <v>مصاريف مقدمة وأرصدة مدينة أخرى (بالصافي)</v>
          </cell>
          <cell r="G960">
            <v>0</v>
          </cell>
          <cell r="H960">
            <v>0</v>
          </cell>
          <cell r="I960" t="str">
            <v>أصول متداولة</v>
          </cell>
          <cell r="J960" t="str">
            <v>ذمم _ محمد محمد حسن سليم _4318</v>
          </cell>
          <cell r="K960">
            <v>0</v>
          </cell>
          <cell r="L960">
            <v>0</v>
          </cell>
          <cell r="M960">
            <v>86092</v>
          </cell>
          <cell r="N960">
            <v>86092</v>
          </cell>
          <cell r="O960">
            <v>0</v>
          </cell>
          <cell r="P960">
            <v>0</v>
          </cell>
          <cell r="Q960">
            <v>0</v>
          </cell>
        </row>
        <row r="961">
          <cell r="B961">
            <v>203061750</v>
          </cell>
          <cell r="C961" t="str">
            <v>أنظمة</v>
          </cell>
          <cell r="D961" t="str">
            <v>المركز المالي</v>
          </cell>
          <cell r="E961" t="str">
            <v>إلتزامات متداولة</v>
          </cell>
          <cell r="F961" t="str">
            <v>مصاريف مستحقة وأرصدة دائنة أخرى</v>
          </cell>
          <cell r="G961" t="str">
            <v>دائنون متنوعون</v>
          </cell>
          <cell r="H961">
            <v>0</v>
          </cell>
          <cell r="I961" t="str">
            <v>إلتزامات متداولة</v>
          </cell>
          <cell r="J961" t="str">
            <v>ذمم _ السيد درويش مصطفى سويلم _4321</v>
          </cell>
          <cell r="K961">
            <v>0</v>
          </cell>
          <cell r="L961">
            <v>0</v>
          </cell>
          <cell r="M961">
            <v>58259</v>
          </cell>
          <cell r="N961">
            <v>58259</v>
          </cell>
          <cell r="O961">
            <v>0</v>
          </cell>
          <cell r="P961">
            <v>0</v>
          </cell>
          <cell r="Q961">
            <v>0</v>
          </cell>
        </row>
        <row r="962">
          <cell r="B962">
            <v>203061751</v>
          </cell>
          <cell r="C962" t="str">
            <v>أنظمة</v>
          </cell>
          <cell r="D962" t="str">
            <v>المركز المالي</v>
          </cell>
          <cell r="E962" t="str">
            <v>أصول متداولة</v>
          </cell>
          <cell r="F962" t="str">
            <v>مصاريف مقدمة وأرصدة مدينة أخرى (بالصافي)</v>
          </cell>
          <cell r="G962">
            <v>0</v>
          </cell>
          <cell r="H962">
            <v>0</v>
          </cell>
          <cell r="I962" t="str">
            <v>أصول متداولة</v>
          </cell>
          <cell r="J962" t="str">
            <v>ذمم_ يوسف محمد احمد الشامي_ 4279</v>
          </cell>
          <cell r="K962">
            <v>0</v>
          </cell>
          <cell r="L962">
            <v>0</v>
          </cell>
          <cell r="M962">
            <v>23396</v>
          </cell>
          <cell r="N962">
            <v>23396</v>
          </cell>
          <cell r="O962">
            <v>0</v>
          </cell>
          <cell r="P962">
            <v>0</v>
          </cell>
          <cell r="Q962">
            <v>0</v>
          </cell>
        </row>
        <row r="963">
          <cell r="B963">
            <v>203061753</v>
          </cell>
          <cell r="C963" t="str">
            <v>أنظمة</v>
          </cell>
          <cell r="D963" t="str">
            <v>المركز المالي</v>
          </cell>
          <cell r="E963" t="str">
            <v>أصول متداولة</v>
          </cell>
          <cell r="F963" t="str">
            <v>مصاريف مقدمة وأرصدة مدينة أخرى (بالصافي)</v>
          </cell>
          <cell r="G963">
            <v>0</v>
          </cell>
          <cell r="H963">
            <v>0</v>
          </cell>
          <cell r="I963" t="str">
            <v>أصول متداولة</v>
          </cell>
          <cell r="J963" t="str">
            <v>ذمم_ امين حسن احمد عبدالعال_4300</v>
          </cell>
          <cell r="K963">
            <v>0</v>
          </cell>
          <cell r="L963">
            <v>0</v>
          </cell>
          <cell r="M963">
            <v>60364.25</v>
          </cell>
          <cell r="N963">
            <v>60364.25</v>
          </cell>
          <cell r="O963">
            <v>0</v>
          </cell>
          <cell r="P963">
            <v>0</v>
          </cell>
          <cell r="Q963">
            <v>0</v>
          </cell>
        </row>
        <row r="964">
          <cell r="B964">
            <v>203061757</v>
          </cell>
          <cell r="C964" t="str">
            <v>أنظمة</v>
          </cell>
          <cell r="D964" t="str">
            <v>المركز المالي</v>
          </cell>
          <cell r="E964" t="str">
            <v>أصول متداولة</v>
          </cell>
          <cell r="F964" t="str">
            <v>مصاريف مقدمة وأرصدة مدينة أخرى (بالصافي)</v>
          </cell>
          <cell r="G964" t="str">
            <v>مدينون متنوعون</v>
          </cell>
          <cell r="H964">
            <v>0</v>
          </cell>
          <cell r="I964" t="str">
            <v>أصول متداولة</v>
          </cell>
          <cell r="J964" t="str">
            <v>ذمم_ محمد اسماعيل محمد شريف_4304</v>
          </cell>
          <cell r="K964">
            <v>0</v>
          </cell>
          <cell r="L964">
            <v>0</v>
          </cell>
          <cell r="M964">
            <v>22808</v>
          </cell>
          <cell r="N964">
            <v>22808</v>
          </cell>
          <cell r="O964">
            <v>0</v>
          </cell>
          <cell r="P964">
            <v>0</v>
          </cell>
          <cell r="Q964">
            <v>0</v>
          </cell>
        </row>
        <row r="965">
          <cell r="B965">
            <v>203061758</v>
          </cell>
          <cell r="C965" t="str">
            <v>أنظمة</v>
          </cell>
          <cell r="D965" t="str">
            <v>المركز المالي</v>
          </cell>
          <cell r="E965" t="str">
            <v>إلتزامات متداولة</v>
          </cell>
          <cell r="F965" t="str">
            <v>مصاريف مستحقة وأرصدة دائنة أخرى</v>
          </cell>
          <cell r="G965" t="str">
            <v>دائنون متنوعون</v>
          </cell>
          <cell r="H965">
            <v>0</v>
          </cell>
          <cell r="I965" t="str">
            <v>إلتزامات متداولة</v>
          </cell>
          <cell r="J965" t="str">
            <v>ذمم_انس احمد ظاهر خان _4305</v>
          </cell>
          <cell r="K965">
            <v>0</v>
          </cell>
          <cell r="L965">
            <v>0</v>
          </cell>
          <cell r="M965">
            <v>42400</v>
          </cell>
          <cell r="N965">
            <v>42400</v>
          </cell>
          <cell r="O965">
            <v>0</v>
          </cell>
          <cell r="P965">
            <v>0</v>
          </cell>
          <cell r="Q965">
            <v>0</v>
          </cell>
        </row>
        <row r="966">
          <cell r="B966">
            <v>203061760</v>
          </cell>
          <cell r="C966" t="str">
            <v>أنظمة</v>
          </cell>
          <cell r="D966" t="str">
            <v>المركز المالي</v>
          </cell>
          <cell r="E966" t="str">
            <v>أصول متداولة</v>
          </cell>
          <cell r="F966" t="str">
            <v>مصاريف مقدمة وأرصدة مدينة أخرى (بالصافي)</v>
          </cell>
          <cell r="G966">
            <v>0</v>
          </cell>
          <cell r="H966">
            <v>0</v>
          </cell>
          <cell r="I966" t="str">
            <v>أصول متداولة</v>
          </cell>
          <cell r="J966" t="str">
            <v>ذمم_ محمد ظافر اقبال وحيد بخش _4307</v>
          </cell>
          <cell r="K966">
            <v>0</v>
          </cell>
          <cell r="L966">
            <v>0</v>
          </cell>
          <cell r="M966">
            <v>19530</v>
          </cell>
          <cell r="N966">
            <v>19530</v>
          </cell>
          <cell r="O966">
            <v>0</v>
          </cell>
          <cell r="P966">
            <v>0</v>
          </cell>
          <cell r="Q966">
            <v>0</v>
          </cell>
        </row>
        <row r="967">
          <cell r="B967">
            <v>203061762</v>
          </cell>
          <cell r="C967" t="str">
            <v>أنظمة</v>
          </cell>
          <cell r="D967" t="str">
            <v>المركز المالي</v>
          </cell>
          <cell r="E967" t="str">
            <v>أصول متداولة</v>
          </cell>
          <cell r="F967" t="str">
            <v>مصاريف مقدمة وأرصدة مدينة أخرى (بالصافي)</v>
          </cell>
          <cell r="G967">
            <v>0</v>
          </cell>
          <cell r="H967">
            <v>0</v>
          </cell>
          <cell r="I967" t="str">
            <v>أصول متداولة</v>
          </cell>
          <cell r="J967" t="str">
            <v>ذمم_ نجيب الله فرمان علي خان _4309</v>
          </cell>
          <cell r="K967">
            <v>0</v>
          </cell>
          <cell r="L967">
            <v>0</v>
          </cell>
          <cell r="M967">
            <v>20636</v>
          </cell>
          <cell r="N967">
            <v>20636</v>
          </cell>
          <cell r="O967">
            <v>0</v>
          </cell>
          <cell r="P967">
            <v>0</v>
          </cell>
          <cell r="Q967">
            <v>0</v>
          </cell>
        </row>
        <row r="968">
          <cell r="B968">
            <v>203061763</v>
          </cell>
          <cell r="C968" t="str">
            <v>أنظمة</v>
          </cell>
          <cell r="D968" t="str">
            <v>المركز المالي</v>
          </cell>
          <cell r="E968" t="str">
            <v>أصول متداولة</v>
          </cell>
          <cell r="F968" t="str">
            <v>مصاريف مقدمة وأرصدة مدينة أخرى (بالصافي)</v>
          </cell>
          <cell r="G968">
            <v>0</v>
          </cell>
          <cell r="H968">
            <v>0</v>
          </cell>
          <cell r="I968" t="str">
            <v>أصول متداولة</v>
          </cell>
          <cell r="J968" t="str">
            <v>ذمم _ ماتلوب حسين محمد حنيف_4310</v>
          </cell>
          <cell r="K968">
            <v>0</v>
          </cell>
          <cell r="L968">
            <v>0</v>
          </cell>
          <cell r="M968">
            <v>19243</v>
          </cell>
          <cell r="N968">
            <v>19243</v>
          </cell>
          <cell r="O968">
            <v>0</v>
          </cell>
          <cell r="P968">
            <v>0</v>
          </cell>
          <cell r="Q968">
            <v>0</v>
          </cell>
        </row>
        <row r="969">
          <cell r="B969">
            <v>203061764</v>
          </cell>
          <cell r="C969" t="str">
            <v>أنظمة</v>
          </cell>
          <cell r="D969" t="str">
            <v>المركز المالي</v>
          </cell>
          <cell r="E969" t="str">
            <v>أصول متداولة</v>
          </cell>
          <cell r="F969" t="str">
            <v>مصاريف مقدمة وأرصدة مدينة أخرى (بالصافي)</v>
          </cell>
          <cell r="G969">
            <v>0</v>
          </cell>
          <cell r="H969">
            <v>0</v>
          </cell>
          <cell r="I969" t="str">
            <v>أصول متداولة</v>
          </cell>
          <cell r="J969" t="str">
            <v>ذمم _ مجاهد شاه زجاهات علي شاه _4311</v>
          </cell>
          <cell r="K969">
            <v>0</v>
          </cell>
          <cell r="L969">
            <v>0</v>
          </cell>
          <cell r="M969">
            <v>27400</v>
          </cell>
          <cell r="N969">
            <v>27400</v>
          </cell>
          <cell r="O969">
            <v>0</v>
          </cell>
          <cell r="P969">
            <v>0</v>
          </cell>
          <cell r="Q969">
            <v>0</v>
          </cell>
        </row>
        <row r="970">
          <cell r="B970">
            <v>203061765</v>
          </cell>
          <cell r="C970" t="str">
            <v>أنظمة</v>
          </cell>
          <cell r="D970" t="str">
            <v>المركز المالي</v>
          </cell>
          <cell r="E970" t="str">
            <v>أصول متداولة</v>
          </cell>
          <cell r="F970" t="str">
            <v>مصاريف مقدمة وأرصدة مدينة أخرى (بالصافي)</v>
          </cell>
          <cell r="G970">
            <v>0</v>
          </cell>
          <cell r="H970">
            <v>0</v>
          </cell>
          <cell r="I970" t="str">
            <v>أصول متداولة</v>
          </cell>
          <cell r="J970" t="str">
            <v>ذمم_ نعمان علي يارده علي خان _4312</v>
          </cell>
          <cell r="K970">
            <v>0</v>
          </cell>
          <cell r="L970">
            <v>0</v>
          </cell>
          <cell r="M970">
            <v>27159</v>
          </cell>
          <cell r="N970">
            <v>27159</v>
          </cell>
          <cell r="O970">
            <v>0</v>
          </cell>
          <cell r="P970">
            <v>0</v>
          </cell>
          <cell r="Q970">
            <v>0</v>
          </cell>
        </row>
        <row r="971">
          <cell r="B971">
            <v>203061767</v>
          </cell>
          <cell r="C971" t="str">
            <v>أنظمة</v>
          </cell>
          <cell r="D971" t="str">
            <v>المركز المالي</v>
          </cell>
          <cell r="E971" t="str">
            <v>إلتزامات متداولة</v>
          </cell>
          <cell r="F971" t="str">
            <v>مصاريف مستحقة وأرصدة دائنة أخرى</v>
          </cell>
          <cell r="G971" t="str">
            <v>دائنون متنوعون</v>
          </cell>
          <cell r="H971">
            <v>0</v>
          </cell>
          <cell r="I971" t="str">
            <v>إلتزامات متداولة</v>
          </cell>
          <cell r="J971" t="str">
            <v>ذمم _ محمد اشفق شاه مراد خان _4314</v>
          </cell>
          <cell r="K971">
            <v>0</v>
          </cell>
          <cell r="L971">
            <v>0</v>
          </cell>
          <cell r="M971">
            <v>363</v>
          </cell>
          <cell r="N971">
            <v>363</v>
          </cell>
          <cell r="O971">
            <v>0</v>
          </cell>
          <cell r="P971">
            <v>0</v>
          </cell>
          <cell r="Q971">
            <v>0</v>
          </cell>
        </row>
        <row r="972">
          <cell r="B972">
            <v>203061768</v>
          </cell>
          <cell r="C972" t="str">
            <v>أنظمة</v>
          </cell>
          <cell r="D972" t="str">
            <v>المركز المالي</v>
          </cell>
          <cell r="E972" t="str">
            <v>أصول متداولة</v>
          </cell>
          <cell r="F972" t="str">
            <v>مصاريف مقدمة وأرصدة مدينة أخرى (بالصافي)</v>
          </cell>
          <cell r="G972">
            <v>0</v>
          </cell>
          <cell r="H972">
            <v>0</v>
          </cell>
          <cell r="I972" t="str">
            <v>أصول متداولة</v>
          </cell>
          <cell r="J972" t="str">
            <v>علي صادق محمد صادق_4315</v>
          </cell>
          <cell r="K972">
            <v>0</v>
          </cell>
          <cell r="L972">
            <v>0</v>
          </cell>
          <cell r="M972">
            <v>21235</v>
          </cell>
          <cell r="N972">
            <v>21235</v>
          </cell>
          <cell r="O972">
            <v>0</v>
          </cell>
          <cell r="P972">
            <v>0</v>
          </cell>
          <cell r="Q972">
            <v>0</v>
          </cell>
        </row>
        <row r="973">
          <cell r="B973">
            <v>203061770</v>
          </cell>
          <cell r="C973" t="str">
            <v>أنظمة</v>
          </cell>
          <cell r="D973" t="str">
            <v>المركز المالي</v>
          </cell>
          <cell r="E973" t="str">
            <v>أصول متداولة</v>
          </cell>
          <cell r="F973" t="str">
            <v>مصاريف مقدمة وأرصدة مدينة أخرى (بالصافي)</v>
          </cell>
          <cell r="G973">
            <v>0</v>
          </cell>
          <cell r="H973">
            <v>0</v>
          </cell>
          <cell r="I973" t="str">
            <v>أصول متداولة</v>
          </cell>
          <cell r="J973" t="str">
            <v>ذمم _ رام سودهار شارما _4317</v>
          </cell>
          <cell r="K973">
            <v>0</v>
          </cell>
          <cell r="L973">
            <v>0</v>
          </cell>
          <cell r="M973">
            <v>65991</v>
          </cell>
          <cell r="N973">
            <v>65991</v>
          </cell>
          <cell r="O973">
            <v>0</v>
          </cell>
          <cell r="P973">
            <v>0</v>
          </cell>
          <cell r="Q973">
            <v>0</v>
          </cell>
        </row>
        <row r="974">
          <cell r="B974">
            <v>203061771</v>
          </cell>
          <cell r="C974" t="str">
            <v>أنظمة</v>
          </cell>
          <cell r="D974" t="str">
            <v>المركز المالي</v>
          </cell>
          <cell r="E974" t="str">
            <v>أصول متداولة</v>
          </cell>
          <cell r="F974" t="str">
            <v>مصاريف مقدمة وأرصدة مدينة أخرى (بالصافي)</v>
          </cell>
          <cell r="G974">
            <v>0</v>
          </cell>
          <cell r="H974">
            <v>0</v>
          </cell>
          <cell r="I974" t="str">
            <v>أصول متداولة</v>
          </cell>
          <cell r="J974" t="str">
            <v>ذمم _ خالد صديق الحوتى _1089</v>
          </cell>
          <cell r="K974">
            <v>0</v>
          </cell>
          <cell r="L974">
            <v>0</v>
          </cell>
          <cell r="M974">
            <v>222042</v>
          </cell>
          <cell r="N974">
            <v>222042</v>
          </cell>
          <cell r="O974">
            <v>0</v>
          </cell>
          <cell r="P974">
            <v>0</v>
          </cell>
          <cell r="Q974">
            <v>0</v>
          </cell>
        </row>
        <row r="975">
          <cell r="B975">
            <v>203061773</v>
          </cell>
          <cell r="C975" t="str">
            <v>أنظمة</v>
          </cell>
          <cell r="D975" t="str">
            <v>المركز المالي</v>
          </cell>
          <cell r="E975" t="str">
            <v>أصول متداولة</v>
          </cell>
          <cell r="F975" t="str">
            <v>مصاريف مقدمة وأرصدة مدينة أخرى (بالصافي)</v>
          </cell>
          <cell r="G975">
            <v>0</v>
          </cell>
          <cell r="H975">
            <v>0</v>
          </cell>
          <cell r="I975" t="str">
            <v>أصول متداولة</v>
          </cell>
          <cell r="J975" t="str">
            <v>ذمم _ محمد احسان الله صديق_4319</v>
          </cell>
          <cell r="K975">
            <v>0</v>
          </cell>
          <cell r="L975">
            <v>0</v>
          </cell>
          <cell r="M975">
            <v>45795</v>
          </cell>
          <cell r="N975">
            <v>45795</v>
          </cell>
          <cell r="O975">
            <v>0</v>
          </cell>
          <cell r="P975">
            <v>0</v>
          </cell>
          <cell r="Q975">
            <v>0</v>
          </cell>
        </row>
        <row r="976">
          <cell r="B976">
            <v>203061779</v>
          </cell>
          <cell r="C976" t="str">
            <v>أنظمة</v>
          </cell>
          <cell r="D976" t="str">
            <v>المركز المالي</v>
          </cell>
          <cell r="E976" t="str">
            <v>أصول متداولة</v>
          </cell>
          <cell r="F976" t="str">
            <v>مصاريف مقدمة وأرصدة مدينة أخرى (بالصافي)</v>
          </cell>
          <cell r="G976">
            <v>0</v>
          </cell>
          <cell r="H976">
            <v>0</v>
          </cell>
          <cell r="I976" t="str">
            <v>أصول متداولة</v>
          </cell>
          <cell r="J976" t="str">
            <v>ذمم_ ابراهيم محمد ابراهيم الرفاعى _ 1092</v>
          </cell>
          <cell r="K976">
            <v>0</v>
          </cell>
          <cell r="L976">
            <v>0</v>
          </cell>
          <cell r="M976">
            <v>382261.3</v>
          </cell>
          <cell r="N976">
            <v>382261.3</v>
          </cell>
          <cell r="O976">
            <v>0</v>
          </cell>
          <cell r="P976">
            <v>0</v>
          </cell>
          <cell r="Q976">
            <v>0</v>
          </cell>
        </row>
        <row r="977">
          <cell r="B977">
            <v>203061780</v>
          </cell>
          <cell r="C977" t="str">
            <v>أنظمة</v>
          </cell>
          <cell r="D977" t="str">
            <v>المركز المالي</v>
          </cell>
          <cell r="E977" t="str">
            <v>أصول متداولة</v>
          </cell>
          <cell r="F977" t="str">
            <v>مصاريف مقدمة وأرصدة مدينة أخرى (بالصافي)</v>
          </cell>
          <cell r="G977">
            <v>0</v>
          </cell>
          <cell r="H977">
            <v>0</v>
          </cell>
          <cell r="I977" t="str">
            <v>أصول متداولة</v>
          </cell>
          <cell r="J977" t="str">
            <v>ذمم_ مبشر صابر شيما _ 1093</v>
          </cell>
          <cell r="K977">
            <v>0</v>
          </cell>
          <cell r="L977">
            <v>0</v>
          </cell>
          <cell r="M977">
            <v>108654</v>
          </cell>
          <cell r="N977">
            <v>108654</v>
          </cell>
          <cell r="O977">
            <v>0</v>
          </cell>
          <cell r="P977">
            <v>0</v>
          </cell>
          <cell r="Q977">
            <v>0</v>
          </cell>
        </row>
        <row r="978">
          <cell r="B978">
            <v>203061782</v>
          </cell>
          <cell r="C978" t="str">
            <v>أنظمة</v>
          </cell>
          <cell r="D978" t="str">
            <v>المركز المالي</v>
          </cell>
          <cell r="E978" t="str">
            <v>إلتزامات متداولة</v>
          </cell>
          <cell r="F978" t="str">
            <v>مصاريف مستحقة وأرصدة دائنة أخرى</v>
          </cell>
          <cell r="G978" t="str">
            <v>دائنون متنوعون</v>
          </cell>
          <cell r="H978">
            <v>0</v>
          </cell>
          <cell r="I978" t="str">
            <v>إلتزامات متداولة</v>
          </cell>
          <cell r="J978" t="str">
            <v>ذمم_ محمد ارشاد اريان ثهوبي _ 1095</v>
          </cell>
          <cell r="K978">
            <v>0</v>
          </cell>
          <cell r="L978">
            <v>0</v>
          </cell>
          <cell r="M978">
            <v>199645</v>
          </cell>
          <cell r="N978">
            <v>199645</v>
          </cell>
          <cell r="O978">
            <v>0</v>
          </cell>
          <cell r="P978">
            <v>0</v>
          </cell>
          <cell r="Q978">
            <v>0</v>
          </cell>
        </row>
        <row r="979">
          <cell r="B979">
            <v>203061785</v>
          </cell>
          <cell r="C979" t="str">
            <v>أنظمة</v>
          </cell>
          <cell r="D979" t="str">
            <v>المركز المالي</v>
          </cell>
          <cell r="E979" t="str">
            <v>أصول متداولة</v>
          </cell>
          <cell r="F979" t="str">
            <v>مصاريف مقدمة وأرصدة مدينة أخرى (بالصافي)</v>
          </cell>
          <cell r="G979">
            <v>0</v>
          </cell>
          <cell r="H979">
            <v>0</v>
          </cell>
          <cell r="I979" t="str">
            <v>أصول متداولة</v>
          </cell>
          <cell r="J979" t="str">
            <v>ذمم_  أسامة محمد عبد الظاهر  _ 4323</v>
          </cell>
          <cell r="K979">
            <v>0</v>
          </cell>
          <cell r="L979">
            <v>0</v>
          </cell>
          <cell r="M979">
            <v>30620</v>
          </cell>
          <cell r="N979">
            <v>30620</v>
          </cell>
          <cell r="O979">
            <v>0</v>
          </cell>
          <cell r="P979">
            <v>0</v>
          </cell>
          <cell r="Q979">
            <v>0</v>
          </cell>
        </row>
        <row r="980">
          <cell r="B980">
            <v>203061786</v>
          </cell>
          <cell r="C980" t="str">
            <v>أنظمة</v>
          </cell>
          <cell r="D980" t="str">
            <v>المركز المالي</v>
          </cell>
          <cell r="E980" t="str">
            <v>أصول متداولة</v>
          </cell>
          <cell r="F980" t="str">
            <v>مصاريف مقدمة وأرصدة مدينة أخرى (بالصافي)</v>
          </cell>
          <cell r="G980">
            <v>0</v>
          </cell>
          <cell r="H980">
            <v>0</v>
          </cell>
          <cell r="I980" t="str">
            <v>أصول متداولة</v>
          </cell>
          <cell r="J980" t="str">
            <v>ذمم_محمد ياسر ابوسريع  _ 4324</v>
          </cell>
          <cell r="K980">
            <v>0</v>
          </cell>
          <cell r="L980">
            <v>0</v>
          </cell>
          <cell r="M980">
            <v>45449</v>
          </cell>
          <cell r="N980">
            <v>45449</v>
          </cell>
          <cell r="O980">
            <v>0</v>
          </cell>
          <cell r="P980">
            <v>0</v>
          </cell>
          <cell r="Q980">
            <v>0</v>
          </cell>
        </row>
        <row r="981">
          <cell r="B981">
            <v>203061787</v>
          </cell>
          <cell r="C981" t="str">
            <v>أنظمة</v>
          </cell>
          <cell r="D981" t="str">
            <v>المركز المالي</v>
          </cell>
          <cell r="E981" t="str">
            <v>أصول متداولة</v>
          </cell>
          <cell r="F981" t="str">
            <v>مصاريف مقدمة وأرصدة مدينة أخرى (بالصافي)</v>
          </cell>
          <cell r="G981">
            <v>0</v>
          </cell>
          <cell r="H981">
            <v>0</v>
          </cell>
          <cell r="I981" t="str">
            <v>أصول متداولة</v>
          </cell>
          <cell r="J981" t="str">
            <v>ذمم_حمدي سيف النصر علي   _ 4325</v>
          </cell>
          <cell r="K981">
            <v>0</v>
          </cell>
          <cell r="L981">
            <v>0</v>
          </cell>
          <cell r="M981">
            <v>100551</v>
          </cell>
          <cell r="N981">
            <v>100551</v>
          </cell>
          <cell r="O981">
            <v>0</v>
          </cell>
          <cell r="P981">
            <v>0</v>
          </cell>
          <cell r="Q981">
            <v>0</v>
          </cell>
        </row>
        <row r="982">
          <cell r="B982">
            <v>203061788</v>
          </cell>
          <cell r="C982" t="str">
            <v>أنظمة</v>
          </cell>
          <cell r="D982" t="str">
            <v>المركز المالي</v>
          </cell>
          <cell r="E982" t="str">
            <v>إلتزامات متداولة</v>
          </cell>
          <cell r="F982" t="str">
            <v>مصاريف مستحقة وأرصدة دائنة أخرى</v>
          </cell>
          <cell r="G982" t="str">
            <v>دائنون متنوعون</v>
          </cell>
          <cell r="H982">
            <v>0</v>
          </cell>
          <cell r="I982" t="str">
            <v>إلتزامات متداولة</v>
          </cell>
          <cell r="J982" t="str">
            <v>ذمم_ محمد ارشد عبد المنان   _ 4326</v>
          </cell>
          <cell r="K982">
            <v>0</v>
          </cell>
          <cell r="L982">
            <v>0</v>
          </cell>
          <cell r="M982">
            <v>4467</v>
          </cell>
          <cell r="N982">
            <v>4467</v>
          </cell>
          <cell r="O982">
            <v>0</v>
          </cell>
          <cell r="P982">
            <v>0</v>
          </cell>
          <cell r="Q982">
            <v>0</v>
          </cell>
        </row>
        <row r="983">
          <cell r="B983">
            <v>203061789</v>
          </cell>
          <cell r="C983" t="str">
            <v>أنظمة</v>
          </cell>
          <cell r="D983" t="str">
            <v>المركز المالي</v>
          </cell>
          <cell r="E983" t="str">
            <v>أصول متداولة</v>
          </cell>
          <cell r="F983" t="str">
            <v>مصاريف مقدمة وأرصدة مدينة أخرى (بالصافي)</v>
          </cell>
          <cell r="G983">
            <v>0</v>
          </cell>
          <cell r="H983">
            <v>0</v>
          </cell>
          <cell r="I983" t="str">
            <v>أصول متداولة</v>
          </cell>
          <cell r="J983" t="str">
            <v>ذمم_ امجد حسين  _ 4327</v>
          </cell>
          <cell r="K983">
            <v>0</v>
          </cell>
          <cell r="L983">
            <v>0</v>
          </cell>
          <cell r="M983">
            <v>25284</v>
          </cell>
          <cell r="N983">
            <v>25284</v>
          </cell>
          <cell r="O983">
            <v>0</v>
          </cell>
          <cell r="P983">
            <v>0</v>
          </cell>
          <cell r="Q983">
            <v>0</v>
          </cell>
        </row>
        <row r="984">
          <cell r="B984">
            <v>203061791</v>
          </cell>
          <cell r="C984" t="str">
            <v>أنظمة</v>
          </cell>
          <cell r="D984" t="str">
            <v>المركز المالي</v>
          </cell>
          <cell r="E984" t="str">
            <v>أصول متداولة</v>
          </cell>
          <cell r="F984" t="str">
            <v>مصاريف مقدمة وأرصدة مدينة أخرى (بالصافي)</v>
          </cell>
          <cell r="G984">
            <v>0</v>
          </cell>
          <cell r="H984">
            <v>0</v>
          </cell>
          <cell r="I984" t="str">
            <v>أصول متداولة</v>
          </cell>
          <cell r="J984" t="str">
            <v>ذمم_ عبد السلام مازى _ 4329</v>
          </cell>
          <cell r="K984">
            <v>0</v>
          </cell>
          <cell r="L984">
            <v>0</v>
          </cell>
          <cell r="M984">
            <v>24148</v>
          </cell>
          <cell r="N984">
            <v>24148</v>
          </cell>
          <cell r="O984">
            <v>0</v>
          </cell>
          <cell r="P984">
            <v>0</v>
          </cell>
          <cell r="Q984">
            <v>0</v>
          </cell>
        </row>
        <row r="985">
          <cell r="B985">
            <v>203061792</v>
          </cell>
          <cell r="C985" t="str">
            <v>أنظمة</v>
          </cell>
          <cell r="D985" t="str">
            <v>المركز المالي</v>
          </cell>
          <cell r="E985" t="str">
            <v>أصول متداولة</v>
          </cell>
          <cell r="F985" t="str">
            <v>مصاريف مقدمة وأرصدة مدينة أخرى (بالصافي)</v>
          </cell>
          <cell r="G985">
            <v>0</v>
          </cell>
          <cell r="H985">
            <v>0</v>
          </cell>
          <cell r="I985" t="str">
            <v>أصول متداولة</v>
          </cell>
          <cell r="J985" t="str">
            <v>ذمم_  الشبراوى عبد البديع حسن الجندى _ 1097</v>
          </cell>
          <cell r="K985">
            <v>0</v>
          </cell>
          <cell r="L985">
            <v>0</v>
          </cell>
          <cell r="M985">
            <v>79142</v>
          </cell>
          <cell r="N985">
            <v>79142</v>
          </cell>
          <cell r="O985">
            <v>0</v>
          </cell>
          <cell r="P985">
            <v>0</v>
          </cell>
          <cell r="Q985">
            <v>0</v>
          </cell>
        </row>
        <row r="986">
          <cell r="B986">
            <v>203061793</v>
          </cell>
          <cell r="C986" t="str">
            <v>أنظمة</v>
          </cell>
          <cell r="D986" t="str">
            <v>المركز المالي</v>
          </cell>
          <cell r="E986" t="str">
            <v>أصول متداولة</v>
          </cell>
          <cell r="F986" t="str">
            <v>مصاريف مقدمة وأرصدة مدينة أخرى (بالصافي)</v>
          </cell>
          <cell r="G986">
            <v>0</v>
          </cell>
          <cell r="H986">
            <v>0</v>
          </cell>
          <cell r="I986" t="str">
            <v>أصول متداولة</v>
          </cell>
          <cell r="J986" t="str">
            <v>ذمم_ سليمان يوسف يوسف _ 4330</v>
          </cell>
          <cell r="K986">
            <v>0</v>
          </cell>
          <cell r="L986">
            <v>0</v>
          </cell>
          <cell r="M986">
            <v>24155</v>
          </cell>
          <cell r="N986">
            <v>24155</v>
          </cell>
          <cell r="O986">
            <v>0</v>
          </cell>
          <cell r="P986">
            <v>0</v>
          </cell>
          <cell r="Q986">
            <v>0</v>
          </cell>
        </row>
        <row r="987">
          <cell r="B987">
            <v>203061794</v>
          </cell>
          <cell r="C987" t="str">
            <v>أنظمة</v>
          </cell>
          <cell r="D987" t="str">
            <v>المركز المالي</v>
          </cell>
          <cell r="E987" t="str">
            <v>إلتزامات متداولة</v>
          </cell>
          <cell r="F987" t="str">
            <v>مصاريف مستحقة وأرصدة دائنة أخرى</v>
          </cell>
          <cell r="G987" t="str">
            <v>دائنون متنوعون</v>
          </cell>
          <cell r="H987">
            <v>0</v>
          </cell>
          <cell r="I987" t="str">
            <v>إلتزامات متداولة</v>
          </cell>
          <cell r="J987" t="str">
            <v>ذمم_ شاروخ خان خان _ 4331</v>
          </cell>
          <cell r="K987">
            <v>0</v>
          </cell>
          <cell r="L987">
            <v>0</v>
          </cell>
          <cell r="M987">
            <v>18409</v>
          </cell>
          <cell r="N987">
            <v>18409</v>
          </cell>
          <cell r="O987">
            <v>0</v>
          </cell>
          <cell r="P987">
            <v>0</v>
          </cell>
          <cell r="Q987">
            <v>0</v>
          </cell>
        </row>
        <row r="988">
          <cell r="B988">
            <v>203061796</v>
          </cell>
          <cell r="C988" t="str">
            <v>أنظمة</v>
          </cell>
          <cell r="D988" t="str">
            <v>المركز المالي</v>
          </cell>
          <cell r="E988" t="str">
            <v>أصول متداولة</v>
          </cell>
          <cell r="F988" t="str">
            <v>مصاريف مقدمة وأرصدة مدينة أخرى (بالصافي)</v>
          </cell>
          <cell r="G988">
            <v>0</v>
          </cell>
          <cell r="H988">
            <v>0</v>
          </cell>
          <cell r="I988" t="str">
            <v>أصول متداولة</v>
          </cell>
          <cell r="J988" t="str">
            <v>ذمم_ احمد يحي حسونه _ 4332</v>
          </cell>
          <cell r="K988">
            <v>0</v>
          </cell>
          <cell r="L988">
            <v>0</v>
          </cell>
          <cell r="M988">
            <v>82729</v>
          </cell>
          <cell r="N988">
            <v>82729</v>
          </cell>
          <cell r="O988">
            <v>0</v>
          </cell>
          <cell r="P988">
            <v>0</v>
          </cell>
          <cell r="Q988">
            <v>0</v>
          </cell>
        </row>
        <row r="989">
          <cell r="B989">
            <v>203061797</v>
          </cell>
          <cell r="C989" t="str">
            <v>أنظمة</v>
          </cell>
          <cell r="D989" t="str">
            <v>المركز المالي</v>
          </cell>
          <cell r="E989" t="str">
            <v>أصول متداولة</v>
          </cell>
          <cell r="F989" t="str">
            <v>مصاريف مقدمة وأرصدة مدينة أخرى (بالصافي)</v>
          </cell>
          <cell r="G989">
            <v>0</v>
          </cell>
          <cell r="H989">
            <v>0</v>
          </cell>
          <cell r="I989" t="str">
            <v>أصول متداولة</v>
          </cell>
          <cell r="J989" t="str">
            <v>ذمم_ السيد مهدي سليم _ 4333</v>
          </cell>
          <cell r="K989">
            <v>0</v>
          </cell>
          <cell r="L989">
            <v>0</v>
          </cell>
          <cell r="M989">
            <v>36287</v>
          </cell>
          <cell r="N989">
            <v>36287</v>
          </cell>
          <cell r="O989">
            <v>0</v>
          </cell>
          <cell r="P989">
            <v>0</v>
          </cell>
          <cell r="Q989">
            <v>0</v>
          </cell>
        </row>
        <row r="990">
          <cell r="B990">
            <v>203061800</v>
          </cell>
          <cell r="C990" t="str">
            <v>أنظمة</v>
          </cell>
          <cell r="D990" t="str">
            <v>المركز المالي</v>
          </cell>
          <cell r="E990" t="str">
            <v>أصول متداولة</v>
          </cell>
          <cell r="F990" t="str">
            <v>مصاريف مقدمة وأرصدة مدينة أخرى (بالصافي)</v>
          </cell>
          <cell r="G990">
            <v>0</v>
          </cell>
          <cell r="H990">
            <v>0</v>
          </cell>
          <cell r="I990" t="str">
            <v>أصول متداولة</v>
          </cell>
          <cell r="J990" t="str">
            <v>ذمم _ عبدالله مسعود مسعود _4338</v>
          </cell>
          <cell r="K990">
            <v>0</v>
          </cell>
          <cell r="L990">
            <v>0</v>
          </cell>
          <cell r="M990">
            <v>497</v>
          </cell>
          <cell r="N990">
            <v>497</v>
          </cell>
          <cell r="O990">
            <v>0</v>
          </cell>
          <cell r="P990">
            <v>0</v>
          </cell>
          <cell r="Q990">
            <v>0</v>
          </cell>
        </row>
        <row r="991">
          <cell r="B991">
            <v>203061801</v>
          </cell>
          <cell r="C991" t="str">
            <v>أنظمة</v>
          </cell>
          <cell r="D991" t="str">
            <v>المركز المالي</v>
          </cell>
          <cell r="E991" t="str">
            <v>أصول متداولة</v>
          </cell>
          <cell r="F991" t="str">
            <v>مصاريف مقدمة وأرصدة مدينة أخرى (بالصافي)</v>
          </cell>
          <cell r="G991">
            <v>0</v>
          </cell>
          <cell r="H991">
            <v>0</v>
          </cell>
          <cell r="I991" t="str">
            <v>أصول متداولة</v>
          </cell>
          <cell r="J991" t="str">
            <v>ذمم _ محمد سليمان محمد حنيف_4339</v>
          </cell>
          <cell r="K991">
            <v>0</v>
          </cell>
          <cell r="L991">
            <v>0</v>
          </cell>
          <cell r="M991">
            <v>10493</v>
          </cell>
          <cell r="N991">
            <v>10493</v>
          </cell>
          <cell r="O991">
            <v>0</v>
          </cell>
          <cell r="P991">
            <v>0</v>
          </cell>
          <cell r="Q991">
            <v>0</v>
          </cell>
        </row>
        <row r="992">
          <cell r="B992">
            <v>203061802</v>
          </cell>
          <cell r="C992" t="str">
            <v>أنظمة</v>
          </cell>
          <cell r="D992" t="str">
            <v>المركز المالي</v>
          </cell>
          <cell r="E992" t="str">
            <v>أصول متداولة</v>
          </cell>
          <cell r="F992" t="str">
            <v>مصاريف مقدمة وأرصدة مدينة أخرى (بالصافي)</v>
          </cell>
          <cell r="G992">
            <v>0</v>
          </cell>
          <cell r="H992">
            <v>0</v>
          </cell>
          <cell r="I992" t="str">
            <v>أصول متداولة</v>
          </cell>
          <cell r="J992" t="str">
            <v>ذمم _ صدام حسين صابر حسين_4340</v>
          </cell>
          <cell r="K992">
            <v>0</v>
          </cell>
          <cell r="L992">
            <v>0</v>
          </cell>
          <cell r="M992">
            <v>7872</v>
          </cell>
          <cell r="N992">
            <v>7872</v>
          </cell>
          <cell r="O992">
            <v>0</v>
          </cell>
          <cell r="P992">
            <v>0</v>
          </cell>
          <cell r="Q992">
            <v>0</v>
          </cell>
        </row>
        <row r="993">
          <cell r="B993">
            <v>203061804</v>
          </cell>
          <cell r="C993" t="str">
            <v>أنظمة</v>
          </cell>
          <cell r="D993" t="str">
            <v>المركز المالي</v>
          </cell>
          <cell r="E993" t="str">
            <v>أصول متداولة</v>
          </cell>
          <cell r="F993" t="str">
            <v>مصاريف مقدمة وأرصدة مدينة أخرى (بالصافي)</v>
          </cell>
          <cell r="G993">
            <v>0</v>
          </cell>
          <cell r="H993">
            <v>0</v>
          </cell>
          <cell r="I993" t="str">
            <v>أصول متداولة</v>
          </cell>
          <cell r="J993" t="str">
            <v>ذمم _ جمشيد خان شميم خان _4342</v>
          </cell>
          <cell r="K993">
            <v>0</v>
          </cell>
          <cell r="L993">
            <v>0</v>
          </cell>
          <cell r="M993">
            <v>20593</v>
          </cell>
          <cell r="N993">
            <v>20593</v>
          </cell>
          <cell r="O993">
            <v>0</v>
          </cell>
          <cell r="P993">
            <v>0</v>
          </cell>
          <cell r="Q993">
            <v>0</v>
          </cell>
        </row>
        <row r="994">
          <cell r="B994">
            <v>203061805</v>
          </cell>
          <cell r="C994" t="str">
            <v>أنظمة</v>
          </cell>
          <cell r="D994" t="str">
            <v>المركز المالي</v>
          </cell>
          <cell r="E994" t="str">
            <v>أصول متداولة</v>
          </cell>
          <cell r="F994" t="str">
            <v>مصاريف مقدمة وأرصدة مدينة أخرى (بالصافي)</v>
          </cell>
          <cell r="G994">
            <v>0</v>
          </cell>
          <cell r="H994">
            <v>0</v>
          </cell>
          <cell r="I994" t="str">
            <v>أصول متداولة</v>
          </cell>
          <cell r="J994" t="str">
            <v>ذمم _ رامو شيارام _4343</v>
          </cell>
          <cell r="K994">
            <v>0</v>
          </cell>
          <cell r="L994">
            <v>0</v>
          </cell>
          <cell r="M994">
            <v>19869</v>
          </cell>
          <cell r="N994">
            <v>19869</v>
          </cell>
          <cell r="O994">
            <v>0</v>
          </cell>
          <cell r="P994">
            <v>0</v>
          </cell>
          <cell r="Q994">
            <v>0</v>
          </cell>
        </row>
        <row r="995">
          <cell r="B995">
            <v>203061806</v>
          </cell>
          <cell r="C995" t="str">
            <v>أنظمة</v>
          </cell>
          <cell r="D995" t="str">
            <v>المركز المالي</v>
          </cell>
          <cell r="E995" t="str">
            <v>أصول متداولة</v>
          </cell>
          <cell r="F995" t="str">
            <v>مصاريف مقدمة وأرصدة مدينة أخرى (بالصافي)</v>
          </cell>
          <cell r="G995">
            <v>0</v>
          </cell>
          <cell r="H995">
            <v>0</v>
          </cell>
          <cell r="I995" t="str">
            <v>أصول متداولة</v>
          </cell>
          <cell r="J995" t="str">
            <v>ذمم _ محمد عرفان عرفان _4344</v>
          </cell>
          <cell r="K995">
            <v>0</v>
          </cell>
          <cell r="L995">
            <v>0</v>
          </cell>
          <cell r="M995">
            <v>12733</v>
          </cell>
          <cell r="N995">
            <v>12733</v>
          </cell>
          <cell r="O995">
            <v>0</v>
          </cell>
          <cell r="P995">
            <v>0</v>
          </cell>
          <cell r="Q995">
            <v>0</v>
          </cell>
        </row>
        <row r="996">
          <cell r="B996">
            <v>203061808</v>
          </cell>
          <cell r="C996" t="str">
            <v>أنظمة</v>
          </cell>
          <cell r="D996" t="str">
            <v>المركز المالي</v>
          </cell>
          <cell r="E996" t="str">
            <v>أصول متداولة</v>
          </cell>
          <cell r="F996" t="str">
            <v>مصاريف مقدمة وأرصدة مدينة أخرى (بالصافي)</v>
          </cell>
          <cell r="G996">
            <v>0</v>
          </cell>
          <cell r="H996">
            <v>0</v>
          </cell>
          <cell r="I996" t="str">
            <v>أصول متداولة</v>
          </cell>
          <cell r="J996" t="str">
            <v>ذمم _ محمد حسن مجاهد علي _1091</v>
          </cell>
          <cell r="K996">
            <v>0</v>
          </cell>
          <cell r="L996">
            <v>0</v>
          </cell>
          <cell r="M996">
            <v>409733</v>
          </cell>
          <cell r="N996">
            <v>409733</v>
          </cell>
          <cell r="O996">
            <v>0</v>
          </cell>
          <cell r="P996">
            <v>0</v>
          </cell>
          <cell r="Q996">
            <v>0</v>
          </cell>
        </row>
        <row r="997">
          <cell r="B997">
            <v>203061809</v>
          </cell>
          <cell r="C997" t="str">
            <v>أنظمة</v>
          </cell>
          <cell r="D997" t="str">
            <v>المركز المالي</v>
          </cell>
          <cell r="E997" t="str">
            <v>إلتزامات متداولة</v>
          </cell>
          <cell r="F997" t="str">
            <v>مصاريف مستحقة وأرصدة دائنة أخرى</v>
          </cell>
          <cell r="G997" t="str">
            <v>دائنون متنوعون</v>
          </cell>
          <cell r="H997">
            <v>0</v>
          </cell>
          <cell r="I997" t="str">
            <v>إلتزامات متداولة</v>
          </cell>
          <cell r="J997" t="str">
            <v>ذمم_ لؤي صبحي داوود النجار _1098</v>
          </cell>
          <cell r="K997">
            <v>0</v>
          </cell>
          <cell r="L997">
            <v>0</v>
          </cell>
          <cell r="M997">
            <v>325234.68</v>
          </cell>
          <cell r="N997">
            <v>325234.68</v>
          </cell>
          <cell r="O997">
            <v>0</v>
          </cell>
          <cell r="P997">
            <v>0</v>
          </cell>
          <cell r="Q997">
            <v>0</v>
          </cell>
        </row>
        <row r="998">
          <cell r="B998">
            <v>203061810</v>
          </cell>
          <cell r="C998" t="str">
            <v>أنظمة</v>
          </cell>
          <cell r="D998" t="str">
            <v>المركز المالي</v>
          </cell>
          <cell r="E998" t="str">
            <v>أصول متداولة</v>
          </cell>
          <cell r="F998" t="str">
            <v>مصاريف مقدمة وأرصدة مدينة أخرى (بالصافي)</v>
          </cell>
          <cell r="G998">
            <v>0</v>
          </cell>
          <cell r="H998">
            <v>0</v>
          </cell>
          <cell r="I998" t="str">
            <v>أصول متداولة</v>
          </cell>
          <cell r="J998" t="str">
            <v>ذمم _ لويدسون فوينتس باتريسيو_4348</v>
          </cell>
          <cell r="K998">
            <v>0</v>
          </cell>
          <cell r="L998">
            <v>0</v>
          </cell>
          <cell r="M998">
            <v>43218</v>
          </cell>
          <cell r="N998">
            <v>43218</v>
          </cell>
          <cell r="O998">
            <v>0</v>
          </cell>
          <cell r="P998">
            <v>0</v>
          </cell>
          <cell r="Q998">
            <v>0</v>
          </cell>
        </row>
        <row r="999">
          <cell r="B999">
            <v>203061811</v>
          </cell>
          <cell r="C999" t="str">
            <v>أنظمة</v>
          </cell>
          <cell r="D999" t="str">
            <v>المركز المالي</v>
          </cell>
          <cell r="E999" t="str">
            <v>أصول متداولة</v>
          </cell>
          <cell r="F999" t="str">
            <v>مصاريف مقدمة وأرصدة مدينة أخرى (بالصافي)</v>
          </cell>
          <cell r="G999">
            <v>0</v>
          </cell>
          <cell r="H999">
            <v>0</v>
          </cell>
          <cell r="I999" t="str">
            <v>أصول متداولة</v>
          </cell>
          <cell r="J999" t="str">
            <v>ذمم _ اوليفرفرانسيسكو كاسترو_4349</v>
          </cell>
          <cell r="K999">
            <v>0</v>
          </cell>
          <cell r="L999">
            <v>0</v>
          </cell>
          <cell r="M999">
            <v>39984</v>
          </cell>
          <cell r="N999">
            <v>39984</v>
          </cell>
          <cell r="O999">
            <v>0</v>
          </cell>
          <cell r="P999">
            <v>0</v>
          </cell>
          <cell r="Q999">
            <v>0</v>
          </cell>
        </row>
        <row r="1000">
          <cell r="B1000">
            <v>203061812</v>
          </cell>
          <cell r="C1000" t="str">
            <v>أنظمة</v>
          </cell>
          <cell r="D1000" t="str">
            <v>المركز المالي</v>
          </cell>
          <cell r="E1000" t="str">
            <v>أصول متداولة</v>
          </cell>
          <cell r="F1000" t="str">
            <v>مصاريف مقدمة وأرصدة مدينة أخرى (بالصافي)</v>
          </cell>
          <cell r="G1000">
            <v>0</v>
          </cell>
          <cell r="H1000">
            <v>0</v>
          </cell>
          <cell r="I1000" t="str">
            <v>أصول متداولة</v>
          </cell>
          <cell r="J1000" t="str">
            <v>ذمم _ داروين بريستوزا كاسترو _ 4350</v>
          </cell>
          <cell r="K1000">
            <v>0</v>
          </cell>
          <cell r="L1000">
            <v>0</v>
          </cell>
          <cell r="M1000">
            <v>23613</v>
          </cell>
          <cell r="N1000">
            <v>23613</v>
          </cell>
          <cell r="O1000">
            <v>0</v>
          </cell>
          <cell r="P1000">
            <v>0</v>
          </cell>
          <cell r="Q1000">
            <v>0</v>
          </cell>
        </row>
        <row r="1001">
          <cell r="B1001">
            <v>203061813</v>
          </cell>
          <cell r="C1001" t="str">
            <v>أنظمة</v>
          </cell>
          <cell r="D1001" t="str">
            <v>المركز المالي</v>
          </cell>
          <cell r="E1001" t="str">
            <v>أصول متداولة</v>
          </cell>
          <cell r="F1001" t="str">
            <v>مصاريف مقدمة وأرصدة مدينة أخرى (بالصافي)</v>
          </cell>
          <cell r="G1001">
            <v>0</v>
          </cell>
          <cell r="H1001">
            <v>0</v>
          </cell>
          <cell r="I1001" t="str">
            <v>أصول متداولة</v>
          </cell>
          <cell r="J1001" t="str">
            <v>ذمم _ رولاند كوربليزو _4351</v>
          </cell>
          <cell r="K1001">
            <v>0</v>
          </cell>
          <cell r="L1001">
            <v>0</v>
          </cell>
          <cell r="M1001">
            <v>44830</v>
          </cell>
          <cell r="N1001">
            <v>44830</v>
          </cell>
          <cell r="O1001">
            <v>0</v>
          </cell>
          <cell r="P1001">
            <v>0</v>
          </cell>
          <cell r="Q1001">
            <v>0</v>
          </cell>
        </row>
        <row r="1002">
          <cell r="B1002">
            <v>203061815</v>
          </cell>
          <cell r="C1002" t="str">
            <v>أنظمة</v>
          </cell>
          <cell r="D1002" t="str">
            <v>المركز المالي</v>
          </cell>
          <cell r="E1002" t="str">
            <v>أصول متداولة</v>
          </cell>
          <cell r="F1002" t="str">
            <v>مصاريف مقدمة وأرصدة مدينة أخرى (بالصافي)</v>
          </cell>
          <cell r="G1002">
            <v>0</v>
          </cell>
          <cell r="H1002">
            <v>0</v>
          </cell>
          <cell r="I1002" t="str">
            <v>أصول متداولة</v>
          </cell>
          <cell r="J1002" t="str">
            <v>ذمم _ محروس السيد حسن الاغا _4352</v>
          </cell>
          <cell r="K1002">
            <v>0</v>
          </cell>
          <cell r="L1002">
            <v>0</v>
          </cell>
          <cell r="M1002">
            <v>49975</v>
          </cell>
          <cell r="N1002">
            <v>49975</v>
          </cell>
          <cell r="O1002">
            <v>0</v>
          </cell>
          <cell r="P1002">
            <v>0</v>
          </cell>
          <cell r="Q1002">
            <v>0</v>
          </cell>
        </row>
        <row r="1003">
          <cell r="B1003">
            <v>203061817</v>
          </cell>
          <cell r="C1003" t="str">
            <v>أنظمة</v>
          </cell>
          <cell r="D1003" t="str">
            <v>المركز المالي</v>
          </cell>
          <cell r="E1003" t="str">
            <v>أصول متداولة</v>
          </cell>
          <cell r="F1003" t="str">
            <v>مصاريف مقدمة وأرصدة مدينة أخرى (بالصافي)</v>
          </cell>
          <cell r="G1003">
            <v>0</v>
          </cell>
          <cell r="H1003">
            <v>0</v>
          </cell>
          <cell r="I1003" t="str">
            <v>أصول متداولة</v>
          </cell>
          <cell r="J1003" t="str">
            <v>ذمم _ شادي عاطف علي محمد _4353</v>
          </cell>
          <cell r="K1003">
            <v>0</v>
          </cell>
          <cell r="L1003">
            <v>0</v>
          </cell>
          <cell r="M1003">
            <v>55473.14</v>
          </cell>
          <cell r="N1003">
            <v>55473.14</v>
          </cell>
          <cell r="O1003">
            <v>0</v>
          </cell>
          <cell r="P1003">
            <v>0</v>
          </cell>
          <cell r="Q1003">
            <v>0</v>
          </cell>
        </row>
        <row r="1004">
          <cell r="B1004">
            <v>203061818</v>
          </cell>
          <cell r="C1004" t="str">
            <v>أنظمة</v>
          </cell>
          <cell r="D1004" t="str">
            <v>المركز المالي</v>
          </cell>
          <cell r="E1004" t="str">
            <v>أصول متداولة</v>
          </cell>
          <cell r="F1004" t="str">
            <v>مصاريف مقدمة وأرصدة مدينة أخرى (بالصافي)</v>
          </cell>
          <cell r="G1004">
            <v>0</v>
          </cell>
          <cell r="H1004">
            <v>0</v>
          </cell>
          <cell r="I1004" t="str">
            <v>أصول متداولة</v>
          </cell>
          <cell r="J1004" t="str">
            <v>ذمم _ جنس ساليجو دابوك _ 1105</v>
          </cell>
          <cell r="K1004">
            <v>0</v>
          </cell>
          <cell r="L1004">
            <v>0</v>
          </cell>
          <cell r="M1004">
            <v>37526</v>
          </cell>
          <cell r="N1004">
            <v>37526</v>
          </cell>
          <cell r="O1004">
            <v>0</v>
          </cell>
          <cell r="P1004">
            <v>0</v>
          </cell>
          <cell r="Q1004">
            <v>0</v>
          </cell>
        </row>
        <row r="1005">
          <cell r="B1005">
            <v>203061819</v>
          </cell>
          <cell r="C1005" t="str">
            <v>أنظمة</v>
          </cell>
          <cell r="D1005" t="str">
            <v>المركز المالي</v>
          </cell>
          <cell r="E1005" t="str">
            <v>أصول متداولة</v>
          </cell>
          <cell r="F1005" t="str">
            <v>مصاريف مقدمة وأرصدة مدينة أخرى (بالصافي)</v>
          </cell>
          <cell r="G1005">
            <v>0</v>
          </cell>
          <cell r="H1005">
            <v>0</v>
          </cell>
          <cell r="I1005" t="str">
            <v>أصول متداولة</v>
          </cell>
          <cell r="J1005" t="str">
            <v>ذمم _ مارسيليو اولجان بلداد_ 4356</v>
          </cell>
          <cell r="K1005">
            <v>0</v>
          </cell>
          <cell r="L1005">
            <v>0</v>
          </cell>
          <cell r="M1005">
            <v>46788</v>
          </cell>
          <cell r="N1005">
            <v>46788</v>
          </cell>
          <cell r="O1005">
            <v>0</v>
          </cell>
          <cell r="P1005">
            <v>0</v>
          </cell>
          <cell r="Q1005">
            <v>0</v>
          </cell>
        </row>
        <row r="1006">
          <cell r="B1006">
            <v>203061821</v>
          </cell>
          <cell r="C1006" t="str">
            <v>أنظمة</v>
          </cell>
          <cell r="D1006" t="str">
            <v>المركز المالي</v>
          </cell>
          <cell r="E1006" t="str">
            <v>أصول متداولة</v>
          </cell>
          <cell r="F1006" t="str">
            <v>مصاريف مقدمة وأرصدة مدينة أخرى (بالصافي)</v>
          </cell>
          <cell r="G1006">
            <v>0</v>
          </cell>
          <cell r="H1006">
            <v>0</v>
          </cell>
          <cell r="I1006" t="str">
            <v>أصول متداولة</v>
          </cell>
          <cell r="J1006" t="str">
            <v>ذمم _ جيري ماتابانج استرادا _4355</v>
          </cell>
          <cell r="K1006">
            <v>0</v>
          </cell>
          <cell r="L1006">
            <v>0</v>
          </cell>
          <cell r="M1006">
            <v>39486</v>
          </cell>
          <cell r="N1006">
            <v>39486</v>
          </cell>
          <cell r="O1006">
            <v>0</v>
          </cell>
          <cell r="P1006">
            <v>0</v>
          </cell>
          <cell r="Q1006">
            <v>0</v>
          </cell>
        </row>
        <row r="1007">
          <cell r="B1007">
            <v>203061822</v>
          </cell>
          <cell r="C1007" t="str">
            <v>أنظمة</v>
          </cell>
          <cell r="D1007" t="str">
            <v>المركز المالي</v>
          </cell>
          <cell r="E1007" t="str">
            <v>أصول متداولة</v>
          </cell>
          <cell r="F1007" t="str">
            <v>مصاريف مقدمة وأرصدة مدينة أخرى (بالصافي)</v>
          </cell>
          <cell r="G1007">
            <v>0</v>
          </cell>
          <cell r="H1007">
            <v>0</v>
          </cell>
          <cell r="I1007" t="str">
            <v>أصول متداولة</v>
          </cell>
          <cell r="J1007" t="str">
            <v>ذمم _ جاندا بهادور جاها_ 4364</v>
          </cell>
          <cell r="K1007">
            <v>0</v>
          </cell>
          <cell r="L1007">
            <v>0</v>
          </cell>
          <cell r="M1007">
            <v>16843</v>
          </cell>
          <cell r="N1007">
            <v>16843</v>
          </cell>
          <cell r="O1007">
            <v>0</v>
          </cell>
          <cell r="P1007">
            <v>0</v>
          </cell>
          <cell r="Q1007">
            <v>0</v>
          </cell>
        </row>
        <row r="1008">
          <cell r="B1008">
            <v>203061823</v>
          </cell>
          <cell r="C1008" t="str">
            <v>أنظمة</v>
          </cell>
          <cell r="D1008" t="str">
            <v>المركز المالي</v>
          </cell>
          <cell r="E1008" t="str">
            <v>أصول متداولة</v>
          </cell>
          <cell r="F1008" t="str">
            <v>مصاريف مقدمة وأرصدة مدينة أخرى (بالصافي)</v>
          </cell>
          <cell r="G1008">
            <v>0</v>
          </cell>
          <cell r="H1008">
            <v>0</v>
          </cell>
          <cell r="I1008" t="str">
            <v>أصول متداولة</v>
          </cell>
          <cell r="J1008" t="str">
            <v>ذمم _ بوم بهادور تضا_ 4365</v>
          </cell>
          <cell r="K1008">
            <v>0</v>
          </cell>
          <cell r="L1008">
            <v>0</v>
          </cell>
          <cell r="M1008">
            <v>23865</v>
          </cell>
          <cell r="N1008">
            <v>23865</v>
          </cell>
          <cell r="O1008">
            <v>0</v>
          </cell>
          <cell r="P1008">
            <v>0</v>
          </cell>
          <cell r="Q1008">
            <v>0</v>
          </cell>
        </row>
        <row r="1009">
          <cell r="B1009">
            <v>203061824</v>
          </cell>
          <cell r="C1009" t="str">
            <v>أنظمة</v>
          </cell>
          <cell r="D1009" t="str">
            <v>المركز المالي</v>
          </cell>
          <cell r="E1009" t="str">
            <v>أصول متداولة</v>
          </cell>
          <cell r="F1009" t="str">
            <v>مصاريف مقدمة وأرصدة مدينة أخرى (بالصافي)</v>
          </cell>
          <cell r="G1009">
            <v>0</v>
          </cell>
          <cell r="H1009">
            <v>0</v>
          </cell>
          <cell r="I1009" t="str">
            <v>أصول متداولة</v>
          </cell>
          <cell r="J1009" t="str">
            <v>ذمم _ يام بهادور باريا_ 4366</v>
          </cell>
          <cell r="K1009">
            <v>0</v>
          </cell>
          <cell r="L1009">
            <v>0</v>
          </cell>
          <cell r="M1009">
            <v>5797</v>
          </cell>
          <cell r="N1009">
            <v>5797</v>
          </cell>
          <cell r="O1009">
            <v>0</v>
          </cell>
          <cell r="P1009">
            <v>0</v>
          </cell>
          <cell r="Q1009">
            <v>0</v>
          </cell>
        </row>
        <row r="1010">
          <cell r="B1010">
            <v>203061825</v>
          </cell>
          <cell r="C1010" t="str">
            <v>أنظمة</v>
          </cell>
          <cell r="D1010" t="str">
            <v>المركز المالي</v>
          </cell>
          <cell r="E1010" t="str">
            <v>إلتزامات متداولة</v>
          </cell>
          <cell r="F1010" t="str">
            <v>مصاريف مستحقة وأرصدة دائنة أخرى</v>
          </cell>
          <cell r="G1010" t="str">
            <v>دائنون متنوعون</v>
          </cell>
          <cell r="H1010">
            <v>0</v>
          </cell>
          <cell r="I1010" t="str">
            <v>إلتزامات متداولة</v>
          </cell>
          <cell r="J1010" t="str">
            <v>ذمم _ بوبهادور ماندال_ 4367</v>
          </cell>
          <cell r="K1010">
            <v>0</v>
          </cell>
          <cell r="L1010">
            <v>0</v>
          </cell>
          <cell r="M1010">
            <v>31767</v>
          </cell>
          <cell r="N1010">
            <v>31767</v>
          </cell>
          <cell r="O1010">
            <v>0</v>
          </cell>
          <cell r="P1010">
            <v>0</v>
          </cell>
          <cell r="Q1010">
            <v>0</v>
          </cell>
        </row>
        <row r="1011">
          <cell r="B1011">
            <v>203061826</v>
          </cell>
          <cell r="C1011" t="str">
            <v>أنظمة</v>
          </cell>
          <cell r="D1011" t="str">
            <v>المركز المالي</v>
          </cell>
          <cell r="E1011" t="str">
            <v>أصول متداولة</v>
          </cell>
          <cell r="F1011" t="str">
            <v>مصاريف مقدمة وأرصدة مدينة أخرى (بالصافي)</v>
          </cell>
          <cell r="G1011">
            <v>0</v>
          </cell>
          <cell r="H1011">
            <v>0</v>
          </cell>
          <cell r="I1011" t="str">
            <v>أصول متداولة</v>
          </cell>
          <cell r="J1011" t="str">
            <v>ذمم _ شيب كومار ساردار_ 4368</v>
          </cell>
          <cell r="K1011">
            <v>0</v>
          </cell>
          <cell r="L1011">
            <v>0</v>
          </cell>
          <cell r="M1011">
            <v>26576</v>
          </cell>
          <cell r="N1011">
            <v>26576</v>
          </cell>
          <cell r="O1011">
            <v>0</v>
          </cell>
          <cell r="P1011">
            <v>0</v>
          </cell>
          <cell r="Q1011">
            <v>0</v>
          </cell>
        </row>
        <row r="1012">
          <cell r="B1012">
            <v>203061827</v>
          </cell>
          <cell r="C1012" t="str">
            <v>أنظمة</v>
          </cell>
          <cell r="D1012" t="str">
            <v>المركز المالي</v>
          </cell>
          <cell r="E1012" t="str">
            <v>أصول متداولة</v>
          </cell>
          <cell r="F1012" t="str">
            <v>مصاريف مقدمة وأرصدة مدينة أخرى (بالصافي)</v>
          </cell>
          <cell r="G1012">
            <v>0</v>
          </cell>
          <cell r="H1012">
            <v>0</v>
          </cell>
          <cell r="I1012" t="str">
            <v>أصول متداولة</v>
          </cell>
          <cell r="J1012" t="str">
            <v>ذمم _ شريدهار كومارعلي_ 4369</v>
          </cell>
          <cell r="K1012">
            <v>0</v>
          </cell>
          <cell r="L1012">
            <v>0</v>
          </cell>
          <cell r="M1012">
            <v>27285</v>
          </cell>
          <cell r="N1012">
            <v>27285</v>
          </cell>
          <cell r="O1012">
            <v>0</v>
          </cell>
          <cell r="P1012">
            <v>0</v>
          </cell>
          <cell r="Q1012">
            <v>0</v>
          </cell>
        </row>
        <row r="1013">
          <cell r="B1013">
            <v>203061828</v>
          </cell>
          <cell r="C1013" t="str">
            <v>أنظمة</v>
          </cell>
          <cell r="D1013" t="str">
            <v>المركز المالي</v>
          </cell>
          <cell r="E1013" t="str">
            <v>أصول متداولة</v>
          </cell>
          <cell r="F1013" t="str">
            <v>مصاريف مقدمة وأرصدة مدينة أخرى (بالصافي)</v>
          </cell>
          <cell r="G1013">
            <v>0</v>
          </cell>
          <cell r="H1013">
            <v>0</v>
          </cell>
          <cell r="I1013" t="str">
            <v>أصول متداولة</v>
          </cell>
          <cell r="J1013" t="str">
            <v>ذمم _ راج كومار جورنج_ 4370</v>
          </cell>
          <cell r="K1013">
            <v>0</v>
          </cell>
          <cell r="L1013">
            <v>0</v>
          </cell>
          <cell r="M1013">
            <v>29476</v>
          </cell>
          <cell r="N1013">
            <v>29476</v>
          </cell>
          <cell r="O1013">
            <v>0</v>
          </cell>
          <cell r="P1013">
            <v>0</v>
          </cell>
          <cell r="Q1013">
            <v>0</v>
          </cell>
        </row>
        <row r="1014">
          <cell r="B1014">
            <v>203061833</v>
          </cell>
          <cell r="C1014" t="str">
            <v>أنظمة</v>
          </cell>
          <cell r="D1014" t="str">
            <v>المركز المالي</v>
          </cell>
          <cell r="E1014" t="str">
            <v>أصول متداولة</v>
          </cell>
          <cell r="F1014" t="str">
            <v>مصاريف مقدمة وأرصدة مدينة أخرى (بالصافي)</v>
          </cell>
          <cell r="G1014">
            <v>0</v>
          </cell>
          <cell r="H1014">
            <v>0</v>
          </cell>
          <cell r="I1014" t="str">
            <v>أصول متداولة</v>
          </cell>
          <cell r="J1014" t="str">
            <v>ذمم _ محمد امين محمد رفيق _ 4358</v>
          </cell>
          <cell r="K1014">
            <v>0</v>
          </cell>
          <cell r="L1014">
            <v>0</v>
          </cell>
          <cell r="M1014">
            <v>14393</v>
          </cell>
          <cell r="N1014">
            <v>14393</v>
          </cell>
          <cell r="O1014">
            <v>0</v>
          </cell>
          <cell r="P1014">
            <v>0</v>
          </cell>
          <cell r="Q1014">
            <v>0</v>
          </cell>
        </row>
        <row r="1015">
          <cell r="B1015">
            <v>203061834</v>
          </cell>
          <cell r="C1015" t="str">
            <v>أنظمة</v>
          </cell>
          <cell r="D1015" t="str">
            <v>المركز المالي</v>
          </cell>
          <cell r="E1015" t="str">
            <v>أصول متداولة</v>
          </cell>
          <cell r="F1015" t="str">
            <v>مصاريف مقدمة وأرصدة مدينة أخرى (بالصافي)</v>
          </cell>
          <cell r="G1015">
            <v>0</v>
          </cell>
          <cell r="H1015">
            <v>0</v>
          </cell>
          <cell r="I1015" t="str">
            <v>أصول متداولة</v>
          </cell>
          <cell r="J1015" t="str">
            <v>ذمم _ محمد عمر محمد سليم _ 4359</v>
          </cell>
          <cell r="K1015">
            <v>0</v>
          </cell>
          <cell r="L1015">
            <v>0</v>
          </cell>
          <cell r="M1015">
            <v>32930</v>
          </cell>
          <cell r="N1015">
            <v>32930</v>
          </cell>
          <cell r="O1015">
            <v>0</v>
          </cell>
          <cell r="P1015">
            <v>0</v>
          </cell>
          <cell r="Q1015">
            <v>0</v>
          </cell>
        </row>
        <row r="1016">
          <cell r="B1016">
            <v>203061835</v>
          </cell>
          <cell r="C1016" t="str">
            <v>أنظمة</v>
          </cell>
          <cell r="D1016" t="str">
            <v>المركز المالي</v>
          </cell>
          <cell r="E1016" t="str">
            <v>أصول متداولة</v>
          </cell>
          <cell r="F1016" t="str">
            <v>مصاريف مقدمة وأرصدة مدينة أخرى (بالصافي)</v>
          </cell>
          <cell r="G1016">
            <v>0</v>
          </cell>
          <cell r="H1016">
            <v>0</v>
          </cell>
          <cell r="I1016" t="str">
            <v>أصول متداولة</v>
          </cell>
          <cell r="J1016" t="str">
            <v>ذمم _ عاصم على عاشق حسين _ 4360</v>
          </cell>
          <cell r="K1016">
            <v>0</v>
          </cell>
          <cell r="L1016">
            <v>0</v>
          </cell>
          <cell r="M1016">
            <v>20054</v>
          </cell>
          <cell r="N1016">
            <v>20054</v>
          </cell>
          <cell r="O1016">
            <v>0</v>
          </cell>
          <cell r="P1016">
            <v>0</v>
          </cell>
          <cell r="Q1016">
            <v>0</v>
          </cell>
        </row>
        <row r="1017">
          <cell r="B1017">
            <v>203061837</v>
          </cell>
          <cell r="C1017" t="str">
            <v>أنظمة</v>
          </cell>
          <cell r="D1017" t="str">
            <v>المركز المالي</v>
          </cell>
          <cell r="E1017" t="str">
            <v>أصول متداولة</v>
          </cell>
          <cell r="F1017" t="str">
            <v>مصاريف مقدمة وأرصدة مدينة أخرى (بالصافي)</v>
          </cell>
          <cell r="G1017">
            <v>0</v>
          </cell>
          <cell r="H1017">
            <v>0</v>
          </cell>
          <cell r="I1017" t="str">
            <v>أصول متداولة</v>
          </cell>
          <cell r="J1017" t="str">
            <v>ذمم _ غلام مرتضى محمد اسلم _ 4362</v>
          </cell>
          <cell r="K1017">
            <v>0</v>
          </cell>
          <cell r="L1017">
            <v>0</v>
          </cell>
          <cell r="M1017">
            <v>24948</v>
          </cell>
          <cell r="N1017">
            <v>24948</v>
          </cell>
          <cell r="O1017">
            <v>0</v>
          </cell>
          <cell r="P1017">
            <v>0</v>
          </cell>
          <cell r="Q1017">
            <v>0</v>
          </cell>
        </row>
        <row r="1018">
          <cell r="B1018">
            <v>203061846</v>
          </cell>
          <cell r="C1018" t="str">
            <v>أنظمة</v>
          </cell>
          <cell r="D1018" t="str">
            <v>المركز المالي</v>
          </cell>
          <cell r="E1018" t="str">
            <v>أصول متداولة</v>
          </cell>
          <cell r="F1018" t="str">
            <v>مصاريف مقدمة وأرصدة مدينة أخرى (بالصافي)</v>
          </cell>
          <cell r="G1018">
            <v>0</v>
          </cell>
          <cell r="H1018">
            <v>0</v>
          </cell>
          <cell r="I1018" t="str">
            <v>أصول متداولة</v>
          </cell>
          <cell r="J1018" t="str">
            <v>ذمم _ ابراهيم جميل ذكي _ 4335</v>
          </cell>
          <cell r="K1018">
            <v>0</v>
          </cell>
          <cell r="L1018">
            <v>0</v>
          </cell>
          <cell r="M1018">
            <v>54716.25</v>
          </cell>
          <cell r="N1018">
            <v>54716.25</v>
          </cell>
          <cell r="O1018">
            <v>0</v>
          </cell>
          <cell r="P1018">
            <v>0</v>
          </cell>
          <cell r="Q1018">
            <v>0</v>
          </cell>
        </row>
        <row r="1019">
          <cell r="B1019">
            <v>203061847</v>
          </cell>
          <cell r="C1019" t="str">
            <v>أنظمة</v>
          </cell>
          <cell r="D1019" t="str">
            <v>المركز المالي</v>
          </cell>
          <cell r="E1019" t="str">
            <v>أصول متداولة</v>
          </cell>
          <cell r="F1019" t="str">
            <v>مصاريف مقدمة وأرصدة مدينة أخرى (بالصافي)</v>
          </cell>
          <cell r="G1019">
            <v>0</v>
          </cell>
          <cell r="H1019">
            <v>0</v>
          </cell>
          <cell r="I1019" t="str">
            <v>أصول متداولة</v>
          </cell>
          <cell r="J1019" t="str">
            <v>ذمم _ نافيز سليم قادر _ 4336</v>
          </cell>
          <cell r="K1019">
            <v>0</v>
          </cell>
          <cell r="L1019">
            <v>0</v>
          </cell>
          <cell r="M1019">
            <v>55662</v>
          </cell>
          <cell r="N1019">
            <v>55662</v>
          </cell>
          <cell r="O1019">
            <v>0</v>
          </cell>
          <cell r="P1019">
            <v>0</v>
          </cell>
          <cell r="Q1019">
            <v>0</v>
          </cell>
        </row>
        <row r="1020">
          <cell r="B1020">
            <v>203061848</v>
          </cell>
          <cell r="C1020" t="str">
            <v>أنظمة</v>
          </cell>
          <cell r="D1020" t="str">
            <v>المركز المالي</v>
          </cell>
          <cell r="E1020" t="str">
            <v>أصول متداولة</v>
          </cell>
          <cell r="F1020" t="str">
            <v>مصاريف مقدمة وأرصدة مدينة أخرى (بالصافي)</v>
          </cell>
          <cell r="G1020">
            <v>0</v>
          </cell>
          <cell r="H1020">
            <v>0</v>
          </cell>
          <cell r="I1020" t="str">
            <v>أصول متداولة</v>
          </cell>
          <cell r="J1020" t="str">
            <v>ذمم _ منصور جبر عزاز _ 4337</v>
          </cell>
          <cell r="K1020">
            <v>0</v>
          </cell>
          <cell r="L1020">
            <v>0</v>
          </cell>
          <cell r="M1020">
            <v>41868</v>
          </cell>
          <cell r="N1020">
            <v>41868</v>
          </cell>
          <cell r="O1020">
            <v>0</v>
          </cell>
          <cell r="P1020">
            <v>0</v>
          </cell>
          <cell r="Q1020">
            <v>0</v>
          </cell>
        </row>
        <row r="1021">
          <cell r="B1021">
            <v>203061850</v>
          </cell>
          <cell r="C1021" t="str">
            <v>أنظمة</v>
          </cell>
          <cell r="D1021" t="str">
            <v>المركز المالي</v>
          </cell>
          <cell r="E1021" t="str">
            <v>أصول متداولة</v>
          </cell>
          <cell r="F1021" t="str">
            <v>مصاريف مقدمة وأرصدة مدينة أخرى (بالصافي)</v>
          </cell>
          <cell r="G1021">
            <v>0</v>
          </cell>
          <cell r="H1021">
            <v>0</v>
          </cell>
          <cell r="I1021" t="str">
            <v>أصول متداولة</v>
          </cell>
          <cell r="J1021" t="str">
            <v>ذمم_ شارلي ازور ميركادو_ 4373</v>
          </cell>
          <cell r="K1021">
            <v>0</v>
          </cell>
          <cell r="L1021">
            <v>0</v>
          </cell>
          <cell r="M1021">
            <v>38720</v>
          </cell>
          <cell r="N1021">
            <v>38720</v>
          </cell>
          <cell r="O1021">
            <v>0</v>
          </cell>
          <cell r="P1021">
            <v>0</v>
          </cell>
          <cell r="Q1021">
            <v>0</v>
          </cell>
        </row>
        <row r="1022">
          <cell r="B1022">
            <v>203061851</v>
          </cell>
          <cell r="C1022" t="str">
            <v>أنظمة</v>
          </cell>
          <cell r="D1022" t="str">
            <v>المركز المالي</v>
          </cell>
          <cell r="E1022" t="str">
            <v>أصول متداولة</v>
          </cell>
          <cell r="F1022" t="str">
            <v>مصاريف مقدمة وأرصدة مدينة أخرى (بالصافي)</v>
          </cell>
          <cell r="G1022">
            <v>0</v>
          </cell>
          <cell r="H1022">
            <v>0</v>
          </cell>
          <cell r="I1022" t="str">
            <v>أصول متداولة</v>
          </cell>
          <cell r="J1022" t="str">
            <v>ذمم_ كريستوف سالس بوينافيتي_ 4374</v>
          </cell>
          <cell r="K1022">
            <v>0</v>
          </cell>
          <cell r="L1022">
            <v>0</v>
          </cell>
          <cell r="M1022">
            <v>34233</v>
          </cell>
          <cell r="N1022">
            <v>34233</v>
          </cell>
          <cell r="O1022">
            <v>0</v>
          </cell>
          <cell r="P1022">
            <v>0</v>
          </cell>
          <cell r="Q1022">
            <v>0</v>
          </cell>
        </row>
        <row r="1023">
          <cell r="B1023">
            <v>203061852</v>
          </cell>
          <cell r="C1023" t="str">
            <v>أنظمة</v>
          </cell>
          <cell r="D1023" t="str">
            <v>المركز المالي</v>
          </cell>
          <cell r="E1023" t="str">
            <v>أصول متداولة</v>
          </cell>
          <cell r="F1023" t="str">
            <v>مصاريف مقدمة وأرصدة مدينة أخرى (بالصافي)</v>
          </cell>
          <cell r="G1023">
            <v>0</v>
          </cell>
          <cell r="H1023">
            <v>0</v>
          </cell>
          <cell r="I1023" t="str">
            <v>أصول متداولة</v>
          </cell>
          <cell r="J1023" t="str">
            <v>ذمم _ ناصر محمد عفيفي شادي_ 4375</v>
          </cell>
          <cell r="K1023">
            <v>0</v>
          </cell>
          <cell r="L1023">
            <v>0</v>
          </cell>
          <cell r="M1023">
            <v>106352</v>
          </cell>
          <cell r="N1023">
            <v>106352</v>
          </cell>
          <cell r="O1023">
            <v>0</v>
          </cell>
          <cell r="P1023">
            <v>0</v>
          </cell>
          <cell r="Q1023">
            <v>0</v>
          </cell>
        </row>
        <row r="1024">
          <cell r="B1024">
            <v>203061853</v>
          </cell>
          <cell r="C1024" t="str">
            <v>أنظمة</v>
          </cell>
          <cell r="D1024" t="str">
            <v>المركز المالي</v>
          </cell>
          <cell r="E1024" t="str">
            <v>أصول متداولة</v>
          </cell>
          <cell r="F1024" t="str">
            <v>مصاريف مقدمة وأرصدة مدينة أخرى (بالصافي)</v>
          </cell>
          <cell r="G1024">
            <v>0</v>
          </cell>
          <cell r="H1024">
            <v>0</v>
          </cell>
          <cell r="I1024" t="str">
            <v>أصول متداولة</v>
          </cell>
          <cell r="J1024" t="str">
            <v>ذمم _ سليم شفيق احمد _4384</v>
          </cell>
          <cell r="K1024">
            <v>0</v>
          </cell>
          <cell r="L1024">
            <v>0</v>
          </cell>
          <cell r="M1024">
            <v>22382</v>
          </cell>
          <cell r="N1024">
            <v>22382</v>
          </cell>
          <cell r="O1024">
            <v>0</v>
          </cell>
          <cell r="P1024">
            <v>0</v>
          </cell>
          <cell r="Q1024">
            <v>0</v>
          </cell>
        </row>
        <row r="1025">
          <cell r="B1025">
            <v>203061854</v>
          </cell>
          <cell r="C1025" t="str">
            <v>أنظمة</v>
          </cell>
          <cell r="D1025" t="str">
            <v>المركز المالي</v>
          </cell>
          <cell r="E1025" t="str">
            <v>أصول متداولة</v>
          </cell>
          <cell r="F1025" t="str">
            <v>مصاريف مقدمة وأرصدة مدينة أخرى (بالصافي)</v>
          </cell>
          <cell r="G1025">
            <v>0</v>
          </cell>
          <cell r="H1025">
            <v>0</v>
          </cell>
          <cell r="I1025" t="str">
            <v>أصول متداولة</v>
          </cell>
          <cell r="J1025" t="str">
            <v>ذمم _ محمد جنيد خان  _4385</v>
          </cell>
          <cell r="K1025">
            <v>0</v>
          </cell>
          <cell r="L1025">
            <v>0</v>
          </cell>
          <cell r="M1025">
            <v>13986</v>
          </cell>
          <cell r="N1025">
            <v>13986</v>
          </cell>
          <cell r="O1025">
            <v>0</v>
          </cell>
          <cell r="P1025">
            <v>0</v>
          </cell>
          <cell r="Q1025">
            <v>0</v>
          </cell>
        </row>
        <row r="1026">
          <cell r="B1026">
            <v>203061855</v>
          </cell>
          <cell r="C1026" t="str">
            <v>أنظمة</v>
          </cell>
          <cell r="D1026" t="str">
            <v>المركز المالي</v>
          </cell>
          <cell r="E1026" t="str">
            <v>أصول متداولة</v>
          </cell>
          <cell r="F1026" t="str">
            <v>مصاريف مقدمة وأرصدة مدينة أخرى (بالصافي)</v>
          </cell>
          <cell r="G1026">
            <v>0</v>
          </cell>
          <cell r="H1026">
            <v>0</v>
          </cell>
          <cell r="I1026" t="str">
            <v>أصول متداولة</v>
          </cell>
          <cell r="J1026" t="str">
            <v>ذمم _ ايشان خان خان  _4386</v>
          </cell>
          <cell r="K1026">
            <v>0</v>
          </cell>
          <cell r="L1026">
            <v>0</v>
          </cell>
          <cell r="M1026">
            <v>4503</v>
          </cell>
          <cell r="N1026">
            <v>4503</v>
          </cell>
          <cell r="O1026">
            <v>0</v>
          </cell>
          <cell r="P1026">
            <v>0</v>
          </cell>
          <cell r="Q1026">
            <v>0</v>
          </cell>
        </row>
        <row r="1027">
          <cell r="B1027">
            <v>203061856</v>
          </cell>
          <cell r="C1027" t="str">
            <v>أنظمة</v>
          </cell>
          <cell r="D1027" t="str">
            <v>المركز المالي</v>
          </cell>
          <cell r="E1027" t="str">
            <v>أصول متداولة</v>
          </cell>
          <cell r="F1027" t="str">
            <v>مصاريف مقدمة وأرصدة مدينة أخرى (بالصافي)</v>
          </cell>
          <cell r="G1027">
            <v>0</v>
          </cell>
          <cell r="H1027">
            <v>0</v>
          </cell>
          <cell r="I1027" t="str">
            <v>أصول متداولة</v>
          </cell>
          <cell r="J1027" t="str">
            <v>ذمم _ فيروز احمد احمد _4387</v>
          </cell>
          <cell r="K1027">
            <v>0</v>
          </cell>
          <cell r="L1027">
            <v>0</v>
          </cell>
          <cell r="M1027">
            <v>23095</v>
          </cell>
          <cell r="N1027">
            <v>23095</v>
          </cell>
          <cell r="O1027">
            <v>0</v>
          </cell>
          <cell r="P1027">
            <v>0</v>
          </cell>
          <cell r="Q1027">
            <v>0</v>
          </cell>
        </row>
        <row r="1028">
          <cell r="B1028">
            <v>203061857</v>
          </cell>
          <cell r="C1028" t="str">
            <v>أنظمة</v>
          </cell>
          <cell r="D1028" t="str">
            <v>المركز المالي</v>
          </cell>
          <cell r="E1028" t="str">
            <v>أصول متداولة</v>
          </cell>
          <cell r="F1028" t="str">
            <v>مصاريف مقدمة وأرصدة مدينة أخرى (بالصافي)</v>
          </cell>
          <cell r="G1028">
            <v>0</v>
          </cell>
          <cell r="H1028">
            <v>0</v>
          </cell>
          <cell r="I1028" t="str">
            <v>أصول متداولة</v>
          </cell>
          <cell r="J1028" t="str">
            <v>ذمم _ محمود محمد عبد اللطيف  _4789</v>
          </cell>
          <cell r="K1028">
            <v>0</v>
          </cell>
          <cell r="L1028">
            <v>0</v>
          </cell>
          <cell r="M1028">
            <v>21807</v>
          </cell>
          <cell r="N1028">
            <v>21807</v>
          </cell>
          <cell r="O1028">
            <v>0</v>
          </cell>
          <cell r="P1028">
            <v>0</v>
          </cell>
          <cell r="Q1028">
            <v>0</v>
          </cell>
        </row>
        <row r="1029">
          <cell r="B1029">
            <v>203061860</v>
          </cell>
          <cell r="C1029" t="str">
            <v>أنظمة</v>
          </cell>
          <cell r="D1029" t="str">
            <v>المركز المالي</v>
          </cell>
          <cell r="E1029" t="str">
            <v>أصول متداولة</v>
          </cell>
          <cell r="F1029" t="str">
            <v>مصاريف مقدمة وأرصدة مدينة أخرى (بالصافي)</v>
          </cell>
          <cell r="G1029">
            <v>0</v>
          </cell>
          <cell r="H1029">
            <v>0</v>
          </cell>
          <cell r="I1029" t="str">
            <v>أصول متداولة</v>
          </cell>
          <cell r="J1029" t="str">
            <v>ذمم _ محمد سيد احمد مصطفى  _4394</v>
          </cell>
          <cell r="K1029">
            <v>0</v>
          </cell>
          <cell r="L1029">
            <v>0</v>
          </cell>
          <cell r="M1029">
            <v>52423</v>
          </cell>
          <cell r="N1029">
            <v>52423</v>
          </cell>
          <cell r="O1029">
            <v>0</v>
          </cell>
          <cell r="P1029">
            <v>0</v>
          </cell>
          <cell r="Q1029">
            <v>0</v>
          </cell>
        </row>
        <row r="1030">
          <cell r="B1030">
            <v>203061862</v>
          </cell>
          <cell r="C1030" t="str">
            <v>أنظمة</v>
          </cell>
          <cell r="D1030" t="str">
            <v>المركز المالي</v>
          </cell>
          <cell r="E1030" t="str">
            <v>أصول متداولة</v>
          </cell>
          <cell r="F1030" t="str">
            <v>مصاريف مقدمة وأرصدة مدينة أخرى (بالصافي)</v>
          </cell>
          <cell r="G1030">
            <v>0</v>
          </cell>
          <cell r="H1030">
            <v>0</v>
          </cell>
          <cell r="I1030" t="str">
            <v>أصول متداولة</v>
          </cell>
          <cell r="J1030" t="str">
            <v>ذمم _ شريف عادل محمد رياض  _4388</v>
          </cell>
          <cell r="K1030">
            <v>0</v>
          </cell>
          <cell r="L1030">
            <v>0</v>
          </cell>
          <cell r="M1030">
            <v>41375</v>
          </cell>
          <cell r="N1030">
            <v>41375</v>
          </cell>
          <cell r="O1030">
            <v>0</v>
          </cell>
          <cell r="P1030">
            <v>0</v>
          </cell>
          <cell r="Q1030">
            <v>0</v>
          </cell>
        </row>
        <row r="1031">
          <cell r="B1031">
            <v>203061863</v>
          </cell>
          <cell r="C1031" t="str">
            <v>أنظمة</v>
          </cell>
          <cell r="D1031" t="str">
            <v>المركز المالي</v>
          </cell>
          <cell r="E1031" t="str">
            <v>أصول متداولة</v>
          </cell>
          <cell r="F1031" t="str">
            <v>مصاريف مقدمة وأرصدة مدينة أخرى (بالصافي)</v>
          </cell>
          <cell r="G1031">
            <v>0</v>
          </cell>
          <cell r="H1031">
            <v>0</v>
          </cell>
          <cell r="I1031" t="str">
            <v>أصول متداولة</v>
          </cell>
          <cell r="J1031" t="str">
            <v>ذمم _ مصطفى صبحى فوزى كامل  _4390</v>
          </cell>
          <cell r="K1031">
            <v>0</v>
          </cell>
          <cell r="L1031">
            <v>0</v>
          </cell>
          <cell r="M1031">
            <v>1435</v>
          </cell>
          <cell r="N1031">
            <v>1435</v>
          </cell>
          <cell r="O1031">
            <v>0</v>
          </cell>
          <cell r="P1031">
            <v>0</v>
          </cell>
          <cell r="Q1031">
            <v>0</v>
          </cell>
        </row>
        <row r="1032">
          <cell r="B1032">
            <v>203061864</v>
          </cell>
          <cell r="C1032" t="str">
            <v>أنظمة</v>
          </cell>
          <cell r="D1032" t="str">
            <v>المركز المالي</v>
          </cell>
          <cell r="E1032" t="str">
            <v>إلتزامات متداولة</v>
          </cell>
          <cell r="F1032" t="str">
            <v>مصاريف مستحقة وأرصدة دائنة أخرى</v>
          </cell>
          <cell r="G1032" t="str">
            <v>دائنون متنوعون</v>
          </cell>
          <cell r="H1032">
            <v>0</v>
          </cell>
          <cell r="I1032" t="str">
            <v>إلتزامات متداولة</v>
          </cell>
          <cell r="J1032" t="str">
            <v>ذمم_ احمد علاء سالم 1108</v>
          </cell>
          <cell r="K1032">
            <v>0</v>
          </cell>
          <cell r="L1032">
            <v>0</v>
          </cell>
          <cell r="M1032">
            <v>43747.67</v>
          </cell>
          <cell r="N1032">
            <v>43747.67</v>
          </cell>
          <cell r="O1032">
            <v>0</v>
          </cell>
          <cell r="P1032">
            <v>0</v>
          </cell>
          <cell r="Q1032">
            <v>0</v>
          </cell>
        </row>
        <row r="1033">
          <cell r="B1033">
            <v>203061865</v>
          </cell>
          <cell r="C1033" t="str">
            <v>أنظمة</v>
          </cell>
          <cell r="D1033" t="str">
            <v>المركز المالي</v>
          </cell>
          <cell r="E1033" t="str">
            <v>أصول متداولة</v>
          </cell>
          <cell r="F1033" t="str">
            <v>مصاريف مقدمة وأرصدة مدينة أخرى (بالصافي)</v>
          </cell>
          <cell r="G1033">
            <v>0</v>
          </cell>
          <cell r="H1033">
            <v>0</v>
          </cell>
          <cell r="I1033" t="str">
            <v>أصول متداولة</v>
          </cell>
          <cell r="J1033" t="str">
            <v>ذمم_ خالد رفعت احمد 4395</v>
          </cell>
          <cell r="K1033">
            <v>0</v>
          </cell>
          <cell r="L1033">
            <v>0</v>
          </cell>
          <cell r="M1033">
            <v>58710</v>
          </cell>
          <cell r="N1033">
            <v>58710</v>
          </cell>
          <cell r="O1033">
            <v>0</v>
          </cell>
          <cell r="P1033">
            <v>0</v>
          </cell>
          <cell r="Q1033">
            <v>0</v>
          </cell>
        </row>
        <row r="1034">
          <cell r="B1034">
            <v>203061868</v>
          </cell>
          <cell r="C1034" t="str">
            <v>أنظمة</v>
          </cell>
          <cell r="D1034" t="str">
            <v>المركز المالي</v>
          </cell>
          <cell r="E1034" t="str">
            <v>إلتزامات متداولة</v>
          </cell>
          <cell r="F1034" t="str">
            <v>مصاريف مستحقة وأرصدة دائنة أخرى</v>
          </cell>
          <cell r="G1034" t="str">
            <v>دائنون متنوعون</v>
          </cell>
          <cell r="H1034">
            <v>0</v>
          </cell>
          <cell r="I1034" t="str">
            <v>إلتزامات متداولة</v>
          </cell>
          <cell r="J1034" t="str">
            <v>ذمم _ سيد مصطفى افضل _4383</v>
          </cell>
          <cell r="K1034">
            <v>0</v>
          </cell>
          <cell r="L1034">
            <v>0</v>
          </cell>
          <cell r="M1034">
            <v>112939</v>
          </cell>
          <cell r="N1034">
            <v>112939</v>
          </cell>
          <cell r="O1034">
            <v>0</v>
          </cell>
          <cell r="P1034">
            <v>0</v>
          </cell>
          <cell r="Q1034">
            <v>0</v>
          </cell>
        </row>
        <row r="1035">
          <cell r="B1035">
            <v>203061871</v>
          </cell>
          <cell r="C1035" t="str">
            <v>أنظمة</v>
          </cell>
          <cell r="D1035" t="str">
            <v>المركز المالي</v>
          </cell>
          <cell r="E1035" t="str">
            <v>أصول متداولة</v>
          </cell>
          <cell r="F1035" t="str">
            <v>مصاريف مقدمة وأرصدة مدينة أخرى (بالصافي)</v>
          </cell>
          <cell r="G1035">
            <v>0</v>
          </cell>
          <cell r="H1035">
            <v>0</v>
          </cell>
          <cell r="I1035" t="str">
            <v>أصول متداولة</v>
          </cell>
          <cell r="J1035" t="str">
            <v>ذمم_ محمد نعيم بشير احمد 4402</v>
          </cell>
          <cell r="K1035">
            <v>0</v>
          </cell>
          <cell r="L1035">
            <v>0</v>
          </cell>
          <cell r="M1035">
            <v>21928</v>
          </cell>
          <cell r="N1035">
            <v>21928</v>
          </cell>
          <cell r="O1035">
            <v>0</v>
          </cell>
          <cell r="P1035">
            <v>0</v>
          </cell>
          <cell r="Q1035">
            <v>0</v>
          </cell>
        </row>
        <row r="1036">
          <cell r="B1036">
            <v>203061873</v>
          </cell>
          <cell r="C1036" t="str">
            <v>أنظمة</v>
          </cell>
          <cell r="D1036" t="str">
            <v>المركز المالي</v>
          </cell>
          <cell r="E1036" t="str">
            <v>أصول متداولة</v>
          </cell>
          <cell r="F1036" t="str">
            <v>مصاريف مقدمة وأرصدة مدينة أخرى (بالصافي)</v>
          </cell>
          <cell r="G1036">
            <v>0</v>
          </cell>
          <cell r="H1036">
            <v>0</v>
          </cell>
          <cell r="I1036" t="str">
            <v>أصول متداولة</v>
          </cell>
          <cell r="J1036" t="str">
            <v>ذمم_ مبشر اسلم محمد اسلم 4404</v>
          </cell>
          <cell r="K1036">
            <v>0</v>
          </cell>
          <cell r="L1036">
            <v>0</v>
          </cell>
          <cell r="M1036">
            <v>23852</v>
          </cell>
          <cell r="N1036">
            <v>23852</v>
          </cell>
          <cell r="O1036">
            <v>0</v>
          </cell>
          <cell r="P1036">
            <v>0</v>
          </cell>
          <cell r="Q1036">
            <v>0</v>
          </cell>
        </row>
        <row r="1037">
          <cell r="B1037">
            <v>203061874</v>
          </cell>
          <cell r="C1037" t="str">
            <v>أنظمة</v>
          </cell>
          <cell r="D1037" t="str">
            <v>المركز المالي</v>
          </cell>
          <cell r="E1037" t="str">
            <v>إلتزامات متداولة</v>
          </cell>
          <cell r="F1037" t="str">
            <v>مصاريف مستحقة وأرصدة دائنة أخرى</v>
          </cell>
          <cell r="G1037" t="str">
            <v>دائنون متنوعون</v>
          </cell>
          <cell r="H1037">
            <v>0</v>
          </cell>
          <cell r="I1037" t="str">
            <v>إلتزامات متداولة</v>
          </cell>
          <cell r="J1037" t="str">
            <v>ذمم_ محمد منير راشد مامون 4405</v>
          </cell>
          <cell r="K1037">
            <v>0</v>
          </cell>
          <cell r="L1037">
            <v>0</v>
          </cell>
          <cell r="M1037">
            <v>35235</v>
          </cell>
          <cell r="N1037">
            <v>35235</v>
          </cell>
          <cell r="O1037">
            <v>0</v>
          </cell>
          <cell r="P1037">
            <v>0</v>
          </cell>
          <cell r="Q1037">
            <v>0</v>
          </cell>
        </row>
        <row r="1038">
          <cell r="B1038">
            <v>203061875</v>
          </cell>
          <cell r="C1038" t="str">
            <v>أنظمة</v>
          </cell>
          <cell r="D1038" t="str">
            <v>المركز المالي</v>
          </cell>
          <cell r="E1038" t="str">
            <v>أصول متداولة</v>
          </cell>
          <cell r="F1038" t="str">
            <v>مصاريف مقدمة وأرصدة مدينة أخرى (بالصافي)</v>
          </cell>
          <cell r="G1038">
            <v>0</v>
          </cell>
          <cell r="H1038">
            <v>0</v>
          </cell>
          <cell r="I1038" t="str">
            <v>أصول متداولة</v>
          </cell>
          <cell r="J1038" t="str">
            <v>ذمم_ علم جير حسين  4406</v>
          </cell>
          <cell r="K1038">
            <v>0</v>
          </cell>
          <cell r="L1038">
            <v>0</v>
          </cell>
          <cell r="M1038">
            <v>33594</v>
          </cell>
          <cell r="N1038">
            <v>33594</v>
          </cell>
          <cell r="O1038">
            <v>0</v>
          </cell>
          <cell r="P1038">
            <v>0</v>
          </cell>
          <cell r="Q1038">
            <v>0</v>
          </cell>
        </row>
        <row r="1039">
          <cell r="B1039">
            <v>203061876</v>
          </cell>
          <cell r="C1039" t="str">
            <v>أنظمة</v>
          </cell>
          <cell r="D1039" t="str">
            <v>المركز المالي</v>
          </cell>
          <cell r="E1039" t="str">
            <v>أصول متداولة</v>
          </cell>
          <cell r="F1039" t="str">
            <v>مصاريف مقدمة وأرصدة مدينة أخرى (بالصافي)</v>
          </cell>
          <cell r="G1039">
            <v>0</v>
          </cell>
          <cell r="H1039">
            <v>0</v>
          </cell>
          <cell r="I1039" t="str">
            <v>أصول متداولة</v>
          </cell>
          <cell r="J1039" t="str">
            <v>ذمم_ سوباش برودينا ابراهيم 4407</v>
          </cell>
          <cell r="K1039">
            <v>0</v>
          </cell>
          <cell r="L1039">
            <v>0</v>
          </cell>
          <cell r="M1039">
            <v>28753</v>
          </cell>
          <cell r="N1039">
            <v>28753</v>
          </cell>
          <cell r="O1039">
            <v>0</v>
          </cell>
          <cell r="P1039">
            <v>0</v>
          </cell>
          <cell r="Q1039">
            <v>0</v>
          </cell>
        </row>
        <row r="1040">
          <cell r="B1040">
            <v>203061877</v>
          </cell>
          <cell r="C1040" t="str">
            <v>أنظمة</v>
          </cell>
          <cell r="D1040" t="str">
            <v>المركز المالي</v>
          </cell>
          <cell r="E1040" t="str">
            <v>أصول متداولة</v>
          </cell>
          <cell r="F1040" t="str">
            <v>مصاريف مقدمة وأرصدة مدينة أخرى (بالصافي)</v>
          </cell>
          <cell r="G1040">
            <v>0</v>
          </cell>
          <cell r="H1040">
            <v>0</v>
          </cell>
          <cell r="I1040" t="str">
            <v>أصول متداولة</v>
          </cell>
          <cell r="J1040" t="str">
            <v>ذمم_ شاهبران شان مياه 4408</v>
          </cell>
          <cell r="K1040">
            <v>0</v>
          </cell>
          <cell r="L1040">
            <v>0</v>
          </cell>
          <cell r="M1040">
            <v>29131</v>
          </cell>
          <cell r="N1040">
            <v>29131</v>
          </cell>
          <cell r="O1040">
            <v>0</v>
          </cell>
          <cell r="P1040">
            <v>0</v>
          </cell>
          <cell r="Q1040">
            <v>0</v>
          </cell>
        </row>
        <row r="1041">
          <cell r="B1041">
            <v>203061878</v>
          </cell>
          <cell r="C1041" t="str">
            <v>أنظمة</v>
          </cell>
          <cell r="D1041" t="str">
            <v>المركز المالي</v>
          </cell>
          <cell r="E1041" t="str">
            <v>أصول متداولة</v>
          </cell>
          <cell r="F1041" t="str">
            <v>مصاريف مقدمة وأرصدة مدينة أخرى (بالصافي)</v>
          </cell>
          <cell r="G1041">
            <v>0</v>
          </cell>
          <cell r="H1041">
            <v>0</v>
          </cell>
          <cell r="I1041" t="str">
            <v>أصول متداولة</v>
          </cell>
          <cell r="J1041" t="str">
            <v>ذمم_ ارتيميو سيرابين غولا 4409</v>
          </cell>
          <cell r="K1041">
            <v>0</v>
          </cell>
          <cell r="L1041">
            <v>0</v>
          </cell>
          <cell r="M1041">
            <v>41993</v>
          </cell>
          <cell r="N1041">
            <v>41993</v>
          </cell>
          <cell r="O1041">
            <v>0</v>
          </cell>
          <cell r="P1041">
            <v>0</v>
          </cell>
          <cell r="Q1041">
            <v>0</v>
          </cell>
        </row>
        <row r="1042">
          <cell r="B1042">
            <v>203061879</v>
          </cell>
          <cell r="C1042" t="str">
            <v>أنظمة</v>
          </cell>
          <cell r="D1042" t="str">
            <v>المركز المالي</v>
          </cell>
          <cell r="E1042" t="str">
            <v>أصول متداولة</v>
          </cell>
          <cell r="F1042" t="str">
            <v>مصاريف مقدمة وأرصدة مدينة أخرى (بالصافي)</v>
          </cell>
          <cell r="G1042">
            <v>0</v>
          </cell>
          <cell r="H1042">
            <v>0</v>
          </cell>
          <cell r="I1042" t="str">
            <v>أصول متداولة</v>
          </cell>
          <cell r="J1042" t="str">
            <v>ذمم_ اروين انطونيو اريولا 4410</v>
          </cell>
          <cell r="K1042">
            <v>0</v>
          </cell>
          <cell r="L1042">
            <v>0</v>
          </cell>
          <cell r="M1042">
            <v>39741</v>
          </cell>
          <cell r="N1042">
            <v>39741</v>
          </cell>
          <cell r="O1042">
            <v>0</v>
          </cell>
          <cell r="P1042">
            <v>0</v>
          </cell>
          <cell r="Q1042">
            <v>0</v>
          </cell>
        </row>
        <row r="1043">
          <cell r="B1043">
            <v>203061880</v>
          </cell>
          <cell r="C1043" t="str">
            <v>أنظمة</v>
          </cell>
          <cell r="D1043" t="str">
            <v>المركز المالي</v>
          </cell>
          <cell r="E1043" t="str">
            <v>أصول متداولة</v>
          </cell>
          <cell r="F1043" t="str">
            <v>مصاريف مقدمة وأرصدة مدينة أخرى (بالصافي)</v>
          </cell>
          <cell r="G1043">
            <v>0</v>
          </cell>
          <cell r="H1043">
            <v>0</v>
          </cell>
          <cell r="I1043" t="str">
            <v>أصول متداولة</v>
          </cell>
          <cell r="J1043" t="str">
            <v>ذمم_ جيسى كاتالان لاجماى 4411</v>
          </cell>
          <cell r="K1043">
            <v>0</v>
          </cell>
          <cell r="L1043">
            <v>0</v>
          </cell>
          <cell r="M1043">
            <v>16629</v>
          </cell>
          <cell r="N1043">
            <v>16629</v>
          </cell>
          <cell r="O1043">
            <v>0</v>
          </cell>
          <cell r="P1043">
            <v>0</v>
          </cell>
          <cell r="Q1043">
            <v>0</v>
          </cell>
        </row>
        <row r="1044">
          <cell r="B1044">
            <v>203061881</v>
          </cell>
          <cell r="C1044" t="str">
            <v>أنظمة</v>
          </cell>
          <cell r="D1044" t="str">
            <v>المركز المالي</v>
          </cell>
          <cell r="E1044" t="str">
            <v>أصول متداولة</v>
          </cell>
          <cell r="F1044" t="str">
            <v>مصاريف مقدمة وأرصدة مدينة أخرى (بالصافي)</v>
          </cell>
          <cell r="G1044">
            <v>0</v>
          </cell>
          <cell r="H1044">
            <v>0</v>
          </cell>
          <cell r="I1044" t="str">
            <v>أصول متداولة</v>
          </cell>
          <cell r="J1044" t="str">
            <v>ذمم_ جيت بهادور تامانج 4422</v>
          </cell>
          <cell r="K1044">
            <v>0</v>
          </cell>
          <cell r="L1044">
            <v>0</v>
          </cell>
          <cell r="M1044">
            <v>20123</v>
          </cell>
          <cell r="N1044">
            <v>20123</v>
          </cell>
          <cell r="O1044">
            <v>0</v>
          </cell>
          <cell r="P1044">
            <v>0</v>
          </cell>
          <cell r="Q1044">
            <v>0</v>
          </cell>
        </row>
        <row r="1045">
          <cell r="B1045">
            <v>203061882</v>
          </cell>
          <cell r="C1045" t="str">
            <v>أنظمة</v>
          </cell>
          <cell r="D1045" t="str">
            <v>المركز المالي</v>
          </cell>
          <cell r="E1045" t="str">
            <v>أصول متداولة</v>
          </cell>
          <cell r="F1045" t="str">
            <v>مصاريف مقدمة وأرصدة مدينة أخرى (بالصافي)</v>
          </cell>
          <cell r="G1045">
            <v>0</v>
          </cell>
          <cell r="H1045">
            <v>0</v>
          </cell>
          <cell r="I1045" t="str">
            <v>أصول متداولة</v>
          </cell>
          <cell r="J1045" t="str">
            <v>ذمم_ دهان بهادور تامانج 4412</v>
          </cell>
          <cell r="K1045">
            <v>0</v>
          </cell>
          <cell r="L1045">
            <v>0</v>
          </cell>
          <cell r="M1045">
            <v>13251</v>
          </cell>
          <cell r="N1045">
            <v>13251</v>
          </cell>
          <cell r="O1045">
            <v>0</v>
          </cell>
          <cell r="P1045">
            <v>0</v>
          </cell>
          <cell r="Q1045">
            <v>0</v>
          </cell>
        </row>
        <row r="1046">
          <cell r="B1046">
            <v>203061885</v>
          </cell>
          <cell r="C1046" t="str">
            <v>أنظمة</v>
          </cell>
          <cell r="D1046" t="str">
            <v>المركز المالي</v>
          </cell>
          <cell r="E1046" t="str">
            <v>أصول متداولة</v>
          </cell>
          <cell r="F1046" t="str">
            <v>مصاريف مقدمة وأرصدة مدينة أخرى (بالصافي)</v>
          </cell>
          <cell r="G1046">
            <v>0</v>
          </cell>
          <cell r="H1046">
            <v>0</v>
          </cell>
          <cell r="I1046" t="str">
            <v>أصول متداولة</v>
          </cell>
          <cell r="J1046" t="str">
            <v>ذمم_ راج كومار تانج 4413</v>
          </cell>
          <cell r="K1046">
            <v>0</v>
          </cell>
          <cell r="L1046">
            <v>0</v>
          </cell>
          <cell r="M1046">
            <v>17908</v>
          </cell>
          <cell r="N1046">
            <v>17908</v>
          </cell>
          <cell r="O1046">
            <v>0</v>
          </cell>
          <cell r="P1046">
            <v>0</v>
          </cell>
          <cell r="Q1046">
            <v>0</v>
          </cell>
        </row>
        <row r="1047">
          <cell r="B1047">
            <v>203061886</v>
          </cell>
          <cell r="C1047" t="str">
            <v>أنظمة</v>
          </cell>
          <cell r="D1047" t="str">
            <v>المركز المالي</v>
          </cell>
          <cell r="E1047" t="str">
            <v>أصول متداولة</v>
          </cell>
          <cell r="F1047" t="str">
            <v>مصاريف مقدمة وأرصدة مدينة أخرى (بالصافي)</v>
          </cell>
          <cell r="G1047">
            <v>0</v>
          </cell>
          <cell r="H1047">
            <v>0</v>
          </cell>
          <cell r="I1047" t="str">
            <v>أصول متداولة</v>
          </cell>
          <cell r="J1047" t="str">
            <v>ذمم_ اشيش دونغ 4416</v>
          </cell>
          <cell r="K1047">
            <v>0</v>
          </cell>
          <cell r="L1047">
            <v>0</v>
          </cell>
          <cell r="M1047">
            <v>28595</v>
          </cell>
          <cell r="N1047">
            <v>28595</v>
          </cell>
          <cell r="O1047">
            <v>0</v>
          </cell>
          <cell r="P1047">
            <v>0</v>
          </cell>
          <cell r="Q1047">
            <v>0</v>
          </cell>
        </row>
        <row r="1048">
          <cell r="B1048">
            <v>203061887</v>
          </cell>
          <cell r="C1048" t="str">
            <v>أنظمة</v>
          </cell>
          <cell r="D1048" t="str">
            <v>المركز المالي</v>
          </cell>
          <cell r="E1048" t="str">
            <v>أصول متداولة</v>
          </cell>
          <cell r="F1048" t="str">
            <v>مصاريف مقدمة وأرصدة مدينة أخرى (بالصافي)</v>
          </cell>
          <cell r="G1048">
            <v>0</v>
          </cell>
          <cell r="H1048">
            <v>0</v>
          </cell>
          <cell r="I1048" t="str">
            <v>أصول متداولة</v>
          </cell>
          <cell r="J1048" t="str">
            <v>ذمم_ اوتام ثابا ماغار 4424</v>
          </cell>
          <cell r="K1048">
            <v>0</v>
          </cell>
          <cell r="L1048">
            <v>0</v>
          </cell>
          <cell r="M1048">
            <v>16404</v>
          </cell>
          <cell r="N1048">
            <v>16404</v>
          </cell>
          <cell r="O1048">
            <v>0</v>
          </cell>
          <cell r="P1048">
            <v>0</v>
          </cell>
          <cell r="Q1048">
            <v>0</v>
          </cell>
        </row>
        <row r="1049">
          <cell r="B1049">
            <v>203061889</v>
          </cell>
          <cell r="C1049" t="str">
            <v>أنظمة</v>
          </cell>
          <cell r="D1049" t="str">
            <v>المركز المالي</v>
          </cell>
          <cell r="E1049" t="str">
            <v>أصول متداولة</v>
          </cell>
          <cell r="F1049" t="str">
            <v>مصاريف مقدمة وأرصدة مدينة أخرى (بالصافي)</v>
          </cell>
          <cell r="G1049">
            <v>0</v>
          </cell>
          <cell r="H1049">
            <v>0</v>
          </cell>
          <cell r="I1049" t="str">
            <v>أصول متداولة</v>
          </cell>
          <cell r="J1049" t="str">
            <v>ذمم_ سوم بهادور شريستا 4427</v>
          </cell>
          <cell r="K1049">
            <v>0</v>
          </cell>
          <cell r="L1049">
            <v>0</v>
          </cell>
          <cell r="M1049">
            <v>37484</v>
          </cell>
          <cell r="N1049">
            <v>37484</v>
          </cell>
          <cell r="O1049">
            <v>0</v>
          </cell>
          <cell r="P1049">
            <v>0</v>
          </cell>
          <cell r="Q1049">
            <v>0</v>
          </cell>
        </row>
        <row r="1050">
          <cell r="B1050">
            <v>203061890</v>
          </cell>
          <cell r="C1050" t="str">
            <v>أنظمة</v>
          </cell>
          <cell r="D1050" t="str">
            <v>المركز المالي</v>
          </cell>
          <cell r="E1050" t="str">
            <v>أصول متداولة</v>
          </cell>
          <cell r="F1050" t="str">
            <v>مصاريف مقدمة وأرصدة مدينة أخرى (بالصافي)</v>
          </cell>
          <cell r="G1050">
            <v>0</v>
          </cell>
          <cell r="H1050">
            <v>0</v>
          </cell>
          <cell r="I1050" t="str">
            <v>أصول متداولة</v>
          </cell>
          <cell r="J1050" t="str">
            <v>ذمم_ شيتال شريستا 4429</v>
          </cell>
          <cell r="K1050">
            <v>0</v>
          </cell>
          <cell r="L1050">
            <v>0</v>
          </cell>
          <cell r="M1050">
            <v>25488</v>
          </cell>
          <cell r="N1050">
            <v>25488</v>
          </cell>
          <cell r="O1050">
            <v>0</v>
          </cell>
          <cell r="P1050">
            <v>0</v>
          </cell>
          <cell r="Q1050">
            <v>0</v>
          </cell>
        </row>
        <row r="1051">
          <cell r="B1051">
            <v>203061891</v>
          </cell>
          <cell r="C1051" t="str">
            <v>أنظمة</v>
          </cell>
          <cell r="D1051" t="str">
            <v>المركز المالي</v>
          </cell>
          <cell r="E1051" t="str">
            <v>أصول متداولة</v>
          </cell>
          <cell r="F1051" t="str">
            <v>مصاريف مقدمة وأرصدة مدينة أخرى (بالصافي)</v>
          </cell>
          <cell r="G1051">
            <v>0</v>
          </cell>
          <cell r="H1051">
            <v>0</v>
          </cell>
          <cell r="I1051" t="str">
            <v>أصول متداولة</v>
          </cell>
          <cell r="J1051" t="str">
            <v>ذمم_ غانجا براساد غيمير 4425</v>
          </cell>
          <cell r="K1051">
            <v>0</v>
          </cell>
          <cell r="L1051">
            <v>0</v>
          </cell>
          <cell r="M1051">
            <v>24120</v>
          </cell>
          <cell r="N1051">
            <v>24120</v>
          </cell>
          <cell r="O1051">
            <v>0</v>
          </cell>
          <cell r="P1051">
            <v>0</v>
          </cell>
          <cell r="Q1051">
            <v>0</v>
          </cell>
        </row>
        <row r="1052">
          <cell r="B1052">
            <v>203061892</v>
          </cell>
          <cell r="C1052" t="str">
            <v>أنظمة</v>
          </cell>
          <cell r="D1052" t="str">
            <v>المركز المالي</v>
          </cell>
          <cell r="E1052" t="str">
            <v>أصول متداولة</v>
          </cell>
          <cell r="F1052" t="str">
            <v>مصاريف مقدمة وأرصدة مدينة أخرى (بالصافي)</v>
          </cell>
          <cell r="G1052">
            <v>0</v>
          </cell>
          <cell r="H1052">
            <v>0</v>
          </cell>
          <cell r="I1052" t="str">
            <v>أصول متداولة</v>
          </cell>
          <cell r="J1052" t="str">
            <v>ذمم_ شيت بهادور على ماغار 4428</v>
          </cell>
          <cell r="K1052">
            <v>0</v>
          </cell>
          <cell r="L1052">
            <v>0</v>
          </cell>
          <cell r="M1052">
            <v>27738</v>
          </cell>
          <cell r="N1052">
            <v>27738</v>
          </cell>
          <cell r="O1052">
            <v>0</v>
          </cell>
          <cell r="P1052">
            <v>0</v>
          </cell>
          <cell r="Q1052">
            <v>0</v>
          </cell>
        </row>
        <row r="1053">
          <cell r="B1053">
            <v>203061893</v>
          </cell>
          <cell r="C1053" t="str">
            <v>أنظمة</v>
          </cell>
          <cell r="D1053" t="str">
            <v>المركز المالي</v>
          </cell>
          <cell r="E1053" t="str">
            <v>أصول متداولة</v>
          </cell>
          <cell r="F1053" t="str">
            <v>مصاريف مقدمة وأرصدة مدينة أخرى (بالصافي)</v>
          </cell>
          <cell r="G1053">
            <v>0</v>
          </cell>
          <cell r="H1053">
            <v>0</v>
          </cell>
          <cell r="I1053" t="str">
            <v>أصول متداولة</v>
          </cell>
          <cell r="J1053" t="str">
            <v>ذمم_ ساتروغان ماندال 4419</v>
          </cell>
          <cell r="K1053">
            <v>0</v>
          </cell>
          <cell r="L1053">
            <v>0</v>
          </cell>
          <cell r="M1053">
            <v>31199</v>
          </cell>
          <cell r="N1053">
            <v>31199</v>
          </cell>
          <cell r="O1053">
            <v>0</v>
          </cell>
          <cell r="P1053">
            <v>0</v>
          </cell>
          <cell r="Q1053">
            <v>0</v>
          </cell>
        </row>
        <row r="1054">
          <cell r="B1054">
            <v>203061894</v>
          </cell>
          <cell r="C1054" t="str">
            <v>أنظمة</v>
          </cell>
          <cell r="D1054" t="str">
            <v>المركز المالي</v>
          </cell>
          <cell r="E1054" t="str">
            <v>أصول متداولة</v>
          </cell>
          <cell r="F1054" t="str">
            <v>مصاريف مقدمة وأرصدة مدينة أخرى (بالصافي)</v>
          </cell>
          <cell r="G1054">
            <v>0</v>
          </cell>
          <cell r="H1054">
            <v>0</v>
          </cell>
          <cell r="I1054" t="str">
            <v>أصول متداولة</v>
          </cell>
          <cell r="J1054" t="str">
            <v>ذمم_ برنا بهادور نيوبان 4421</v>
          </cell>
          <cell r="K1054">
            <v>0</v>
          </cell>
          <cell r="L1054">
            <v>0</v>
          </cell>
          <cell r="M1054">
            <v>19241</v>
          </cell>
          <cell r="N1054">
            <v>19241</v>
          </cell>
          <cell r="O1054">
            <v>0</v>
          </cell>
          <cell r="P1054">
            <v>0</v>
          </cell>
          <cell r="Q1054">
            <v>0</v>
          </cell>
        </row>
        <row r="1055">
          <cell r="B1055">
            <v>203061895</v>
          </cell>
          <cell r="C1055" t="str">
            <v>أنظمة</v>
          </cell>
          <cell r="D1055" t="str">
            <v>المركز المالي</v>
          </cell>
          <cell r="E1055" t="str">
            <v>أصول متداولة</v>
          </cell>
          <cell r="F1055" t="str">
            <v>مصاريف مقدمة وأرصدة مدينة أخرى (بالصافي)</v>
          </cell>
          <cell r="G1055">
            <v>0</v>
          </cell>
          <cell r="H1055">
            <v>0</v>
          </cell>
          <cell r="I1055" t="str">
            <v>أصول متداولة</v>
          </cell>
          <cell r="J1055" t="str">
            <v>ذمم_ لاكسمى ماندال 4418</v>
          </cell>
          <cell r="K1055">
            <v>0</v>
          </cell>
          <cell r="L1055">
            <v>0</v>
          </cell>
          <cell r="M1055">
            <v>25663</v>
          </cell>
          <cell r="N1055">
            <v>25663</v>
          </cell>
          <cell r="O1055">
            <v>0</v>
          </cell>
          <cell r="P1055">
            <v>0</v>
          </cell>
          <cell r="Q1055">
            <v>0</v>
          </cell>
        </row>
        <row r="1056">
          <cell r="B1056">
            <v>203061896</v>
          </cell>
          <cell r="C1056" t="str">
            <v>أنظمة</v>
          </cell>
          <cell r="D1056" t="str">
            <v>المركز المالي</v>
          </cell>
          <cell r="E1056" t="str">
            <v>إلتزامات متداولة</v>
          </cell>
          <cell r="F1056" t="str">
            <v>مصاريف مستحقة وأرصدة دائنة أخرى</v>
          </cell>
          <cell r="G1056" t="str">
            <v>دائنون متنوعون</v>
          </cell>
          <cell r="H1056">
            <v>0</v>
          </cell>
          <cell r="I1056" t="str">
            <v>إلتزامات متداولة</v>
          </cell>
          <cell r="J1056" t="str">
            <v>ذمم_ ناريان ماندال 4420</v>
          </cell>
          <cell r="K1056">
            <v>0</v>
          </cell>
          <cell r="L1056">
            <v>0</v>
          </cell>
          <cell r="M1056">
            <v>23040</v>
          </cell>
          <cell r="N1056">
            <v>23040</v>
          </cell>
          <cell r="O1056">
            <v>0</v>
          </cell>
          <cell r="P1056">
            <v>0</v>
          </cell>
          <cell r="Q1056">
            <v>0</v>
          </cell>
        </row>
        <row r="1057">
          <cell r="B1057">
            <v>203061897</v>
          </cell>
          <cell r="C1057" t="str">
            <v>أنظمة</v>
          </cell>
          <cell r="D1057" t="str">
            <v>المركز المالي</v>
          </cell>
          <cell r="E1057" t="str">
            <v>أصول متداولة</v>
          </cell>
          <cell r="F1057" t="str">
            <v>مصاريف مقدمة وأرصدة مدينة أخرى (بالصافي)</v>
          </cell>
          <cell r="G1057">
            <v>0</v>
          </cell>
          <cell r="H1057">
            <v>0</v>
          </cell>
          <cell r="I1057" t="str">
            <v>أصول متداولة</v>
          </cell>
          <cell r="J1057" t="str">
            <v>ذمم_ بريم لامبيو 4417</v>
          </cell>
          <cell r="K1057">
            <v>0</v>
          </cell>
          <cell r="L1057">
            <v>0</v>
          </cell>
          <cell r="M1057">
            <v>27517</v>
          </cell>
          <cell r="N1057">
            <v>27517</v>
          </cell>
          <cell r="O1057">
            <v>0</v>
          </cell>
          <cell r="P1057">
            <v>0</v>
          </cell>
          <cell r="Q1057">
            <v>0</v>
          </cell>
        </row>
        <row r="1058">
          <cell r="B1058">
            <v>203061898</v>
          </cell>
          <cell r="C1058" t="str">
            <v>أنظمة</v>
          </cell>
          <cell r="D1058" t="str">
            <v>المركز المالي</v>
          </cell>
          <cell r="E1058" t="str">
            <v>أصول متداولة</v>
          </cell>
          <cell r="F1058" t="str">
            <v>مصاريف مقدمة وأرصدة مدينة أخرى (بالصافي)</v>
          </cell>
          <cell r="G1058">
            <v>0</v>
          </cell>
          <cell r="H1058">
            <v>0</v>
          </cell>
          <cell r="I1058" t="str">
            <v>أصول متداولة</v>
          </cell>
          <cell r="J1058" t="str">
            <v>ذمم_ سوريش كومار ماندال 4423</v>
          </cell>
          <cell r="K1058">
            <v>0</v>
          </cell>
          <cell r="L1058">
            <v>0</v>
          </cell>
          <cell r="M1058">
            <v>26082</v>
          </cell>
          <cell r="N1058">
            <v>26082</v>
          </cell>
          <cell r="O1058">
            <v>0</v>
          </cell>
          <cell r="P1058">
            <v>0</v>
          </cell>
          <cell r="Q1058">
            <v>0</v>
          </cell>
        </row>
        <row r="1059">
          <cell r="B1059">
            <v>203061899</v>
          </cell>
          <cell r="C1059" t="str">
            <v>أنظمة</v>
          </cell>
          <cell r="D1059" t="str">
            <v>المركز المالي</v>
          </cell>
          <cell r="E1059" t="str">
            <v>أصول متداولة</v>
          </cell>
          <cell r="F1059" t="str">
            <v>مصاريف مقدمة وأرصدة مدينة أخرى (بالصافي)</v>
          </cell>
          <cell r="G1059">
            <v>0</v>
          </cell>
          <cell r="H1059">
            <v>0</v>
          </cell>
          <cell r="I1059" t="str">
            <v>أصول متداولة</v>
          </cell>
          <cell r="J1059" t="str">
            <v>ذمم _ هشام محمد عبدالرحيم الطوخي  _4430</v>
          </cell>
          <cell r="K1059">
            <v>0</v>
          </cell>
          <cell r="L1059">
            <v>0</v>
          </cell>
          <cell r="M1059">
            <v>41557</v>
          </cell>
          <cell r="N1059">
            <v>41557</v>
          </cell>
          <cell r="O1059">
            <v>0</v>
          </cell>
          <cell r="P1059">
            <v>0</v>
          </cell>
          <cell r="Q1059">
            <v>0</v>
          </cell>
        </row>
        <row r="1060">
          <cell r="B1060">
            <v>203061900</v>
          </cell>
          <cell r="C1060" t="str">
            <v>أنظمة</v>
          </cell>
          <cell r="D1060" t="str">
            <v>المركز المالي</v>
          </cell>
          <cell r="E1060" t="str">
            <v>أصول متداولة</v>
          </cell>
          <cell r="F1060" t="str">
            <v>مصاريف مقدمة وأرصدة مدينة أخرى (بالصافي)</v>
          </cell>
          <cell r="G1060">
            <v>0</v>
          </cell>
          <cell r="H1060">
            <v>0</v>
          </cell>
          <cell r="I1060" t="str">
            <v>أصول متداولة</v>
          </cell>
          <cell r="J1060" t="str">
            <v>ذمم _ محمد حسن حسن  _4431</v>
          </cell>
          <cell r="K1060">
            <v>0</v>
          </cell>
          <cell r="L1060">
            <v>0</v>
          </cell>
          <cell r="M1060">
            <v>18539</v>
          </cell>
          <cell r="N1060">
            <v>18539</v>
          </cell>
          <cell r="O1060">
            <v>0</v>
          </cell>
          <cell r="P1060">
            <v>0</v>
          </cell>
          <cell r="Q1060">
            <v>0</v>
          </cell>
        </row>
        <row r="1061">
          <cell r="B1061">
            <v>203061901</v>
          </cell>
          <cell r="C1061" t="str">
            <v>أنظمة</v>
          </cell>
          <cell r="D1061" t="str">
            <v>المركز المالي</v>
          </cell>
          <cell r="E1061" t="str">
            <v>أصول متداولة</v>
          </cell>
          <cell r="F1061" t="str">
            <v>مصاريف مقدمة وأرصدة مدينة أخرى (بالصافي)</v>
          </cell>
          <cell r="G1061">
            <v>0</v>
          </cell>
          <cell r="H1061">
            <v>0</v>
          </cell>
          <cell r="I1061" t="str">
            <v>أصول متداولة</v>
          </cell>
          <cell r="J1061" t="str">
            <v>ذمم _ فرحان خان خان  _4432</v>
          </cell>
          <cell r="K1061">
            <v>0</v>
          </cell>
          <cell r="L1061">
            <v>0</v>
          </cell>
          <cell r="M1061">
            <v>14737</v>
          </cell>
          <cell r="N1061">
            <v>14737</v>
          </cell>
          <cell r="O1061">
            <v>0</v>
          </cell>
          <cell r="P1061">
            <v>0</v>
          </cell>
          <cell r="Q1061">
            <v>0</v>
          </cell>
        </row>
        <row r="1062">
          <cell r="B1062">
            <v>203061902</v>
          </cell>
          <cell r="C1062" t="str">
            <v>أنظمة</v>
          </cell>
          <cell r="D1062" t="str">
            <v>المركز المالي</v>
          </cell>
          <cell r="E1062" t="str">
            <v>أصول متداولة</v>
          </cell>
          <cell r="F1062" t="str">
            <v>مصاريف مقدمة وأرصدة مدينة أخرى (بالصافي)</v>
          </cell>
          <cell r="G1062">
            <v>0</v>
          </cell>
          <cell r="H1062">
            <v>0</v>
          </cell>
          <cell r="I1062" t="str">
            <v>أصول متداولة</v>
          </cell>
          <cell r="J1062" t="str">
            <v>ذمم _ اسرائيل ياسين ياسين   _4433</v>
          </cell>
          <cell r="K1062">
            <v>0</v>
          </cell>
          <cell r="L1062">
            <v>0</v>
          </cell>
          <cell r="M1062">
            <v>23285</v>
          </cell>
          <cell r="N1062">
            <v>23285</v>
          </cell>
          <cell r="O1062">
            <v>0</v>
          </cell>
          <cell r="P1062">
            <v>0</v>
          </cell>
          <cell r="Q1062">
            <v>0</v>
          </cell>
        </row>
        <row r="1063">
          <cell r="B1063">
            <v>203061903</v>
          </cell>
          <cell r="C1063" t="str">
            <v>أنظمة</v>
          </cell>
          <cell r="D1063" t="str">
            <v>المركز المالي</v>
          </cell>
          <cell r="E1063" t="str">
            <v>أصول متداولة</v>
          </cell>
          <cell r="F1063" t="str">
            <v>مصاريف مقدمة وأرصدة مدينة أخرى (بالصافي)</v>
          </cell>
          <cell r="G1063">
            <v>0</v>
          </cell>
          <cell r="H1063">
            <v>0</v>
          </cell>
          <cell r="I1063" t="str">
            <v>أصول متداولة</v>
          </cell>
          <cell r="J1063" t="str">
            <v>ذمم _ محمد ساهيل ساهيل  _4434</v>
          </cell>
          <cell r="K1063">
            <v>0</v>
          </cell>
          <cell r="L1063">
            <v>0</v>
          </cell>
          <cell r="M1063">
            <v>23282</v>
          </cell>
          <cell r="N1063">
            <v>23282</v>
          </cell>
          <cell r="O1063">
            <v>0</v>
          </cell>
          <cell r="P1063">
            <v>0</v>
          </cell>
          <cell r="Q1063">
            <v>0</v>
          </cell>
        </row>
        <row r="1064">
          <cell r="B1064">
            <v>203061904</v>
          </cell>
          <cell r="C1064" t="str">
            <v>أنظمة</v>
          </cell>
          <cell r="D1064" t="str">
            <v>المركز المالي</v>
          </cell>
          <cell r="E1064" t="str">
            <v>أصول متداولة</v>
          </cell>
          <cell r="F1064" t="str">
            <v>مصاريف مقدمة وأرصدة مدينة أخرى (بالصافي)</v>
          </cell>
          <cell r="G1064">
            <v>0</v>
          </cell>
          <cell r="H1064">
            <v>0</v>
          </cell>
          <cell r="I1064" t="str">
            <v>أصول متداولة</v>
          </cell>
          <cell r="J1064" t="str">
            <v>ذمم_ كريم جمال مصطفي محمد _1109</v>
          </cell>
          <cell r="K1064">
            <v>0</v>
          </cell>
          <cell r="L1064">
            <v>0</v>
          </cell>
          <cell r="M1064">
            <v>197314</v>
          </cell>
          <cell r="N1064">
            <v>197314</v>
          </cell>
          <cell r="O1064">
            <v>0</v>
          </cell>
          <cell r="P1064">
            <v>0</v>
          </cell>
          <cell r="Q1064">
            <v>0</v>
          </cell>
        </row>
        <row r="1065">
          <cell r="B1065">
            <v>203061905</v>
          </cell>
          <cell r="C1065" t="str">
            <v>أنظمة</v>
          </cell>
          <cell r="D1065" t="str">
            <v>المركز المالي</v>
          </cell>
          <cell r="E1065" t="str">
            <v>أصول متداولة</v>
          </cell>
          <cell r="F1065" t="str">
            <v>مصاريف مقدمة وأرصدة مدينة أخرى (بالصافي)</v>
          </cell>
          <cell r="G1065">
            <v>0</v>
          </cell>
          <cell r="H1065">
            <v>0</v>
          </cell>
          <cell r="I1065" t="str">
            <v>أصول متداولة</v>
          </cell>
          <cell r="J1065" t="str">
            <v>ذمم_ محمد اسف مصطفي _ 1110</v>
          </cell>
          <cell r="K1065">
            <v>0</v>
          </cell>
          <cell r="L1065">
            <v>0</v>
          </cell>
          <cell r="M1065">
            <v>97171</v>
          </cell>
          <cell r="N1065">
            <v>97171</v>
          </cell>
          <cell r="O1065">
            <v>0</v>
          </cell>
          <cell r="P1065">
            <v>0</v>
          </cell>
          <cell r="Q1065">
            <v>0</v>
          </cell>
        </row>
        <row r="1066">
          <cell r="B1066">
            <v>203061908</v>
          </cell>
          <cell r="C1066" t="str">
            <v>أنظمة</v>
          </cell>
          <cell r="D1066" t="str">
            <v>المركز المالي</v>
          </cell>
          <cell r="E1066" t="str">
            <v>أصول متداولة</v>
          </cell>
          <cell r="F1066" t="str">
            <v>مصاريف مقدمة وأرصدة مدينة أخرى (بالصافي)</v>
          </cell>
          <cell r="G1066">
            <v>0</v>
          </cell>
          <cell r="H1066">
            <v>0</v>
          </cell>
          <cell r="I1066" t="str">
            <v>أصول متداولة</v>
          </cell>
          <cell r="J1066" t="str">
            <v>ذمم _ محمد السيد محمد احمد _ 4398</v>
          </cell>
          <cell r="K1066">
            <v>0</v>
          </cell>
          <cell r="L1066">
            <v>0</v>
          </cell>
          <cell r="M1066">
            <v>34079</v>
          </cell>
          <cell r="N1066">
            <v>34079</v>
          </cell>
          <cell r="O1066">
            <v>0</v>
          </cell>
          <cell r="P1066">
            <v>0</v>
          </cell>
          <cell r="Q1066">
            <v>0</v>
          </cell>
        </row>
        <row r="1067">
          <cell r="B1067">
            <v>203061911</v>
          </cell>
          <cell r="C1067" t="str">
            <v>أنظمة</v>
          </cell>
          <cell r="D1067" t="str">
            <v>المركز المالي</v>
          </cell>
          <cell r="E1067" t="str">
            <v>أصول متداولة</v>
          </cell>
          <cell r="F1067" t="str">
            <v>مصاريف مقدمة وأرصدة مدينة أخرى (بالصافي)</v>
          </cell>
          <cell r="G1067">
            <v>0</v>
          </cell>
          <cell r="H1067">
            <v>0</v>
          </cell>
          <cell r="I1067" t="str">
            <v>أصول متداولة</v>
          </cell>
          <cell r="J1067" t="str">
            <v>ذمم _ محمد رضا عبدالحميد جاب الله _4439</v>
          </cell>
          <cell r="K1067">
            <v>0</v>
          </cell>
          <cell r="L1067">
            <v>0</v>
          </cell>
          <cell r="M1067">
            <v>15483</v>
          </cell>
          <cell r="N1067">
            <v>15483</v>
          </cell>
          <cell r="O1067">
            <v>0</v>
          </cell>
          <cell r="P1067">
            <v>0</v>
          </cell>
          <cell r="Q1067">
            <v>0</v>
          </cell>
        </row>
        <row r="1068">
          <cell r="B1068">
            <v>203061912</v>
          </cell>
          <cell r="C1068" t="str">
            <v>أنظمة</v>
          </cell>
          <cell r="D1068" t="str">
            <v>المركز المالي</v>
          </cell>
          <cell r="E1068" t="str">
            <v>أصول متداولة</v>
          </cell>
          <cell r="F1068" t="str">
            <v>مصاريف مقدمة وأرصدة مدينة أخرى (بالصافي)</v>
          </cell>
          <cell r="G1068">
            <v>0</v>
          </cell>
          <cell r="H1068">
            <v>0</v>
          </cell>
          <cell r="I1068" t="str">
            <v>أصول متداولة</v>
          </cell>
          <cell r="J1068" t="str">
            <v>ذمم _ وليد عبدالحميد عبداللة السيد _4437</v>
          </cell>
          <cell r="K1068">
            <v>0</v>
          </cell>
          <cell r="L1068">
            <v>0</v>
          </cell>
          <cell r="M1068">
            <v>81162</v>
          </cell>
          <cell r="N1068">
            <v>81162</v>
          </cell>
          <cell r="O1068">
            <v>0</v>
          </cell>
          <cell r="P1068">
            <v>0</v>
          </cell>
          <cell r="Q1068">
            <v>0</v>
          </cell>
        </row>
        <row r="1069">
          <cell r="B1069">
            <v>203061913</v>
          </cell>
          <cell r="C1069" t="str">
            <v>أنظمة</v>
          </cell>
          <cell r="D1069" t="str">
            <v>المركز المالي</v>
          </cell>
          <cell r="E1069" t="str">
            <v>أصول متداولة</v>
          </cell>
          <cell r="F1069" t="str">
            <v>مصاريف مقدمة وأرصدة مدينة أخرى (بالصافي)</v>
          </cell>
          <cell r="G1069">
            <v>0</v>
          </cell>
          <cell r="H1069">
            <v>0</v>
          </cell>
          <cell r="I1069" t="str">
            <v>أصول متداولة</v>
          </cell>
          <cell r="J1069" t="str">
            <v>ذمم _ حسين عواد سليمان _4438</v>
          </cell>
          <cell r="K1069">
            <v>0</v>
          </cell>
          <cell r="L1069">
            <v>0</v>
          </cell>
          <cell r="M1069">
            <v>73204</v>
          </cell>
          <cell r="N1069">
            <v>73204</v>
          </cell>
          <cell r="O1069">
            <v>0</v>
          </cell>
          <cell r="P1069">
            <v>0</v>
          </cell>
          <cell r="Q1069">
            <v>0</v>
          </cell>
        </row>
        <row r="1070">
          <cell r="B1070">
            <v>203061914</v>
          </cell>
          <cell r="C1070" t="str">
            <v>أنظمة</v>
          </cell>
          <cell r="D1070" t="str">
            <v>المركز المالي</v>
          </cell>
          <cell r="E1070" t="str">
            <v>أصول متداولة</v>
          </cell>
          <cell r="F1070" t="str">
            <v>مصاريف مقدمة وأرصدة مدينة أخرى (بالصافي)</v>
          </cell>
          <cell r="G1070">
            <v>0</v>
          </cell>
          <cell r="H1070">
            <v>0</v>
          </cell>
          <cell r="I1070" t="str">
            <v>أصول متداولة</v>
          </cell>
          <cell r="J1070" t="str">
            <v>ذمم _ وليد احمد عبدالعال _4449</v>
          </cell>
          <cell r="K1070">
            <v>0</v>
          </cell>
          <cell r="L1070">
            <v>0</v>
          </cell>
          <cell r="M1070">
            <v>57797</v>
          </cell>
          <cell r="N1070">
            <v>57797</v>
          </cell>
          <cell r="O1070">
            <v>0</v>
          </cell>
          <cell r="P1070">
            <v>0</v>
          </cell>
          <cell r="Q1070">
            <v>0</v>
          </cell>
        </row>
        <row r="1071">
          <cell r="B1071">
            <v>203061915</v>
          </cell>
          <cell r="C1071" t="str">
            <v>أنظمة</v>
          </cell>
          <cell r="D1071" t="str">
            <v>المركز المالي</v>
          </cell>
          <cell r="E1071" t="str">
            <v>أصول متداولة</v>
          </cell>
          <cell r="F1071" t="str">
            <v>مصاريف مقدمة وأرصدة مدينة أخرى (بالصافي)</v>
          </cell>
          <cell r="G1071">
            <v>0</v>
          </cell>
          <cell r="H1071">
            <v>0</v>
          </cell>
          <cell r="I1071" t="str">
            <v>أصول متداولة</v>
          </cell>
          <cell r="J1071" t="str">
            <v>ذمم _ ماهر احمد النحراوي _4448</v>
          </cell>
          <cell r="K1071">
            <v>0</v>
          </cell>
          <cell r="L1071">
            <v>0</v>
          </cell>
          <cell r="M1071">
            <v>48730</v>
          </cell>
          <cell r="N1071">
            <v>48730</v>
          </cell>
          <cell r="O1071">
            <v>0</v>
          </cell>
          <cell r="P1071">
            <v>0</v>
          </cell>
          <cell r="Q1071">
            <v>0</v>
          </cell>
        </row>
        <row r="1072">
          <cell r="B1072">
            <v>203061916</v>
          </cell>
          <cell r="C1072" t="str">
            <v>أنظمة</v>
          </cell>
          <cell r="D1072" t="str">
            <v>المركز المالي</v>
          </cell>
          <cell r="E1072" t="str">
            <v>إلتزامات متداولة</v>
          </cell>
          <cell r="F1072" t="str">
            <v>مصاريف مستحقة وأرصدة دائنة أخرى</v>
          </cell>
          <cell r="G1072" t="str">
            <v>دائنون متنوعون</v>
          </cell>
          <cell r="H1072">
            <v>0</v>
          </cell>
          <cell r="I1072" t="str">
            <v>إلتزامات متداولة</v>
          </cell>
          <cell r="J1072" t="str">
            <v>ذمم _ ياسر محمود عادل  _1111</v>
          </cell>
          <cell r="K1072">
            <v>0</v>
          </cell>
          <cell r="L1072">
            <v>0</v>
          </cell>
          <cell r="M1072">
            <v>111954.59</v>
          </cell>
          <cell r="N1072">
            <v>111954.59</v>
          </cell>
          <cell r="O1072">
            <v>0</v>
          </cell>
          <cell r="P1072">
            <v>0</v>
          </cell>
          <cell r="Q1072">
            <v>0</v>
          </cell>
        </row>
        <row r="1073">
          <cell r="B1073">
            <v>203061917</v>
          </cell>
          <cell r="C1073" t="str">
            <v>أنظمة</v>
          </cell>
          <cell r="D1073" t="str">
            <v>المركز المالي</v>
          </cell>
          <cell r="E1073" t="str">
            <v>أصول متداولة</v>
          </cell>
          <cell r="F1073" t="str">
            <v>مصاريف مقدمة وأرصدة مدينة أخرى (بالصافي)</v>
          </cell>
          <cell r="G1073">
            <v>0</v>
          </cell>
          <cell r="H1073">
            <v>0</v>
          </cell>
          <cell r="I1073" t="str">
            <v>أصول متداولة</v>
          </cell>
          <cell r="J1073" t="str">
            <v>ذمم _محمد عبدالعزيز حامد العواد _4442</v>
          </cell>
          <cell r="K1073">
            <v>0</v>
          </cell>
          <cell r="L1073">
            <v>0</v>
          </cell>
          <cell r="M1073">
            <v>37309</v>
          </cell>
          <cell r="N1073">
            <v>37309</v>
          </cell>
          <cell r="O1073">
            <v>0</v>
          </cell>
          <cell r="P1073">
            <v>0</v>
          </cell>
          <cell r="Q1073">
            <v>0</v>
          </cell>
        </row>
        <row r="1074">
          <cell r="B1074">
            <v>203061918</v>
          </cell>
          <cell r="C1074" t="str">
            <v>أنظمة</v>
          </cell>
          <cell r="D1074" t="str">
            <v>المركز المالي</v>
          </cell>
          <cell r="E1074" t="str">
            <v>أصول متداولة</v>
          </cell>
          <cell r="F1074" t="str">
            <v>مصاريف مقدمة وأرصدة مدينة أخرى (بالصافي)</v>
          </cell>
          <cell r="G1074">
            <v>0</v>
          </cell>
          <cell r="H1074">
            <v>0</v>
          </cell>
          <cell r="I1074" t="str">
            <v>أصول متداولة</v>
          </cell>
          <cell r="J1074" t="str">
            <v>ذمم _ احمد سمير ابراهيم السيد _4444</v>
          </cell>
          <cell r="K1074">
            <v>0</v>
          </cell>
          <cell r="L1074">
            <v>0</v>
          </cell>
          <cell r="M1074">
            <v>44976</v>
          </cell>
          <cell r="N1074">
            <v>44976</v>
          </cell>
          <cell r="O1074">
            <v>0</v>
          </cell>
          <cell r="P1074">
            <v>0</v>
          </cell>
          <cell r="Q1074">
            <v>0</v>
          </cell>
        </row>
        <row r="1075">
          <cell r="B1075">
            <v>203061919</v>
          </cell>
          <cell r="C1075" t="str">
            <v>أنظمة</v>
          </cell>
          <cell r="D1075" t="str">
            <v>المركز المالي</v>
          </cell>
          <cell r="E1075" t="str">
            <v>أصول متداولة</v>
          </cell>
          <cell r="F1075" t="str">
            <v>مصاريف مقدمة وأرصدة مدينة أخرى (بالصافي)</v>
          </cell>
          <cell r="G1075">
            <v>0</v>
          </cell>
          <cell r="H1075">
            <v>0</v>
          </cell>
          <cell r="I1075" t="str">
            <v>أصول متداولة</v>
          </cell>
          <cell r="J1075" t="str">
            <v>ذمم _محمد محمد وهبه  _4443</v>
          </cell>
          <cell r="K1075">
            <v>0</v>
          </cell>
          <cell r="L1075">
            <v>0</v>
          </cell>
          <cell r="M1075">
            <v>47612</v>
          </cell>
          <cell r="N1075">
            <v>47612</v>
          </cell>
          <cell r="O1075">
            <v>0</v>
          </cell>
          <cell r="P1075">
            <v>0</v>
          </cell>
          <cell r="Q1075">
            <v>0</v>
          </cell>
        </row>
        <row r="1076">
          <cell r="B1076">
            <v>203061920</v>
          </cell>
          <cell r="C1076" t="str">
            <v>أنظمة</v>
          </cell>
          <cell r="D1076" t="str">
            <v>المركز المالي</v>
          </cell>
          <cell r="E1076" t="str">
            <v>أصول متداولة</v>
          </cell>
          <cell r="F1076" t="str">
            <v>مصاريف مقدمة وأرصدة مدينة أخرى (بالصافي)</v>
          </cell>
          <cell r="G1076">
            <v>0</v>
          </cell>
          <cell r="H1076">
            <v>0</v>
          </cell>
          <cell r="I1076" t="str">
            <v>أصول متداولة</v>
          </cell>
          <cell r="J1076" t="str">
            <v>ذمم _ معاذ جمال السنباط  _4445</v>
          </cell>
          <cell r="K1076">
            <v>0</v>
          </cell>
          <cell r="L1076">
            <v>0</v>
          </cell>
          <cell r="M1076">
            <v>10255</v>
          </cell>
          <cell r="N1076">
            <v>10255</v>
          </cell>
          <cell r="O1076">
            <v>0</v>
          </cell>
          <cell r="P1076">
            <v>0</v>
          </cell>
          <cell r="Q1076">
            <v>0</v>
          </cell>
        </row>
        <row r="1077">
          <cell r="B1077">
            <v>203061921</v>
          </cell>
          <cell r="C1077" t="str">
            <v>أنظمة</v>
          </cell>
          <cell r="D1077" t="str">
            <v>المركز المالي</v>
          </cell>
          <cell r="E1077" t="str">
            <v>أصول متداولة</v>
          </cell>
          <cell r="F1077" t="str">
            <v>مصاريف مقدمة وأرصدة مدينة أخرى (بالصافي)</v>
          </cell>
          <cell r="G1077">
            <v>0</v>
          </cell>
          <cell r="H1077">
            <v>0</v>
          </cell>
          <cell r="I1077" t="str">
            <v>أصول متداولة</v>
          </cell>
          <cell r="J1077" t="str">
            <v>ذمم _محمد سعد طاهر _4446</v>
          </cell>
          <cell r="K1077">
            <v>0</v>
          </cell>
          <cell r="L1077">
            <v>0</v>
          </cell>
          <cell r="M1077">
            <v>47742</v>
          </cell>
          <cell r="N1077">
            <v>47742</v>
          </cell>
          <cell r="O1077">
            <v>0</v>
          </cell>
          <cell r="P1077">
            <v>0</v>
          </cell>
          <cell r="Q1077">
            <v>0</v>
          </cell>
        </row>
        <row r="1078">
          <cell r="B1078">
            <v>203061922</v>
          </cell>
          <cell r="C1078" t="str">
            <v>أنظمة</v>
          </cell>
          <cell r="D1078" t="str">
            <v>المركز المالي</v>
          </cell>
          <cell r="E1078" t="str">
            <v>أصول متداولة</v>
          </cell>
          <cell r="F1078" t="str">
            <v>مصاريف مقدمة وأرصدة مدينة أخرى (بالصافي)</v>
          </cell>
          <cell r="G1078">
            <v>0</v>
          </cell>
          <cell r="H1078">
            <v>0</v>
          </cell>
          <cell r="I1078" t="str">
            <v>أصول متداولة</v>
          </cell>
          <cell r="J1078" t="str">
            <v>ذمم _ سامح فتحي محمد  _4447</v>
          </cell>
          <cell r="K1078">
            <v>0</v>
          </cell>
          <cell r="L1078">
            <v>0</v>
          </cell>
          <cell r="M1078">
            <v>45404.340000000004</v>
          </cell>
          <cell r="N1078">
            <v>45404.340000000004</v>
          </cell>
          <cell r="O1078">
            <v>0</v>
          </cell>
          <cell r="P1078">
            <v>0</v>
          </cell>
          <cell r="Q1078">
            <v>0</v>
          </cell>
        </row>
        <row r="1079">
          <cell r="B1079">
            <v>203061923</v>
          </cell>
          <cell r="C1079" t="str">
            <v>أنظمة</v>
          </cell>
          <cell r="D1079" t="str">
            <v>المركز المالي</v>
          </cell>
          <cell r="E1079" t="str">
            <v>أصول متداولة</v>
          </cell>
          <cell r="F1079" t="str">
            <v>مصاريف مقدمة وأرصدة مدينة أخرى (بالصافي)</v>
          </cell>
          <cell r="G1079">
            <v>0</v>
          </cell>
          <cell r="H1079">
            <v>0</v>
          </cell>
          <cell r="I1079" t="str">
            <v>أصول متداولة</v>
          </cell>
          <cell r="J1079" t="str">
            <v>ذمم _ سومان مولا _4441</v>
          </cell>
          <cell r="K1079">
            <v>0</v>
          </cell>
          <cell r="L1079">
            <v>0</v>
          </cell>
          <cell r="M1079">
            <v>24859</v>
          </cell>
          <cell r="N1079">
            <v>24859</v>
          </cell>
          <cell r="O1079">
            <v>0</v>
          </cell>
          <cell r="P1079">
            <v>0</v>
          </cell>
          <cell r="Q1079">
            <v>0</v>
          </cell>
        </row>
        <row r="1080">
          <cell r="B1080">
            <v>203061924</v>
          </cell>
          <cell r="C1080" t="str">
            <v>أنظمة</v>
          </cell>
          <cell r="D1080" t="str">
            <v>المركز المالي</v>
          </cell>
          <cell r="E1080" t="str">
            <v>إلتزامات متداولة</v>
          </cell>
          <cell r="F1080" t="str">
            <v>مصاريف مستحقة وأرصدة دائنة أخرى</v>
          </cell>
          <cell r="G1080" t="str">
            <v>دائنون متنوعون</v>
          </cell>
          <cell r="H1080">
            <v>0</v>
          </cell>
          <cell r="I1080" t="str">
            <v>إلتزامات متداولة</v>
          </cell>
          <cell r="J1080" t="str">
            <v>ذمم _ حمدي السيد الناغي _4453</v>
          </cell>
          <cell r="K1080">
            <v>0</v>
          </cell>
          <cell r="L1080">
            <v>0</v>
          </cell>
          <cell r="M1080">
            <v>48336</v>
          </cell>
          <cell r="N1080">
            <v>48336</v>
          </cell>
          <cell r="O1080">
            <v>0</v>
          </cell>
          <cell r="P1080">
            <v>0</v>
          </cell>
          <cell r="Q1080">
            <v>0</v>
          </cell>
        </row>
        <row r="1081">
          <cell r="B1081">
            <v>203061929</v>
          </cell>
          <cell r="C1081" t="str">
            <v>أنظمة</v>
          </cell>
          <cell r="D1081" t="str">
            <v>المركز المالي</v>
          </cell>
          <cell r="E1081" t="str">
            <v>أصول متداولة</v>
          </cell>
          <cell r="F1081" t="str">
            <v>مصاريف مقدمة وأرصدة مدينة أخرى (بالصافي)</v>
          </cell>
          <cell r="G1081">
            <v>0</v>
          </cell>
          <cell r="H1081">
            <v>0</v>
          </cell>
          <cell r="I1081" t="str">
            <v>أصول متداولة</v>
          </cell>
          <cell r="J1081" t="str">
            <v>ذمم _رمضان عبدالتواب ابراهيم _4452</v>
          </cell>
          <cell r="K1081">
            <v>0</v>
          </cell>
          <cell r="L1081">
            <v>0</v>
          </cell>
          <cell r="M1081">
            <v>60225</v>
          </cell>
          <cell r="N1081">
            <v>60225</v>
          </cell>
          <cell r="O1081">
            <v>0</v>
          </cell>
          <cell r="P1081">
            <v>0</v>
          </cell>
          <cell r="Q1081">
            <v>0</v>
          </cell>
        </row>
        <row r="1082">
          <cell r="B1082">
            <v>203061931</v>
          </cell>
          <cell r="C1082" t="str">
            <v>أنظمة</v>
          </cell>
          <cell r="D1082" t="str">
            <v>المركز المالي</v>
          </cell>
          <cell r="E1082" t="str">
            <v>أصول متداولة</v>
          </cell>
          <cell r="F1082" t="str">
            <v>مصاريف مقدمة وأرصدة مدينة أخرى (بالصافي)</v>
          </cell>
          <cell r="G1082">
            <v>0</v>
          </cell>
          <cell r="H1082">
            <v>0</v>
          </cell>
          <cell r="I1082" t="str">
            <v>أصول متداولة</v>
          </cell>
          <cell r="J1082" t="str">
            <v>ذمم _ محمد مسعود رانا  _ 4454</v>
          </cell>
          <cell r="K1082">
            <v>0</v>
          </cell>
          <cell r="L1082">
            <v>0</v>
          </cell>
          <cell r="M1082">
            <v>20785</v>
          </cell>
          <cell r="N1082">
            <v>20785</v>
          </cell>
          <cell r="O1082">
            <v>0</v>
          </cell>
          <cell r="P1082">
            <v>0</v>
          </cell>
          <cell r="Q1082">
            <v>0</v>
          </cell>
        </row>
        <row r="1083">
          <cell r="B1083">
            <v>203061932</v>
          </cell>
          <cell r="C1083" t="str">
            <v>أنظمة</v>
          </cell>
          <cell r="D1083" t="str">
            <v>المركز المالي</v>
          </cell>
          <cell r="E1083" t="str">
            <v>أصول متداولة</v>
          </cell>
          <cell r="F1083" t="str">
            <v>مصاريف مقدمة وأرصدة مدينة أخرى (بالصافي)</v>
          </cell>
          <cell r="G1083">
            <v>0</v>
          </cell>
          <cell r="H1083">
            <v>0</v>
          </cell>
          <cell r="I1083" t="str">
            <v>أصول متداولة</v>
          </cell>
          <cell r="J1083" t="str">
            <v>ذمم _ محمد ادريس علي اكبر  _ 4455</v>
          </cell>
          <cell r="K1083">
            <v>0</v>
          </cell>
          <cell r="L1083">
            <v>0</v>
          </cell>
          <cell r="M1083">
            <v>27371</v>
          </cell>
          <cell r="N1083">
            <v>27371</v>
          </cell>
          <cell r="O1083">
            <v>0</v>
          </cell>
          <cell r="P1083">
            <v>0</v>
          </cell>
          <cell r="Q1083">
            <v>0</v>
          </cell>
        </row>
        <row r="1084">
          <cell r="B1084">
            <v>203061933</v>
          </cell>
          <cell r="C1084" t="str">
            <v>أنظمة</v>
          </cell>
          <cell r="D1084" t="str">
            <v>المركز المالي</v>
          </cell>
          <cell r="E1084" t="str">
            <v>أصول متداولة</v>
          </cell>
          <cell r="F1084" t="str">
            <v>مصاريف مقدمة وأرصدة مدينة أخرى (بالصافي)</v>
          </cell>
          <cell r="G1084">
            <v>0</v>
          </cell>
          <cell r="H1084">
            <v>0</v>
          </cell>
          <cell r="I1084" t="str">
            <v>أصول متداولة</v>
          </cell>
          <cell r="J1084" t="str">
            <v>ذمم _ كوكان راج عبدالسبحان  _ 4456</v>
          </cell>
          <cell r="K1084">
            <v>0</v>
          </cell>
          <cell r="L1084">
            <v>0</v>
          </cell>
          <cell r="M1084">
            <v>27100</v>
          </cell>
          <cell r="N1084">
            <v>27100</v>
          </cell>
          <cell r="O1084">
            <v>0</v>
          </cell>
          <cell r="P1084">
            <v>0</v>
          </cell>
          <cell r="Q1084">
            <v>0</v>
          </cell>
        </row>
        <row r="1085">
          <cell r="B1085">
            <v>203061934</v>
          </cell>
          <cell r="C1085" t="str">
            <v>أنظمة</v>
          </cell>
          <cell r="D1085" t="str">
            <v>المركز المالي</v>
          </cell>
          <cell r="E1085" t="str">
            <v>أصول متداولة</v>
          </cell>
          <cell r="F1085" t="str">
            <v>مصاريف مقدمة وأرصدة مدينة أخرى (بالصافي)</v>
          </cell>
          <cell r="G1085">
            <v>0</v>
          </cell>
          <cell r="H1085">
            <v>0</v>
          </cell>
          <cell r="I1085" t="str">
            <v>أصول متداولة</v>
          </cell>
          <cell r="J1085" t="str">
            <v>ذمم _ اسامة مصطفي ابراهيم شلبي _ 4457</v>
          </cell>
          <cell r="K1085">
            <v>0</v>
          </cell>
          <cell r="L1085">
            <v>0</v>
          </cell>
          <cell r="M1085">
            <v>50700.61</v>
          </cell>
          <cell r="N1085">
            <v>50700.61</v>
          </cell>
          <cell r="O1085">
            <v>0</v>
          </cell>
          <cell r="P1085">
            <v>0</v>
          </cell>
          <cell r="Q1085">
            <v>0</v>
          </cell>
        </row>
        <row r="1086">
          <cell r="B1086">
            <v>203061935</v>
          </cell>
          <cell r="C1086" t="str">
            <v>أنظمة</v>
          </cell>
          <cell r="D1086" t="str">
            <v>المركز المالي</v>
          </cell>
          <cell r="E1086" t="str">
            <v>أصول متداولة</v>
          </cell>
          <cell r="F1086" t="str">
            <v>مصاريف مقدمة وأرصدة مدينة أخرى (بالصافي)</v>
          </cell>
          <cell r="G1086">
            <v>0</v>
          </cell>
          <cell r="H1086">
            <v>0</v>
          </cell>
          <cell r="I1086" t="str">
            <v>أصول متداولة</v>
          </cell>
          <cell r="J1086" t="str">
            <v>ذمم _ وليد محمد ابراهيم الفلاح  _ 4458</v>
          </cell>
          <cell r="K1086">
            <v>0</v>
          </cell>
          <cell r="L1086">
            <v>0</v>
          </cell>
          <cell r="M1086">
            <v>75506</v>
          </cell>
          <cell r="N1086">
            <v>75506</v>
          </cell>
          <cell r="O1086">
            <v>0</v>
          </cell>
          <cell r="P1086">
            <v>0</v>
          </cell>
          <cell r="Q1086">
            <v>0</v>
          </cell>
        </row>
        <row r="1087">
          <cell r="B1087">
            <v>203061936</v>
          </cell>
          <cell r="C1087" t="str">
            <v>أنظمة</v>
          </cell>
          <cell r="D1087" t="str">
            <v>المركز المالي</v>
          </cell>
          <cell r="E1087" t="str">
            <v>أصول متداولة</v>
          </cell>
          <cell r="F1087" t="str">
            <v>مصاريف مقدمة وأرصدة مدينة أخرى (بالصافي)</v>
          </cell>
          <cell r="G1087">
            <v>0</v>
          </cell>
          <cell r="H1087">
            <v>0</v>
          </cell>
          <cell r="I1087" t="str">
            <v>أصول متداولة</v>
          </cell>
          <cell r="J1087" t="str">
            <v>ذمم _ محمود محمد عبد الهادى عبد الرازق  _ 4459</v>
          </cell>
          <cell r="K1087">
            <v>0</v>
          </cell>
          <cell r="L1087">
            <v>0</v>
          </cell>
          <cell r="M1087">
            <v>73230</v>
          </cell>
          <cell r="N1087">
            <v>73230</v>
          </cell>
          <cell r="O1087">
            <v>0</v>
          </cell>
          <cell r="P1087">
            <v>0</v>
          </cell>
          <cell r="Q1087">
            <v>0</v>
          </cell>
        </row>
        <row r="1088">
          <cell r="B1088">
            <v>203061937</v>
          </cell>
          <cell r="C1088" t="str">
            <v>أنظمة</v>
          </cell>
          <cell r="D1088" t="str">
            <v>المركز المالي</v>
          </cell>
          <cell r="E1088" t="str">
            <v>أصول متداولة</v>
          </cell>
          <cell r="F1088" t="str">
            <v>مصاريف مقدمة وأرصدة مدينة أخرى (بالصافي)</v>
          </cell>
          <cell r="G1088">
            <v>0</v>
          </cell>
          <cell r="H1088">
            <v>0</v>
          </cell>
          <cell r="I1088" t="str">
            <v>أصول متداولة</v>
          </cell>
          <cell r="J1088" t="str">
            <v>ذمم_ اكرم الحق _4460</v>
          </cell>
          <cell r="K1088">
            <v>0</v>
          </cell>
          <cell r="L1088">
            <v>0</v>
          </cell>
          <cell r="M1088">
            <v>26586</v>
          </cell>
          <cell r="N1088">
            <v>26586</v>
          </cell>
          <cell r="O1088">
            <v>0</v>
          </cell>
          <cell r="P1088">
            <v>0</v>
          </cell>
          <cell r="Q1088">
            <v>0</v>
          </cell>
        </row>
        <row r="1089">
          <cell r="B1089">
            <v>203061938</v>
          </cell>
          <cell r="C1089" t="str">
            <v>أنظمة</v>
          </cell>
          <cell r="D1089" t="str">
            <v>المركز المالي</v>
          </cell>
          <cell r="E1089" t="str">
            <v>أصول متداولة</v>
          </cell>
          <cell r="F1089" t="str">
            <v>مصاريف مقدمة وأرصدة مدينة أخرى (بالصافي)</v>
          </cell>
          <cell r="G1089">
            <v>0</v>
          </cell>
          <cell r="H1089">
            <v>0</v>
          </cell>
          <cell r="I1089" t="str">
            <v>أصول متداولة</v>
          </cell>
          <cell r="J1089" t="str">
            <v>ذمم_محمد حنيف _4461</v>
          </cell>
          <cell r="K1089">
            <v>0</v>
          </cell>
          <cell r="L1089">
            <v>0</v>
          </cell>
          <cell r="M1089">
            <v>26022</v>
          </cell>
          <cell r="N1089">
            <v>26022</v>
          </cell>
          <cell r="O1089">
            <v>0</v>
          </cell>
          <cell r="P1089">
            <v>0</v>
          </cell>
          <cell r="Q1089">
            <v>0</v>
          </cell>
        </row>
        <row r="1090">
          <cell r="B1090">
            <v>203061939</v>
          </cell>
          <cell r="C1090" t="str">
            <v>أنظمة</v>
          </cell>
          <cell r="D1090" t="str">
            <v>المركز المالي</v>
          </cell>
          <cell r="E1090" t="str">
            <v>أصول متداولة</v>
          </cell>
          <cell r="F1090" t="str">
            <v>مصاريف مقدمة وأرصدة مدينة أخرى (بالصافي)</v>
          </cell>
          <cell r="G1090">
            <v>0</v>
          </cell>
          <cell r="H1090">
            <v>0</v>
          </cell>
          <cell r="I1090" t="str">
            <v>أصول متداولة</v>
          </cell>
          <cell r="J1090" t="str">
            <v>ذمم _ شاه جلال كابر مياه _4462</v>
          </cell>
          <cell r="K1090">
            <v>0</v>
          </cell>
          <cell r="L1090">
            <v>0</v>
          </cell>
          <cell r="M1090">
            <v>24857</v>
          </cell>
          <cell r="N1090">
            <v>24857</v>
          </cell>
          <cell r="O1090">
            <v>0</v>
          </cell>
          <cell r="P1090">
            <v>0</v>
          </cell>
          <cell r="Q1090">
            <v>0</v>
          </cell>
        </row>
        <row r="1091">
          <cell r="B1091">
            <v>203061940</v>
          </cell>
          <cell r="C1091" t="str">
            <v>أنظمة</v>
          </cell>
          <cell r="D1091" t="str">
            <v>المركز المالي</v>
          </cell>
          <cell r="E1091" t="str">
            <v>أصول متداولة</v>
          </cell>
          <cell r="F1091" t="str">
            <v>مصاريف مقدمة وأرصدة مدينة أخرى (بالصافي)</v>
          </cell>
          <cell r="G1091">
            <v>0</v>
          </cell>
          <cell r="H1091">
            <v>0</v>
          </cell>
          <cell r="I1091" t="str">
            <v>أصول متداولة</v>
          </cell>
          <cell r="J1091" t="str">
            <v>ذمم _ عزيزول حق يمن _4463</v>
          </cell>
          <cell r="K1091">
            <v>0</v>
          </cell>
          <cell r="L1091">
            <v>0</v>
          </cell>
          <cell r="M1091">
            <v>29470</v>
          </cell>
          <cell r="N1091">
            <v>29470</v>
          </cell>
          <cell r="O1091">
            <v>0</v>
          </cell>
          <cell r="P1091">
            <v>0</v>
          </cell>
          <cell r="Q1091">
            <v>0</v>
          </cell>
        </row>
        <row r="1092">
          <cell r="B1092">
            <v>203061942</v>
          </cell>
          <cell r="C1092" t="str">
            <v>أنظمة</v>
          </cell>
          <cell r="D1092" t="str">
            <v>المركز المالي</v>
          </cell>
          <cell r="E1092" t="str">
            <v>أصول متداولة</v>
          </cell>
          <cell r="F1092" t="str">
            <v>مصاريف مقدمة وأرصدة مدينة أخرى (بالصافي)</v>
          </cell>
          <cell r="G1092">
            <v>0</v>
          </cell>
          <cell r="H1092">
            <v>0</v>
          </cell>
          <cell r="I1092" t="str">
            <v>أصول متداولة</v>
          </cell>
          <cell r="J1092" t="str">
            <v>ذمم_ محمد ابراهيم محمود ابراهيم-4466</v>
          </cell>
          <cell r="K1092">
            <v>0</v>
          </cell>
          <cell r="L1092">
            <v>0</v>
          </cell>
          <cell r="M1092">
            <v>77165</v>
          </cell>
          <cell r="N1092">
            <v>77165</v>
          </cell>
          <cell r="O1092">
            <v>0</v>
          </cell>
          <cell r="P1092">
            <v>0</v>
          </cell>
          <cell r="Q1092">
            <v>0</v>
          </cell>
        </row>
        <row r="1093">
          <cell r="B1093">
            <v>203061943</v>
          </cell>
          <cell r="C1093" t="str">
            <v>أنظمة</v>
          </cell>
          <cell r="D1093" t="str">
            <v>المركز المالي</v>
          </cell>
          <cell r="E1093" t="str">
            <v>أصول متداولة</v>
          </cell>
          <cell r="F1093" t="str">
            <v>مصاريف مقدمة وأرصدة مدينة أخرى (بالصافي)</v>
          </cell>
          <cell r="G1093">
            <v>0</v>
          </cell>
          <cell r="H1093">
            <v>0</v>
          </cell>
          <cell r="I1093" t="str">
            <v>أصول متداولة</v>
          </cell>
          <cell r="J1093" t="str">
            <v>ذمم_ شريف احمد شعبان احمد -4467</v>
          </cell>
          <cell r="K1093">
            <v>0</v>
          </cell>
          <cell r="L1093">
            <v>0</v>
          </cell>
          <cell r="M1093">
            <v>78231</v>
          </cell>
          <cell r="N1093">
            <v>78231</v>
          </cell>
          <cell r="O1093">
            <v>0</v>
          </cell>
          <cell r="P1093">
            <v>0</v>
          </cell>
          <cell r="Q1093">
            <v>0</v>
          </cell>
        </row>
        <row r="1094">
          <cell r="B1094">
            <v>203061944</v>
          </cell>
          <cell r="C1094" t="str">
            <v>أنظمة</v>
          </cell>
          <cell r="D1094" t="str">
            <v>المركز المالي</v>
          </cell>
          <cell r="E1094" t="str">
            <v>أصول متداولة</v>
          </cell>
          <cell r="F1094" t="str">
            <v>مصاريف مقدمة وأرصدة مدينة أخرى (بالصافي)</v>
          </cell>
          <cell r="G1094">
            <v>0</v>
          </cell>
          <cell r="H1094">
            <v>0</v>
          </cell>
          <cell r="I1094" t="str">
            <v>أصول متداولة</v>
          </cell>
          <cell r="J1094" t="str">
            <v>ذمم_ محمد احمد شعبان احمد -4468</v>
          </cell>
          <cell r="K1094">
            <v>0</v>
          </cell>
          <cell r="L1094">
            <v>0</v>
          </cell>
          <cell r="M1094">
            <v>77519</v>
          </cell>
          <cell r="N1094">
            <v>77519</v>
          </cell>
          <cell r="O1094">
            <v>0</v>
          </cell>
          <cell r="P1094">
            <v>0</v>
          </cell>
          <cell r="Q1094">
            <v>0</v>
          </cell>
        </row>
        <row r="1095">
          <cell r="B1095">
            <v>203061945</v>
          </cell>
          <cell r="C1095" t="str">
            <v>أنظمة</v>
          </cell>
          <cell r="D1095" t="str">
            <v>المركز المالي</v>
          </cell>
          <cell r="E1095" t="str">
            <v>أصول متداولة</v>
          </cell>
          <cell r="F1095" t="str">
            <v>مصاريف مقدمة وأرصدة مدينة أخرى (بالصافي)</v>
          </cell>
          <cell r="G1095">
            <v>0</v>
          </cell>
          <cell r="H1095">
            <v>0</v>
          </cell>
          <cell r="I1095" t="str">
            <v>أصول متداولة</v>
          </cell>
          <cell r="J1095" t="str">
            <v>ذمم_ ياسر عبد الله بسيونى عبد العال -4469</v>
          </cell>
          <cell r="K1095">
            <v>0</v>
          </cell>
          <cell r="L1095">
            <v>0</v>
          </cell>
          <cell r="M1095">
            <v>41208</v>
          </cell>
          <cell r="N1095">
            <v>41208</v>
          </cell>
          <cell r="O1095">
            <v>0</v>
          </cell>
          <cell r="P1095">
            <v>0</v>
          </cell>
          <cell r="Q1095">
            <v>0</v>
          </cell>
        </row>
        <row r="1096">
          <cell r="B1096">
            <v>203061946</v>
          </cell>
          <cell r="C1096" t="str">
            <v>أنظمة</v>
          </cell>
          <cell r="D1096" t="str">
            <v>المركز المالي</v>
          </cell>
          <cell r="E1096" t="str">
            <v>أصول متداولة</v>
          </cell>
          <cell r="F1096" t="str">
            <v>مصاريف مقدمة وأرصدة مدينة أخرى (بالصافي)</v>
          </cell>
          <cell r="G1096">
            <v>0</v>
          </cell>
          <cell r="H1096">
            <v>0</v>
          </cell>
          <cell r="I1096" t="str">
            <v>أصول متداولة</v>
          </cell>
          <cell r="J1096" t="str">
            <v>ذمم_ محمد اسماعيل محمود حمدون -4470</v>
          </cell>
          <cell r="K1096">
            <v>0</v>
          </cell>
          <cell r="L1096">
            <v>0</v>
          </cell>
          <cell r="M1096">
            <v>36109</v>
          </cell>
          <cell r="N1096">
            <v>36109</v>
          </cell>
          <cell r="O1096">
            <v>0</v>
          </cell>
          <cell r="P1096">
            <v>0</v>
          </cell>
          <cell r="Q1096">
            <v>0</v>
          </cell>
        </row>
        <row r="1097">
          <cell r="B1097">
            <v>203061949</v>
          </cell>
          <cell r="C1097" t="str">
            <v>أنظمة</v>
          </cell>
          <cell r="D1097" t="str">
            <v>المركز المالي</v>
          </cell>
          <cell r="E1097" t="str">
            <v>أصول متداولة</v>
          </cell>
          <cell r="F1097" t="str">
            <v>مصاريف مقدمة وأرصدة مدينة أخرى (بالصافي)</v>
          </cell>
          <cell r="G1097">
            <v>0</v>
          </cell>
          <cell r="H1097">
            <v>0</v>
          </cell>
          <cell r="I1097" t="str">
            <v>أصول متداولة</v>
          </cell>
          <cell r="J1097" t="str">
            <v>ذمم_ محمد سيد متولى منصور -4473</v>
          </cell>
          <cell r="K1097">
            <v>0</v>
          </cell>
          <cell r="L1097">
            <v>0</v>
          </cell>
          <cell r="M1097">
            <v>13378</v>
          </cell>
          <cell r="N1097">
            <v>13378</v>
          </cell>
          <cell r="O1097">
            <v>0</v>
          </cell>
          <cell r="P1097">
            <v>0</v>
          </cell>
          <cell r="Q1097">
            <v>0</v>
          </cell>
        </row>
        <row r="1098">
          <cell r="B1098">
            <v>203061950</v>
          </cell>
          <cell r="C1098" t="str">
            <v>أنظمة</v>
          </cell>
          <cell r="D1098" t="str">
            <v>المركز المالي</v>
          </cell>
          <cell r="E1098" t="str">
            <v>أصول متداولة</v>
          </cell>
          <cell r="F1098" t="str">
            <v>مصاريف مقدمة وأرصدة مدينة أخرى (بالصافي)</v>
          </cell>
          <cell r="G1098">
            <v>0</v>
          </cell>
          <cell r="H1098">
            <v>0</v>
          </cell>
          <cell r="I1098" t="str">
            <v>أصول متداولة</v>
          </cell>
          <cell r="J1098" t="str">
            <v>ذمم_ شريف سعيد عبد العزيز -4474</v>
          </cell>
          <cell r="K1098">
            <v>0</v>
          </cell>
          <cell r="L1098">
            <v>0</v>
          </cell>
          <cell r="M1098">
            <v>14279</v>
          </cell>
          <cell r="N1098">
            <v>14279</v>
          </cell>
          <cell r="O1098">
            <v>0</v>
          </cell>
          <cell r="P1098">
            <v>0</v>
          </cell>
          <cell r="Q1098">
            <v>0</v>
          </cell>
        </row>
        <row r="1099">
          <cell r="B1099">
            <v>203061951</v>
          </cell>
          <cell r="C1099" t="str">
            <v>أنظمة</v>
          </cell>
          <cell r="D1099" t="str">
            <v>المركز المالي</v>
          </cell>
          <cell r="E1099" t="str">
            <v>أصول متداولة</v>
          </cell>
          <cell r="F1099" t="str">
            <v>مصاريف مقدمة وأرصدة مدينة أخرى (بالصافي)</v>
          </cell>
          <cell r="G1099">
            <v>0</v>
          </cell>
          <cell r="H1099">
            <v>0</v>
          </cell>
          <cell r="I1099" t="str">
            <v>أصول متداولة</v>
          </cell>
          <cell r="J1099" t="str">
            <v>ذمم_ محمود حلمى ابراهيم فريج -4475</v>
          </cell>
          <cell r="K1099">
            <v>0</v>
          </cell>
          <cell r="L1099">
            <v>0</v>
          </cell>
          <cell r="M1099">
            <v>32824</v>
          </cell>
          <cell r="N1099">
            <v>32824</v>
          </cell>
          <cell r="O1099">
            <v>0</v>
          </cell>
          <cell r="P1099">
            <v>0</v>
          </cell>
          <cell r="Q1099">
            <v>0</v>
          </cell>
        </row>
        <row r="1100">
          <cell r="B1100">
            <v>203061952</v>
          </cell>
          <cell r="C1100" t="str">
            <v>أنظمة</v>
          </cell>
          <cell r="D1100" t="str">
            <v>المركز المالي</v>
          </cell>
          <cell r="E1100" t="str">
            <v>إلتزامات متداولة</v>
          </cell>
          <cell r="F1100" t="str">
            <v>مصاريف مستحقة وأرصدة دائنة أخرى</v>
          </cell>
          <cell r="G1100" t="str">
            <v>دائنون متنوعون</v>
          </cell>
          <cell r="H1100">
            <v>0</v>
          </cell>
          <cell r="I1100" t="str">
            <v>إلتزامات متداولة</v>
          </cell>
          <cell r="J1100" t="str">
            <v>ذمم_ احمد فوزى احمد جاد -4478</v>
          </cell>
          <cell r="K1100">
            <v>0</v>
          </cell>
          <cell r="L1100">
            <v>0</v>
          </cell>
          <cell r="M1100">
            <v>197</v>
          </cell>
          <cell r="N1100">
            <v>197</v>
          </cell>
          <cell r="O1100">
            <v>0</v>
          </cell>
          <cell r="P1100">
            <v>0</v>
          </cell>
          <cell r="Q1100">
            <v>0</v>
          </cell>
        </row>
        <row r="1101">
          <cell r="B1101">
            <v>203061953</v>
          </cell>
          <cell r="C1101" t="str">
            <v>أنظمة</v>
          </cell>
          <cell r="D1101" t="str">
            <v>المركز المالي</v>
          </cell>
          <cell r="E1101" t="str">
            <v>أصول متداولة</v>
          </cell>
          <cell r="F1101" t="str">
            <v>مصاريف مقدمة وأرصدة مدينة أخرى (بالصافي)</v>
          </cell>
          <cell r="G1101">
            <v>0</v>
          </cell>
          <cell r="H1101">
            <v>0</v>
          </cell>
          <cell r="I1101" t="str">
            <v>أصول متداولة</v>
          </cell>
          <cell r="J1101" t="str">
            <v>ذمم_احمدعوض طلبه جاد_4479</v>
          </cell>
          <cell r="K1101">
            <v>0</v>
          </cell>
          <cell r="L1101">
            <v>0</v>
          </cell>
          <cell r="M1101">
            <v>57263</v>
          </cell>
          <cell r="N1101">
            <v>57263</v>
          </cell>
          <cell r="O1101">
            <v>0</v>
          </cell>
          <cell r="P1101">
            <v>0</v>
          </cell>
          <cell r="Q1101">
            <v>0</v>
          </cell>
        </row>
        <row r="1102">
          <cell r="B1102">
            <v>203061954</v>
          </cell>
          <cell r="C1102" t="str">
            <v>أنظمة</v>
          </cell>
          <cell r="D1102" t="str">
            <v>المركز المالي</v>
          </cell>
          <cell r="E1102" t="str">
            <v>إلتزامات متداولة</v>
          </cell>
          <cell r="F1102" t="str">
            <v>مصاريف مستحقة وأرصدة دائنة أخرى</v>
          </cell>
          <cell r="G1102" t="str">
            <v>دائنون متنوعون</v>
          </cell>
          <cell r="H1102">
            <v>0</v>
          </cell>
          <cell r="I1102" t="str">
            <v>إلتزامات متداولة</v>
          </cell>
          <cell r="J1102" t="str">
            <v>ذمم _ دينيش بيشو كارما _ 4480</v>
          </cell>
          <cell r="K1102">
            <v>0</v>
          </cell>
          <cell r="L1102">
            <v>0</v>
          </cell>
          <cell r="M1102">
            <v>25309</v>
          </cell>
          <cell r="N1102">
            <v>25309</v>
          </cell>
          <cell r="O1102">
            <v>0</v>
          </cell>
          <cell r="P1102">
            <v>0</v>
          </cell>
          <cell r="Q1102">
            <v>0</v>
          </cell>
        </row>
        <row r="1103">
          <cell r="B1103">
            <v>203061955</v>
          </cell>
          <cell r="C1103" t="str">
            <v>أنظمة</v>
          </cell>
          <cell r="D1103" t="str">
            <v>المركز المالي</v>
          </cell>
          <cell r="E1103" t="str">
            <v>أصول متداولة</v>
          </cell>
          <cell r="F1103" t="str">
            <v>مصاريف مقدمة وأرصدة مدينة أخرى (بالصافي)</v>
          </cell>
          <cell r="G1103">
            <v>0</v>
          </cell>
          <cell r="H1103">
            <v>0</v>
          </cell>
          <cell r="I1103" t="str">
            <v>أصول متداولة</v>
          </cell>
          <cell r="J1103" t="str">
            <v>ذمم _ لاكسمان  بهادر خاتري _ 4482</v>
          </cell>
          <cell r="K1103">
            <v>0</v>
          </cell>
          <cell r="L1103">
            <v>0</v>
          </cell>
          <cell r="M1103">
            <v>10920</v>
          </cell>
          <cell r="N1103">
            <v>10920</v>
          </cell>
          <cell r="O1103">
            <v>0</v>
          </cell>
          <cell r="P1103">
            <v>0</v>
          </cell>
          <cell r="Q1103">
            <v>0</v>
          </cell>
        </row>
        <row r="1104">
          <cell r="B1104">
            <v>203061956</v>
          </cell>
          <cell r="C1104" t="str">
            <v>أنظمة</v>
          </cell>
          <cell r="D1104" t="str">
            <v>المركز المالي</v>
          </cell>
          <cell r="E1104" t="str">
            <v>أصول متداولة</v>
          </cell>
          <cell r="F1104" t="str">
            <v>مصاريف مقدمة وأرصدة مدينة أخرى (بالصافي)</v>
          </cell>
          <cell r="G1104">
            <v>0</v>
          </cell>
          <cell r="H1104">
            <v>0</v>
          </cell>
          <cell r="I1104" t="str">
            <v>أصول متداولة</v>
          </cell>
          <cell r="J1104" t="str">
            <v>ذمم _ شيام راج راي _ 4483</v>
          </cell>
          <cell r="K1104">
            <v>0</v>
          </cell>
          <cell r="L1104">
            <v>0</v>
          </cell>
          <cell r="M1104">
            <v>25117</v>
          </cell>
          <cell r="N1104">
            <v>25117</v>
          </cell>
          <cell r="O1104">
            <v>0</v>
          </cell>
          <cell r="P1104">
            <v>0</v>
          </cell>
          <cell r="Q1104">
            <v>0</v>
          </cell>
        </row>
        <row r="1105">
          <cell r="B1105">
            <v>203061957</v>
          </cell>
          <cell r="C1105" t="str">
            <v>أنظمة</v>
          </cell>
          <cell r="D1105" t="str">
            <v>المركز المالي</v>
          </cell>
          <cell r="E1105" t="str">
            <v>أصول متداولة</v>
          </cell>
          <cell r="F1105" t="str">
            <v>مصاريف مقدمة وأرصدة مدينة أخرى (بالصافي)</v>
          </cell>
          <cell r="G1105">
            <v>0</v>
          </cell>
          <cell r="H1105">
            <v>0</v>
          </cell>
          <cell r="I1105" t="str">
            <v>أصول متداولة</v>
          </cell>
          <cell r="J1105" t="str">
            <v>ذمم _ بيشنو كي سي _ 4484</v>
          </cell>
          <cell r="K1105">
            <v>0</v>
          </cell>
          <cell r="L1105">
            <v>0</v>
          </cell>
          <cell r="M1105">
            <v>19274</v>
          </cell>
          <cell r="N1105">
            <v>19274</v>
          </cell>
          <cell r="O1105">
            <v>0</v>
          </cell>
          <cell r="P1105">
            <v>0</v>
          </cell>
          <cell r="Q1105">
            <v>0</v>
          </cell>
        </row>
        <row r="1106">
          <cell r="B1106">
            <v>203061958</v>
          </cell>
          <cell r="C1106" t="str">
            <v>أنظمة</v>
          </cell>
          <cell r="D1106" t="str">
            <v>المركز المالي</v>
          </cell>
          <cell r="E1106" t="str">
            <v>إلتزامات متداولة</v>
          </cell>
          <cell r="F1106" t="str">
            <v>مصاريف مستحقة وأرصدة دائنة أخرى</v>
          </cell>
          <cell r="G1106" t="str">
            <v>دائنون متنوعون</v>
          </cell>
          <cell r="H1106">
            <v>0</v>
          </cell>
          <cell r="I1106" t="str">
            <v>إلتزامات متداولة</v>
          </cell>
          <cell r="J1106" t="str">
            <v>ذمم _دورغا بهادر غارتي _ 4485</v>
          </cell>
          <cell r="K1106">
            <v>0</v>
          </cell>
          <cell r="L1106">
            <v>0</v>
          </cell>
          <cell r="M1106">
            <v>19860</v>
          </cell>
          <cell r="N1106">
            <v>19860</v>
          </cell>
          <cell r="O1106">
            <v>0</v>
          </cell>
          <cell r="P1106">
            <v>0</v>
          </cell>
          <cell r="Q1106">
            <v>0</v>
          </cell>
        </row>
        <row r="1107">
          <cell r="B1107">
            <v>203061959</v>
          </cell>
          <cell r="C1107" t="str">
            <v>أنظمة</v>
          </cell>
          <cell r="D1107" t="str">
            <v>المركز المالي</v>
          </cell>
          <cell r="E1107" t="str">
            <v>أصول متداولة</v>
          </cell>
          <cell r="F1107" t="str">
            <v>مصاريف مقدمة وأرصدة مدينة أخرى (بالصافي)</v>
          </cell>
          <cell r="G1107">
            <v>0</v>
          </cell>
          <cell r="H1107">
            <v>0</v>
          </cell>
          <cell r="I1107" t="str">
            <v>أصول متداولة</v>
          </cell>
          <cell r="J1107" t="str">
            <v>ذمم _هوم كومارب _ 4486</v>
          </cell>
          <cell r="K1107">
            <v>0</v>
          </cell>
          <cell r="L1107">
            <v>0</v>
          </cell>
          <cell r="M1107">
            <v>22847</v>
          </cell>
          <cell r="N1107">
            <v>22847</v>
          </cell>
          <cell r="O1107">
            <v>0</v>
          </cell>
          <cell r="P1107">
            <v>0</v>
          </cell>
          <cell r="Q1107">
            <v>0</v>
          </cell>
        </row>
        <row r="1108">
          <cell r="B1108">
            <v>203061960</v>
          </cell>
          <cell r="C1108" t="str">
            <v>أنظمة</v>
          </cell>
          <cell r="D1108" t="str">
            <v>المركز المالي</v>
          </cell>
          <cell r="E1108" t="str">
            <v>إلتزامات متداولة</v>
          </cell>
          <cell r="F1108" t="str">
            <v>مصاريف مستحقة وأرصدة دائنة أخرى</v>
          </cell>
          <cell r="G1108" t="str">
            <v>دائنون متنوعون</v>
          </cell>
          <cell r="H1108">
            <v>0</v>
          </cell>
          <cell r="I1108" t="str">
            <v>إلتزامات متداولة</v>
          </cell>
          <cell r="J1108" t="str">
            <v>ذمم _بيشنو كونوار _ 4487</v>
          </cell>
          <cell r="K1108">
            <v>0</v>
          </cell>
          <cell r="L1108">
            <v>0</v>
          </cell>
          <cell r="M1108">
            <v>27405</v>
          </cell>
          <cell r="N1108">
            <v>27405</v>
          </cell>
          <cell r="O1108">
            <v>0</v>
          </cell>
          <cell r="P1108">
            <v>0</v>
          </cell>
          <cell r="Q1108">
            <v>0</v>
          </cell>
        </row>
        <row r="1109">
          <cell r="B1109">
            <v>203061961</v>
          </cell>
          <cell r="C1109" t="str">
            <v>أنظمة</v>
          </cell>
          <cell r="D1109" t="str">
            <v>المركز المالي</v>
          </cell>
          <cell r="E1109" t="str">
            <v>أصول متداولة</v>
          </cell>
          <cell r="F1109" t="str">
            <v>مصاريف مقدمة وأرصدة مدينة أخرى (بالصافي)</v>
          </cell>
          <cell r="G1109">
            <v>0</v>
          </cell>
          <cell r="H1109">
            <v>0</v>
          </cell>
          <cell r="I1109" t="str">
            <v>أصول متداولة</v>
          </cell>
          <cell r="J1109" t="str">
            <v>ذمم _بيريث داني _ 4488</v>
          </cell>
          <cell r="K1109">
            <v>0</v>
          </cell>
          <cell r="L1109">
            <v>0</v>
          </cell>
          <cell r="M1109">
            <v>27547</v>
          </cell>
          <cell r="N1109">
            <v>27547</v>
          </cell>
          <cell r="O1109">
            <v>0</v>
          </cell>
          <cell r="P1109">
            <v>0</v>
          </cell>
          <cell r="Q1109">
            <v>0</v>
          </cell>
        </row>
        <row r="1110">
          <cell r="B1110">
            <v>203061962</v>
          </cell>
          <cell r="C1110" t="str">
            <v>أنظمة</v>
          </cell>
          <cell r="D1110" t="str">
            <v>المركز المالي</v>
          </cell>
          <cell r="E1110" t="str">
            <v>أصول متداولة</v>
          </cell>
          <cell r="F1110" t="str">
            <v>مصاريف مقدمة وأرصدة مدينة أخرى (بالصافي)</v>
          </cell>
          <cell r="G1110">
            <v>0</v>
          </cell>
          <cell r="H1110">
            <v>0</v>
          </cell>
          <cell r="I1110" t="str">
            <v>أصول متداولة</v>
          </cell>
          <cell r="J1110" t="str">
            <v>ذمم _بهوبندرا مكيم ماغار _ 4489</v>
          </cell>
          <cell r="K1110">
            <v>0</v>
          </cell>
          <cell r="L1110">
            <v>0</v>
          </cell>
          <cell r="M1110">
            <v>24531</v>
          </cell>
          <cell r="N1110">
            <v>24531</v>
          </cell>
          <cell r="O1110">
            <v>0</v>
          </cell>
          <cell r="P1110">
            <v>0</v>
          </cell>
          <cell r="Q1110">
            <v>0</v>
          </cell>
        </row>
        <row r="1111">
          <cell r="B1111">
            <v>203061963</v>
          </cell>
          <cell r="C1111" t="str">
            <v>أنظمة</v>
          </cell>
          <cell r="D1111" t="str">
            <v>المركز المالي</v>
          </cell>
          <cell r="E1111" t="str">
            <v>أصول متداولة</v>
          </cell>
          <cell r="F1111" t="str">
            <v>مصاريف مقدمة وأرصدة مدينة أخرى (بالصافي)</v>
          </cell>
          <cell r="G1111">
            <v>0</v>
          </cell>
          <cell r="H1111">
            <v>0</v>
          </cell>
          <cell r="I1111" t="str">
            <v>أصول متداولة</v>
          </cell>
          <cell r="J1111" t="str">
            <v>ذمم _بوجراج ب _ 4490</v>
          </cell>
          <cell r="K1111">
            <v>0</v>
          </cell>
          <cell r="L1111">
            <v>0</v>
          </cell>
          <cell r="M1111">
            <v>21550</v>
          </cell>
          <cell r="N1111">
            <v>21550</v>
          </cell>
          <cell r="O1111">
            <v>0</v>
          </cell>
          <cell r="P1111">
            <v>0</v>
          </cell>
          <cell r="Q1111">
            <v>0</v>
          </cell>
        </row>
        <row r="1112">
          <cell r="B1112">
            <v>203061964</v>
          </cell>
          <cell r="C1112" t="str">
            <v>أنظمة</v>
          </cell>
          <cell r="D1112" t="str">
            <v>المركز المالي</v>
          </cell>
          <cell r="E1112" t="str">
            <v>أصول متداولة</v>
          </cell>
          <cell r="F1112" t="str">
            <v>مصاريف مقدمة وأرصدة مدينة أخرى (بالصافي)</v>
          </cell>
          <cell r="G1112">
            <v>0</v>
          </cell>
          <cell r="H1112">
            <v>0</v>
          </cell>
          <cell r="I1112" t="str">
            <v>أصول متداولة</v>
          </cell>
          <cell r="J1112" t="str">
            <v>ذمم _بيمال يوغي _ 4491</v>
          </cell>
          <cell r="K1112">
            <v>0</v>
          </cell>
          <cell r="L1112">
            <v>0</v>
          </cell>
          <cell r="M1112">
            <v>19022</v>
          </cell>
          <cell r="N1112">
            <v>19022</v>
          </cell>
          <cell r="O1112">
            <v>0</v>
          </cell>
          <cell r="P1112">
            <v>0</v>
          </cell>
          <cell r="Q1112">
            <v>0</v>
          </cell>
        </row>
        <row r="1113">
          <cell r="B1113">
            <v>203061965</v>
          </cell>
          <cell r="C1113" t="str">
            <v>أنظمة</v>
          </cell>
          <cell r="D1113" t="str">
            <v>المركز المالي</v>
          </cell>
          <cell r="E1113" t="str">
            <v>أصول متداولة</v>
          </cell>
          <cell r="F1113" t="str">
            <v>مصاريف مقدمة وأرصدة مدينة أخرى (بالصافي)</v>
          </cell>
          <cell r="G1113">
            <v>0</v>
          </cell>
          <cell r="H1113">
            <v>0</v>
          </cell>
          <cell r="I1113" t="str">
            <v>أصول متداولة</v>
          </cell>
          <cell r="J1113" t="str">
            <v>ذمم _خيم  براساد غار المغار _ 4492</v>
          </cell>
          <cell r="K1113">
            <v>0</v>
          </cell>
          <cell r="L1113">
            <v>0</v>
          </cell>
          <cell r="M1113">
            <v>21146</v>
          </cell>
          <cell r="N1113">
            <v>21146</v>
          </cell>
          <cell r="O1113">
            <v>0</v>
          </cell>
          <cell r="P1113">
            <v>0</v>
          </cell>
          <cell r="Q1113">
            <v>0</v>
          </cell>
        </row>
        <row r="1114">
          <cell r="B1114">
            <v>203061966</v>
          </cell>
          <cell r="C1114" t="str">
            <v>أنظمة</v>
          </cell>
          <cell r="D1114" t="str">
            <v>المركز المالي</v>
          </cell>
          <cell r="E1114" t="str">
            <v>أصول متداولة</v>
          </cell>
          <cell r="F1114" t="str">
            <v>مصاريف مقدمة وأرصدة مدينة أخرى (بالصافي)</v>
          </cell>
          <cell r="G1114">
            <v>0</v>
          </cell>
          <cell r="H1114">
            <v>0</v>
          </cell>
          <cell r="I1114" t="str">
            <v>أصول متداولة</v>
          </cell>
          <cell r="J1114" t="str">
            <v>ذمم _مادو ب ك _ 4493</v>
          </cell>
          <cell r="K1114">
            <v>0</v>
          </cell>
          <cell r="L1114">
            <v>0</v>
          </cell>
          <cell r="M1114">
            <v>24472</v>
          </cell>
          <cell r="N1114">
            <v>24472</v>
          </cell>
          <cell r="O1114">
            <v>0</v>
          </cell>
          <cell r="P1114">
            <v>0</v>
          </cell>
          <cell r="Q1114">
            <v>0</v>
          </cell>
        </row>
        <row r="1115">
          <cell r="B1115">
            <v>203061967</v>
          </cell>
          <cell r="C1115" t="str">
            <v>أنظمة</v>
          </cell>
          <cell r="D1115" t="str">
            <v>المركز المالي</v>
          </cell>
          <cell r="E1115" t="str">
            <v>أصول متداولة</v>
          </cell>
          <cell r="F1115" t="str">
            <v>مصاريف مقدمة وأرصدة مدينة أخرى (بالصافي)</v>
          </cell>
          <cell r="G1115">
            <v>0</v>
          </cell>
          <cell r="H1115">
            <v>0</v>
          </cell>
          <cell r="I1115" t="str">
            <v>أصول متداولة</v>
          </cell>
          <cell r="J1115" t="str">
            <v>ذمم _ ديل بهادور راي _ 4494</v>
          </cell>
          <cell r="K1115">
            <v>0</v>
          </cell>
          <cell r="L1115">
            <v>0</v>
          </cell>
          <cell r="M1115">
            <v>23178</v>
          </cell>
          <cell r="N1115">
            <v>23178</v>
          </cell>
          <cell r="O1115">
            <v>0</v>
          </cell>
          <cell r="P1115">
            <v>0</v>
          </cell>
          <cell r="Q1115">
            <v>0</v>
          </cell>
        </row>
        <row r="1116">
          <cell r="B1116">
            <v>203061968</v>
          </cell>
          <cell r="C1116" t="str">
            <v>أنظمة</v>
          </cell>
          <cell r="D1116" t="str">
            <v>المركز المالي</v>
          </cell>
          <cell r="E1116" t="str">
            <v>أصول متداولة</v>
          </cell>
          <cell r="F1116" t="str">
            <v>مصاريف مقدمة وأرصدة مدينة أخرى (بالصافي)</v>
          </cell>
          <cell r="G1116">
            <v>0</v>
          </cell>
          <cell r="H1116">
            <v>0</v>
          </cell>
          <cell r="I1116" t="str">
            <v>أصول متداولة</v>
          </cell>
          <cell r="J1116" t="str">
            <v>ذمم _ يام كومار شريستا _ 4495</v>
          </cell>
          <cell r="K1116">
            <v>0</v>
          </cell>
          <cell r="L1116">
            <v>0</v>
          </cell>
          <cell r="M1116">
            <v>11836</v>
          </cell>
          <cell r="N1116">
            <v>11836</v>
          </cell>
          <cell r="O1116">
            <v>0</v>
          </cell>
          <cell r="P1116">
            <v>0</v>
          </cell>
          <cell r="Q1116">
            <v>0</v>
          </cell>
        </row>
        <row r="1117">
          <cell r="B1117">
            <v>203061969</v>
          </cell>
          <cell r="C1117" t="str">
            <v>أنظمة</v>
          </cell>
          <cell r="D1117" t="str">
            <v>المركز المالي</v>
          </cell>
          <cell r="E1117" t="str">
            <v>أصول متداولة</v>
          </cell>
          <cell r="F1117" t="str">
            <v>مصاريف مقدمة وأرصدة مدينة أخرى (بالصافي)</v>
          </cell>
          <cell r="G1117">
            <v>0</v>
          </cell>
          <cell r="H1117">
            <v>0</v>
          </cell>
          <cell r="I1117" t="str">
            <v>أصول متداولة</v>
          </cell>
          <cell r="J1117" t="str">
            <v>ذمم _باسوف سونار_ 4496</v>
          </cell>
          <cell r="K1117">
            <v>0</v>
          </cell>
          <cell r="L1117">
            <v>0</v>
          </cell>
          <cell r="M1117">
            <v>18845</v>
          </cell>
          <cell r="N1117">
            <v>18845</v>
          </cell>
          <cell r="O1117">
            <v>0</v>
          </cell>
          <cell r="P1117">
            <v>0</v>
          </cell>
          <cell r="Q1117">
            <v>0</v>
          </cell>
        </row>
        <row r="1118">
          <cell r="B1118">
            <v>203061970</v>
          </cell>
          <cell r="C1118" t="str">
            <v>أنظمة</v>
          </cell>
          <cell r="D1118" t="str">
            <v>المركز المالي</v>
          </cell>
          <cell r="E1118" t="str">
            <v>أصول متداولة</v>
          </cell>
          <cell r="F1118" t="str">
            <v>مصاريف مقدمة وأرصدة مدينة أخرى (بالصافي)</v>
          </cell>
          <cell r="G1118">
            <v>0</v>
          </cell>
          <cell r="H1118">
            <v>0</v>
          </cell>
          <cell r="I1118" t="str">
            <v>أصول متداولة</v>
          </cell>
          <cell r="J1118" t="str">
            <v>ذمم _بابا رام سونار _ 4497</v>
          </cell>
          <cell r="K1118">
            <v>0</v>
          </cell>
          <cell r="L1118">
            <v>0</v>
          </cell>
          <cell r="M1118">
            <v>17936</v>
          </cell>
          <cell r="N1118">
            <v>17936</v>
          </cell>
          <cell r="O1118">
            <v>0</v>
          </cell>
          <cell r="P1118">
            <v>0</v>
          </cell>
          <cell r="Q1118">
            <v>0</v>
          </cell>
        </row>
        <row r="1119">
          <cell r="B1119">
            <v>203061971</v>
          </cell>
          <cell r="C1119" t="str">
            <v>أنظمة</v>
          </cell>
          <cell r="D1119" t="str">
            <v>المركز المالي</v>
          </cell>
          <cell r="E1119" t="str">
            <v>أصول متداولة</v>
          </cell>
          <cell r="F1119" t="str">
            <v>مصاريف مقدمة وأرصدة مدينة أخرى (بالصافي)</v>
          </cell>
          <cell r="G1119">
            <v>0</v>
          </cell>
          <cell r="H1119">
            <v>0</v>
          </cell>
          <cell r="I1119" t="str">
            <v>أصول متداولة</v>
          </cell>
          <cell r="J1119" t="str">
            <v>ذمم _مانديف سينغ سعود _ 4498</v>
          </cell>
          <cell r="K1119">
            <v>0</v>
          </cell>
          <cell r="L1119">
            <v>0</v>
          </cell>
          <cell r="M1119">
            <v>21917</v>
          </cell>
          <cell r="N1119">
            <v>21917</v>
          </cell>
          <cell r="O1119">
            <v>0</v>
          </cell>
          <cell r="P1119">
            <v>0</v>
          </cell>
          <cell r="Q1119">
            <v>0</v>
          </cell>
        </row>
        <row r="1120">
          <cell r="B1120">
            <v>203061972</v>
          </cell>
          <cell r="C1120" t="str">
            <v>أنظمة</v>
          </cell>
          <cell r="D1120" t="str">
            <v>المركز المالي</v>
          </cell>
          <cell r="E1120" t="str">
            <v>أصول متداولة</v>
          </cell>
          <cell r="F1120" t="str">
            <v>مصاريف مقدمة وأرصدة مدينة أخرى (بالصافي)</v>
          </cell>
          <cell r="G1120">
            <v>0</v>
          </cell>
          <cell r="H1120">
            <v>0</v>
          </cell>
          <cell r="I1120" t="str">
            <v>أصول متداولة</v>
          </cell>
          <cell r="J1120" t="str">
            <v>ذمم _سوسيت كومار موخيا _ 4499</v>
          </cell>
          <cell r="K1120">
            <v>0</v>
          </cell>
          <cell r="L1120">
            <v>0</v>
          </cell>
          <cell r="M1120">
            <v>23793</v>
          </cell>
          <cell r="N1120">
            <v>23793</v>
          </cell>
          <cell r="O1120">
            <v>0</v>
          </cell>
          <cell r="P1120">
            <v>0</v>
          </cell>
          <cell r="Q1120">
            <v>0</v>
          </cell>
        </row>
        <row r="1121">
          <cell r="B1121">
            <v>203061973</v>
          </cell>
          <cell r="C1121" t="str">
            <v>أنظمة</v>
          </cell>
          <cell r="D1121" t="str">
            <v>المركز المالي</v>
          </cell>
          <cell r="E1121" t="str">
            <v>أصول متداولة</v>
          </cell>
          <cell r="F1121" t="str">
            <v>مصاريف مقدمة وأرصدة مدينة أخرى (بالصافي)</v>
          </cell>
          <cell r="G1121">
            <v>0</v>
          </cell>
          <cell r="H1121">
            <v>0</v>
          </cell>
          <cell r="I1121" t="str">
            <v>أصول متداولة</v>
          </cell>
          <cell r="J1121" t="str">
            <v>ذمم _ناندا بهادور جحيدي _ 4500</v>
          </cell>
          <cell r="K1121">
            <v>0</v>
          </cell>
          <cell r="L1121">
            <v>0</v>
          </cell>
          <cell r="M1121">
            <v>22881</v>
          </cell>
          <cell r="N1121">
            <v>22881</v>
          </cell>
          <cell r="O1121">
            <v>0</v>
          </cell>
          <cell r="P1121">
            <v>0</v>
          </cell>
          <cell r="Q1121">
            <v>0</v>
          </cell>
        </row>
        <row r="1122">
          <cell r="B1122">
            <v>203061974</v>
          </cell>
          <cell r="C1122" t="str">
            <v>أنظمة</v>
          </cell>
          <cell r="D1122" t="str">
            <v>المركز المالي</v>
          </cell>
          <cell r="E1122" t="str">
            <v>أصول متداولة</v>
          </cell>
          <cell r="F1122" t="str">
            <v>مصاريف مقدمة وأرصدة مدينة أخرى (بالصافي)</v>
          </cell>
          <cell r="G1122">
            <v>0</v>
          </cell>
          <cell r="H1122">
            <v>0</v>
          </cell>
          <cell r="I1122" t="str">
            <v>أصول متداولة</v>
          </cell>
          <cell r="J1122" t="str">
            <v>ذمم _منيرج سونوار _ 4501</v>
          </cell>
          <cell r="K1122">
            <v>0</v>
          </cell>
          <cell r="L1122">
            <v>0</v>
          </cell>
          <cell r="M1122">
            <v>25467</v>
          </cell>
          <cell r="N1122">
            <v>25467</v>
          </cell>
          <cell r="O1122">
            <v>0</v>
          </cell>
          <cell r="P1122">
            <v>0</v>
          </cell>
          <cell r="Q1122">
            <v>0</v>
          </cell>
        </row>
        <row r="1123">
          <cell r="B1123">
            <v>203061975</v>
          </cell>
          <cell r="C1123" t="str">
            <v>أنظمة</v>
          </cell>
          <cell r="D1123" t="str">
            <v>المركز المالي</v>
          </cell>
          <cell r="E1123" t="str">
            <v>أصول متداولة</v>
          </cell>
          <cell r="F1123" t="str">
            <v>مصاريف مقدمة وأرصدة مدينة أخرى (بالصافي)</v>
          </cell>
          <cell r="G1123">
            <v>0</v>
          </cell>
          <cell r="H1123">
            <v>0</v>
          </cell>
          <cell r="I1123" t="str">
            <v>أصول متداولة</v>
          </cell>
          <cell r="J1123" t="str">
            <v>ذمم _راجندار سونوار _ 4502</v>
          </cell>
          <cell r="K1123">
            <v>0</v>
          </cell>
          <cell r="L1123">
            <v>0</v>
          </cell>
          <cell r="M1123">
            <v>22419</v>
          </cell>
          <cell r="N1123">
            <v>22419</v>
          </cell>
          <cell r="O1123">
            <v>0</v>
          </cell>
          <cell r="P1123">
            <v>0</v>
          </cell>
          <cell r="Q1123">
            <v>0</v>
          </cell>
        </row>
        <row r="1124">
          <cell r="B1124">
            <v>203061977</v>
          </cell>
          <cell r="C1124" t="str">
            <v>أنظمة</v>
          </cell>
          <cell r="D1124" t="str">
            <v>المركز المالي</v>
          </cell>
          <cell r="E1124" t="str">
            <v>أصول متداولة</v>
          </cell>
          <cell r="F1124" t="str">
            <v>مصاريف مقدمة وأرصدة مدينة أخرى (بالصافي)</v>
          </cell>
          <cell r="G1124">
            <v>0</v>
          </cell>
          <cell r="H1124">
            <v>0</v>
          </cell>
          <cell r="I1124" t="str">
            <v>أصول متداولة</v>
          </cell>
          <cell r="J1124" t="str">
            <v>ذمم _سانتوش غارتي ماغار_ 4504</v>
          </cell>
          <cell r="K1124">
            <v>0</v>
          </cell>
          <cell r="L1124">
            <v>0</v>
          </cell>
          <cell r="M1124">
            <v>17207</v>
          </cell>
          <cell r="N1124">
            <v>17207</v>
          </cell>
          <cell r="O1124">
            <v>0</v>
          </cell>
          <cell r="P1124">
            <v>0</v>
          </cell>
          <cell r="Q1124">
            <v>0</v>
          </cell>
        </row>
        <row r="1125">
          <cell r="B1125">
            <v>203061978</v>
          </cell>
          <cell r="C1125" t="str">
            <v>أنظمة</v>
          </cell>
          <cell r="D1125" t="str">
            <v>المركز المالي</v>
          </cell>
          <cell r="E1125" t="str">
            <v>أصول متداولة</v>
          </cell>
          <cell r="F1125" t="str">
            <v>مصاريف مقدمة وأرصدة مدينة أخرى (بالصافي)</v>
          </cell>
          <cell r="G1125">
            <v>0</v>
          </cell>
          <cell r="H1125">
            <v>0</v>
          </cell>
          <cell r="I1125" t="str">
            <v>أصول متداولة</v>
          </cell>
          <cell r="J1125" t="str">
            <v>ذمم _بجاية بون _ 4505</v>
          </cell>
          <cell r="K1125">
            <v>0</v>
          </cell>
          <cell r="L1125">
            <v>0</v>
          </cell>
          <cell r="M1125">
            <v>22025</v>
          </cell>
          <cell r="N1125">
            <v>22025</v>
          </cell>
          <cell r="O1125">
            <v>0</v>
          </cell>
          <cell r="P1125">
            <v>0</v>
          </cell>
          <cell r="Q1125">
            <v>0</v>
          </cell>
        </row>
        <row r="1126">
          <cell r="B1126">
            <v>203061982</v>
          </cell>
          <cell r="C1126" t="str">
            <v>أنظمة</v>
          </cell>
          <cell r="D1126" t="str">
            <v>المركز المالي</v>
          </cell>
          <cell r="E1126" t="str">
            <v>أصول متداولة</v>
          </cell>
          <cell r="F1126" t="str">
            <v>مصاريف مقدمة وأرصدة مدينة أخرى (بالصافي)</v>
          </cell>
          <cell r="G1126">
            <v>0</v>
          </cell>
          <cell r="H1126">
            <v>0</v>
          </cell>
          <cell r="I1126" t="str">
            <v>أصول متداولة</v>
          </cell>
          <cell r="J1126" t="str">
            <v>ذمم _ وليد محمد عطية سليمان_4509</v>
          </cell>
          <cell r="K1126">
            <v>0</v>
          </cell>
          <cell r="L1126">
            <v>0</v>
          </cell>
          <cell r="M1126">
            <v>61353</v>
          </cell>
          <cell r="N1126">
            <v>61353</v>
          </cell>
          <cell r="O1126">
            <v>0</v>
          </cell>
          <cell r="P1126">
            <v>0</v>
          </cell>
          <cell r="Q1126">
            <v>0</v>
          </cell>
        </row>
        <row r="1127">
          <cell r="B1127">
            <v>203061983</v>
          </cell>
          <cell r="C1127" t="str">
            <v>أنظمة</v>
          </cell>
          <cell r="D1127" t="str">
            <v>المركز المالي</v>
          </cell>
          <cell r="E1127" t="str">
            <v>أصول متداولة</v>
          </cell>
          <cell r="F1127" t="str">
            <v>مصاريف مقدمة وأرصدة مدينة أخرى (بالصافي)</v>
          </cell>
          <cell r="G1127">
            <v>0</v>
          </cell>
          <cell r="H1127">
            <v>0</v>
          </cell>
          <cell r="I1127" t="str">
            <v>أصول متداولة</v>
          </cell>
          <cell r="J1127" t="str">
            <v>ذمم _ نادر محمد سلام الصغير _1116</v>
          </cell>
          <cell r="K1127">
            <v>0</v>
          </cell>
          <cell r="L1127">
            <v>0</v>
          </cell>
          <cell r="M1127">
            <v>70949.5</v>
          </cell>
          <cell r="N1127">
            <v>70949.5</v>
          </cell>
          <cell r="O1127">
            <v>0</v>
          </cell>
          <cell r="P1127">
            <v>0</v>
          </cell>
          <cell r="Q1127">
            <v>0</v>
          </cell>
        </row>
        <row r="1128">
          <cell r="B1128">
            <v>203061984</v>
          </cell>
          <cell r="C1128" t="str">
            <v>أنظمة</v>
          </cell>
          <cell r="D1128" t="str">
            <v>المركز المالي</v>
          </cell>
          <cell r="E1128" t="str">
            <v>أصول متداولة</v>
          </cell>
          <cell r="F1128" t="str">
            <v>مصاريف مقدمة وأرصدة مدينة أخرى (بالصافي)</v>
          </cell>
          <cell r="G1128">
            <v>0</v>
          </cell>
          <cell r="H1128">
            <v>0</v>
          </cell>
          <cell r="I1128" t="str">
            <v>أصول متداولة</v>
          </cell>
          <cell r="J1128" t="str">
            <v>ذمم_ماجد احمد الزمامرى_1113</v>
          </cell>
          <cell r="K1128">
            <v>0</v>
          </cell>
          <cell r="L1128">
            <v>0</v>
          </cell>
          <cell r="M1128">
            <v>106562</v>
          </cell>
          <cell r="N1128">
            <v>106562</v>
          </cell>
          <cell r="O1128">
            <v>0</v>
          </cell>
          <cell r="P1128">
            <v>0</v>
          </cell>
          <cell r="Q1128">
            <v>0</v>
          </cell>
        </row>
        <row r="1129">
          <cell r="B1129">
            <v>203061985</v>
          </cell>
          <cell r="C1129" t="str">
            <v>أنظمة</v>
          </cell>
          <cell r="D1129" t="str">
            <v>المركز المالي</v>
          </cell>
          <cell r="E1129" t="str">
            <v>إلتزامات متداولة</v>
          </cell>
          <cell r="F1129" t="str">
            <v>مصاريف مستحقة وأرصدة دائنة أخرى</v>
          </cell>
          <cell r="G1129" t="str">
            <v>دائنون متنوعون</v>
          </cell>
          <cell r="H1129">
            <v>0</v>
          </cell>
          <cell r="I1129" t="str">
            <v>إلتزامات متداولة</v>
          </cell>
          <cell r="J1129" t="str">
            <v>ذمم _ بنيامين بحر يوسف اندراوس _ 1115</v>
          </cell>
          <cell r="K1129">
            <v>0</v>
          </cell>
          <cell r="L1129">
            <v>0</v>
          </cell>
          <cell r="M1129">
            <v>850</v>
          </cell>
          <cell r="N1129">
            <v>850</v>
          </cell>
          <cell r="O1129">
            <v>0</v>
          </cell>
          <cell r="P1129">
            <v>0</v>
          </cell>
          <cell r="Q1129">
            <v>0</v>
          </cell>
        </row>
        <row r="1130">
          <cell r="B1130">
            <v>203061986</v>
          </cell>
          <cell r="C1130" t="str">
            <v>أنظمة</v>
          </cell>
          <cell r="D1130" t="str">
            <v>المركز المالي</v>
          </cell>
          <cell r="E1130" t="str">
            <v>أصول متداولة</v>
          </cell>
          <cell r="F1130" t="str">
            <v>مصاريف مقدمة وأرصدة مدينة أخرى (بالصافي)</v>
          </cell>
          <cell r="G1130">
            <v>0</v>
          </cell>
          <cell r="H1130">
            <v>0</v>
          </cell>
          <cell r="I1130" t="str">
            <v>أصول متداولة</v>
          </cell>
          <cell r="J1130" t="str">
            <v>ذمم _ احمد على ابراهيم عبد المقصود_ 4465</v>
          </cell>
          <cell r="K1130">
            <v>0</v>
          </cell>
          <cell r="L1130">
            <v>0</v>
          </cell>
          <cell r="M1130">
            <v>51039</v>
          </cell>
          <cell r="N1130">
            <v>51039</v>
          </cell>
          <cell r="O1130">
            <v>0</v>
          </cell>
          <cell r="P1130">
            <v>0</v>
          </cell>
          <cell r="Q1130">
            <v>0</v>
          </cell>
        </row>
        <row r="1131">
          <cell r="B1131">
            <v>203061987</v>
          </cell>
          <cell r="C1131" t="str">
            <v>أنظمة</v>
          </cell>
          <cell r="D1131" t="str">
            <v>المركز المالي</v>
          </cell>
          <cell r="E1131" t="str">
            <v>أصول متداولة</v>
          </cell>
          <cell r="F1131" t="str">
            <v>مصاريف مقدمة وأرصدة مدينة أخرى (بالصافي)</v>
          </cell>
          <cell r="G1131">
            <v>0</v>
          </cell>
          <cell r="H1131">
            <v>0</v>
          </cell>
          <cell r="I1131" t="str">
            <v>أصول متداولة</v>
          </cell>
          <cell r="J1131" t="str">
            <v>ذمم _ على محمد عبد الوهاب الجمل_4476</v>
          </cell>
          <cell r="K1131">
            <v>0</v>
          </cell>
          <cell r="L1131">
            <v>0</v>
          </cell>
          <cell r="M1131">
            <v>42557</v>
          </cell>
          <cell r="N1131">
            <v>42557</v>
          </cell>
          <cell r="O1131">
            <v>0</v>
          </cell>
          <cell r="P1131">
            <v>0</v>
          </cell>
          <cell r="Q1131">
            <v>0</v>
          </cell>
        </row>
        <row r="1132">
          <cell r="B1132">
            <v>203061988</v>
          </cell>
          <cell r="C1132" t="str">
            <v>أنظمة</v>
          </cell>
          <cell r="D1132" t="str">
            <v>المركز المالي</v>
          </cell>
          <cell r="E1132" t="str">
            <v>أصول متداولة</v>
          </cell>
          <cell r="F1132" t="str">
            <v>مصاريف مقدمة وأرصدة مدينة أخرى (بالصافي)</v>
          </cell>
          <cell r="G1132">
            <v>0</v>
          </cell>
          <cell r="H1132">
            <v>0</v>
          </cell>
          <cell r="I1132" t="str">
            <v>أصول متداولة</v>
          </cell>
          <cell r="J1132" t="str">
            <v>ذمم _ حسام الدين محمود احمد الجوينى_4477</v>
          </cell>
          <cell r="K1132">
            <v>0</v>
          </cell>
          <cell r="L1132">
            <v>0</v>
          </cell>
          <cell r="M1132">
            <v>41649</v>
          </cell>
          <cell r="N1132">
            <v>41649</v>
          </cell>
          <cell r="O1132">
            <v>0</v>
          </cell>
          <cell r="P1132">
            <v>0</v>
          </cell>
          <cell r="Q1132">
            <v>0</v>
          </cell>
        </row>
        <row r="1133">
          <cell r="B1133">
            <v>203061989</v>
          </cell>
          <cell r="C1133" t="str">
            <v>أنظمة</v>
          </cell>
          <cell r="D1133" t="str">
            <v>المركز المالي</v>
          </cell>
          <cell r="E1133" t="str">
            <v>أصول متداولة</v>
          </cell>
          <cell r="F1133" t="str">
            <v>مصاريف مقدمة وأرصدة مدينة أخرى (بالصافي)</v>
          </cell>
          <cell r="G1133">
            <v>0</v>
          </cell>
          <cell r="H1133">
            <v>0</v>
          </cell>
          <cell r="I1133" t="str">
            <v>أصول متداولة</v>
          </cell>
          <cell r="J1133" t="str">
            <v>ذمم _ سوهيل رانا_4481</v>
          </cell>
          <cell r="K1133">
            <v>0</v>
          </cell>
          <cell r="L1133">
            <v>0</v>
          </cell>
          <cell r="M1133">
            <v>23085</v>
          </cell>
          <cell r="N1133">
            <v>23085</v>
          </cell>
          <cell r="O1133">
            <v>0</v>
          </cell>
          <cell r="P1133">
            <v>0</v>
          </cell>
          <cell r="Q1133">
            <v>0</v>
          </cell>
        </row>
        <row r="1134">
          <cell r="B1134">
            <v>203061991</v>
          </cell>
          <cell r="C1134" t="str">
            <v>أنظمة</v>
          </cell>
          <cell r="D1134" t="str">
            <v>المركز المالي</v>
          </cell>
          <cell r="E1134" t="str">
            <v>أصول متداولة</v>
          </cell>
          <cell r="F1134" t="str">
            <v>مصاريف مقدمة وأرصدة مدينة أخرى (بالصافي)</v>
          </cell>
          <cell r="G1134">
            <v>0</v>
          </cell>
          <cell r="H1134">
            <v>0</v>
          </cell>
          <cell r="I1134" t="str">
            <v>أصول متداولة</v>
          </cell>
          <cell r="J1134" t="str">
            <v>ذمم_يونس سابد على_4464</v>
          </cell>
          <cell r="K1134">
            <v>0</v>
          </cell>
          <cell r="L1134">
            <v>0</v>
          </cell>
          <cell r="M1134">
            <v>25208</v>
          </cell>
          <cell r="N1134">
            <v>25208</v>
          </cell>
          <cell r="O1134">
            <v>0</v>
          </cell>
          <cell r="P1134">
            <v>0</v>
          </cell>
          <cell r="Q1134">
            <v>0</v>
          </cell>
        </row>
        <row r="1135">
          <cell r="B1135">
            <v>203061998</v>
          </cell>
          <cell r="C1135" t="str">
            <v>أنظمة</v>
          </cell>
          <cell r="D1135" t="str">
            <v>المركز المالي</v>
          </cell>
          <cell r="E1135" t="str">
            <v>إلتزامات متداولة</v>
          </cell>
          <cell r="F1135" t="str">
            <v>مصاريف مستحقة وأرصدة دائنة أخرى</v>
          </cell>
          <cell r="G1135" t="str">
            <v>دائنون متنوعون</v>
          </cell>
          <cell r="H1135">
            <v>0</v>
          </cell>
          <cell r="I1135" t="str">
            <v>إلتزامات متداولة</v>
          </cell>
          <cell r="J1135" t="str">
            <v>ذمم_ باسم محمد عطيه قحف_ 1119</v>
          </cell>
          <cell r="K1135">
            <v>0</v>
          </cell>
          <cell r="L1135">
            <v>0</v>
          </cell>
          <cell r="M1135">
            <v>164551.55000000002</v>
          </cell>
          <cell r="N1135">
            <v>164551.55000000002</v>
          </cell>
          <cell r="O1135">
            <v>0</v>
          </cell>
          <cell r="P1135">
            <v>0</v>
          </cell>
          <cell r="Q1135">
            <v>0</v>
          </cell>
        </row>
        <row r="1136">
          <cell r="B1136">
            <v>203061999</v>
          </cell>
          <cell r="C1136" t="str">
            <v>أنظمة</v>
          </cell>
          <cell r="D1136" t="str">
            <v>المركز المالي</v>
          </cell>
          <cell r="E1136" t="str">
            <v>أصول متداولة</v>
          </cell>
          <cell r="F1136" t="str">
            <v>مصاريف مقدمة وأرصدة مدينة أخرى (بالصافي)</v>
          </cell>
          <cell r="G1136">
            <v>0</v>
          </cell>
          <cell r="H1136">
            <v>0</v>
          </cell>
          <cell r="I1136" t="str">
            <v>أصول متداولة</v>
          </cell>
          <cell r="J1136" t="str">
            <v>ذمم_ محمد افتخار احمد 1120</v>
          </cell>
          <cell r="K1136">
            <v>0</v>
          </cell>
          <cell r="L1136">
            <v>0</v>
          </cell>
          <cell r="M1136">
            <v>191773.76</v>
          </cell>
          <cell r="N1136">
            <v>191773.76</v>
          </cell>
          <cell r="O1136">
            <v>0</v>
          </cell>
          <cell r="P1136">
            <v>0</v>
          </cell>
          <cell r="Q1136">
            <v>0</v>
          </cell>
        </row>
        <row r="1137">
          <cell r="B1137">
            <v>203062000</v>
          </cell>
          <cell r="C1137" t="str">
            <v>أنظمة</v>
          </cell>
          <cell r="D1137" t="str">
            <v>المركز المالي</v>
          </cell>
          <cell r="E1137" t="str">
            <v>أصول متداولة</v>
          </cell>
          <cell r="F1137" t="str">
            <v>مصاريف مقدمة وأرصدة مدينة أخرى (بالصافي)</v>
          </cell>
          <cell r="G1137">
            <v>0</v>
          </cell>
          <cell r="H1137">
            <v>0</v>
          </cell>
          <cell r="I1137" t="str">
            <v>أصول متداولة</v>
          </cell>
          <cell r="J1137" t="str">
            <v>ذمم _ محمد حفيظ الدين _1121</v>
          </cell>
          <cell r="K1137">
            <v>0</v>
          </cell>
          <cell r="L1137">
            <v>0</v>
          </cell>
          <cell r="M1137">
            <v>120653.21</v>
          </cell>
          <cell r="N1137">
            <v>120653.21</v>
          </cell>
          <cell r="O1137">
            <v>0</v>
          </cell>
          <cell r="P1137">
            <v>0</v>
          </cell>
          <cell r="Q1137">
            <v>0</v>
          </cell>
        </row>
        <row r="1138">
          <cell r="B1138">
            <v>203062001</v>
          </cell>
          <cell r="C1138" t="str">
            <v>أنظمة</v>
          </cell>
          <cell r="D1138" t="str">
            <v>المركز المالي</v>
          </cell>
          <cell r="E1138" t="str">
            <v>إلتزامات متداولة</v>
          </cell>
          <cell r="F1138" t="str">
            <v>مصاريف مستحقة وأرصدة دائنة أخرى</v>
          </cell>
          <cell r="G1138" t="str">
            <v>دائنون متنوعون</v>
          </cell>
          <cell r="H1138">
            <v>0</v>
          </cell>
          <cell r="I1138" t="str">
            <v>إلتزامات متداولة</v>
          </cell>
          <cell r="J1138" t="str">
            <v>ذمم _ عبد الرحمن سليمان محمد عبودي_4510</v>
          </cell>
          <cell r="K1138">
            <v>0</v>
          </cell>
          <cell r="L1138">
            <v>0</v>
          </cell>
          <cell r="M1138">
            <v>89430</v>
          </cell>
          <cell r="N1138">
            <v>89430</v>
          </cell>
          <cell r="O1138">
            <v>0</v>
          </cell>
          <cell r="P1138">
            <v>0</v>
          </cell>
          <cell r="Q1138">
            <v>0</v>
          </cell>
        </row>
        <row r="1139">
          <cell r="B1139">
            <v>203062002</v>
          </cell>
          <cell r="C1139" t="str">
            <v>أنظمة</v>
          </cell>
          <cell r="D1139" t="str">
            <v>المركز المالي</v>
          </cell>
          <cell r="E1139" t="str">
            <v>أصول متداولة</v>
          </cell>
          <cell r="F1139" t="str">
            <v>مصاريف مقدمة وأرصدة مدينة أخرى (بالصافي)</v>
          </cell>
          <cell r="G1139">
            <v>0</v>
          </cell>
          <cell r="H1139">
            <v>0</v>
          </cell>
          <cell r="I1139" t="str">
            <v>أصول متداولة</v>
          </cell>
          <cell r="J1139" t="str">
            <v>ذمم_ طه محمد 4513</v>
          </cell>
          <cell r="K1139">
            <v>0</v>
          </cell>
          <cell r="L1139">
            <v>0</v>
          </cell>
          <cell r="M1139">
            <v>61982</v>
          </cell>
          <cell r="N1139">
            <v>61982</v>
          </cell>
          <cell r="O1139">
            <v>0</v>
          </cell>
          <cell r="P1139">
            <v>0</v>
          </cell>
          <cell r="Q1139">
            <v>0</v>
          </cell>
        </row>
        <row r="1140">
          <cell r="B1140">
            <v>203062003</v>
          </cell>
          <cell r="C1140" t="str">
            <v>أنظمة</v>
          </cell>
          <cell r="D1140" t="str">
            <v>المركز المالي</v>
          </cell>
          <cell r="E1140" t="str">
            <v>أصول متداولة</v>
          </cell>
          <cell r="F1140" t="str">
            <v>مصاريف مقدمة وأرصدة مدينة أخرى (بالصافي)</v>
          </cell>
          <cell r="G1140">
            <v>0</v>
          </cell>
          <cell r="H1140">
            <v>0</v>
          </cell>
          <cell r="I1140" t="str">
            <v>أصول متداولة</v>
          </cell>
          <cell r="J1140" t="str">
            <v>ذمم_ احمد احمد هلال العجمى 106</v>
          </cell>
          <cell r="K1140">
            <v>0</v>
          </cell>
          <cell r="L1140">
            <v>0</v>
          </cell>
          <cell r="M1140">
            <v>428973.5</v>
          </cell>
          <cell r="N1140">
            <v>428973.5</v>
          </cell>
          <cell r="O1140">
            <v>0</v>
          </cell>
          <cell r="P1140">
            <v>0</v>
          </cell>
          <cell r="Q1140">
            <v>0</v>
          </cell>
        </row>
        <row r="1141">
          <cell r="B1141">
            <v>203062004</v>
          </cell>
          <cell r="C1141" t="str">
            <v>أنظمة</v>
          </cell>
          <cell r="D1141" t="str">
            <v>المركز المالي</v>
          </cell>
          <cell r="E1141" t="str">
            <v>أصول متداولة</v>
          </cell>
          <cell r="F1141" t="str">
            <v>مصاريف مقدمة وأرصدة مدينة أخرى (بالصافي)</v>
          </cell>
          <cell r="G1141">
            <v>0</v>
          </cell>
          <cell r="H1141">
            <v>0</v>
          </cell>
          <cell r="I1141" t="str">
            <v>أصول متداولة</v>
          </cell>
          <cell r="J1141" t="str">
            <v>ذمم_ محمد مهين الدين 4516</v>
          </cell>
          <cell r="K1141">
            <v>0</v>
          </cell>
          <cell r="L1141">
            <v>0</v>
          </cell>
          <cell r="M1141">
            <v>18391</v>
          </cell>
          <cell r="N1141">
            <v>18391</v>
          </cell>
          <cell r="O1141">
            <v>0</v>
          </cell>
          <cell r="P1141">
            <v>0</v>
          </cell>
          <cell r="Q1141">
            <v>0</v>
          </cell>
        </row>
        <row r="1142">
          <cell r="B1142">
            <v>203062005</v>
          </cell>
          <cell r="C1142" t="str">
            <v>أنظمة</v>
          </cell>
          <cell r="D1142" t="str">
            <v>المركز المالي</v>
          </cell>
          <cell r="E1142" t="str">
            <v>إلتزامات متداولة</v>
          </cell>
          <cell r="F1142" t="str">
            <v>مصاريف مستحقة وأرصدة دائنة أخرى</v>
          </cell>
          <cell r="G1142" t="str">
            <v>دائنون متنوعون</v>
          </cell>
          <cell r="H1142">
            <v>0</v>
          </cell>
          <cell r="I1142" t="str">
            <v>إلتزامات متداولة</v>
          </cell>
          <cell r="J1142" t="str">
            <v>ذمم_ ذاكر حسين 4514</v>
          </cell>
          <cell r="K1142">
            <v>0</v>
          </cell>
          <cell r="L1142">
            <v>0</v>
          </cell>
          <cell r="M1142">
            <v>1317</v>
          </cell>
          <cell r="N1142">
            <v>1317</v>
          </cell>
          <cell r="O1142">
            <v>0</v>
          </cell>
          <cell r="P1142">
            <v>0</v>
          </cell>
          <cell r="Q1142">
            <v>0</v>
          </cell>
        </row>
        <row r="1143">
          <cell r="B1143">
            <v>203062006</v>
          </cell>
          <cell r="C1143" t="str">
            <v>أنظمة</v>
          </cell>
          <cell r="D1143" t="str">
            <v>المركز المالي</v>
          </cell>
          <cell r="E1143" t="str">
            <v>أصول متداولة</v>
          </cell>
          <cell r="F1143" t="str">
            <v>مصاريف مقدمة وأرصدة مدينة أخرى (بالصافي)</v>
          </cell>
          <cell r="G1143">
            <v>0</v>
          </cell>
          <cell r="H1143">
            <v>0</v>
          </cell>
          <cell r="I1143" t="str">
            <v>أصول متداولة</v>
          </cell>
          <cell r="J1143" t="str">
            <v>ذمم_ محمد جامشيد علم  4518</v>
          </cell>
          <cell r="K1143">
            <v>0</v>
          </cell>
          <cell r="L1143">
            <v>0</v>
          </cell>
          <cell r="M1143">
            <v>19087</v>
          </cell>
          <cell r="N1143">
            <v>19087</v>
          </cell>
          <cell r="O1143">
            <v>0</v>
          </cell>
          <cell r="P1143">
            <v>0</v>
          </cell>
          <cell r="Q1143">
            <v>0</v>
          </cell>
        </row>
        <row r="1144">
          <cell r="B1144">
            <v>203062007</v>
          </cell>
          <cell r="C1144" t="str">
            <v>أنظمة</v>
          </cell>
          <cell r="D1144" t="str">
            <v>المركز المالي</v>
          </cell>
          <cell r="E1144" t="str">
            <v>أصول متداولة</v>
          </cell>
          <cell r="F1144" t="str">
            <v>مصاريف مقدمة وأرصدة مدينة أخرى (بالصافي)</v>
          </cell>
          <cell r="G1144">
            <v>0</v>
          </cell>
          <cell r="H1144">
            <v>0</v>
          </cell>
          <cell r="I1144" t="str">
            <v>أصول متداولة</v>
          </cell>
          <cell r="J1144" t="str">
            <v>ذمم_ محمد عبد الحليم 4517</v>
          </cell>
          <cell r="K1144">
            <v>0</v>
          </cell>
          <cell r="L1144">
            <v>0</v>
          </cell>
          <cell r="M1144">
            <v>20739</v>
          </cell>
          <cell r="N1144">
            <v>20739</v>
          </cell>
          <cell r="O1144">
            <v>0</v>
          </cell>
          <cell r="P1144">
            <v>0</v>
          </cell>
          <cell r="Q1144">
            <v>0</v>
          </cell>
        </row>
        <row r="1145">
          <cell r="B1145">
            <v>203062008</v>
          </cell>
          <cell r="C1145" t="str">
            <v>أنظمة</v>
          </cell>
          <cell r="D1145" t="str">
            <v>المركز المالي</v>
          </cell>
          <cell r="E1145" t="str">
            <v>أصول متداولة</v>
          </cell>
          <cell r="F1145" t="str">
            <v>مصاريف مقدمة وأرصدة مدينة أخرى (بالصافي)</v>
          </cell>
          <cell r="G1145">
            <v>0</v>
          </cell>
          <cell r="H1145">
            <v>0</v>
          </cell>
          <cell r="I1145" t="str">
            <v>أصول متداولة</v>
          </cell>
          <cell r="J1145" t="str">
            <v>ذمم_ محمد سوهاج مابول حق  4515</v>
          </cell>
          <cell r="K1145">
            <v>0</v>
          </cell>
          <cell r="L1145">
            <v>0</v>
          </cell>
          <cell r="M1145">
            <v>20865</v>
          </cell>
          <cell r="N1145">
            <v>20865</v>
          </cell>
          <cell r="O1145">
            <v>0</v>
          </cell>
          <cell r="P1145">
            <v>0</v>
          </cell>
          <cell r="Q1145">
            <v>0</v>
          </cell>
        </row>
        <row r="1146">
          <cell r="B1146">
            <v>203062009</v>
          </cell>
          <cell r="C1146" t="str">
            <v>أنظمة</v>
          </cell>
          <cell r="D1146" t="str">
            <v>المركز المالي</v>
          </cell>
          <cell r="E1146" t="str">
            <v>أصول متداولة</v>
          </cell>
          <cell r="F1146" t="str">
            <v>مصاريف مقدمة وأرصدة مدينة أخرى (بالصافي)</v>
          </cell>
          <cell r="G1146">
            <v>0</v>
          </cell>
          <cell r="H1146">
            <v>0</v>
          </cell>
          <cell r="I1146" t="str">
            <v>أصول متداولة</v>
          </cell>
          <cell r="J1146" t="str">
            <v>ذمم_ بيرولا شيخ الله 4512</v>
          </cell>
          <cell r="K1146">
            <v>0</v>
          </cell>
          <cell r="L1146">
            <v>0</v>
          </cell>
          <cell r="M1146">
            <v>80019</v>
          </cell>
          <cell r="N1146">
            <v>80019</v>
          </cell>
          <cell r="O1146">
            <v>0</v>
          </cell>
          <cell r="P1146">
            <v>0</v>
          </cell>
          <cell r="Q1146">
            <v>0</v>
          </cell>
        </row>
        <row r="1147">
          <cell r="B1147">
            <v>203062010</v>
          </cell>
          <cell r="C1147" t="str">
            <v>أنظمة</v>
          </cell>
          <cell r="D1147" t="str">
            <v>المركز المالي</v>
          </cell>
          <cell r="E1147" t="str">
            <v>إلتزامات متداولة</v>
          </cell>
          <cell r="F1147" t="str">
            <v>مصاريف مستحقة وأرصدة دائنة أخرى</v>
          </cell>
          <cell r="G1147" t="str">
            <v>دائنون متنوعون</v>
          </cell>
          <cell r="H1147">
            <v>0</v>
          </cell>
          <cell r="I1147" t="str">
            <v>إلتزامات متداولة</v>
          </cell>
          <cell r="J1147" t="str">
            <v>ذمم_ انس جمال محمود 4511</v>
          </cell>
          <cell r="K1147">
            <v>0</v>
          </cell>
          <cell r="L1147">
            <v>0</v>
          </cell>
          <cell r="M1147">
            <v>90413</v>
          </cell>
          <cell r="N1147">
            <v>90413</v>
          </cell>
          <cell r="O1147">
            <v>0</v>
          </cell>
          <cell r="P1147">
            <v>0</v>
          </cell>
          <cell r="Q1147">
            <v>0</v>
          </cell>
        </row>
        <row r="1148">
          <cell r="B1148">
            <v>203062011</v>
          </cell>
          <cell r="C1148" t="str">
            <v>أنظمة</v>
          </cell>
          <cell r="D1148" t="str">
            <v>المركز المالي</v>
          </cell>
          <cell r="E1148" t="str">
            <v>أصول متداولة</v>
          </cell>
          <cell r="F1148" t="str">
            <v>مصاريف مقدمة وأرصدة مدينة أخرى (بالصافي)</v>
          </cell>
          <cell r="G1148">
            <v>0</v>
          </cell>
          <cell r="H1148">
            <v>0</v>
          </cell>
          <cell r="I1148" t="str">
            <v>أصول متداولة</v>
          </cell>
          <cell r="J1148" t="str">
            <v>ذمم _ ابو القاسم _4528</v>
          </cell>
          <cell r="K1148">
            <v>0</v>
          </cell>
          <cell r="L1148">
            <v>0</v>
          </cell>
          <cell r="M1148">
            <v>24126</v>
          </cell>
          <cell r="N1148">
            <v>24126</v>
          </cell>
          <cell r="O1148">
            <v>0</v>
          </cell>
          <cell r="P1148">
            <v>0</v>
          </cell>
          <cell r="Q1148">
            <v>0</v>
          </cell>
        </row>
        <row r="1149">
          <cell r="B1149">
            <v>203062012</v>
          </cell>
          <cell r="C1149" t="str">
            <v>أنظمة</v>
          </cell>
          <cell r="D1149" t="str">
            <v>المركز المالي</v>
          </cell>
          <cell r="E1149" t="str">
            <v>أصول متداولة</v>
          </cell>
          <cell r="F1149" t="str">
            <v>مصاريف مقدمة وأرصدة مدينة أخرى (بالصافي)</v>
          </cell>
          <cell r="G1149">
            <v>0</v>
          </cell>
          <cell r="H1149">
            <v>0</v>
          </cell>
          <cell r="I1149" t="str">
            <v>أصول متداولة</v>
          </cell>
          <cell r="J1149" t="str">
            <v>ذمم _ ارسلان غفران _4529</v>
          </cell>
          <cell r="K1149">
            <v>0</v>
          </cell>
          <cell r="L1149">
            <v>0</v>
          </cell>
          <cell r="M1149">
            <v>26826</v>
          </cell>
          <cell r="N1149">
            <v>26826</v>
          </cell>
          <cell r="O1149">
            <v>0</v>
          </cell>
          <cell r="P1149">
            <v>0</v>
          </cell>
          <cell r="Q1149">
            <v>0</v>
          </cell>
        </row>
        <row r="1150">
          <cell r="B1150">
            <v>203062013</v>
          </cell>
          <cell r="C1150" t="str">
            <v>أنظمة</v>
          </cell>
          <cell r="D1150" t="str">
            <v>المركز المالي</v>
          </cell>
          <cell r="E1150" t="str">
            <v>أصول متداولة</v>
          </cell>
          <cell r="F1150" t="str">
            <v>مصاريف مقدمة وأرصدة مدينة أخرى (بالصافي)</v>
          </cell>
          <cell r="G1150">
            <v>0</v>
          </cell>
          <cell r="H1150">
            <v>0</v>
          </cell>
          <cell r="I1150" t="str">
            <v>أصول متداولة</v>
          </cell>
          <cell r="J1150" t="str">
            <v>ذمم _ محمد يوسف_4524</v>
          </cell>
          <cell r="K1150">
            <v>0</v>
          </cell>
          <cell r="L1150">
            <v>0</v>
          </cell>
          <cell r="M1150">
            <v>18723</v>
          </cell>
          <cell r="N1150">
            <v>18723</v>
          </cell>
          <cell r="O1150">
            <v>0</v>
          </cell>
          <cell r="P1150">
            <v>0</v>
          </cell>
          <cell r="Q1150">
            <v>0</v>
          </cell>
        </row>
        <row r="1151">
          <cell r="B1151">
            <v>203062014</v>
          </cell>
          <cell r="C1151" t="str">
            <v>أنظمة</v>
          </cell>
          <cell r="D1151" t="str">
            <v>المركز المالي</v>
          </cell>
          <cell r="E1151" t="str">
            <v>أصول متداولة</v>
          </cell>
          <cell r="F1151" t="str">
            <v>مصاريف مقدمة وأرصدة مدينة أخرى (بالصافي)</v>
          </cell>
          <cell r="G1151">
            <v>0</v>
          </cell>
          <cell r="H1151">
            <v>0</v>
          </cell>
          <cell r="I1151" t="str">
            <v>أصول متداولة</v>
          </cell>
          <cell r="J1151" t="str">
            <v>ذمم _ محمد ممتاز _4520</v>
          </cell>
          <cell r="K1151">
            <v>0</v>
          </cell>
          <cell r="L1151">
            <v>0</v>
          </cell>
          <cell r="M1151">
            <v>31150</v>
          </cell>
          <cell r="N1151">
            <v>31150</v>
          </cell>
          <cell r="O1151">
            <v>0</v>
          </cell>
          <cell r="P1151">
            <v>0</v>
          </cell>
          <cell r="Q1151">
            <v>0</v>
          </cell>
        </row>
        <row r="1152">
          <cell r="B1152">
            <v>203062015</v>
          </cell>
          <cell r="C1152" t="str">
            <v>أنظمة</v>
          </cell>
          <cell r="D1152" t="str">
            <v>المركز المالي</v>
          </cell>
          <cell r="E1152" t="str">
            <v>أصول متداولة</v>
          </cell>
          <cell r="F1152" t="str">
            <v>مصاريف مقدمة وأرصدة مدينة أخرى (بالصافي)</v>
          </cell>
          <cell r="G1152">
            <v>0</v>
          </cell>
          <cell r="H1152">
            <v>0</v>
          </cell>
          <cell r="I1152" t="str">
            <v>أصول متداولة</v>
          </cell>
          <cell r="J1152" t="str">
            <v>ذمم _ عاقب انصار _4521</v>
          </cell>
          <cell r="K1152">
            <v>0</v>
          </cell>
          <cell r="L1152">
            <v>0</v>
          </cell>
          <cell r="M1152">
            <v>26738</v>
          </cell>
          <cell r="N1152">
            <v>26738</v>
          </cell>
          <cell r="O1152">
            <v>0</v>
          </cell>
          <cell r="P1152">
            <v>0</v>
          </cell>
          <cell r="Q1152">
            <v>0</v>
          </cell>
        </row>
        <row r="1153">
          <cell r="B1153">
            <v>203062016</v>
          </cell>
          <cell r="C1153" t="str">
            <v>أنظمة</v>
          </cell>
          <cell r="D1153" t="str">
            <v>المركز المالي</v>
          </cell>
          <cell r="E1153" t="str">
            <v>أصول متداولة</v>
          </cell>
          <cell r="F1153" t="str">
            <v>مصاريف مقدمة وأرصدة مدينة أخرى (بالصافي)</v>
          </cell>
          <cell r="G1153">
            <v>0</v>
          </cell>
          <cell r="H1153">
            <v>0</v>
          </cell>
          <cell r="I1153" t="str">
            <v>أصول متداولة</v>
          </cell>
          <cell r="J1153" t="str">
            <v>ذمم _ عبد الحفيظ  ممتاز على _4522</v>
          </cell>
          <cell r="K1153">
            <v>0</v>
          </cell>
          <cell r="L1153">
            <v>0</v>
          </cell>
          <cell r="M1153">
            <v>25583</v>
          </cell>
          <cell r="N1153">
            <v>25583</v>
          </cell>
          <cell r="O1153">
            <v>0</v>
          </cell>
          <cell r="P1153">
            <v>0</v>
          </cell>
          <cell r="Q1153">
            <v>0</v>
          </cell>
        </row>
        <row r="1154">
          <cell r="B1154">
            <v>203062017</v>
          </cell>
          <cell r="C1154" t="str">
            <v>أنظمة</v>
          </cell>
          <cell r="D1154" t="str">
            <v>المركز المالي</v>
          </cell>
          <cell r="E1154" t="str">
            <v>أصول متداولة</v>
          </cell>
          <cell r="F1154" t="str">
            <v>مصاريف مقدمة وأرصدة مدينة أخرى (بالصافي)</v>
          </cell>
          <cell r="G1154">
            <v>0</v>
          </cell>
          <cell r="H1154">
            <v>0</v>
          </cell>
          <cell r="I1154" t="str">
            <v>أصول متداولة</v>
          </cell>
          <cell r="J1154" t="str">
            <v>ذمم _ بابول بهوان _4525</v>
          </cell>
          <cell r="K1154">
            <v>0</v>
          </cell>
          <cell r="L1154">
            <v>0</v>
          </cell>
          <cell r="M1154">
            <v>18113</v>
          </cell>
          <cell r="N1154">
            <v>18113</v>
          </cell>
          <cell r="O1154">
            <v>0</v>
          </cell>
          <cell r="P1154">
            <v>0</v>
          </cell>
          <cell r="Q1154">
            <v>0</v>
          </cell>
        </row>
        <row r="1155">
          <cell r="B1155">
            <v>203062018</v>
          </cell>
          <cell r="C1155" t="str">
            <v>أنظمة</v>
          </cell>
          <cell r="D1155" t="str">
            <v>المركز المالي</v>
          </cell>
          <cell r="E1155" t="str">
            <v>أصول متداولة</v>
          </cell>
          <cell r="F1155" t="str">
            <v>مصاريف مقدمة وأرصدة مدينة أخرى (بالصافي)</v>
          </cell>
          <cell r="G1155">
            <v>0</v>
          </cell>
          <cell r="H1155">
            <v>0</v>
          </cell>
          <cell r="I1155" t="str">
            <v>أصول متداولة</v>
          </cell>
          <cell r="J1155" t="str">
            <v>ذمم _ محمد شاكيل خاه _4523</v>
          </cell>
          <cell r="K1155">
            <v>0</v>
          </cell>
          <cell r="L1155">
            <v>0</v>
          </cell>
          <cell r="M1155">
            <v>18596</v>
          </cell>
          <cell r="N1155">
            <v>18596</v>
          </cell>
          <cell r="O1155">
            <v>0</v>
          </cell>
          <cell r="P1155">
            <v>0</v>
          </cell>
          <cell r="Q1155">
            <v>0</v>
          </cell>
        </row>
        <row r="1156">
          <cell r="B1156">
            <v>203062019</v>
          </cell>
          <cell r="C1156" t="str">
            <v>أنظمة</v>
          </cell>
          <cell r="D1156" t="str">
            <v>المركز المالي</v>
          </cell>
          <cell r="E1156" t="str">
            <v>أصول متداولة</v>
          </cell>
          <cell r="F1156" t="str">
            <v>مصاريف مقدمة وأرصدة مدينة أخرى (بالصافي)</v>
          </cell>
          <cell r="G1156">
            <v>0</v>
          </cell>
          <cell r="H1156">
            <v>0</v>
          </cell>
          <cell r="I1156" t="str">
            <v>أصول متداولة</v>
          </cell>
          <cell r="J1156" t="str">
            <v>ذمم _ محمد لاتون مياه_4527</v>
          </cell>
          <cell r="K1156">
            <v>0</v>
          </cell>
          <cell r="L1156">
            <v>0</v>
          </cell>
          <cell r="M1156">
            <v>19997</v>
          </cell>
          <cell r="N1156">
            <v>19997</v>
          </cell>
          <cell r="O1156">
            <v>0</v>
          </cell>
          <cell r="P1156">
            <v>0</v>
          </cell>
          <cell r="Q1156">
            <v>0</v>
          </cell>
        </row>
        <row r="1157">
          <cell r="B1157">
            <v>203062020</v>
          </cell>
          <cell r="C1157" t="str">
            <v>أنظمة</v>
          </cell>
          <cell r="D1157" t="str">
            <v>المركز المالي</v>
          </cell>
          <cell r="E1157" t="str">
            <v>أصول متداولة</v>
          </cell>
          <cell r="F1157" t="str">
            <v>مصاريف مقدمة وأرصدة مدينة أخرى (بالصافي)</v>
          </cell>
          <cell r="G1157">
            <v>0</v>
          </cell>
          <cell r="H1157">
            <v>0</v>
          </cell>
          <cell r="I1157" t="str">
            <v>أصول متداولة</v>
          </cell>
          <cell r="J1157" t="str">
            <v>ذمم _ محمد رشيد مياه_4526</v>
          </cell>
          <cell r="K1157">
            <v>0</v>
          </cell>
          <cell r="L1157">
            <v>0</v>
          </cell>
          <cell r="M1157">
            <v>18377</v>
          </cell>
          <cell r="N1157">
            <v>18377</v>
          </cell>
          <cell r="O1157">
            <v>0</v>
          </cell>
          <cell r="P1157">
            <v>0</v>
          </cell>
          <cell r="Q1157">
            <v>0</v>
          </cell>
        </row>
        <row r="1158">
          <cell r="B1158">
            <v>203062021</v>
          </cell>
          <cell r="C1158" t="str">
            <v>أنظمة</v>
          </cell>
          <cell r="D1158" t="str">
            <v>المركز المالي</v>
          </cell>
          <cell r="E1158" t="str">
            <v>أصول متداولة</v>
          </cell>
          <cell r="F1158" t="str">
            <v>مصاريف مقدمة وأرصدة مدينة أخرى (بالصافي)</v>
          </cell>
          <cell r="G1158">
            <v>0</v>
          </cell>
          <cell r="H1158">
            <v>0</v>
          </cell>
          <cell r="I1158" t="str">
            <v>أصول متداولة</v>
          </cell>
          <cell r="J1158" t="str">
            <v>ذمم _ مجدى فكرى سراج عامر_4530</v>
          </cell>
          <cell r="K1158">
            <v>0</v>
          </cell>
          <cell r="L1158">
            <v>0</v>
          </cell>
          <cell r="M1158">
            <v>50468</v>
          </cell>
          <cell r="N1158">
            <v>50468</v>
          </cell>
          <cell r="O1158">
            <v>0</v>
          </cell>
          <cell r="P1158">
            <v>0</v>
          </cell>
          <cell r="Q1158">
            <v>0</v>
          </cell>
        </row>
        <row r="1159">
          <cell r="B1159">
            <v>203062022</v>
          </cell>
          <cell r="C1159" t="str">
            <v>أنظمة</v>
          </cell>
          <cell r="D1159" t="str">
            <v>المركز المالي</v>
          </cell>
          <cell r="E1159" t="str">
            <v>أصول متداولة</v>
          </cell>
          <cell r="F1159" t="str">
            <v>مصاريف مقدمة وأرصدة مدينة أخرى (بالصافي)</v>
          </cell>
          <cell r="G1159">
            <v>0</v>
          </cell>
          <cell r="H1159">
            <v>0</v>
          </cell>
          <cell r="I1159" t="str">
            <v>أصول متداولة</v>
          </cell>
          <cell r="J1159" t="str">
            <v>ذمم _ محمد كامل محمود البربرى_4533</v>
          </cell>
          <cell r="K1159">
            <v>0</v>
          </cell>
          <cell r="L1159">
            <v>0</v>
          </cell>
          <cell r="M1159">
            <v>47574</v>
          </cell>
          <cell r="N1159">
            <v>47574</v>
          </cell>
          <cell r="O1159">
            <v>0</v>
          </cell>
          <cell r="P1159">
            <v>0</v>
          </cell>
          <cell r="Q1159">
            <v>0</v>
          </cell>
        </row>
        <row r="1160">
          <cell r="B1160">
            <v>203062023</v>
          </cell>
          <cell r="C1160" t="str">
            <v>أنظمة</v>
          </cell>
          <cell r="D1160" t="str">
            <v>المركز المالي</v>
          </cell>
          <cell r="E1160" t="str">
            <v>أصول متداولة</v>
          </cell>
          <cell r="F1160" t="str">
            <v>مصاريف مقدمة وأرصدة مدينة أخرى (بالصافي)</v>
          </cell>
          <cell r="G1160">
            <v>0</v>
          </cell>
          <cell r="H1160">
            <v>0</v>
          </cell>
          <cell r="I1160" t="str">
            <v>أصول متداولة</v>
          </cell>
          <cell r="J1160" t="str">
            <v>ذمم _ محمد فتحى طعيمه_4531</v>
          </cell>
          <cell r="K1160">
            <v>0</v>
          </cell>
          <cell r="L1160">
            <v>0</v>
          </cell>
          <cell r="M1160">
            <v>50116</v>
          </cell>
          <cell r="N1160">
            <v>50116</v>
          </cell>
          <cell r="O1160">
            <v>0</v>
          </cell>
          <cell r="P1160">
            <v>0</v>
          </cell>
          <cell r="Q1160">
            <v>0</v>
          </cell>
        </row>
        <row r="1161">
          <cell r="B1161">
            <v>203062024</v>
          </cell>
          <cell r="C1161" t="str">
            <v>أنظمة</v>
          </cell>
          <cell r="D1161" t="str">
            <v>المركز المالي</v>
          </cell>
          <cell r="E1161" t="str">
            <v>أصول متداولة</v>
          </cell>
          <cell r="F1161" t="str">
            <v>مصاريف مقدمة وأرصدة مدينة أخرى (بالصافي)</v>
          </cell>
          <cell r="G1161">
            <v>0</v>
          </cell>
          <cell r="H1161">
            <v>0</v>
          </cell>
          <cell r="I1161" t="str">
            <v>أصول متداولة</v>
          </cell>
          <cell r="J1161" t="str">
            <v>ذمم _ محمد السعيد السعيد عبد العال_4532</v>
          </cell>
          <cell r="K1161">
            <v>0</v>
          </cell>
          <cell r="L1161">
            <v>0</v>
          </cell>
          <cell r="M1161">
            <v>40740</v>
          </cell>
          <cell r="N1161">
            <v>40740</v>
          </cell>
          <cell r="O1161">
            <v>0</v>
          </cell>
          <cell r="P1161">
            <v>0</v>
          </cell>
          <cell r="Q1161">
            <v>0</v>
          </cell>
        </row>
        <row r="1162">
          <cell r="B1162">
            <v>203062025</v>
          </cell>
          <cell r="C1162" t="str">
            <v>أنظمة</v>
          </cell>
          <cell r="D1162" t="str">
            <v>المركز المالي</v>
          </cell>
          <cell r="E1162" t="str">
            <v>أصول متداولة</v>
          </cell>
          <cell r="F1162" t="str">
            <v>مصاريف مقدمة وأرصدة مدينة أخرى (بالصافي)</v>
          </cell>
          <cell r="G1162">
            <v>0</v>
          </cell>
          <cell r="H1162">
            <v>0</v>
          </cell>
          <cell r="I1162" t="str">
            <v>أصول متداولة</v>
          </cell>
          <cell r="J1162" t="str">
            <v>ذمم _ حمادة محمد السيد حافظ الحلو_4534</v>
          </cell>
          <cell r="K1162">
            <v>0</v>
          </cell>
          <cell r="L1162">
            <v>0</v>
          </cell>
          <cell r="M1162">
            <v>35230</v>
          </cell>
          <cell r="N1162">
            <v>35230</v>
          </cell>
          <cell r="O1162">
            <v>0</v>
          </cell>
          <cell r="P1162">
            <v>0</v>
          </cell>
          <cell r="Q1162">
            <v>0</v>
          </cell>
        </row>
        <row r="1163">
          <cell r="B1163">
            <v>203062026</v>
          </cell>
          <cell r="C1163" t="str">
            <v>أنظمة</v>
          </cell>
          <cell r="D1163" t="str">
            <v>المركز المالي</v>
          </cell>
          <cell r="E1163" t="str">
            <v>أصول متداولة</v>
          </cell>
          <cell r="F1163" t="str">
            <v>مصاريف مقدمة وأرصدة مدينة أخرى (بالصافي)</v>
          </cell>
          <cell r="G1163">
            <v>0</v>
          </cell>
          <cell r="H1163">
            <v>0</v>
          </cell>
          <cell r="I1163" t="str">
            <v>أصول متداولة</v>
          </cell>
          <cell r="J1163" t="str">
            <v>ذمم _ هيثم عامر الاحمدى  _1122</v>
          </cell>
          <cell r="K1163">
            <v>0</v>
          </cell>
          <cell r="L1163">
            <v>0</v>
          </cell>
          <cell r="M1163">
            <v>219047</v>
          </cell>
          <cell r="N1163">
            <v>219047</v>
          </cell>
          <cell r="O1163">
            <v>0</v>
          </cell>
          <cell r="P1163">
            <v>0</v>
          </cell>
          <cell r="Q1163">
            <v>0</v>
          </cell>
        </row>
        <row r="1164">
          <cell r="B1164">
            <v>203062027</v>
          </cell>
          <cell r="C1164" t="str">
            <v>أنظمة</v>
          </cell>
          <cell r="D1164" t="str">
            <v>المركز المالي</v>
          </cell>
          <cell r="E1164" t="str">
            <v>أصول متداولة</v>
          </cell>
          <cell r="F1164" t="str">
            <v>مصاريف مقدمة وأرصدة مدينة أخرى (بالصافي)</v>
          </cell>
          <cell r="G1164">
            <v>0</v>
          </cell>
          <cell r="H1164">
            <v>0</v>
          </cell>
          <cell r="I1164" t="str">
            <v>أصول متداولة</v>
          </cell>
          <cell r="J1164" t="str">
            <v>ذمم - راسيل  حسين_4535</v>
          </cell>
          <cell r="K1164">
            <v>0</v>
          </cell>
          <cell r="L1164">
            <v>0</v>
          </cell>
          <cell r="M1164">
            <v>22896</v>
          </cell>
          <cell r="N1164">
            <v>22896</v>
          </cell>
          <cell r="O1164">
            <v>0</v>
          </cell>
          <cell r="P1164">
            <v>0</v>
          </cell>
          <cell r="Q1164">
            <v>0</v>
          </cell>
        </row>
        <row r="1165">
          <cell r="B1165">
            <v>203062029</v>
          </cell>
          <cell r="C1165" t="str">
            <v>أنظمة</v>
          </cell>
          <cell r="D1165" t="str">
            <v>المركز المالي</v>
          </cell>
          <cell r="E1165" t="str">
            <v>أصول متداولة</v>
          </cell>
          <cell r="F1165" t="str">
            <v>مصاريف مقدمة وأرصدة مدينة أخرى (بالصافي)</v>
          </cell>
          <cell r="G1165">
            <v>0</v>
          </cell>
          <cell r="H1165">
            <v>0</v>
          </cell>
          <cell r="I1165" t="str">
            <v>أصول متداولة</v>
          </cell>
          <cell r="J1165" t="str">
            <v>ذمم _ ضياء بوتا _ 4519</v>
          </cell>
          <cell r="K1165">
            <v>0</v>
          </cell>
          <cell r="L1165">
            <v>0</v>
          </cell>
          <cell r="M1165">
            <v>82810</v>
          </cell>
          <cell r="N1165">
            <v>82810</v>
          </cell>
          <cell r="O1165">
            <v>0</v>
          </cell>
          <cell r="P1165">
            <v>0</v>
          </cell>
          <cell r="Q1165">
            <v>0</v>
          </cell>
        </row>
        <row r="1166">
          <cell r="B1166">
            <v>203062030</v>
          </cell>
          <cell r="C1166" t="str">
            <v>أنظمة</v>
          </cell>
          <cell r="D1166" t="str">
            <v>المركز المالي</v>
          </cell>
          <cell r="E1166" t="str">
            <v>أصول متداولة</v>
          </cell>
          <cell r="F1166" t="str">
            <v>مصاريف مقدمة وأرصدة مدينة أخرى (بالصافي)</v>
          </cell>
          <cell r="G1166">
            <v>0</v>
          </cell>
          <cell r="H1166">
            <v>0</v>
          </cell>
          <cell r="I1166" t="str">
            <v>أصول متداولة</v>
          </cell>
          <cell r="J1166" t="str">
            <v>ذمم _تيك بهادور سونار_ 4537</v>
          </cell>
          <cell r="K1166">
            <v>0</v>
          </cell>
          <cell r="L1166">
            <v>0</v>
          </cell>
          <cell r="M1166">
            <v>17085</v>
          </cell>
          <cell r="N1166">
            <v>17085</v>
          </cell>
          <cell r="O1166">
            <v>0</v>
          </cell>
          <cell r="P1166">
            <v>0</v>
          </cell>
          <cell r="Q1166">
            <v>0</v>
          </cell>
        </row>
        <row r="1167">
          <cell r="B1167">
            <v>203062031</v>
          </cell>
          <cell r="C1167" t="str">
            <v>أنظمة</v>
          </cell>
          <cell r="D1167" t="str">
            <v>المركز المالي</v>
          </cell>
          <cell r="E1167" t="str">
            <v>أصول متداولة</v>
          </cell>
          <cell r="F1167" t="str">
            <v>مصاريف مقدمة وأرصدة مدينة أخرى (بالصافي)</v>
          </cell>
          <cell r="G1167">
            <v>0</v>
          </cell>
          <cell r="H1167">
            <v>0</v>
          </cell>
          <cell r="I1167" t="str">
            <v>أصول متداولة</v>
          </cell>
          <cell r="J1167" t="str">
            <v>ذمم _بيشنو برساد بودها ماجار_ 4538</v>
          </cell>
          <cell r="K1167">
            <v>0</v>
          </cell>
          <cell r="L1167">
            <v>0</v>
          </cell>
          <cell r="M1167">
            <v>18987</v>
          </cell>
          <cell r="N1167">
            <v>18987</v>
          </cell>
          <cell r="O1167">
            <v>0</v>
          </cell>
          <cell r="P1167">
            <v>0</v>
          </cell>
          <cell r="Q1167">
            <v>0</v>
          </cell>
        </row>
        <row r="1168">
          <cell r="B1168">
            <v>203062032</v>
          </cell>
          <cell r="C1168" t="str">
            <v>أنظمة</v>
          </cell>
          <cell r="D1168" t="str">
            <v>المركز المالي</v>
          </cell>
          <cell r="E1168" t="str">
            <v>أصول متداولة</v>
          </cell>
          <cell r="F1168" t="str">
            <v>مصاريف مقدمة وأرصدة مدينة أخرى (بالصافي)</v>
          </cell>
          <cell r="G1168">
            <v>0</v>
          </cell>
          <cell r="H1168">
            <v>0</v>
          </cell>
          <cell r="I1168" t="str">
            <v>أصول متداولة</v>
          </cell>
          <cell r="J1168" t="str">
            <v>ذمم _رجتيش باسوان_ 4539</v>
          </cell>
          <cell r="K1168">
            <v>0</v>
          </cell>
          <cell r="L1168">
            <v>0</v>
          </cell>
          <cell r="M1168">
            <v>22351</v>
          </cell>
          <cell r="N1168">
            <v>22351</v>
          </cell>
          <cell r="O1168">
            <v>0</v>
          </cell>
          <cell r="P1168">
            <v>0</v>
          </cell>
          <cell r="Q1168">
            <v>0</v>
          </cell>
        </row>
        <row r="1169">
          <cell r="B1169">
            <v>203062033</v>
          </cell>
          <cell r="C1169" t="str">
            <v>أنظمة</v>
          </cell>
          <cell r="D1169" t="str">
            <v>المركز المالي</v>
          </cell>
          <cell r="E1169" t="str">
            <v>أصول متداولة</v>
          </cell>
          <cell r="F1169" t="str">
            <v>مصاريف مقدمة وأرصدة مدينة أخرى (بالصافي)</v>
          </cell>
          <cell r="G1169">
            <v>0</v>
          </cell>
          <cell r="H1169">
            <v>0</v>
          </cell>
          <cell r="I1169" t="str">
            <v>أصول متداولة</v>
          </cell>
          <cell r="J1169" t="str">
            <v>ذمم _كريشنا بهادور نيبالي_ 4540</v>
          </cell>
          <cell r="K1169">
            <v>0</v>
          </cell>
          <cell r="L1169">
            <v>0</v>
          </cell>
          <cell r="M1169">
            <v>19842</v>
          </cell>
          <cell r="N1169">
            <v>19842</v>
          </cell>
          <cell r="O1169">
            <v>0</v>
          </cell>
          <cell r="P1169">
            <v>0</v>
          </cell>
          <cell r="Q1169">
            <v>0</v>
          </cell>
        </row>
        <row r="1170">
          <cell r="B1170">
            <v>203062035</v>
          </cell>
          <cell r="C1170" t="str">
            <v>أنظمة</v>
          </cell>
          <cell r="D1170" t="str">
            <v>المركز المالي</v>
          </cell>
          <cell r="E1170" t="str">
            <v>أصول متداولة</v>
          </cell>
          <cell r="F1170" t="str">
            <v>مصاريف مقدمة وأرصدة مدينة أخرى (بالصافي)</v>
          </cell>
          <cell r="G1170">
            <v>0</v>
          </cell>
          <cell r="H1170">
            <v>0</v>
          </cell>
          <cell r="I1170" t="str">
            <v>أصول متداولة</v>
          </cell>
          <cell r="J1170" t="str">
            <v>ذمم _ اسامة عبدالباقي</v>
          </cell>
          <cell r="K1170">
            <v>0</v>
          </cell>
          <cell r="L1170">
            <v>0</v>
          </cell>
          <cell r="M1170">
            <v>23076</v>
          </cell>
          <cell r="N1170">
            <v>23076</v>
          </cell>
          <cell r="O1170">
            <v>0</v>
          </cell>
          <cell r="P1170">
            <v>0</v>
          </cell>
          <cell r="Q1170">
            <v>0</v>
          </cell>
        </row>
        <row r="1171">
          <cell r="B1171">
            <v>203062036</v>
          </cell>
          <cell r="C1171" t="str">
            <v>أنظمة</v>
          </cell>
          <cell r="D1171" t="str">
            <v>المركز المالي</v>
          </cell>
          <cell r="E1171" t="str">
            <v>أصول متداولة</v>
          </cell>
          <cell r="F1171" t="str">
            <v>مصاريف مقدمة وأرصدة مدينة أخرى (بالصافي)</v>
          </cell>
          <cell r="G1171">
            <v>0</v>
          </cell>
          <cell r="H1171">
            <v>0</v>
          </cell>
          <cell r="I1171" t="str">
            <v>أصول متداولة</v>
          </cell>
          <cell r="J1171" t="str">
            <v>ذمم_ محمد كمال سليم ابوموجه 1126</v>
          </cell>
          <cell r="K1171">
            <v>0</v>
          </cell>
          <cell r="L1171">
            <v>0</v>
          </cell>
          <cell r="M1171">
            <v>34387</v>
          </cell>
          <cell r="N1171">
            <v>34387</v>
          </cell>
          <cell r="O1171">
            <v>0</v>
          </cell>
          <cell r="P1171">
            <v>0</v>
          </cell>
          <cell r="Q1171">
            <v>0</v>
          </cell>
        </row>
        <row r="1172">
          <cell r="B1172">
            <v>203062037</v>
          </cell>
          <cell r="C1172" t="str">
            <v>أنظمة</v>
          </cell>
          <cell r="D1172" t="str">
            <v>المركز المالي</v>
          </cell>
          <cell r="E1172" t="str">
            <v>إلتزامات متداولة</v>
          </cell>
          <cell r="F1172" t="str">
            <v>مصاريف مستحقة وأرصدة دائنة أخرى</v>
          </cell>
          <cell r="G1172" t="str">
            <v>دائنون متنوعون</v>
          </cell>
          <cell r="H1172">
            <v>0</v>
          </cell>
          <cell r="I1172" t="str">
            <v>إلتزامات متداولة</v>
          </cell>
          <cell r="J1172" t="str">
            <v>ذمم _ مامون بيفاري _عماله خارجية</v>
          </cell>
          <cell r="K1172">
            <v>0</v>
          </cell>
          <cell r="L1172">
            <v>0</v>
          </cell>
          <cell r="M1172">
            <v>69381</v>
          </cell>
          <cell r="N1172">
            <v>69381</v>
          </cell>
          <cell r="O1172">
            <v>0</v>
          </cell>
          <cell r="P1172">
            <v>0</v>
          </cell>
          <cell r="Q1172">
            <v>0</v>
          </cell>
        </row>
        <row r="1173">
          <cell r="B1173">
            <v>203062038</v>
          </cell>
          <cell r="C1173" t="str">
            <v>أنظمة</v>
          </cell>
          <cell r="D1173" t="str">
            <v>المركز المالي</v>
          </cell>
          <cell r="E1173" t="str">
            <v>أصول متداولة</v>
          </cell>
          <cell r="F1173" t="str">
            <v>مصاريف مقدمة وأرصدة مدينة أخرى (بالصافي)</v>
          </cell>
          <cell r="G1173">
            <v>0</v>
          </cell>
          <cell r="H1173">
            <v>0</v>
          </cell>
          <cell r="I1173" t="str">
            <v>أصول متداولة</v>
          </cell>
          <cell r="J1173" t="str">
            <v>ذمم _ اجمل كوبا كوزجي._1124</v>
          </cell>
          <cell r="K1173">
            <v>0</v>
          </cell>
          <cell r="L1173">
            <v>0</v>
          </cell>
          <cell r="M1173">
            <v>155097</v>
          </cell>
          <cell r="N1173">
            <v>155097</v>
          </cell>
          <cell r="O1173">
            <v>0</v>
          </cell>
          <cell r="P1173">
            <v>0</v>
          </cell>
          <cell r="Q1173">
            <v>0</v>
          </cell>
        </row>
        <row r="1174">
          <cell r="B1174">
            <v>203062039</v>
          </cell>
          <cell r="C1174" t="str">
            <v>أنظمة</v>
          </cell>
          <cell r="D1174" t="str">
            <v>المركز المالي</v>
          </cell>
          <cell r="E1174" t="str">
            <v>أصول متداولة</v>
          </cell>
          <cell r="F1174" t="str">
            <v>مصاريف مقدمة وأرصدة مدينة أخرى (بالصافي)</v>
          </cell>
          <cell r="G1174">
            <v>0</v>
          </cell>
          <cell r="H1174">
            <v>0</v>
          </cell>
          <cell r="I1174" t="str">
            <v>أصول متداولة</v>
          </cell>
          <cell r="J1174" t="str">
            <v>ذمم _ انيش كودبادي محمد _ 1125</v>
          </cell>
          <cell r="K1174">
            <v>0</v>
          </cell>
          <cell r="L1174">
            <v>0</v>
          </cell>
          <cell r="M1174">
            <v>107873</v>
          </cell>
          <cell r="N1174">
            <v>107873</v>
          </cell>
          <cell r="O1174">
            <v>0</v>
          </cell>
          <cell r="P1174">
            <v>0</v>
          </cell>
          <cell r="Q1174">
            <v>0</v>
          </cell>
        </row>
        <row r="1175">
          <cell r="B1175">
            <v>203062040</v>
          </cell>
          <cell r="C1175" t="str">
            <v>أنظمة</v>
          </cell>
          <cell r="D1175" t="str">
            <v>المركز المالي</v>
          </cell>
          <cell r="E1175" t="str">
            <v>أصول متداولة</v>
          </cell>
          <cell r="F1175" t="str">
            <v>مصاريف مقدمة وأرصدة مدينة أخرى (بالصافي)</v>
          </cell>
          <cell r="G1175">
            <v>0</v>
          </cell>
          <cell r="H1175">
            <v>0</v>
          </cell>
          <cell r="I1175" t="str">
            <v>أصول متداولة</v>
          </cell>
          <cell r="J1175" t="str">
            <v>ذمم_ احمد السيد حسنين السيد_ 1127</v>
          </cell>
          <cell r="K1175">
            <v>0</v>
          </cell>
          <cell r="L1175">
            <v>0</v>
          </cell>
          <cell r="M1175">
            <v>177956</v>
          </cell>
          <cell r="N1175">
            <v>177956</v>
          </cell>
          <cell r="O1175">
            <v>0</v>
          </cell>
          <cell r="P1175">
            <v>0</v>
          </cell>
          <cell r="Q1175">
            <v>0</v>
          </cell>
        </row>
        <row r="1176">
          <cell r="B1176">
            <v>203062041</v>
          </cell>
          <cell r="C1176" t="str">
            <v>أنظمة</v>
          </cell>
          <cell r="D1176" t="str">
            <v>المركز المالي</v>
          </cell>
          <cell r="E1176" t="str">
            <v>إلتزامات متداولة</v>
          </cell>
          <cell r="F1176" t="str">
            <v>مصاريف مستحقة وأرصدة دائنة أخرى</v>
          </cell>
          <cell r="G1176" t="str">
            <v>دائنون متنوعون</v>
          </cell>
          <cell r="H1176">
            <v>0</v>
          </cell>
          <cell r="I1176" t="str">
            <v>إلتزامات متداولة</v>
          </cell>
          <cell r="J1176" t="str">
            <v>ذمم_ عبد الرحمن 4547</v>
          </cell>
          <cell r="K1176">
            <v>0</v>
          </cell>
          <cell r="L1176">
            <v>0</v>
          </cell>
          <cell r="M1176">
            <v>7622</v>
          </cell>
          <cell r="N1176">
            <v>7622</v>
          </cell>
          <cell r="O1176">
            <v>0</v>
          </cell>
          <cell r="P1176">
            <v>0</v>
          </cell>
          <cell r="Q1176">
            <v>0</v>
          </cell>
        </row>
        <row r="1177">
          <cell r="B1177">
            <v>203062042</v>
          </cell>
          <cell r="C1177" t="str">
            <v>أنظمة</v>
          </cell>
          <cell r="D1177" t="str">
            <v>المركز المالي</v>
          </cell>
          <cell r="E1177" t="str">
            <v>أصول متداولة</v>
          </cell>
          <cell r="F1177" t="str">
            <v>مصاريف مقدمة وأرصدة مدينة أخرى (بالصافي)</v>
          </cell>
          <cell r="G1177">
            <v>0</v>
          </cell>
          <cell r="H1177">
            <v>0</v>
          </cell>
          <cell r="I1177" t="str">
            <v>أصول متداولة</v>
          </cell>
          <cell r="J1177" t="str">
            <v>ذمم_ سيف الاسلام  4548</v>
          </cell>
          <cell r="K1177">
            <v>0</v>
          </cell>
          <cell r="L1177">
            <v>0</v>
          </cell>
          <cell r="M1177">
            <v>21166</v>
          </cell>
          <cell r="N1177">
            <v>21166</v>
          </cell>
          <cell r="O1177">
            <v>0</v>
          </cell>
          <cell r="P1177">
            <v>0</v>
          </cell>
          <cell r="Q1177">
            <v>0</v>
          </cell>
        </row>
        <row r="1178">
          <cell r="B1178">
            <v>203062043</v>
          </cell>
          <cell r="C1178" t="str">
            <v>أنظمة</v>
          </cell>
          <cell r="D1178" t="str">
            <v>المركز المالي</v>
          </cell>
          <cell r="E1178" t="str">
            <v>أصول متداولة</v>
          </cell>
          <cell r="F1178" t="str">
            <v>مصاريف مقدمة وأرصدة مدينة أخرى (بالصافي)</v>
          </cell>
          <cell r="G1178">
            <v>0</v>
          </cell>
          <cell r="H1178">
            <v>0</v>
          </cell>
          <cell r="I1178" t="str">
            <v>أصول متداولة</v>
          </cell>
          <cell r="J1178" t="str">
            <v>ذمم_ محمظ نظيم حسن  4549</v>
          </cell>
          <cell r="K1178">
            <v>0</v>
          </cell>
          <cell r="L1178">
            <v>0</v>
          </cell>
          <cell r="M1178">
            <v>23125</v>
          </cell>
          <cell r="N1178">
            <v>23125</v>
          </cell>
          <cell r="O1178">
            <v>0</v>
          </cell>
          <cell r="P1178">
            <v>0</v>
          </cell>
          <cell r="Q1178">
            <v>0</v>
          </cell>
        </row>
        <row r="1179">
          <cell r="B1179">
            <v>203062044</v>
          </cell>
          <cell r="C1179" t="str">
            <v>أنظمة</v>
          </cell>
          <cell r="D1179" t="str">
            <v>المركز المالي</v>
          </cell>
          <cell r="E1179" t="str">
            <v>أصول متداولة</v>
          </cell>
          <cell r="F1179" t="str">
            <v>مصاريف مقدمة وأرصدة مدينة أخرى (بالصافي)</v>
          </cell>
          <cell r="G1179">
            <v>0</v>
          </cell>
          <cell r="H1179">
            <v>0</v>
          </cell>
          <cell r="I1179" t="str">
            <v>أصول متداولة</v>
          </cell>
          <cell r="J1179" t="str">
            <v>ذمم_ محمد سوفكير رحمن4550</v>
          </cell>
          <cell r="K1179">
            <v>0</v>
          </cell>
          <cell r="L1179">
            <v>0</v>
          </cell>
          <cell r="M1179">
            <v>23182</v>
          </cell>
          <cell r="N1179">
            <v>23182</v>
          </cell>
          <cell r="O1179">
            <v>0</v>
          </cell>
          <cell r="P1179">
            <v>0</v>
          </cell>
          <cell r="Q1179">
            <v>0</v>
          </cell>
        </row>
        <row r="1180">
          <cell r="B1180">
            <v>203062045</v>
          </cell>
          <cell r="C1180" t="str">
            <v>أنظمة</v>
          </cell>
          <cell r="D1180" t="str">
            <v>المركز المالي</v>
          </cell>
          <cell r="E1180" t="str">
            <v>أصول متداولة</v>
          </cell>
          <cell r="F1180" t="str">
            <v>مصاريف مقدمة وأرصدة مدينة أخرى (بالصافي)</v>
          </cell>
          <cell r="G1180">
            <v>0</v>
          </cell>
          <cell r="H1180">
            <v>0</v>
          </cell>
          <cell r="I1180" t="str">
            <v>أصول متداولة</v>
          </cell>
          <cell r="J1180" t="str">
            <v>ذمم_  ربيع حسين  4551</v>
          </cell>
          <cell r="K1180">
            <v>0</v>
          </cell>
          <cell r="L1180">
            <v>0</v>
          </cell>
          <cell r="M1180">
            <v>21324.5</v>
          </cell>
          <cell r="N1180">
            <v>21324.5</v>
          </cell>
          <cell r="O1180">
            <v>0</v>
          </cell>
          <cell r="P1180">
            <v>0</v>
          </cell>
          <cell r="Q1180">
            <v>0</v>
          </cell>
        </row>
        <row r="1181">
          <cell r="B1181">
            <v>203062046</v>
          </cell>
          <cell r="C1181" t="str">
            <v>أنظمة</v>
          </cell>
          <cell r="D1181" t="str">
            <v>المركز المالي</v>
          </cell>
          <cell r="E1181" t="str">
            <v>أصول متداولة</v>
          </cell>
          <cell r="F1181" t="str">
            <v>مصاريف مقدمة وأرصدة مدينة أخرى (بالصافي)</v>
          </cell>
          <cell r="G1181">
            <v>0</v>
          </cell>
          <cell r="H1181">
            <v>0</v>
          </cell>
          <cell r="I1181" t="str">
            <v>أصول متداولة</v>
          </cell>
          <cell r="J1181" t="str">
            <v>ذمم_  جابار مامرجان يامسون_ 1129</v>
          </cell>
          <cell r="K1181">
            <v>0</v>
          </cell>
          <cell r="L1181">
            <v>0</v>
          </cell>
          <cell r="M1181">
            <v>93902</v>
          </cell>
          <cell r="N1181">
            <v>93902</v>
          </cell>
          <cell r="O1181">
            <v>0</v>
          </cell>
          <cell r="P1181">
            <v>0</v>
          </cell>
          <cell r="Q1181">
            <v>0</v>
          </cell>
        </row>
        <row r="1182">
          <cell r="B1182">
            <v>203062047</v>
          </cell>
          <cell r="C1182" t="str">
            <v>أنظمة</v>
          </cell>
          <cell r="D1182" t="str">
            <v>المركز المالي</v>
          </cell>
          <cell r="E1182" t="str">
            <v>أصول متداولة</v>
          </cell>
          <cell r="F1182" t="str">
            <v>مصاريف مقدمة وأرصدة مدينة أخرى (بالصافي)</v>
          </cell>
          <cell r="G1182">
            <v>0</v>
          </cell>
          <cell r="H1182">
            <v>0</v>
          </cell>
          <cell r="I1182" t="str">
            <v>أصول متداولة</v>
          </cell>
          <cell r="J1182" t="str">
            <v>ذمم _رامبى ايفان جلستا_ 4542</v>
          </cell>
          <cell r="K1182">
            <v>0</v>
          </cell>
          <cell r="L1182">
            <v>0</v>
          </cell>
          <cell r="M1182">
            <v>27335</v>
          </cell>
          <cell r="N1182">
            <v>27335</v>
          </cell>
          <cell r="O1182">
            <v>0</v>
          </cell>
          <cell r="P1182">
            <v>0</v>
          </cell>
          <cell r="Q1182">
            <v>0</v>
          </cell>
        </row>
        <row r="1183">
          <cell r="B1183">
            <v>203062048</v>
          </cell>
          <cell r="C1183" t="str">
            <v>أنظمة</v>
          </cell>
          <cell r="D1183" t="str">
            <v>المركز المالي</v>
          </cell>
          <cell r="E1183" t="str">
            <v>أصول متداولة</v>
          </cell>
          <cell r="F1183" t="str">
            <v>مصاريف مقدمة وأرصدة مدينة أخرى (بالصافي)</v>
          </cell>
          <cell r="G1183">
            <v>0</v>
          </cell>
          <cell r="H1183">
            <v>0</v>
          </cell>
          <cell r="I1183" t="str">
            <v>أصول متداولة</v>
          </cell>
          <cell r="J1183" t="str">
            <v>ذمم _جيفرى ارجانا_ 4543</v>
          </cell>
          <cell r="K1183">
            <v>0</v>
          </cell>
          <cell r="L1183">
            <v>0</v>
          </cell>
          <cell r="M1183">
            <v>26727</v>
          </cell>
          <cell r="N1183">
            <v>26727</v>
          </cell>
          <cell r="O1183">
            <v>0</v>
          </cell>
          <cell r="P1183">
            <v>0</v>
          </cell>
          <cell r="Q1183">
            <v>0</v>
          </cell>
        </row>
        <row r="1184">
          <cell r="B1184">
            <v>203062049</v>
          </cell>
          <cell r="C1184" t="str">
            <v>أنظمة</v>
          </cell>
          <cell r="D1184" t="str">
            <v>المركز المالي</v>
          </cell>
          <cell r="E1184" t="str">
            <v>أصول متداولة</v>
          </cell>
          <cell r="F1184" t="str">
            <v>مصاريف مقدمة وأرصدة مدينة أخرى (بالصافي)</v>
          </cell>
          <cell r="G1184">
            <v>0</v>
          </cell>
          <cell r="H1184">
            <v>0</v>
          </cell>
          <cell r="I1184" t="str">
            <v>أصول متداولة</v>
          </cell>
          <cell r="J1184" t="str">
            <v>ذمم _ فرمى ماثيو_ 4544</v>
          </cell>
          <cell r="K1184">
            <v>0</v>
          </cell>
          <cell r="L1184">
            <v>0</v>
          </cell>
          <cell r="M1184">
            <v>26285</v>
          </cell>
          <cell r="N1184">
            <v>26285</v>
          </cell>
          <cell r="O1184">
            <v>0</v>
          </cell>
          <cell r="P1184">
            <v>0</v>
          </cell>
          <cell r="Q1184">
            <v>0</v>
          </cell>
        </row>
        <row r="1185">
          <cell r="B1185">
            <v>203062050</v>
          </cell>
          <cell r="C1185" t="str">
            <v>أنظمة</v>
          </cell>
          <cell r="D1185" t="str">
            <v>المركز المالي</v>
          </cell>
          <cell r="E1185" t="str">
            <v>أصول متداولة</v>
          </cell>
          <cell r="F1185" t="str">
            <v>مصاريف مقدمة وأرصدة مدينة أخرى (بالصافي)</v>
          </cell>
          <cell r="G1185">
            <v>0</v>
          </cell>
          <cell r="H1185">
            <v>0</v>
          </cell>
          <cell r="I1185" t="str">
            <v>أصول متداولة</v>
          </cell>
          <cell r="J1185" t="str">
            <v>ذمم _ الفى جينتو _ 4545</v>
          </cell>
          <cell r="K1185">
            <v>0</v>
          </cell>
          <cell r="L1185">
            <v>0</v>
          </cell>
          <cell r="M1185">
            <v>29130</v>
          </cell>
          <cell r="N1185">
            <v>29130</v>
          </cell>
          <cell r="O1185">
            <v>0</v>
          </cell>
          <cell r="P1185">
            <v>0</v>
          </cell>
          <cell r="Q1185">
            <v>0</v>
          </cell>
        </row>
        <row r="1186">
          <cell r="B1186">
            <v>203062051</v>
          </cell>
          <cell r="C1186" t="str">
            <v>أنظمة</v>
          </cell>
          <cell r="D1186" t="str">
            <v>المركز المالي</v>
          </cell>
          <cell r="E1186" t="str">
            <v>أصول متداولة</v>
          </cell>
          <cell r="F1186" t="str">
            <v>مصاريف مقدمة وأرصدة مدينة أخرى (بالصافي)</v>
          </cell>
          <cell r="G1186">
            <v>0</v>
          </cell>
          <cell r="H1186">
            <v>0</v>
          </cell>
          <cell r="I1186" t="str">
            <v>أصول متداولة</v>
          </cell>
          <cell r="J1186" t="str">
            <v>ذمم _جارى باسكيوا_ 4546</v>
          </cell>
          <cell r="K1186">
            <v>0</v>
          </cell>
          <cell r="L1186">
            <v>0</v>
          </cell>
          <cell r="M1186">
            <v>52023</v>
          </cell>
          <cell r="N1186">
            <v>52023</v>
          </cell>
          <cell r="O1186">
            <v>0</v>
          </cell>
          <cell r="P1186">
            <v>0</v>
          </cell>
          <cell r="Q1186">
            <v>0</v>
          </cell>
        </row>
        <row r="1187">
          <cell r="B1187">
            <v>203062052</v>
          </cell>
          <cell r="C1187" t="str">
            <v>أنظمة</v>
          </cell>
          <cell r="D1187" t="str">
            <v>المركز المالي</v>
          </cell>
          <cell r="E1187" t="str">
            <v>أصول متداولة</v>
          </cell>
          <cell r="F1187" t="str">
            <v>مصاريف مقدمة وأرصدة مدينة أخرى (بالصافي)</v>
          </cell>
          <cell r="G1187">
            <v>0</v>
          </cell>
          <cell r="H1187">
            <v>0</v>
          </cell>
          <cell r="I1187" t="str">
            <v>أصول متداولة</v>
          </cell>
          <cell r="J1187" t="str">
            <v>ذمم_محمد عادل عبد المجيد سماره-1130</v>
          </cell>
          <cell r="K1187">
            <v>0</v>
          </cell>
          <cell r="L1187">
            <v>0</v>
          </cell>
          <cell r="M1187">
            <v>99015</v>
          </cell>
          <cell r="N1187">
            <v>99015</v>
          </cell>
          <cell r="O1187">
            <v>0</v>
          </cell>
          <cell r="P1187">
            <v>0</v>
          </cell>
          <cell r="Q1187">
            <v>0</v>
          </cell>
        </row>
        <row r="1188">
          <cell r="B1188">
            <v>203062053</v>
          </cell>
          <cell r="C1188" t="str">
            <v>أنظمة</v>
          </cell>
          <cell r="D1188" t="str">
            <v>المركز المالي</v>
          </cell>
          <cell r="E1188" t="str">
            <v>أصول متداولة</v>
          </cell>
          <cell r="F1188" t="str">
            <v>مصاريف مقدمة وأرصدة مدينة أخرى (بالصافي)</v>
          </cell>
          <cell r="G1188">
            <v>0</v>
          </cell>
          <cell r="H1188">
            <v>0</v>
          </cell>
          <cell r="I1188" t="str">
            <v>أصول متداولة</v>
          </cell>
          <cell r="J1188" t="str">
            <v>ذمم _ عبدالرحمن غسان العلوان_1128</v>
          </cell>
          <cell r="K1188">
            <v>0</v>
          </cell>
          <cell r="L1188">
            <v>0</v>
          </cell>
          <cell r="M1188">
            <v>90815.5</v>
          </cell>
          <cell r="N1188">
            <v>90815.5</v>
          </cell>
          <cell r="O1188">
            <v>0</v>
          </cell>
          <cell r="P1188">
            <v>0</v>
          </cell>
          <cell r="Q1188">
            <v>0</v>
          </cell>
        </row>
        <row r="1189">
          <cell r="B1189">
            <v>203062054</v>
          </cell>
          <cell r="C1189" t="str">
            <v>أنظمة</v>
          </cell>
          <cell r="D1189" t="str">
            <v>المركز المالي</v>
          </cell>
          <cell r="E1189" t="str">
            <v>أصول متداولة</v>
          </cell>
          <cell r="F1189" t="str">
            <v>مصاريف مقدمة وأرصدة مدينة أخرى (بالصافي)</v>
          </cell>
          <cell r="G1189">
            <v>0</v>
          </cell>
          <cell r="H1189">
            <v>0</v>
          </cell>
          <cell r="I1189" t="str">
            <v>أصول متداولة</v>
          </cell>
          <cell r="J1189" t="str">
            <v>ذمم _ ديليب بون_ 4536</v>
          </cell>
          <cell r="K1189">
            <v>0</v>
          </cell>
          <cell r="L1189">
            <v>0</v>
          </cell>
          <cell r="M1189">
            <v>15974</v>
          </cell>
          <cell r="N1189">
            <v>15974</v>
          </cell>
          <cell r="O1189">
            <v>0</v>
          </cell>
          <cell r="P1189">
            <v>0</v>
          </cell>
          <cell r="Q1189">
            <v>0</v>
          </cell>
        </row>
        <row r="1190">
          <cell r="B1190">
            <v>203062056</v>
          </cell>
          <cell r="C1190" t="str">
            <v>أنظمة</v>
          </cell>
          <cell r="D1190" t="str">
            <v>المركز المالي</v>
          </cell>
          <cell r="E1190" t="str">
            <v>أصول متداولة</v>
          </cell>
          <cell r="F1190" t="str">
            <v>مصاريف مقدمة وأرصدة مدينة أخرى (بالصافي)</v>
          </cell>
          <cell r="G1190">
            <v>0</v>
          </cell>
          <cell r="H1190">
            <v>0</v>
          </cell>
          <cell r="I1190" t="str">
            <v>أصول متداولة</v>
          </cell>
          <cell r="J1190" t="str">
            <v>ذمم_ محمد هداية 1131</v>
          </cell>
          <cell r="K1190">
            <v>0</v>
          </cell>
          <cell r="L1190">
            <v>0</v>
          </cell>
          <cell r="M1190">
            <v>89372</v>
          </cell>
          <cell r="N1190">
            <v>89372</v>
          </cell>
          <cell r="O1190">
            <v>0</v>
          </cell>
          <cell r="P1190">
            <v>0</v>
          </cell>
          <cell r="Q1190">
            <v>0</v>
          </cell>
        </row>
        <row r="1191">
          <cell r="B1191">
            <v>203062060</v>
          </cell>
          <cell r="C1191" t="str">
            <v>أنظمة</v>
          </cell>
          <cell r="D1191" t="str">
            <v>المركز المالي</v>
          </cell>
          <cell r="E1191" t="str">
            <v>أصول متداولة</v>
          </cell>
          <cell r="F1191" t="str">
            <v>مصاريف مقدمة وأرصدة مدينة أخرى (بالصافي)</v>
          </cell>
          <cell r="G1191">
            <v>0</v>
          </cell>
          <cell r="H1191">
            <v>0</v>
          </cell>
          <cell r="I1191" t="str">
            <v>أصول متداولة</v>
          </cell>
          <cell r="J1191" t="str">
            <v>ذمم _ فهد محمد غرمان العمري_3140</v>
          </cell>
          <cell r="K1191">
            <v>0</v>
          </cell>
          <cell r="L1191">
            <v>0</v>
          </cell>
          <cell r="M1191">
            <v>96402</v>
          </cell>
          <cell r="N1191">
            <v>96402</v>
          </cell>
          <cell r="O1191">
            <v>0</v>
          </cell>
          <cell r="P1191">
            <v>0</v>
          </cell>
          <cell r="Q1191">
            <v>0</v>
          </cell>
        </row>
        <row r="1192">
          <cell r="B1192">
            <v>203062061</v>
          </cell>
          <cell r="C1192" t="str">
            <v>أنظمة</v>
          </cell>
          <cell r="D1192" t="str">
            <v>المركز المالي</v>
          </cell>
          <cell r="E1192" t="str">
            <v>أصول متداولة</v>
          </cell>
          <cell r="F1192" t="str">
            <v>مصاريف مقدمة وأرصدة مدينة أخرى (بالصافي)</v>
          </cell>
          <cell r="G1192">
            <v>0</v>
          </cell>
          <cell r="H1192">
            <v>0</v>
          </cell>
          <cell r="I1192" t="str">
            <v>أصول متداولة</v>
          </cell>
          <cell r="J1192" t="str">
            <v>ذمم _ عبد الرحمن غريب  الشمري_3141</v>
          </cell>
          <cell r="K1192">
            <v>0</v>
          </cell>
          <cell r="L1192">
            <v>0</v>
          </cell>
          <cell r="M1192">
            <v>85839.33</v>
          </cell>
          <cell r="N1192">
            <v>85839.33</v>
          </cell>
          <cell r="O1192">
            <v>0</v>
          </cell>
          <cell r="P1192">
            <v>0</v>
          </cell>
          <cell r="Q1192">
            <v>0</v>
          </cell>
        </row>
        <row r="1193">
          <cell r="B1193">
            <v>203062063</v>
          </cell>
          <cell r="C1193" t="str">
            <v>أنظمة</v>
          </cell>
          <cell r="D1193" t="str">
            <v>المركز المالي</v>
          </cell>
          <cell r="E1193" t="str">
            <v>أصول متداولة</v>
          </cell>
          <cell r="F1193" t="str">
            <v>مصاريف مقدمة وأرصدة مدينة أخرى (بالصافي)</v>
          </cell>
          <cell r="G1193">
            <v>0</v>
          </cell>
          <cell r="H1193">
            <v>0</v>
          </cell>
          <cell r="I1193" t="str">
            <v>أصول متداولة</v>
          </cell>
          <cell r="J1193" t="str">
            <v>ذمم_ عبد السلام عبد الحميد شيخ 4553</v>
          </cell>
          <cell r="K1193">
            <v>0</v>
          </cell>
          <cell r="L1193">
            <v>0</v>
          </cell>
          <cell r="M1193">
            <v>110986</v>
          </cell>
          <cell r="N1193">
            <v>110986</v>
          </cell>
          <cell r="O1193">
            <v>0</v>
          </cell>
          <cell r="P1193">
            <v>0</v>
          </cell>
          <cell r="Q1193">
            <v>0</v>
          </cell>
        </row>
        <row r="1194">
          <cell r="B1194">
            <v>203062064</v>
          </cell>
          <cell r="C1194" t="str">
            <v>أنظمة</v>
          </cell>
          <cell r="D1194" t="str">
            <v>المركز المالي</v>
          </cell>
          <cell r="E1194" t="str">
            <v>إلتزامات متداولة</v>
          </cell>
          <cell r="F1194" t="str">
            <v>مصاريف مستحقة وأرصدة دائنة أخرى</v>
          </cell>
          <cell r="G1194" t="str">
            <v>دائنون متنوعون</v>
          </cell>
          <cell r="H1194">
            <v>0</v>
          </cell>
          <cell r="I1194" t="str">
            <v>إلتزامات متداولة</v>
          </cell>
          <cell r="J1194" t="str">
            <v>ذمم_محمود ابو المكارم عبدالحميد -1134</v>
          </cell>
          <cell r="K1194">
            <v>0</v>
          </cell>
          <cell r="L1194">
            <v>0</v>
          </cell>
          <cell r="M1194">
            <v>1017</v>
          </cell>
          <cell r="N1194">
            <v>1017</v>
          </cell>
          <cell r="O1194">
            <v>0</v>
          </cell>
          <cell r="P1194">
            <v>0</v>
          </cell>
          <cell r="Q1194">
            <v>0</v>
          </cell>
        </row>
        <row r="1195">
          <cell r="B1195">
            <v>203062065</v>
          </cell>
          <cell r="C1195" t="str">
            <v>أنظمة</v>
          </cell>
          <cell r="D1195" t="str">
            <v>المركز المالي</v>
          </cell>
          <cell r="E1195" t="str">
            <v>أصول متداولة</v>
          </cell>
          <cell r="F1195" t="str">
            <v>مصاريف مقدمة وأرصدة مدينة أخرى (بالصافي)</v>
          </cell>
          <cell r="G1195">
            <v>0</v>
          </cell>
          <cell r="H1195">
            <v>0</v>
          </cell>
          <cell r="I1195" t="str">
            <v>أصول متداولة</v>
          </cell>
          <cell r="J1195" t="str">
            <v>ذمم_عوض محمد عوض الحربى -3143</v>
          </cell>
          <cell r="K1195">
            <v>0</v>
          </cell>
          <cell r="L1195">
            <v>0</v>
          </cell>
          <cell r="M1195">
            <v>138079</v>
          </cell>
          <cell r="N1195">
            <v>138079</v>
          </cell>
          <cell r="O1195">
            <v>0</v>
          </cell>
          <cell r="P1195">
            <v>0</v>
          </cell>
          <cell r="Q1195">
            <v>0</v>
          </cell>
        </row>
        <row r="1196">
          <cell r="B1196">
            <v>203062066</v>
          </cell>
          <cell r="C1196" t="str">
            <v>أنظمة</v>
          </cell>
          <cell r="D1196" t="str">
            <v>المركز المالي</v>
          </cell>
          <cell r="E1196" t="str">
            <v>أصول متداولة</v>
          </cell>
          <cell r="F1196" t="str">
            <v>مصاريف مقدمة وأرصدة مدينة أخرى (بالصافي)</v>
          </cell>
          <cell r="G1196">
            <v>0</v>
          </cell>
          <cell r="H1196">
            <v>0</v>
          </cell>
          <cell r="I1196" t="str">
            <v>أصول متداولة</v>
          </cell>
          <cell r="J1196" t="str">
            <v>ذمم_خالد فهد سعيد الفهيد -3144</v>
          </cell>
          <cell r="K1196">
            <v>0</v>
          </cell>
          <cell r="L1196">
            <v>0</v>
          </cell>
          <cell r="M1196">
            <v>70335</v>
          </cell>
          <cell r="N1196">
            <v>70335</v>
          </cell>
          <cell r="O1196">
            <v>0</v>
          </cell>
          <cell r="P1196">
            <v>0</v>
          </cell>
          <cell r="Q1196">
            <v>0</v>
          </cell>
        </row>
        <row r="1197">
          <cell r="B1197">
            <v>203062067</v>
          </cell>
          <cell r="C1197" t="str">
            <v>أنظمة</v>
          </cell>
          <cell r="D1197" t="str">
            <v>المركز المالي</v>
          </cell>
          <cell r="E1197" t="str">
            <v>أصول متداولة</v>
          </cell>
          <cell r="F1197" t="str">
            <v>مصاريف مقدمة وأرصدة مدينة أخرى (بالصافي)</v>
          </cell>
          <cell r="G1197">
            <v>0</v>
          </cell>
          <cell r="H1197">
            <v>0</v>
          </cell>
          <cell r="I1197" t="str">
            <v>أصول متداولة</v>
          </cell>
          <cell r="J1197" t="str">
            <v>ذمم_سلمان سليمان الرشيدى -3145</v>
          </cell>
          <cell r="K1197">
            <v>0</v>
          </cell>
          <cell r="L1197">
            <v>0</v>
          </cell>
          <cell r="M1197">
            <v>98452</v>
          </cell>
          <cell r="N1197">
            <v>98452</v>
          </cell>
          <cell r="O1197">
            <v>0</v>
          </cell>
          <cell r="P1197">
            <v>0</v>
          </cell>
          <cell r="Q1197">
            <v>0</v>
          </cell>
        </row>
        <row r="1198">
          <cell r="B1198">
            <v>203062069</v>
          </cell>
          <cell r="C1198" t="str">
            <v>أنظمة</v>
          </cell>
          <cell r="D1198" t="str">
            <v>المركز المالي</v>
          </cell>
          <cell r="E1198" t="str">
            <v>أصول متداولة</v>
          </cell>
          <cell r="F1198" t="str">
            <v>مصاريف مقدمة وأرصدة مدينة أخرى (بالصافي)</v>
          </cell>
          <cell r="G1198">
            <v>0</v>
          </cell>
          <cell r="H1198">
            <v>0</v>
          </cell>
          <cell r="I1198" t="str">
            <v>أصول متداولة</v>
          </cell>
          <cell r="J1198" t="str">
            <v>ذمم_عبد العزيز منيف فهد العلوى -3142</v>
          </cell>
          <cell r="K1198">
            <v>0</v>
          </cell>
          <cell r="L1198">
            <v>0</v>
          </cell>
          <cell r="M1198">
            <v>86629</v>
          </cell>
          <cell r="N1198">
            <v>86629</v>
          </cell>
          <cell r="O1198">
            <v>0</v>
          </cell>
          <cell r="P1198">
            <v>0</v>
          </cell>
          <cell r="Q1198">
            <v>0</v>
          </cell>
        </row>
        <row r="1199">
          <cell r="B1199">
            <v>203062070</v>
          </cell>
          <cell r="C1199" t="str">
            <v>أنظمة</v>
          </cell>
          <cell r="D1199" t="str">
            <v>المركز المالي</v>
          </cell>
          <cell r="E1199" t="str">
            <v>أصول متداولة</v>
          </cell>
          <cell r="F1199" t="str">
            <v>مصاريف مقدمة وأرصدة مدينة أخرى (بالصافي)</v>
          </cell>
          <cell r="G1199">
            <v>0</v>
          </cell>
          <cell r="H1199">
            <v>0</v>
          </cell>
          <cell r="I1199" t="str">
            <v>أصول متداولة</v>
          </cell>
          <cell r="J1199" t="str">
            <v>ذمم_ميشيل ساليخاو دابوش -1136</v>
          </cell>
          <cell r="K1199">
            <v>0</v>
          </cell>
          <cell r="L1199">
            <v>0</v>
          </cell>
          <cell r="M1199">
            <v>36420</v>
          </cell>
          <cell r="N1199">
            <v>36420</v>
          </cell>
          <cell r="O1199">
            <v>0</v>
          </cell>
          <cell r="P1199">
            <v>0</v>
          </cell>
          <cell r="Q1199">
            <v>0</v>
          </cell>
        </row>
        <row r="1200">
          <cell r="B1200">
            <v>203062071</v>
          </cell>
          <cell r="C1200" t="str">
            <v>أنظمة</v>
          </cell>
          <cell r="D1200" t="str">
            <v>المركز المالي</v>
          </cell>
          <cell r="E1200" t="str">
            <v>أصول متداولة</v>
          </cell>
          <cell r="F1200" t="str">
            <v>مصاريف مقدمة وأرصدة مدينة أخرى (بالصافي)</v>
          </cell>
          <cell r="G1200">
            <v>0</v>
          </cell>
          <cell r="H1200">
            <v>0</v>
          </cell>
          <cell r="I1200" t="str">
            <v>أصول متداولة</v>
          </cell>
          <cell r="J1200" t="str">
            <v>ذمم _ لورينزو بونيلا ديزون _1137</v>
          </cell>
          <cell r="K1200">
            <v>0</v>
          </cell>
          <cell r="L1200">
            <v>0</v>
          </cell>
          <cell r="M1200">
            <v>118411</v>
          </cell>
          <cell r="N1200">
            <v>118411</v>
          </cell>
          <cell r="O1200">
            <v>0</v>
          </cell>
          <cell r="P1200">
            <v>0</v>
          </cell>
          <cell r="Q1200">
            <v>0</v>
          </cell>
        </row>
        <row r="1201">
          <cell r="B1201">
            <v>203062073</v>
          </cell>
          <cell r="C1201" t="str">
            <v>أنظمة</v>
          </cell>
          <cell r="D1201" t="str">
            <v>المركز المالي</v>
          </cell>
          <cell r="E1201" t="str">
            <v>أصول متداولة</v>
          </cell>
          <cell r="F1201" t="str">
            <v>مصاريف مقدمة وأرصدة مدينة أخرى (بالصافي)</v>
          </cell>
          <cell r="G1201">
            <v>0</v>
          </cell>
          <cell r="H1201">
            <v>0</v>
          </cell>
          <cell r="I1201" t="str">
            <v>أصول متداولة</v>
          </cell>
          <cell r="J1201" t="str">
            <v>ذمم_ كيين دانيال  _1140</v>
          </cell>
          <cell r="K1201">
            <v>0</v>
          </cell>
          <cell r="L1201">
            <v>0</v>
          </cell>
          <cell r="M1201">
            <v>63423</v>
          </cell>
          <cell r="N1201">
            <v>63423</v>
          </cell>
          <cell r="O1201">
            <v>0</v>
          </cell>
          <cell r="P1201">
            <v>0</v>
          </cell>
          <cell r="Q1201">
            <v>0</v>
          </cell>
        </row>
        <row r="1202">
          <cell r="B1202">
            <v>203062075</v>
          </cell>
          <cell r="C1202" t="str">
            <v>أنظمة</v>
          </cell>
          <cell r="D1202" t="str">
            <v>المركز المالي</v>
          </cell>
          <cell r="E1202" t="str">
            <v>أصول متداولة</v>
          </cell>
          <cell r="F1202" t="str">
            <v>مصاريف مقدمة وأرصدة مدينة أخرى (بالصافي)</v>
          </cell>
          <cell r="G1202">
            <v>0</v>
          </cell>
          <cell r="H1202">
            <v>0</v>
          </cell>
          <cell r="I1202" t="str">
            <v>أصول متداولة</v>
          </cell>
          <cell r="J1202" t="str">
            <v>ذمم_ عصام غسان الطير 4554</v>
          </cell>
          <cell r="K1202">
            <v>0</v>
          </cell>
          <cell r="L1202">
            <v>0</v>
          </cell>
          <cell r="M1202">
            <v>90526.61</v>
          </cell>
          <cell r="N1202">
            <v>90526.61</v>
          </cell>
          <cell r="O1202">
            <v>0</v>
          </cell>
          <cell r="P1202">
            <v>0</v>
          </cell>
          <cell r="Q1202">
            <v>0</v>
          </cell>
        </row>
        <row r="1203">
          <cell r="B1203">
            <v>203062076</v>
          </cell>
          <cell r="C1203" t="str">
            <v>أنظمة</v>
          </cell>
          <cell r="D1203" t="str">
            <v>المركز المالي</v>
          </cell>
          <cell r="E1203" t="str">
            <v>أصول متداولة</v>
          </cell>
          <cell r="F1203" t="str">
            <v>مصاريف مقدمة وأرصدة مدينة أخرى (بالصافي)</v>
          </cell>
          <cell r="G1203">
            <v>0</v>
          </cell>
          <cell r="H1203">
            <v>0</v>
          </cell>
          <cell r="I1203" t="str">
            <v>أصول متداولة</v>
          </cell>
          <cell r="J1203" t="str">
            <v>ذمم _ محمد هاريس رحمن دالي_</v>
          </cell>
          <cell r="K1203">
            <v>0</v>
          </cell>
          <cell r="L1203">
            <v>0</v>
          </cell>
          <cell r="M1203">
            <v>5545</v>
          </cell>
          <cell r="N1203">
            <v>5545</v>
          </cell>
          <cell r="O1203">
            <v>0</v>
          </cell>
          <cell r="P1203">
            <v>0</v>
          </cell>
          <cell r="Q1203">
            <v>0</v>
          </cell>
        </row>
        <row r="1204">
          <cell r="B1204">
            <v>203062077</v>
          </cell>
          <cell r="C1204" t="str">
            <v>أنظمة</v>
          </cell>
          <cell r="D1204" t="str">
            <v>المركز المالي</v>
          </cell>
          <cell r="E1204" t="str">
            <v>أصول متداولة</v>
          </cell>
          <cell r="F1204" t="str">
            <v>مصاريف مقدمة وأرصدة مدينة أخرى (بالصافي)</v>
          </cell>
          <cell r="G1204">
            <v>0</v>
          </cell>
          <cell r="H1204">
            <v>0</v>
          </cell>
          <cell r="I1204" t="str">
            <v>أصول متداولة</v>
          </cell>
          <cell r="J1204" t="str">
            <v>ذمم_  محمد قمرو زمان -4557</v>
          </cell>
          <cell r="K1204">
            <v>0</v>
          </cell>
          <cell r="L1204">
            <v>0</v>
          </cell>
          <cell r="M1204">
            <v>21100</v>
          </cell>
          <cell r="N1204">
            <v>21100</v>
          </cell>
          <cell r="O1204">
            <v>0</v>
          </cell>
          <cell r="P1204">
            <v>0</v>
          </cell>
          <cell r="Q1204">
            <v>0</v>
          </cell>
        </row>
        <row r="1205">
          <cell r="B1205">
            <v>203062078</v>
          </cell>
          <cell r="C1205" t="str">
            <v>أنظمة</v>
          </cell>
          <cell r="D1205" t="str">
            <v>المركز المالي</v>
          </cell>
          <cell r="E1205" t="str">
            <v>أصول متداولة</v>
          </cell>
          <cell r="F1205" t="str">
            <v>مصاريف مقدمة وأرصدة مدينة أخرى (بالصافي)</v>
          </cell>
          <cell r="G1205">
            <v>0</v>
          </cell>
          <cell r="H1205">
            <v>0</v>
          </cell>
          <cell r="I1205" t="str">
            <v>أصول متداولة</v>
          </cell>
          <cell r="J1205" t="str">
            <v>ذمم_  محمد ابراهيم مصنع الالمنيوم -بنجلاديش</v>
          </cell>
          <cell r="K1205">
            <v>0</v>
          </cell>
          <cell r="L1205">
            <v>0</v>
          </cell>
          <cell r="M1205">
            <v>200</v>
          </cell>
          <cell r="N1205">
            <v>200</v>
          </cell>
          <cell r="O1205">
            <v>0</v>
          </cell>
          <cell r="P1205">
            <v>0</v>
          </cell>
          <cell r="Q1205">
            <v>0</v>
          </cell>
        </row>
        <row r="1206">
          <cell r="B1206">
            <v>203062079</v>
          </cell>
          <cell r="C1206" t="str">
            <v>أنظمة</v>
          </cell>
          <cell r="D1206" t="str">
            <v>المركز المالي</v>
          </cell>
          <cell r="E1206" t="str">
            <v>أصول متداولة</v>
          </cell>
          <cell r="F1206" t="str">
            <v>مصاريف مقدمة وأرصدة مدينة أخرى (بالصافي)</v>
          </cell>
          <cell r="G1206">
            <v>0</v>
          </cell>
          <cell r="H1206">
            <v>0</v>
          </cell>
          <cell r="I1206" t="str">
            <v>أصول متداولة</v>
          </cell>
          <cell r="J1206" t="str">
            <v>ذمم _ احمد سعيد حسنين _ 4555</v>
          </cell>
          <cell r="K1206">
            <v>0</v>
          </cell>
          <cell r="L1206">
            <v>0</v>
          </cell>
          <cell r="M1206">
            <v>70070.41</v>
          </cell>
          <cell r="N1206">
            <v>70070.41</v>
          </cell>
          <cell r="O1206">
            <v>0</v>
          </cell>
          <cell r="P1206">
            <v>0</v>
          </cell>
          <cell r="Q1206">
            <v>0</v>
          </cell>
        </row>
        <row r="1207">
          <cell r="B1207">
            <v>203062081</v>
          </cell>
          <cell r="C1207" t="str">
            <v>أنظمة</v>
          </cell>
          <cell r="D1207" t="str">
            <v>المركز المالي</v>
          </cell>
          <cell r="E1207" t="str">
            <v>إلتزامات متداولة</v>
          </cell>
          <cell r="F1207" t="str">
            <v>مصاريف مستحقة وأرصدة دائنة أخرى</v>
          </cell>
          <cell r="G1207" t="str">
            <v>دائنون متنوعون</v>
          </cell>
          <cell r="H1207">
            <v>0</v>
          </cell>
          <cell r="I1207" t="str">
            <v>إلتزامات متداولة</v>
          </cell>
          <cell r="J1207" t="str">
            <v>ذمم_ نيبو فارغيس كونجمون باديتاثيل 1139</v>
          </cell>
          <cell r="K1207">
            <v>0</v>
          </cell>
          <cell r="L1207">
            <v>0</v>
          </cell>
          <cell r="M1207">
            <v>759</v>
          </cell>
          <cell r="N1207">
            <v>759</v>
          </cell>
          <cell r="O1207">
            <v>0</v>
          </cell>
          <cell r="P1207">
            <v>0</v>
          </cell>
          <cell r="Q1207">
            <v>0</v>
          </cell>
        </row>
        <row r="1208">
          <cell r="B1208">
            <v>203062082</v>
          </cell>
          <cell r="C1208" t="str">
            <v>أنظمة</v>
          </cell>
          <cell r="D1208" t="str">
            <v>المركز المالي</v>
          </cell>
          <cell r="E1208" t="str">
            <v>أصول متداولة</v>
          </cell>
          <cell r="F1208" t="str">
            <v>مصاريف مقدمة وأرصدة مدينة أخرى (بالصافي)</v>
          </cell>
          <cell r="G1208">
            <v>0</v>
          </cell>
          <cell r="H1208">
            <v>0</v>
          </cell>
          <cell r="I1208" t="str">
            <v>أصول متداولة</v>
          </cell>
          <cell r="J1208" t="str">
            <v>ذمم _ محمد احمد ابراهيم _1141</v>
          </cell>
          <cell r="K1208">
            <v>0</v>
          </cell>
          <cell r="L1208">
            <v>0</v>
          </cell>
          <cell r="M1208">
            <v>165721</v>
          </cell>
          <cell r="N1208">
            <v>165721</v>
          </cell>
          <cell r="O1208">
            <v>0</v>
          </cell>
          <cell r="P1208">
            <v>0</v>
          </cell>
          <cell r="Q1208">
            <v>0</v>
          </cell>
        </row>
        <row r="1209">
          <cell r="B1209">
            <v>203062083</v>
          </cell>
          <cell r="C1209" t="str">
            <v>أنظمة</v>
          </cell>
          <cell r="D1209" t="str">
            <v>المركز المالي</v>
          </cell>
          <cell r="E1209" t="str">
            <v>أصول متداولة</v>
          </cell>
          <cell r="F1209" t="str">
            <v>مصاريف مقدمة وأرصدة مدينة أخرى (بالصافي)</v>
          </cell>
          <cell r="G1209">
            <v>0</v>
          </cell>
          <cell r="H1209">
            <v>0</v>
          </cell>
          <cell r="I1209" t="str">
            <v>أصول متداولة</v>
          </cell>
          <cell r="J1209" t="str">
            <v>ذمم_ريالدو جاتاران ماكوميتا 1143</v>
          </cell>
          <cell r="K1209">
            <v>0</v>
          </cell>
          <cell r="L1209">
            <v>0</v>
          </cell>
          <cell r="M1209">
            <v>59818</v>
          </cell>
          <cell r="N1209">
            <v>59818</v>
          </cell>
          <cell r="O1209">
            <v>0</v>
          </cell>
          <cell r="P1209">
            <v>0</v>
          </cell>
          <cell r="Q1209">
            <v>0</v>
          </cell>
        </row>
        <row r="1210">
          <cell r="B1210">
            <v>203062084</v>
          </cell>
          <cell r="C1210" t="str">
            <v>أنظمة</v>
          </cell>
          <cell r="D1210" t="str">
            <v>المركز المالي</v>
          </cell>
          <cell r="E1210" t="str">
            <v>أصول متداولة</v>
          </cell>
          <cell r="F1210" t="str">
            <v>مصاريف مقدمة وأرصدة مدينة أخرى (بالصافي)</v>
          </cell>
          <cell r="G1210">
            <v>0</v>
          </cell>
          <cell r="H1210">
            <v>0</v>
          </cell>
          <cell r="I1210" t="str">
            <v>أصول متداولة</v>
          </cell>
          <cell r="J1210" t="str">
            <v>ذمم_ جوبينال يابنز كالوب 4559</v>
          </cell>
          <cell r="K1210">
            <v>0</v>
          </cell>
          <cell r="L1210">
            <v>0</v>
          </cell>
          <cell r="M1210">
            <v>38195</v>
          </cell>
          <cell r="N1210">
            <v>38195</v>
          </cell>
          <cell r="O1210">
            <v>0</v>
          </cell>
          <cell r="P1210">
            <v>0</v>
          </cell>
          <cell r="Q1210">
            <v>0</v>
          </cell>
        </row>
        <row r="1211">
          <cell r="B1211">
            <v>203062085</v>
          </cell>
          <cell r="C1211" t="str">
            <v>أنظمة</v>
          </cell>
          <cell r="D1211" t="str">
            <v>المركز المالي</v>
          </cell>
          <cell r="E1211" t="str">
            <v>أصول متداولة</v>
          </cell>
          <cell r="F1211" t="str">
            <v>مصاريف مقدمة وأرصدة مدينة أخرى (بالصافي)</v>
          </cell>
          <cell r="G1211">
            <v>0</v>
          </cell>
          <cell r="H1211">
            <v>0</v>
          </cell>
          <cell r="I1211" t="str">
            <v>أصول متداولة</v>
          </cell>
          <cell r="J1211" t="str">
            <v>ذمم_رول ديفينا دجنالان 4560</v>
          </cell>
          <cell r="K1211">
            <v>0</v>
          </cell>
          <cell r="L1211">
            <v>0</v>
          </cell>
          <cell r="M1211">
            <v>40941</v>
          </cell>
          <cell r="N1211">
            <v>40941</v>
          </cell>
          <cell r="O1211">
            <v>0</v>
          </cell>
          <cell r="P1211">
            <v>0</v>
          </cell>
          <cell r="Q1211">
            <v>0</v>
          </cell>
        </row>
        <row r="1212">
          <cell r="B1212">
            <v>203062086</v>
          </cell>
          <cell r="C1212" t="str">
            <v>أنظمة</v>
          </cell>
          <cell r="D1212" t="str">
            <v>المركز المالي</v>
          </cell>
          <cell r="E1212" t="str">
            <v>أصول متداولة</v>
          </cell>
          <cell r="F1212" t="str">
            <v>مصاريف مقدمة وأرصدة مدينة أخرى (بالصافي)</v>
          </cell>
          <cell r="G1212">
            <v>0</v>
          </cell>
          <cell r="H1212">
            <v>0</v>
          </cell>
          <cell r="I1212" t="str">
            <v>أصول متداولة</v>
          </cell>
          <cell r="J1212" t="str">
            <v>ذمم_ جون توازون ميركادو 4561</v>
          </cell>
          <cell r="K1212">
            <v>0</v>
          </cell>
          <cell r="L1212">
            <v>0</v>
          </cell>
          <cell r="M1212">
            <v>35538</v>
          </cell>
          <cell r="N1212">
            <v>35538</v>
          </cell>
          <cell r="O1212">
            <v>0</v>
          </cell>
          <cell r="P1212">
            <v>0</v>
          </cell>
          <cell r="Q1212">
            <v>0</v>
          </cell>
        </row>
        <row r="1213">
          <cell r="B1213">
            <v>203062087</v>
          </cell>
          <cell r="C1213" t="str">
            <v>أنظمة</v>
          </cell>
          <cell r="D1213" t="str">
            <v>المركز المالي</v>
          </cell>
          <cell r="E1213" t="str">
            <v>أصول متداولة</v>
          </cell>
          <cell r="F1213" t="str">
            <v>مصاريف مقدمة وأرصدة مدينة أخرى (بالصافي)</v>
          </cell>
          <cell r="G1213">
            <v>0</v>
          </cell>
          <cell r="H1213">
            <v>0</v>
          </cell>
          <cell r="I1213" t="str">
            <v>أصول متداولة</v>
          </cell>
          <cell r="J1213" t="str">
            <v>ذمم_ ريكس كاغنو جارش 4558</v>
          </cell>
          <cell r="K1213">
            <v>0</v>
          </cell>
          <cell r="L1213">
            <v>0</v>
          </cell>
          <cell r="M1213">
            <v>66618</v>
          </cell>
          <cell r="N1213">
            <v>66618</v>
          </cell>
          <cell r="O1213">
            <v>0</v>
          </cell>
          <cell r="P1213">
            <v>0</v>
          </cell>
          <cell r="Q1213">
            <v>0</v>
          </cell>
        </row>
        <row r="1214">
          <cell r="B1214">
            <v>203062088</v>
          </cell>
          <cell r="C1214" t="str">
            <v>أنظمة</v>
          </cell>
          <cell r="D1214" t="str">
            <v>المركز المالي</v>
          </cell>
          <cell r="E1214" t="str">
            <v>أصول متداولة</v>
          </cell>
          <cell r="F1214" t="str">
            <v>مصاريف مقدمة وأرصدة مدينة أخرى (بالصافي)</v>
          </cell>
          <cell r="G1214">
            <v>0</v>
          </cell>
          <cell r="H1214">
            <v>0</v>
          </cell>
          <cell r="I1214" t="str">
            <v>أصول متداولة</v>
          </cell>
          <cell r="J1214" t="str">
            <v>ذمم_ بوييت كاليواج مانغالندان 4562</v>
          </cell>
          <cell r="K1214">
            <v>0</v>
          </cell>
          <cell r="L1214">
            <v>0</v>
          </cell>
          <cell r="M1214">
            <v>42430</v>
          </cell>
          <cell r="N1214">
            <v>42430</v>
          </cell>
          <cell r="O1214">
            <v>0</v>
          </cell>
          <cell r="P1214">
            <v>0</v>
          </cell>
          <cell r="Q1214">
            <v>0</v>
          </cell>
        </row>
        <row r="1215">
          <cell r="B1215">
            <v>203062090</v>
          </cell>
          <cell r="C1215" t="str">
            <v>أنظمة</v>
          </cell>
          <cell r="D1215" t="str">
            <v>المركز المالي</v>
          </cell>
          <cell r="E1215" t="str">
            <v>أصول متداولة</v>
          </cell>
          <cell r="F1215" t="str">
            <v>مصاريف مقدمة وأرصدة مدينة أخرى (بالصافي)</v>
          </cell>
          <cell r="G1215">
            <v>0</v>
          </cell>
          <cell r="H1215">
            <v>0</v>
          </cell>
          <cell r="I1215" t="str">
            <v>أصول متداولة</v>
          </cell>
          <cell r="J1215" t="str">
            <v>ذمم_ابو الكلام ابو الكاسيم_ عمالة خارجيه</v>
          </cell>
          <cell r="K1215">
            <v>0</v>
          </cell>
          <cell r="L1215">
            <v>0</v>
          </cell>
          <cell r="M1215">
            <v>32722</v>
          </cell>
          <cell r="N1215">
            <v>32722</v>
          </cell>
          <cell r="O1215">
            <v>0</v>
          </cell>
          <cell r="P1215">
            <v>0</v>
          </cell>
          <cell r="Q1215">
            <v>0</v>
          </cell>
        </row>
        <row r="1216">
          <cell r="B1216">
            <v>203062091</v>
          </cell>
          <cell r="C1216" t="str">
            <v>أنظمة</v>
          </cell>
          <cell r="D1216" t="str">
            <v>المركز المالي</v>
          </cell>
          <cell r="E1216" t="str">
            <v>إلتزامات متداولة</v>
          </cell>
          <cell r="F1216" t="str">
            <v>مصاريف مستحقة وأرصدة دائنة أخرى</v>
          </cell>
          <cell r="G1216" t="str">
            <v>دائنون متنوعون</v>
          </cell>
          <cell r="H1216">
            <v>0</v>
          </cell>
          <cell r="I1216" t="str">
            <v>إلتزامات متداولة</v>
          </cell>
          <cell r="J1216" t="str">
            <v>ذمم_مينتو اولادير_ عمالة خارجيه</v>
          </cell>
          <cell r="K1216">
            <v>0</v>
          </cell>
          <cell r="L1216">
            <v>0</v>
          </cell>
          <cell r="M1216">
            <v>70322</v>
          </cell>
          <cell r="N1216">
            <v>70322</v>
          </cell>
          <cell r="O1216">
            <v>0</v>
          </cell>
          <cell r="P1216">
            <v>0</v>
          </cell>
          <cell r="Q1216">
            <v>0</v>
          </cell>
        </row>
        <row r="1217">
          <cell r="B1217">
            <v>203062092</v>
          </cell>
          <cell r="C1217" t="str">
            <v>أنظمة</v>
          </cell>
          <cell r="D1217" t="str">
            <v>المركز المالي</v>
          </cell>
          <cell r="E1217" t="str">
            <v>إلتزامات متداولة</v>
          </cell>
          <cell r="F1217" t="str">
            <v>مصاريف مستحقة وأرصدة دائنة أخرى</v>
          </cell>
          <cell r="G1217" t="str">
            <v>دائنون متنوعون</v>
          </cell>
          <cell r="H1217">
            <v>0</v>
          </cell>
          <cell r="I1217" t="str">
            <v>إلتزامات متداولة</v>
          </cell>
          <cell r="J1217" t="str">
            <v>ذمم_احمد شاهزاد_ عمالة خارجيه</v>
          </cell>
          <cell r="K1217">
            <v>0</v>
          </cell>
          <cell r="L1217">
            <v>0</v>
          </cell>
          <cell r="M1217">
            <v>103572</v>
          </cell>
          <cell r="N1217">
            <v>103572</v>
          </cell>
          <cell r="O1217">
            <v>0</v>
          </cell>
          <cell r="P1217">
            <v>0</v>
          </cell>
          <cell r="Q1217">
            <v>0</v>
          </cell>
        </row>
        <row r="1218">
          <cell r="B1218">
            <v>203062093</v>
          </cell>
          <cell r="C1218" t="str">
            <v>أنظمة</v>
          </cell>
          <cell r="D1218" t="str">
            <v>المركز المالي</v>
          </cell>
          <cell r="E1218" t="str">
            <v>إلتزامات متداولة</v>
          </cell>
          <cell r="F1218" t="str">
            <v>مصاريف مستحقة وأرصدة دائنة أخرى</v>
          </cell>
          <cell r="G1218" t="str">
            <v>دائنون متنوعون</v>
          </cell>
          <cell r="H1218">
            <v>0</v>
          </cell>
          <cell r="I1218" t="str">
            <v>إلتزامات متداولة</v>
          </cell>
          <cell r="J1218" t="str">
            <v>ذمم_محمد علي الامين_ عمالة خارجيه</v>
          </cell>
          <cell r="K1218">
            <v>0</v>
          </cell>
          <cell r="L1218">
            <v>0</v>
          </cell>
          <cell r="M1218">
            <v>68345</v>
          </cell>
          <cell r="N1218">
            <v>68345</v>
          </cell>
          <cell r="O1218">
            <v>0</v>
          </cell>
          <cell r="P1218">
            <v>0</v>
          </cell>
          <cell r="Q1218">
            <v>0</v>
          </cell>
        </row>
        <row r="1219">
          <cell r="B1219">
            <v>203062094</v>
          </cell>
          <cell r="C1219" t="str">
            <v>أنظمة</v>
          </cell>
          <cell r="D1219" t="str">
            <v>المركز المالي</v>
          </cell>
          <cell r="E1219" t="str">
            <v>إلتزامات متداولة</v>
          </cell>
          <cell r="F1219" t="str">
            <v>مصاريف مستحقة وأرصدة دائنة أخرى</v>
          </cell>
          <cell r="G1219" t="str">
            <v>دائنون متنوعون</v>
          </cell>
          <cell r="H1219">
            <v>0</v>
          </cell>
          <cell r="I1219" t="str">
            <v>إلتزامات متداولة</v>
          </cell>
          <cell r="J1219" t="str">
            <v>ذمم_محمد مياه محمد كوثر_ عمالة خارجيه</v>
          </cell>
          <cell r="K1219">
            <v>0</v>
          </cell>
          <cell r="L1219">
            <v>0</v>
          </cell>
          <cell r="M1219">
            <v>53576</v>
          </cell>
          <cell r="N1219">
            <v>53576</v>
          </cell>
          <cell r="O1219">
            <v>0</v>
          </cell>
          <cell r="P1219">
            <v>0</v>
          </cell>
          <cell r="Q1219">
            <v>0</v>
          </cell>
        </row>
        <row r="1220">
          <cell r="B1220">
            <v>203062095</v>
          </cell>
          <cell r="C1220" t="str">
            <v>أنظمة</v>
          </cell>
          <cell r="D1220" t="str">
            <v>المركز المالي</v>
          </cell>
          <cell r="E1220" t="str">
            <v>أصول متداولة</v>
          </cell>
          <cell r="F1220" t="str">
            <v>مصاريف مقدمة وأرصدة مدينة أخرى (بالصافي)</v>
          </cell>
          <cell r="G1220">
            <v>0</v>
          </cell>
          <cell r="H1220">
            <v>0</v>
          </cell>
          <cell r="I1220" t="str">
            <v>أصول متداولة</v>
          </cell>
          <cell r="J1220" t="str">
            <v>ذمم_سهيل سيكدار_ عمالة خارجيه</v>
          </cell>
          <cell r="K1220">
            <v>0</v>
          </cell>
          <cell r="L1220">
            <v>0</v>
          </cell>
          <cell r="M1220">
            <v>21474</v>
          </cell>
          <cell r="N1220">
            <v>21474</v>
          </cell>
          <cell r="O1220">
            <v>0</v>
          </cell>
          <cell r="P1220">
            <v>0</v>
          </cell>
          <cell r="Q1220">
            <v>0</v>
          </cell>
        </row>
        <row r="1221">
          <cell r="B1221">
            <v>203062096</v>
          </cell>
          <cell r="C1221" t="str">
            <v>أنظمة</v>
          </cell>
          <cell r="D1221" t="str">
            <v>المركز المالي</v>
          </cell>
          <cell r="E1221" t="str">
            <v>أصول متداولة</v>
          </cell>
          <cell r="F1221" t="str">
            <v>مصاريف مقدمة وأرصدة مدينة أخرى (بالصافي)</v>
          </cell>
          <cell r="G1221">
            <v>0</v>
          </cell>
          <cell r="H1221">
            <v>0</v>
          </cell>
          <cell r="I1221" t="str">
            <v>أصول متداولة</v>
          </cell>
          <cell r="J1221" t="str">
            <v>ذمم _ عامر عبدالرحيم قصراوي _1142</v>
          </cell>
          <cell r="K1221">
            <v>0</v>
          </cell>
          <cell r="L1221">
            <v>0</v>
          </cell>
          <cell r="M1221">
            <v>268957.12</v>
          </cell>
          <cell r="N1221">
            <v>268957.12</v>
          </cell>
          <cell r="O1221">
            <v>0</v>
          </cell>
          <cell r="P1221">
            <v>0</v>
          </cell>
          <cell r="Q1221">
            <v>0</v>
          </cell>
        </row>
        <row r="1222">
          <cell r="B1222">
            <v>203062099</v>
          </cell>
          <cell r="C1222" t="str">
            <v>أنظمة</v>
          </cell>
          <cell r="D1222" t="str">
            <v>المركز المالي</v>
          </cell>
          <cell r="E1222" t="str">
            <v>أصول متداولة</v>
          </cell>
          <cell r="F1222" t="str">
            <v>مصاريف مقدمة وأرصدة مدينة أخرى (بالصافي)</v>
          </cell>
          <cell r="G1222">
            <v>0</v>
          </cell>
          <cell r="H1222">
            <v>0</v>
          </cell>
          <cell r="I1222" t="str">
            <v>أصول متداولة</v>
          </cell>
          <cell r="J1222" t="str">
            <v>ذمم _ رينو توراليبا _4563</v>
          </cell>
          <cell r="K1222">
            <v>0</v>
          </cell>
          <cell r="L1222">
            <v>0</v>
          </cell>
          <cell r="M1222">
            <v>73609</v>
          </cell>
          <cell r="N1222">
            <v>73609</v>
          </cell>
          <cell r="O1222">
            <v>0</v>
          </cell>
          <cell r="P1222">
            <v>0</v>
          </cell>
          <cell r="Q1222">
            <v>0</v>
          </cell>
        </row>
        <row r="1223">
          <cell r="B1223">
            <v>203062100</v>
          </cell>
          <cell r="C1223" t="str">
            <v>أنظمة</v>
          </cell>
          <cell r="D1223" t="str">
            <v>المركز المالي</v>
          </cell>
          <cell r="E1223" t="str">
            <v>أصول متداولة</v>
          </cell>
          <cell r="F1223" t="str">
            <v>مصاريف مقدمة وأرصدة مدينة أخرى (بالصافي)</v>
          </cell>
          <cell r="G1223">
            <v>0</v>
          </cell>
          <cell r="H1223">
            <v>0</v>
          </cell>
          <cell r="I1223" t="str">
            <v>أصول متداولة</v>
          </cell>
          <cell r="J1223" t="str">
            <v>ذمم _ مدثر محمد محمود حسن_ 4564</v>
          </cell>
          <cell r="K1223">
            <v>0</v>
          </cell>
          <cell r="L1223">
            <v>0</v>
          </cell>
          <cell r="M1223">
            <v>85987</v>
          </cell>
          <cell r="N1223">
            <v>85987</v>
          </cell>
          <cell r="O1223">
            <v>0</v>
          </cell>
          <cell r="P1223">
            <v>0</v>
          </cell>
          <cell r="Q1223">
            <v>0</v>
          </cell>
        </row>
        <row r="1224">
          <cell r="B1224">
            <v>203062101</v>
          </cell>
          <cell r="C1224" t="str">
            <v>أنظمة</v>
          </cell>
          <cell r="D1224" t="str">
            <v>المركز المالي</v>
          </cell>
          <cell r="E1224" t="str">
            <v>أصول متداولة</v>
          </cell>
          <cell r="F1224" t="str">
            <v>مصاريف مقدمة وأرصدة مدينة أخرى (بالصافي)</v>
          </cell>
          <cell r="G1224">
            <v>0</v>
          </cell>
          <cell r="H1224">
            <v>0</v>
          </cell>
          <cell r="I1224" t="str">
            <v>أصول متداولة</v>
          </cell>
          <cell r="J1224" t="str">
            <v>ذمم _ مارك انطوني روقي لازارو-4565</v>
          </cell>
          <cell r="K1224">
            <v>0</v>
          </cell>
          <cell r="L1224">
            <v>0</v>
          </cell>
          <cell r="M1224">
            <v>56415</v>
          </cell>
          <cell r="N1224">
            <v>56415</v>
          </cell>
          <cell r="O1224">
            <v>0</v>
          </cell>
          <cell r="P1224">
            <v>0</v>
          </cell>
          <cell r="Q1224">
            <v>0</v>
          </cell>
        </row>
        <row r="1225">
          <cell r="B1225">
            <v>203062103</v>
          </cell>
          <cell r="C1225" t="str">
            <v>أنظمة</v>
          </cell>
          <cell r="D1225" t="str">
            <v>المركز المالي</v>
          </cell>
          <cell r="E1225" t="str">
            <v>إلتزامات متداولة</v>
          </cell>
          <cell r="F1225" t="str">
            <v>مصاريف مستحقة وأرصدة دائنة أخرى</v>
          </cell>
          <cell r="G1225" t="str">
            <v>دائنون متنوعون</v>
          </cell>
          <cell r="H1225">
            <v>0</v>
          </cell>
          <cell r="I1225" t="str">
            <v>إلتزامات متداولة</v>
          </cell>
          <cell r="J1225" t="str">
            <v>ذمم _ ايمن ماجد ابراهيم السعدني_1147</v>
          </cell>
          <cell r="K1225">
            <v>0</v>
          </cell>
          <cell r="L1225">
            <v>0</v>
          </cell>
          <cell r="M1225">
            <v>6644</v>
          </cell>
          <cell r="N1225">
            <v>6644</v>
          </cell>
          <cell r="O1225">
            <v>0</v>
          </cell>
          <cell r="P1225">
            <v>0</v>
          </cell>
          <cell r="Q1225">
            <v>0</v>
          </cell>
        </row>
        <row r="1226">
          <cell r="B1226">
            <v>203062104</v>
          </cell>
          <cell r="C1226" t="str">
            <v>أنظمة</v>
          </cell>
          <cell r="D1226" t="str">
            <v>المركز المالي</v>
          </cell>
          <cell r="E1226" t="str">
            <v>أصول متداولة</v>
          </cell>
          <cell r="F1226" t="str">
            <v>مصاريف مقدمة وأرصدة مدينة أخرى (بالصافي)</v>
          </cell>
          <cell r="G1226">
            <v>0</v>
          </cell>
          <cell r="H1226">
            <v>0</v>
          </cell>
          <cell r="I1226" t="str">
            <v>أصول متداولة</v>
          </cell>
          <cell r="J1226" t="str">
            <v>ذمم _رأفت محمد عبد الوهاب صديق-1148</v>
          </cell>
          <cell r="K1226">
            <v>0</v>
          </cell>
          <cell r="L1226">
            <v>0</v>
          </cell>
          <cell r="M1226">
            <v>324693.41000000003</v>
          </cell>
          <cell r="N1226">
            <v>324693.41000000003</v>
          </cell>
          <cell r="O1226">
            <v>0</v>
          </cell>
          <cell r="P1226">
            <v>0</v>
          </cell>
          <cell r="Q1226">
            <v>0</v>
          </cell>
        </row>
        <row r="1227">
          <cell r="B1227">
            <v>203062106</v>
          </cell>
          <cell r="C1227" t="str">
            <v>أنظمة</v>
          </cell>
          <cell r="D1227" t="str">
            <v>المركز المالي</v>
          </cell>
          <cell r="E1227" t="str">
            <v>أصول متداولة</v>
          </cell>
          <cell r="F1227" t="str">
            <v>مصاريف مقدمة وأرصدة مدينة أخرى (بالصافي)</v>
          </cell>
          <cell r="G1227">
            <v>0</v>
          </cell>
          <cell r="H1227">
            <v>0</v>
          </cell>
          <cell r="I1227" t="str">
            <v>أصول متداولة</v>
          </cell>
          <cell r="J1227" t="str">
            <v>ذمم _ لال بهادور شوشداري_ 4568</v>
          </cell>
          <cell r="K1227">
            <v>0</v>
          </cell>
          <cell r="L1227">
            <v>0</v>
          </cell>
          <cell r="M1227">
            <v>23175</v>
          </cell>
          <cell r="N1227">
            <v>23175</v>
          </cell>
          <cell r="O1227">
            <v>0</v>
          </cell>
          <cell r="P1227">
            <v>0</v>
          </cell>
          <cell r="Q1227">
            <v>0</v>
          </cell>
        </row>
        <row r="1228">
          <cell r="B1228">
            <v>203062107</v>
          </cell>
          <cell r="C1228" t="str">
            <v>أنظمة</v>
          </cell>
          <cell r="D1228" t="str">
            <v>المركز المالي</v>
          </cell>
          <cell r="E1228" t="str">
            <v>أصول متداولة</v>
          </cell>
          <cell r="F1228" t="str">
            <v>مصاريف مقدمة وأرصدة مدينة أخرى (بالصافي)</v>
          </cell>
          <cell r="G1228">
            <v>0</v>
          </cell>
          <cell r="H1228">
            <v>0</v>
          </cell>
          <cell r="I1228" t="str">
            <v>أصول متداولة</v>
          </cell>
          <cell r="J1228" t="str">
            <v>ذمم _ تانكا بهادور روات _ 4569</v>
          </cell>
          <cell r="K1228">
            <v>0</v>
          </cell>
          <cell r="L1228">
            <v>0</v>
          </cell>
          <cell r="M1228">
            <v>21078</v>
          </cell>
          <cell r="N1228">
            <v>21078</v>
          </cell>
          <cell r="O1228">
            <v>0</v>
          </cell>
          <cell r="P1228">
            <v>0</v>
          </cell>
          <cell r="Q1228">
            <v>0</v>
          </cell>
        </row>
        <row r="1229">
          <cell r="B1229">
            <v>203062108</v>
          </cell>
          <cell r="C1229" t="str">
            <v>أنظمة</v>
          </cell>
          <cell r="D1229" t="str">
            <v>المركز المالي</v>
          </cell>
          <cell r="E1229" t="str">
            <v>أصول متداولة</v>
          </cell>
          <cell r="F1229" t="str">
            <v>مصاريف مقدمة وأرصدة مدينة أخرى (بالصافي)</v>
          </cell>
          <cell r="G1229">
            <v>0</v>
          </cell>
          <cell r="H1229">
            <v>0</v>
          </cell>
          <cell r="I1229" t="str">
            <v>أصول متداولة</v>
          </cell>
          <cell r="J1229" t="str">
            <v>ذمم _ جيتندرا دهامي _ 4570</v>
          </cell>
          <cell r="K1229">
            <v>0</v>
          </cell>
          <cell r="L1229">
            <v>0</v>
          </cell>
          <cell r="M1229">
            <v>18306</v>
          </cell>
          <cell r="N1229">
            <v>18306</v>
          </cell>
          <cell r="O1229">
            <v>0</v>
          </cell>
          <cell r="P1229">
            <v>0</v>
          </cell>
          <cell r="Q1229">
            <v>0</v>
          </cell>
        </row>
        <row r="1230">
          <cell r="B1230">
            <v>203062109</v>
          </cell>
          <cell r="C1230" t="str">
            <v>أنظمة</v>
          </cell>
          <cell r="D1230" t="str">
            <v>المركز المالي</v>
          </cell>
          <cell r="E1230" t="str">
            <v>أصول متداولة</v>
          </cell>
          <cell r="F1230" t="str">
            <v>مصاريف مقدمة وأرصدة مدينة أخرى (بالصافي)</v>
          </cell>
          <cell r="G1230">
            <v>0</v>
          </cell>
          <cell r="H1230">
            <v>0</v>
          </cell>
          <cell r="I1230" t="str">
            <v>أصول متداولة</v>
          </cell>
          <cell r="J1230" t="str">
            <v>ذمم _ بسرام ثاكور _ 4571</v>
          </cell>
          <cell r="K1230">
            <v>0</v>
          </cell>
          <cell r="L1230">
            <v>0</v>
          </cell>
          <cell r="M1230">
            <v>23753</v>
          </cell>
          <cell r="N1230">
            <v>23753</v>
          </cell>
          <cell r="O1230">
            <v>0</v>
          </cell>
          <cell r="P1230">
            <v>0</v>
          </cell>
          <cell r="Q1230">
            <v>0</v>
          </cell>
        </row>
        <row r="1231">
          <cell r="B1231">
            <v>203062110</v>
          </cell>
          <cell r="C1231" t="str">
            <v>أنظمة</v>
          </cell>
          <cell r="D1231" t="str">
            <v>المركز المالي</v>
          </cell>
          <cell r="E1231" t="str">
            <v>أصول متداولة</v>
          </cell>
          <cell r="F1231" t="str">
            <v>مصاريف مقدمة وأرصدة مدينة أخرى (بالصافي)</v>
          </cell>
          <cell r="G1231">
            <v>0</v>
          </cell>
          <cell r="H1231">
            <v>0</v>
          </cell>
          <cell r="I1231" t="str">
            <v>أصول متداولة</v>
          </cell>
          <cell r="J1231" t="str">
            <v>ذمم _ دارميندار دامي ثاور _ 4572</v>
          </cell>
          <cell r="K1231">
            <v>0</v>
          </cell>
          <cell r="L1231">
            <v>0</v>
          </cell>
          <cell r="M1231">
            <v>21167</v>
          </cell>
          <cell r="N1231">
            <v>21167</v>
          </cell>
          <cell r="O1231">
            <v>0</v>
          </cell>
          <cell r="P1231">
            <v>0</v>
          </cell>
          <cell r="Q1231">
            <v>0</v>
          </cell>
        </row>
        <row r="1232">
          <cell r="B1232">
            <v>203062112</v>
          </cell>
          <cell r="C1232" t="str">
            <v>أنظمة</v>
          </cell>
          <cell r="D1232" t="str">
            <v>المركز المالي</v>
          </cell>
          <cell r="E1232" t="str">
            <v>أصول متداولة</v>
          </cell>
          <cell r="F1232" t="str">
            <v>مصاريف مقدمة وأرصدة مدينة أخرى (بالصافي)</v>
          </cell>
          <cell r="G1232">
            <v>0</v>
          </cell>
          <cell r="H1232">
            <v>0</v>
          </cell>
          <cell r="I1232" t="str">
            <v>أصول متداولة</v>
          </cell>
          <cell r="J1232" t="str">
            <v>ذمم _ الفين يوسنج فالنسيا-4573</v>
          </cell>
          <cell r="K1232">
            <v>0</v>
          </cell>
          <cell r="L1232">
            <v>0</v>
          </cell>
          <cell r="M1232">
            <v>21136</v>
          </cell>
          <cell r="N1232">
            <v>21136</v>
          </cell>
          <cell r="O1232">
            <v>0</v>
          </cell>
          <cell r="P1232">
            <v>0</v>
          </cell>
          <cell r="Q1232">
            <v>0</v>
          </cell>
        </row>
        <row r="1233">
          <cell r="B1233">
            <v>203062114</v>
          </cell>
          <cell r="C1233" t="str">
            <v>أنظمة</v>
          </cell>
          <cell r="D1233" t="str">
            <v>المركز المالي</v>
          </cell>
          <cell r="E1233" t="str">
            <v>إلتزامات متداولة</v>
          </cell>
          <cell r="F1233" t="str">
            <v>مصاريف مستحقة وأرصدة دائنة أخرى</v>
          </cell>
          <cell r="G1233" t="str">
            <v>دائنون متنوعون</v>
          </cell>
          <cell r="H1233">
            <v>0</v>
          </cell>
          <cell r="I1233" t="str">
            <v>إلتزامات متداولة</v>
          </cell>
          <cell r="J1233" t="str">
            <v>ذمم _ حسام عبدالرحمن كرزون  _ 4567</v>
          </cell>
          <cell r="K1233">
            <v>0</v>
          </cell>
          <cell r="L1233">
            <v>0</v>
          </cell>
          <cell r="M1233">
            <v>9510</v>
          </cell>
          <cell r="N1233">
            <v>9510</v>
          </cell>
          <cell r="O1233">
            <v>0</v>
          </cell>
          <cell r="P1233">
            <v>0</v>
          </cell>
          <cell r="Q1233">
            <v>0</v>
          </cell>
        </row>
        <row r="1234">
          <cell r="B1234">
            <v>203062115</v>
          </cell>
          <cell r="C1234" t="str">
            <v>أنظمة</v>
          </cell>
          <cell r="D1234" t="str">
            <v>المركز المالي</v>
          </cell>
          <cell r="E1234" t="str">
            <v>أصول متداولة</v>
          </cell>
          <cell r="F1234" t="str">
            <v>مصاريف مقدمة وأرصدة مدينة أخرى (بالصافي)</v>
          </cell>
          <cell r="G1234">
            <v>0</v>
          </cell>
          <cell r="H1234">
            <v>0</v>
          </cell>
          <cell r="I1234" t="str">
            <v>أصول متداولة</v>
          </cell>
          <cell r="J1234" t="str">
            <v>ذمم _شكيب جاسم نجيب-1146</v>
          </cell>
          <cell r="K1234">
            <v>0</v>
          </cell>
          <cell r="L1234">
            <v>0</v>
          </cell>
          <cell r="M1234">
            <v>160123</v>
          </cell>
          <cell r="N1234">
            <v>160123</v>
          </cell>
          <cell r="O1234">
            <v>0</v>
          </cell>
          <cell r="P1234">
            <v>0</v>
          </cell>
          <cell r="Q1234">
            <v>0</v>
          </cell>
        </row>
        <row r="1235">
          <cell r="B1235">
            <v>203062117</v>
          </cell>
          <cell r="C1235" t="str">
            <v>أنظمة</v>
          </cell>
          <cell r="D1235" t="str">
            <v>المركز المالي</v>
          </cell>
          <cell r="E1235" t="str">
            <v>أصول متداولة</v>
          </cell>
          <cell r="F1235" t="str">
            <v>مصاريف مقدمة وأرصدة مدينة أخرى (بالصافي)</v>
          </cell>
          <cell r="G1235">
            <v>0</v>
          </cell>
          <cell r="H1235">
            <v>0</v>
          </cell>
          <cell r="I1235" t="str">
            <v>أصول متداولة</v>
          </cell>
          <cell r="J1235" t="str">
            <v>ذمم _ عبدالسلام احمد تسقيه _ 4574</v>
          </cell>
          <cell r="K1235">
            <v>0</v>
          </cell>
          <cell r="L1235">
            <v>0</v>
          </cell>
          <cell r="M1235">
            <v>10537</v>
          </cell>
          <cell r="N1235">
            <v>10537</v>
          </cell>
          <cell r="O1235">
            <v>0</v>
          </cell>
          <cell r="P1235">
            <v>0</v>
          </cell>
          <cell r="Q1235">
            <v>0</v>
          </cell>
        </row>
        <row r="1236">
          <cell r="B1236">
            <v>203062118</v>
          </cell>
          <cell r="C1236" t="str">
            <v>أنظمة</v>
          </cell>
          <cell r="D1236" t="str">
            <v>المركز المالي</v>
          </cell>
          <cell r="E1236" t="str">
            <v>إلتزامات متداولة</v>
          </cell>
          <cell r="F1236" t="str">
            <v>مصاريف مستحقة وأرصدة دائنة أخرى</v>
          </cell>
          <cell r="G1236" t="str">
            <v>دائنون متنوعون</v>
          </cell>
          <cell r="H1236">
            <v>0</v>
          </cell>
          <cell r="I1236" t="str">
            <v>إلتزامات متداولة</v>
          </cell>
          <cell r="J1236" t="str">
            <v>ذمم_محمد مجيد  مد ارشد -عماله خارجيه</v>
          </cell>
          <cell r="K1236">
            <v>0</v>
          </cell>
          <cell r="L1236">
            <v>0</v>
          </cell>
          <cell r="M1236">
            <v>67498</v>
          </cell>
          <cell r="N1236">
            <v>67498</v>
          </cell>
          <cell r="O1236">
            <v>0</v>
          </cell>
          <cell r="P1236">
            <v>0</v>
          </cell>
          <cell r="Q1236">
            <v>0</v>
          </cell>
        </row>
        <row r="1237">
          <cell r="B1237">
            <v>203062119</v>
          </cell>
          <cell r="C1237" t="str">
            <v>أنظمة</v>
          </cell>
          <cell r="D1237" t="str">
            <v>المركز المالي</v>
          </cell>
          <cell r="E1237" t="str">
            <v>أصول متداولة</v>
          </cell>
          <cell r="F1237" t="str">
            <v>مصاريف مقدمة وأرصدة مدينة أخرى (بالصافي)</v>
          </cell>
          <cell r="G1237">
            <v>0</v>
          </cell>
          <cell r="H1237">
            <v>0</v>
          </cell>
          <cell r="I1237" t="str">
            <v>أصول متداولة</v>
          </cell>
          <cell r="J1237" t="str">
            <v>ذمم _ سوزون خان _ 4576</v>
          </cell>
          <cell r="K1237">
            <v>0</v>
          </cell>
          <cell r="L1237">
            <v>0</v>
          </cell>
          <cell r="M1237">
            <v>21042</v>
          </cell>
          <cell r="N1237">
            <v>21042</v>
          </cell>
          <cell r="O1237">
            <v>0</v>
          </cell>
          <cell r="P1237">
            <v>0</v>
          </cell>
          <cell r="Q1237">
            <v>0</v>
          </cell>
        </row>
        <row r="1238">
          <cell r="B1238">
            <v>203062120</v>
          </cell>
          <cell r="C1238" t="str">
            <v>أنظمة</v>
          </cell>
          <cell r="D1238" t="str">
            <v>المركز المالي</v>
          </cell>
          <cell r="E1238" t="str">
            <v>أصول متداولة</v>
          </cell>
          <cell r="F1238" t="str">
            <v>مصاريف مقدمة وأرصدة مدينة أخرى (بالصافي)</v>
          </cell>
          <cell r="G1238">
            <v>0</v>
          </cell>
          <cell r="H1238">
            <v>0</v>
          </cell>
          <cell r="I1238" t="str">
            <v>أصول متداولة</v>
          </cell>
          <cell r="J1238" t="str">
            <v>ذمم _ دونالد بلداد جيريرو _ 4577</v>
          </cell>
          <cell r="K1238">
            <v>0</v>
          </cell>
          <cell r="L1238">
            <v>0</v>
          </cell>
          <cell r="M1238">
            <v>43294</v>
          </cell>
          <cell r="N1238">
            <v>43294</v>
          </cell>
          <cell r="O1238">
            <v>0</v>
          </cell>
          <cell r="P1238">
            <v>0</v>
          </cell>
          <cell r="Q1238">
            <v>0</v>
          </cell>
        </row>
        <row r="1239">
          <cell r="B1239">
            <v>203062121</v>
          </cell>
          <cell r="C1239" t="str">
            <v>أنظمة</v>
          </cell>
          <cell r="D1239" t="str">
            <v>المركز المالي</v>
          </cell>
          <cell r="E1239" t="str">
            <v>أصول متداولة</v>
          </cell>
          <cell r="F1239" t="str">
            <v>مصاريف مقدمة وأرصدة مدينة أخرى (بالصافي)</v>
          </cell>
          <cell r="G1239">
            <v>0</v>
          </cell>
          <cell r="H1239">
            <v>0</v>
          </cell>
          <cell r="I1239" t="str">
            <v>أصول متداولة</v>
          </cell>
          <cell r="J1239" t="str">
            <v>ذمم _ دانيلو جوجنو _ 4578</v>
          </cell>
          <cell r="K1239">
            <v>0</v>
          </cell>
          <cell r="L1239">
            <v>0</v>
          </cell>
          <cell r="M1239">
            <v>48883</v>
          </cell>
          <cell r="N1239">
            <v>48883</v>
          </cell>
          <cell r="O1239">
            <v>0</v>
          </cell>
          <cell r="P1239">
            <v>0</v>
          </cell>
          <cell r="Q1239">
            <v>0</v>
          </cell>
        </row>
        <row r="1240">
          <cell r="B1240">
            <v>203062122</v>
          </cell>
          <cell r="C1240" t="str">
            <v>أنظمة</v>
          </cell>
          <cell r="D1240" t="str">
            <v>المركز المالي</v>
          </cell>
          <cell r="E1240" t="str">
            <v>أصول متداولة</v>
          </cell>
          <cell r="F1240" t="str">
            <v>مصاريف مقدمة وأرصدة مدينة أخرى (بالصافي)</v>
          </cell>
          <cell r="G1240">
            <v>0</v>
          </cell>
          <cell r="H1240">
            <v>0</v>
          </cell>
          <cell r="I1240" t="str">
            <v>أصول متداولة</v>
          </cell>
          <cell r="J1240" t="str">
            <v>ذمم _ ريزالدى الاغاو _ 4579</v>
          </cell>
          <cell r="K1240">
            <v>0</v>
          </cell>
          <cell r="L1240">
            <v>0</v>
          </cell>
          <cell r="M1240">
            <v>52536</v>
          </cell>
          <cell r="N1240">
            <v>52536</v>
          </cell>
          <cell r="O1240">
            <v>0</v>
          </cell>
          <cell r="P1240">
            <v>0</v>
          </cell>
          <cell r="Q1240">
            <v>0</v>
          </cell>
        </row>
        <row r="1241">
          <cell r="B1241">
            <v>203062123</v>
          </cell>
          <cell r="C1241" t="str">
            <v>أنظمة</v>
          </cell>
          <cell r="D1241" t="str">
            <v>المركز المالي</v>
          </cell>
          <cell r="E1241" t="str">
            <v>أصول متداولة</v>
          </cell>
          <cell r="F1241" t="str">
            <v>مصاريف مقدمة وأرصدة مدينة أخرى (بالصافي)</v>
          </cell>
          <cell r="G1241">
            <v>0</v>
          </cell>
          <cell r="H1241">
            <v>0</v>
          </cell>
          <cell r="I1241" t="str">
            <v>أصول متداولة</v>
          </cell>
          <cell r="J1241" t="str">
            <v>ذمم _ محمد انس _ 4580</v>
          </cell>
          <cell r="K1241">
            <v>0</v>
          </cell>
          <cell r="L1241">
            <v>0</v>
          </cell>
          <cell r="M1241">
            <v>10191</v>
          </cell>
          <cell r="N1241">
            <v>10191</v>
          </cell>
          <cell r="O1241">
            <v>0</v>
          </cell>
          <cell r="P1241">
            <v>0</v>
          </cell>
          <cell r="Q1241">
            <v>0</v>
          </cell>
        </row>
        <row r="1242">
          <cell r="B1242">
            <v>203062124</v>
          </cell>
          <cell r="C1242" t="str">
            <v>أنظمة</v>
          </cell>
          <cell r="D1242" t="str">
            <v>المركز المالي</v>
          </cell>
          <cell r="E1242" t="str">
            <v>أصول متداولة</v>
          </cell>
          <cell r="F1242" t="str">
            <v>مصاريف مقدمة وأرصدة مدينة أخرى (بالصافي)</v>
          </cell>
          <cell r="G1242">
            <v>0</v>
          </cell>
          <cell r="H1242">
            <v>0</v>
          </cell>
          <cell r="I1242" t="str">
            <v>أصول متداولة</v>
          </cell>
          <cell r="J1242" t="str">
            <v>ذمم_ جنيد بوكودان عمير 1149</v>
          </cell>
          <cell r="K1242">
            <v>0</v>
          </cell>
          <cell r="L1242">
            <v>0</v>
          </cell>
          <cell r="M1242">
            <v>44346</v>
          </cell>
          <cell r="N1242">
            <v>44346</v>
          </cell>
          <cell r="O1242">
            <v>0</v>
          </cell>
          <cell r="P1242">
            <v>0</v>
          </cell>
          <cell r="Q1242">
            <v>0</v>
          </cell>
        </row>
        <row r="1243">
          <cell r="B1243">
            <v>203062125</v>
          </cell>
          <cell r="C1243" t="str">
            <v>أنظمة</v>
          </cell>
          <cell r="D1243" t="str">
            <v>المركز المالي</v>
          </cell>
          <cell r="E1243" t="str">
            <v>أصول متداولة</v>
          </cell>
          <cell r="F1243" t="str">
            <v>مصاريف مقدمة وأرصدة مدينة أخرى (بالصافي)</v>
          </cell>
          <cell r="G1243">
            <v>0</v>
          </cell>
          <cell r="H1243">
            <v>0</v>
          </cell>
          <cell r="I1243" t="str">
            <v>أصول متداولة</v>
          </cell>
          <cell r="J1243" t="str">
            <v>ذمم_ محمد الصادق امين صادق 1150</v>
          </cell>
          <cell r="K1243">
            <v>0</v>
          </cell>
          <cell r="L1243">
            <v>0</v>
          </cell>
          <cell r="M1243">
            <v>185016.41</v>
          </cell>
          <cell r="N1243">
            <v>185016.41</v>
          </cell>
          <cell r="O1243">
            <v>0</v>
          </cell>
          <cell r="P1243">
            <v>0</v>
          </cell>
          <cell r="Q1243">
            <v>0</v>
          </cell>
        </row>
        <row r="1244">
          <cell r="B1244">
            <v>203062126</v>
          </cell>
          <cell r="C1244" t="str">
            <v>أنظمة</v>
          </cell>
          <cell r="D1244" t="str">
            <v>المركز المالي</v>
          </cell>
          <cell r="E1244" t="str">
            <v>أصول متداولة</v>
          </cell>
          <cell r="F1244" t="str">
            <v>مصاريف مقدمة وأرصدة مدينة أخرى (بالصافي)</v>
          </cell>
          <cell r="G1244">
            <v>0</v>
          </cell>
          <cell r="H1244">
            <v>0</v>
          </cell>
          <cell r="I1244" t="str">
            <v>أصول متداولة</v>
          </cell>
          <cell r="J1244" t="str">
            <v>ذمم _ امير عبد العاطى طير البر _ 4575</v>
          </cell>
          <cell r="K1244">
            <v>0</v>
          </cell>
          <cell r="L1244">
            <v>0</v>
          </cell>
          <cell r="M1244">
            <v>63413</v>
          </cell>
          <cell r="N1244">
            <v>63413</v>
          </cell>
          <cell r="O1244">
            <v>0</v>
          </cell>
          <cell r="P1244">
            <v>0</v>
          </cell>
          <cell r="Q1244">
            <v>0</v>
          </cell>
        </row>
        <row r="1245">
          <cell r="B1245">
            <v>203062127</v>
          </cell>
          <cell r="C1245" t="str">
            <v>أنظمة</v>
          </cell>
          <cell r="D1245" t="str">
            <v>المركز المالي</v>
          </cell>
          <cell r="E1245" t="str">
            <v>أصول متداولة</v>
          </cell>
          <cell r="F1245" t="str">
            <v>مصاريف مقدمة وأرصدة مدينة أخرى (بالصافي)</v>
          </cell>
          <cell r="G1245">
            <v>0</v>
          </cell>
          <cell r="H1245">
            <v>0</v>
          </cell>
          <cell r="I1245" t="str">
            <v>أصول متداولة</v>
          </cell>
          <cell r="J1245" t="str">
            <v>ذمم _ رجب حسن حسن علوان _ 4581</v>
          </cell>
          <cell r="K1245">
            <v>0</v>
          </cell>
          <cell r="L1245">
            <v>0</v>
          </cell>
          <cell r="M1245">
            <v>47188</v>
          </cell>
          <cell r="N1245">
            <v>47188</v>
          </cell>
          <cell r="O1245">
            <v>0</v>
          </cell>
          <cell r="P1245">
            <v>0</v>
          </cell>
          <cell r="Q1245">
            <v>0</v>
          </cell>
        </row>
        <row r="1246">
          <cell r="B1246">
            <v>203062128</v>
          </cell>
          <cell r="C1246" t="str">
            <v>أنظمة</v>
          </cell>
          <cell r="D1246" t="str">
            <v>المركز المالي</v>
          </cell>
          <cell r="E1246" t="str">
            <v>أصول متداولة</v>
          </cell>
          <cell r="F1246" t="str">
            <v>مصاريف مقدمة وأرصدة مدينة أخرى (بالصافي)</v>
          </cell>
          <cell r="G1246">
            <v>0</v>
          </cell>
          <cell r="H1246">
            <v>0</v>
          </cell>
          <cell r="I1246" t="str">
            <v>أصول متداولة</v>
          </cell>
          <cell r="J1246" t="str">
            <v>ذمم _ محمد فؤاد سراج الدين _ 4582</v>
          </cell>
          <cell r="K1246">
            <v>0</v>
          </cell>
          <cell r="L1246">
            <v>0</v>
          </cell>
          <cell r="M1246">
            <v>67442</v>
          </cell>
          <cell r="N1246">
            <v>67442</v>
          </cell>
          <cell r="O1246">
            <v>0</v>
          </cell>
          <cell r="P1246">
            <v>0</v>
          </cell>
          <cell r="Q1246">
            <v>0</v>
          </cell>
        </row>
        <row r="1247">
          <cell r="B1247">
            <v>203062130</v>
          </cell>
          <cell r="C1247" t="str">
            <v>أنظمة</v>
          </cell>
          <cell r="D1247" t="str">
            <v>المركز المالي</v>
          </cell>
          <cell r="E1247" t="str">
            <v>أصول متداولة</v>
          </cell>
          <cell r="F1247" t="str">
            <v>مصاريف مقدمة وأرصدة مدينة أخرى (بالصافي)</v>
          </cell>
          <cell r="G1247">
            <v>0</v>
          </cell>
          <cell r="H1247">
            <v>0</v>
          </cell>
          <cell r="I1247" t="str">
            <v>أصول متداولة</v>
          </cell>
          <cell r="J1247" t="str">
            <v>ذمم _ شهادات حسين _ 4588</v>
          </cell>
          <cell r="K1247">
            <v>0</v>
          </cell>
          <cell r="L1247">
            <v>0</v>
          </cell>
          <cell r="M1247">
            <v>22219</v>
          </cell>
          <cell r="N1247">
            <v>22219</v>
          </cell>
          <cell r="O1247">
            <v>0</v>
          </cell>
          <cell r="P1247">
            <v>0</v>
          </cell>
          <cell r="Q1247">
            <v>0</v>
          </cell>
        </row>
        <row r="1248">
          <cell r="B1248">
            <v>203062131</v>
          </cell>
          <cell r="C1248" t="str">
            <v>أنظمة</v>
          </cell>
          <cell r="D1248" t="str">
            <v>المركز المالي</v>
          </cell>
          <cell r="E1248" t="str">
            <v>أصول متداولة</v>
          </cell>
          <cell r="F1248" t="str">
            <v>مصاريف مقدمة وأرصدة مدينة أخرى (بالصافي)</v>
          </cell>
          <cell r="G1248">
            <v>0</v>
          </cell>
          <cell r="H1248">
            <v>0</v>
          </cell>
          <cell r="I1248" t="str">
            <v>أصول متداولة</v>
          </cell>
          <cell r="J1248" t="str">
            <v>ذمم _ جاهر اقبال _ 4589</v>
          </cell>
          <cell r="K1248">
            <v>0</v>
          </cell>
          <cell r="L1248">
            <v>0</v>
          </cell>
          <cell r="M1248">
            <v>22595</v>
          </cell>
          <cell r="N1248">
            <v>22595</v>
          </cell>
          <cell r="O1248">
            <v>0</v>
          </cell>
          <cell r="P1248">
            <v>0</v>
          </cell>
          <cell r="Q1248">
            <v>0</v>
          </cell>
        </row>
        <row r="1249">
          <cell r="B1249">
            <v>203062132</v>
          </cell>
          <cell r="C1249" t="str">
            <v>أنظمة</v>
          </cell>
          <cell r="D1249" t="str">
            <v>المركز المالي</v>
          </cell>
          <cell r="E1249" t="str">
            <v>أصول متداولة</v>
          </cell>
          <cell r="F1249" t="str">
            <v>مصاريف مقدمة وأرصدة مدينة أخرى (بالصافي)</v>
          </cell>
          <cell r="G1249">
            <v>0</v>
          </cell>
          <cell r="H1249">
            <v>0</v>
          </cell>
          <cell r="I1249" t="str">
            <v>أصول متداولة</v>
          </cell>
          <cell r="J1249" t="str">
            <v>ذمم _ محمد عاشق _ 4587</v>
          </cell>
          <cell r="K1249">
            <v>0</v>
          </cell>
          <cell r="L1249">
            <v>0</v>
          </cell>
          <cell r="M1249">
            <v>23213</v>
          </cell>
          <cell r="N1249">
            <v>23213</v>
          </cell>
          <cell r="O1249">
            <v>0</v>
          </cell>
          <cell r="P1249">
            <v>0</v>
          </cell>
          <cell r="Q1249">
            <v>0</v>
          </cell>
        </row>
        <row r="1250">
          <cell r="B1250">
            <v>203062133</v>
          </cell>
          <cell r="C1250" t="str">
            <v>أنظمة</v>
          </cell>
          <cell r="D1250" t="str">
            <v>المركز المالي</v>
          </cell>
          <cell r="E1250" t="str">
            <v>أصول متداولة</v>
          </cell>
          <cell r="F1250" t="str">
            <v>مصاريف مقدمة وأرصدة مدينة أخرى (بالصافي)</v>
          </cell>
          <cell r="G1250">
            <v>0</v>
          </cell>
          <cell r="H1250">
            <v>0</v>
          </cell>
          <cell r="I1250" t="str">
            <v>أصول متداولة</v>
          </cell>
          <cell r="J1250" t="str">
            <v>ذمم _ محمود احمد غنيم_4585</v>
          </cell>
          <cell r="K1250">
            <v>0</v>
          </cell>
          <cell r="L1250">
            <v>0</v>
          </cell>
          <cell r="M1250">
            <v>74388</v>
          </cell>
          <cell r="N1250">
            <v>74388</v>
          </cell>
          <cell r="O1250">
            <v>0</v>
          </cell>
          <cell r="P1250">
            <v>0</v>
          </cell>
          <cell r="Q1250">
            <v>0</v>
          </cell>
        </row>
        <row r="1251">
          <cell r="B1251">
            <v>203062134</v>
          </cell>
          <cell r="C1251" t="str">
            <v>أنظمة</v>
          </cell>
          <cell r="D1251" t="str">
            <v>المركز المالي</v>
          </cell>
          <cell r="E1251" t="str">
            <v>أصول متداولة</v>
          </cell>
          <cell r="F1251" t="str">
            <v>مصاريف مقدمة وأرصدة مدينة أخرى (بالصافي)</v>
          </cell>
          <cell r="G1251">
            <v>0</v>
          </cell>
          <cell r="H1251">
            <v>0</v>
          </cell>
          <cell r="I1251" t="str">
            <v>أصول متداولة</v>
          </cell>
          <cell r="J1251" t="str">
            <v>ذمم_ تميم محمد عبده النشرتى 4583</v>
          </cell>
          <cell r="K1251">
            <v>0</v>
          </cell>
          <cell r="L1251">
            <v>0</v>
          </cell>
          <cell r="M1251">
            <v>1620</v>
          </cell>
          <cell r="N1251">
            <v>1620</v>
          </cell>
          <cell r="O1251">
            <v>0</v>
          </cell>
          <cell r="P1251">
            <v>0</v>
          </cell>
          <cell r="Q1251">
            <v>0</v>
          </cell>
        </row>
        <row r="1252">
          <cell r="B1252">
            <v>203062135</v>
          </cell>
          <cell r="C1252" t="str">
            <v>أنظمة</v>
          </cell>
          <cell r="D1252" t="str">
            <v>المركز المالي</v>
          </cell>
          <cell r="E1252" t="str">
            <v>أصول متداولة</v>
          </cell>
          <cell r="F1252" t="str">
            <v>مصاريف مقدمة وأرصدة مدينة أخرى (بالصافي)</v>
          </cell>
          <cell r="G1252">
            <v>0</v>
          </cell>
          <cell r="H1252">
            <v>0</v>
          </cell>
          <cell r="I1252" t="str">
            <v>أصول متداولة</v>
          </cell>
          <cell r="J1252" t="str">
            <v>ذمم_محمد لطفى محمد مصطفى_4584</v>
          </cell>
          <cell r="K1252">
            <v>0</v>
          </cell>
          <cell r="L1252">
            <v>0</v>
          </cell>
          <cell r="M1252">
            <v>4876</v>
          </cell>
          <cell r="N1252">
            <v>4876</v>
          </cell>
          <cell r="O1252">
            <v>0</v>
          </cell>
          <cell r="P1252">
            <v>0</v>
          </cell>
          <cell r="Q1252">
            <v>0</v>
          </cell>
        </row>
        <row r="1253">
          <cell r="B1253">
            <v>203062136</v>
          </cell>
          <cell r="C1253" t="str">
            <v>أنظمة</v>
          </cell>
          <cell r="D1253" t="str">
            <v>المركز المالي</v>
          </cell>
          <cell r="E1253" t="str">
            <v>أصول متداولة</v>
          </cell>
          <cell r="F1253" t="str">
            <v>مصاريف مقدمة وأرصدة مدينة أخرى (بالصافي)</v>
          </cell>
          <cell r="G1253">
            <v>0</v>
          </cell>
          <cell r="H1253">
            <v>0</v>
          </cell>
          <cell r="I1253" t="str">
            <v>أصول متداولة</v>
          </cell>
          <cell r="J1253" t="str">
            <v>ذمم_ برنا بهادور جورونج 4596</v>
          </cell>
          <cell r="K1253">
            <v>0</v>
          </cell>
          <cell r="L1253">
            <v>0</v>
          </cell>
          <cell r="M1253">
            <v>23418</v>
          </cell>
          <cell r="N1253">
            <v>23418</v>
          </cell>
          <cell r="O1253">
            <v>0</v>
          </cell>
          <cell r="P1253">
            <v>0</v>
          </cell>
          <cell r="Q1253">
            <v>0</v>
          </cell>
        </row>
        <row r="1254">
          <cell r="B1254">
            <v>203062137</v>
          </cell>
          <cell r="C1254" t="str">
            <v>أنظمة</v>
          </cell>
          <cell r="D1254" t="str">
            <v>المركز المالي</v>
          </cell>
          <cell r="E1254" t="str">
            <v>أصول متداولة</v>
          </cell>
          <cell r="F1254" t="str">
            <v>مصاريف مقدمة وأرصدة مدينة أخرى (بالصافي)</v>
          </cell>
          <cell r="G1254">
            <v>0</v>
          </cell>
          <cell r="H1254">
            <v>0</v>
          </cell>
          <cell r="I1254" t="str">
            <v>أصول متداولة</v>
          </cell>
          <cell r="J1254" t="str">
            <v>ذمم_ سومان بولون 4598</v>
          </cell>
          <cell r="K1254">
            <v>0</v>
          </cell>
          <cell r="L1254">
            <v>0</v>
          </cell>
          <cell r="M1254">
            <v>22660</v>
          </cell>
          <cell r="N1254">
            <v>22660</v>
          </cell>
          <cell r="O1254">
            <v>0</v>
          </cell>
          <cell r="P1254">
            <v>0</v>
          </cell>
          <cell r="Q1254">
            <v>0</v>
          </cell>
        </row>
        <row r="1255">
          <cell r="B1255">
            <v>203062138</v>
          </cell>
          <cell r="C1255" t="str">
            <v>أنظمة</v>
          </cell>
          <cell r="D1255" t="str">
            <v>المركز المالي</v>
          </cell>
          <cell r="E1255" t="str">
            <v>أصول متداولة</v>
          </cell>
          <cell r="F1255" t="str">
            <v>مصاريف مقدمة وأرصدة مدينة أخرى (بالصافي)</v>
          </cell>
          <cell r="G1255">
            <v>0</v>
          </cell>
          <cell r="H1255">
            <v>0</v>
          </cell>
          <cell r="I1255" t="str">
            <v>أصول متداولة</v>
          </cell>
          <cell r="J1255" t="str">
            <v>ذمم_ رام شاندرا ثارو 4591</v>
          </cell>
          <cell r="K1255">
            <v>0</v>
          </cell>
          <cell r="L1255">
            <v>0</v>
          </cell>
          <cell r="M1255">
            <v>22830</v>
          </cell>
          <cell r="N1255">
            <v>22830</v>
          </cell>
          <cell r="O1255">
            <v>0</v>
          </cell>
          <cell r="P1255">
            <v>0</v>
          </cell>
          <cell r="Q1255">
            <v>0</v>
          </cell>
        </row>
        <row r="1256">
          <cell r="B1256">
            <v>203062139</v>
          </cell>
          <cell r="C1256" t="str">
            <v>أنظمة</v>
          </cell>
          <cell r="D1256" t="str">
            <v>المركز المالي</v>
          </cell>
          <cell r="E1256" t="str">
            <v>أصول متداولة</v>
          </cell>
          <cell r="F1256" t="str">
            <v>مصاريف مقدمة وأرصدة مدينة أخرى (بالصافي)</v>
          </cell>
          <cell r="G1256">
            <v>0</v>
          </cell>
          <cell r="H1256">
            <v>0</v>
          </cell>
          <cell r="I1256" t="str">
            <v>أصول متداولة</v>
          </cell>
          <cell r="J1256" t="str">
            <v>ذمم_ تيج بهادور باسنيت 4595</v>
          </cell>
          <cell r="K1256">
            <v>0</v>
          </cell>
          <cell r="L1256">
            <v>0</v>
          </cell>
          <cell r="M1256">
            <v>22750</v>
          </cell>
          <cell r="N1256">
            <v>22750</v>
          </cell>
          <cell r="O1256">
            <v>0</v>
          </cell>
          <cell r="P1256">
            <v>0</v>
          </cell>
          <cell r="Q1256">
            <v>0</v>
          </cell>
        </row>
        <row r="1257">
          <cell r="B1257">
            <v>203062140</v>
          </cell>
          <cell r="C1257" t="str">
            <v>أنظمة</v>
          </cell>
          <cell r="D1257" t="str">
            <v>المركز المالي</v>
          </cell>
          <cell r="E1257" t="str">
            <v>أصول متداولة</v>
          </cell>
          <cell r="F1257" t="str">
            <v>مصاريف مقدمة وأرصدة مدينة أخرى (بالصافي)</v>
          </cell>
          <cell r="G1257">
            <v>0</v>
          </cell>
          <cell r="H1257">
            <v>0</v>
          </cell>
          <cell r="I1257" t="str">
            <v>أصول متداولة</v>
          </cell>
          <cell r="J1257" t="str">
            <v>ذمم_ راجيش ثارو 4605</v>
          </cell>
          <cell r="K1257">
            <v>0</v>
          </cell>
          <cell r="L1257">
            <v>0</v>
          </cell>
          <cell r="M1257">
            <v>23045</v>
          </cell>
          <cell r="N1257">
            <v>23045</v>
          </cell>
          <cell r="O1257">
            <v>0</v>
          </cell>
          <cell r="P1257">
            <v>0</v>
          </cell>
          <cell r="Q1257">
            <v>0</v>
          </cell>
        </row>
        <row r="1258">
          <cell r="B1258">
            <v>203062141</v>
          </cell>
          <cell r="C1258" t="str">
            <v>أنظمة</v>
          </cell>
          <cell r="D1258" t="str">
            <v>المركز المالي</v>
          </cell>
          <cell r="E1258" t="str">
            <v>أصول متداولة</v>
          </cell>
          <cell r="F1258" t="str">
            <v>مصاريف مقدمة وأرصدة مدينة أخرى (بالصافي)</v>
          </cell>
          <cell r="G1258">
            <v>0</v>
          </cell>
          <cell r="H1258">
            <v>0</v>
          </cell>
          <cell r="I1258" t="str">
            <v>أصول متداولة</v>
          </cell>
          <cell r="J1258" t="str">
            <v>ذمم_ ناريش كومار رابيداس 4592</v>
          </cell>
          <cell r="K1258">
            <v>0</v>
          </cell>
          <cell r="L1258">
            <v>0</v>
          </cell>
          <cell r="M1258">
            <v>21862</v>
          </cell>
          <cell r="N1258">
            <v>21862</v>
          </cell>
          <cell r="O1258">
            <v>0</v>
          </cell>
          <cell r="P1258">
            <v>0</v>
          </cell>
          <cell r="Q1258">
            <v>0</v>
          </cell>
        </row>
        <row r="1259">
          <cell r="B1259">
            <v>203062142</v>
          </cell>
          <cell r="C1259" t="str">
            <v>أنظمة</v>
          </cell>
          <cell r="D1259" t="str">
            <v>المركز المالي</v>
          </cell>
          <cell r="E1259" t="str">
            <v>أصول متداولة</v>
          </cell>
          <cell r="F1259" t="str">
            <v>مصاريف مقدمة وأرصدة مدينة أخرى (بالصافي)</v>
          </cell>
          <cell r="G1259">
            <v>0</v>
          </cell>
          <cell r="H1259">
            <v>0</v>
          </cell>
          <cell r="I1259" t="str">
            <v>أصول متداولة</v>
          </cell>
          <cell r="J1259" t="str">
            <v>ذمم_ براهامديف ماهاتو 4599</v>
          </cell>
          <cell r="K1259">
            <v>0</v>
          </cell>
          <cell r="L1259">
            <v>0</v>
          </cell>
          <cell r="M1259">
            <v>20016</v>
          </cell>
          <cell r="N1259">
            <v>20016</v>
          </cell>
          <cell r="O1259">
            <v>0</v>
          </cell>
          <cell r="P1259">
            <v>0</v>
          </cell>
          <cell r="Q1259">
            <v>0</v>
          </cell>
        </row>
        <row r="1260">
          <cell r="B1260">
            <v>203062143</v>
          </cell>
          <cell r="C1260" t="str">
            <v>أنظمة</v>
          </cell>
          <cell r="D1260" t="str">
            <v>المركز المالي</v>
          </cell>
          <cell r="E1260" t="str">
            <v>أصول متداولة</v>
          </cell>
          <cell r="F1260" t="str">
            <v>مصاريف مقدمة وأرصدة مدينة أخرى (بالصافي)</v>
          </cell>
          <cell r="G1260">
            <v>0</v>
          </cell>
          <cell r="H1260">
            <v>0</v>
          </cell>
          <cell r="I1260" t="str">
            <v>أصول متداولة</v>
          </cell>
          <cell r="J1260" t="str">
            <v>ذمم_ كيم بهادور داندى 4604</v>
          </cell>
          <cell r="K1260">
            <v>0</v>
          </cell>
          <cell r="L1260">
            <v>0</v>
          </cell>
          <cell r="M1260">
            <v>22164</v>
          </cell>
          <cell r="N1260">
            <v>22164</v>
          </cell>
          <cell r="O1260">
            <v>0</v>
          </cell>
          <cell r="P1260">
            <v>0</v>
          </cell>
          <cell r="Q1260">
            <v>0</v>
          </cell>
        </row>
        <row r="1261">
          <cell r="B1261">
            <v>203062144</v>
          </cell>
          <cell r="C1261" t="str">
            <v>أنظمة</v>
          </cell>
          <cell r="D1261" t="str">
            <v>المركز المالي</v>
          </cell>
          <cell r="E1261" t="str">
            <v>أصول متداولة</v>
          </cell>
          <cell r="F1261" t="str">
            <v>مصاريف مقدمة وأرصدة مدينة أخرى (بالصافي)</v>
          </cell>
          <cell r="G1261">
            <v>0</v>
          </cell>
          <cell r="H1261">
            <v>0</v>
          </cell>
          <cell r="I1261" t="str">
            <v>أصول متداولة</v>
          </cell>
          <cell r="J1261" t="str">
            <v>ذمم_ نورول هدى خان 4597</v>
          </cell>
          <cell r="K1261">
            <v>0</v>
          </cell>
          <cell r="L1261">
            <v>0</v>
          </cell>
          <cell r="M1261">
            <v>21427</v>
          </cell>
          <cell r="N1261">
            <v>21427</v>
          </cell>
          <cell r="O1261">
            <v>0</v>
          </cell>
          <cell r="P1261">
            <v>0</v>
          </cell>
          <cell r="Q1261">
            <v>0</v>
          </cell>
        </row>
        <row r="1262">
          <cell r="B1262">
            <v>203062145</v>
          </cell>
          <cell r="C1262" t="str">
            <v>أنظمة</v>
          </cell>
          <cell r="D1262" t="str">
            <v>المركز المالي</v>
          </cell>
          <cell r="E1262" t="str">
            <v>أصول متداولة</v>
          </cell>
          <cell r="F1262" t="str">
            <v>مصاريف مقدمة وأرصدة مدينة أخرى (بالصافي)</v>
          </cell>
          <cell r="G1262">
            <v>0</v>
          </cell>
          <cell r="H1262">
            <v>0</v>
          </cell>
          <cell r="I1262" t="str">
            <v>أصول متداولة</v>
          </cell>
          <cell r="J1262" t="str">
            <v>ذمم_ ميجا راج ك سي 4603</v>
          </cell>
          <cell r="K1262">
            <v>0</v>
          </cell>
          <cell r="L1262">
            <v>0</v>
          </cell>
          <cell r="M1262">
            <v>21181</v>
          </cell>
          <cell r="N1262">
            <v>21181</v>
          </cell>
          <cell r="O1262">
            <v>0</v>
          </cell>
          <cell r="P1262">
            <v>0</v>
          </cell>
          <cell r="Q1262">
            <v>0</v>
          </cell>
        </row>
        <row r="1263">
          <cell r="B1263">
            <v>203062146</v>
          </cell>
          <cell r="C1263" t="str">
            <v>أنظمة</v>
          </cell>
          <cell r="D1263" t="str">
            <v>المركز المالي</v>
          </cell>
          <cell r="E1263" t="str">
            <v>أصول متداولة</v>
          </cell>
          <cell r="F1263" t="str">
            <v>مصاريف مقدمة وأرصدة مدينة أخرى (بالصافي)</v>
          </cell>
          <cell r="G1263">
            <v>0</v>
          </cell>
          <cell r="H1263">
            <v>0</v>
          </cell>
          <cell r="I1263" t="str">
            <v>أصول متداولة</v>
          </cell>
          <cell r="J1263" t="str">
            <v>ذمم_ براين كومار شودارى 4602</v>
          </cell>
          <cell r="K1263">
            <v>0</v>
          </cell>
          <cell r="L1263">
            <v>0</v>
          </cell>
          <cell r="M1263">
            <v>22063</v>
          </cell>
          <cell r="N1263">
            <v>22063</v>
          </cell>
          <cell r="O1263">
            <v>0</v>
          </cell>
          <cell r="P1263">
            <v>0</v>
          </cell>
          <cell r="Q1263">
            <v>0</v>
          </cell>
        </row>
        <row r="1264">
          <cell r="B1264">
            <v>203062147</v>
          </cell>
          <cell r="C1264" t="str">
            <v>أنظمة</v>
          </cell>
          <cell r="D1264" t="str">
            <v>المركز المالي</v>
          </cell>
          <cell r="E1264" t="str">
            <v>أصول متداولة</v>
          </cell>
          <cell r="F1264" t="str">
            <v>مصاريف مقدمة وأرصدة مدينة أخرى (بالصافي)</v>
          </cell>
          <cell r="G1264">
            <v>0</v>
          </cell>
          <cell r="H1264">
            <v>0</v>
          </cell>
          <cell r="I1264" t="str">
            <v>أصول متداولة</v>
          </cell>
          <cell r="J1264" t="str">
            <v>ذمم_  ريم بهادور اولى 4593</v>
          </cell>
          <cell r="K1264">
            <v>0</v>
          </cell>
          <cell r="L1264">
            <v>0</v>
          </cell>
          <cell r="M1264">
            <v>21590</v>
          </cell>
          <cell r="N1264">
            <v>21590</v>
          </cell>
          <cell r="O1264">
            <v>0</v>
          </cell>
          <cell r="P1264">
            <v>0</v>
          </cell>
          <cell r="Q1264">
            <v>0</v>
          </cell>
        </row>
        <row r="1265">
          <cell r="B1265">
            <v>203062148</v>
          </cell>
          <cell r="C1265" t="str">
            <v>أنظمة</v>
          </cell>
          <cell r="D1265" t="str">
            <v>المركز المالي</v>
          </cell>
          <cell r="E1265" t="str">
            <v>أصول متداولة</v>
          </cell>
          <cell r="F1265" t="str">
            <v>مصاريف مقدمة وأرصدة مدينة أخرى (بالصافي)</v>
          </cell>
          <cell r="G1265">
            <v>0</v>
          </cell>
          <cell r="H1265">
            <v>0</v>
          </cell>
          <cell r="I1265" t="str">
            <v>أصول متداولة</v>
          </cell>
          <cell r="J1265" t="str">
            <v>ذمم_ ساتروهان ملاح 4601</v>
          </cell>
          <cell r="K1265">
            <v>0</v>
          </cell>
          <cell r="L1265">
            <v>0</v>
          </cell>
          <cell r="M1265">
            <v>23008</v>
          </cell>
          <cell r="N1265">
            <v>23008</v>
          </cell>
          <cell r="O1265">
            <v>0</v>
          </cell>
          <cell r="P1265">
            <v>0</v>
          </cell>
          <cell r="Q1265">
            <v>0</v>
          </cell>
        </row>
        <row r="1266">
          <cell r="B1266">
            <v>203062149</v>
          </cell>
          <cell r="C1266" t="str">
            <v>أنظمة</v>
          </cell>
          <cell r="D1266" t="str">
            <v>المركز المالي</v>
          </cell>
          <cell r="E1266" t="str">
            <v>أصول متداولة</v>
          </cell>
          <cell r="F1266" t="str">
            <v>مصاريف مقدمة وأرصدة مدينة أخرى (بالصافي)</v>
          </cell>
          <cell r="G1266">
            <v>0</v>
          </cell>
          <cell r="H1266">
            <v>0</v>
          </cell>
          <cell r="I1266" t="str">
            <v>أصول متداولة</v>
          </cell>
          <cell r="J1266" t="str">
            <v>ذمم_ مانوج براجا 4594</v>
          </cell>
          <cell r="K1266">
            <v>0</v>
          </cell>
          <cell r="L1266">
            <v>0</v>
          </cell>
          <cell r="M1266">
            <v>21667</v>
          </cell>
          <cell r="N1266">
            <v>21667</v>
          </cell>
          <cell r="O1266">
            <v>0</v>
          </cell>
          <cell r="P1266">
            <v>0</v>
          </cell>
          <cell r="Q1266">
            <v>0</v>
          </cell>
        </row>
        <row r="1267">
          <cell r="B1267">
            <v>203062150</v>
          </cell>
          <cell r="C1267" t="str">
            <v>أنظمة</v>
          </cell>
          <cell r="D1267" t="str">
            <v>المركز المالي</v>
          </cell>
          <cell r="E1267" t="str">
            <v>أصول متداولة</v>
          </cell>
          <cell r="F1267" t="str">
            <v>مصاريف مقدمة وأرصدة مدينة أخرى (بالصافي)</v>
          </cell>
          <cell r="G1267">
            <v>0</v>
          </cell>
          <cell r="H1267">
            <v>0</v>
          </cell>
          <cell r="I1267" t="str">
            <v>أصول متداولة</v>
          </cell>
          <cell r="J1267" t="str">
            <v>ذمم_ رام بهادور هجره 4600</v>
          </cell>
          <cell r="K1267">
            <v>0</v>
          </cell>
          <cell r="L1267">
            <v>0</v>
          </cell>
          <cell r="M1267">
            <v>21876</v>
          </cell>
          <cell r="N1267">
            <v>21876</v>
          </cell>
          <cell r="O1267">
            <v>0</v>
          </cell>
          <cell r="P1267">
            <v>0</v>
          </cell>
          <cell r="Q1267">
            <v>0</v>
          </cell>
        </row>
        <row r="1268">
          <cell r="B1268">
            <v>203062151</v>
          </cell>
          <cell r="C1268" t="str">
            <v>أنظمة</v>
          </cell>
          <cell r="D1268" t="str">
            <v>المركز المالي</v>
          </cell>
          <cell r="E1268" t="str">
            <v>أصول متداولة</v>
          </cell>
          <cell r="F1268" t="str">
            <v>مصاريف مقدمة وأرصدة مدينة أخرى (بالصافي)</v>
          </cell>
          <cell r="G1268">
            <v>0</v>
          </cell>
          <cell r="H1268">
            <v>0</v>
          </cell>
          <cell r="I1268" t="str">
            <v>أصول متداولة</v>
          </cell>
          <cell r="J1268" t="str">
            <v>ذمم_ هم بهادور ثارو 4590</v>
          </cell>
          <cell r="K1268">
            <v>0</v>
          </cell>
          <cell r="L1268">
            <v>0</v>
          </cell>
          <cell r="M1268">
            <v>22359</v>
          </cell>
          <cell r="N1268">
            <v>22359</v>
          </cell>
          <cell r="O1268">
            <v>0</v>
          </cell>
          <cell r="P1268">
            <v>0</v>
          </cell>
          <cell r="Q1268">
            <v>0</v>
          </cell>
        </row>
        <row r="1269">
          <cell r="B1269">
            <v>203062152</v>
          </cell>
          <cell r="C1269" t="str">
            <v>أنظمة</v>
          </cell>
          <cell r="D1269" t="str">
            <v>المركز المالي</v>
          </cell>
          <cell r="E1269" t="str">
            <v>أصول متداولة</v>
          </cell>
          <cell r="F1269" t="str">
            <v>مصاريف مقدمة وأرصدة مدينة أخرى (بالصافي)</v>
          </cell>
          <cell r="G1269">
            <v>0</v>
          </cell>
          <cell r="H1269">
            <v>0</v>
          </cell>
          <cell r="I1269" t="str">
            <v>أصول متداولة</v>
          </cell>
          <cell r="J1269" t="str">
            <v>ذمم_ محمد مؤمن حسين  4607</v>
          </cell>
          <cell r="K1269">
            <v>0</v>
          </cell>
          <cell r="L1269">
            <v>0</v>
          </cell>
          <cell r="M1269">
            <v>22122</v>
          </cell>
          <cell r="N1269">
            <v>22122</v>
          </cell>
          <cell r="O1269">
            <v>0</v>
          </cell>
          <cell r="P1269">
            <v>0</v>
          </cell>
          <cell r="Q1269">
            <v>0</v>
          </cell>
        </row>
        <row r="1270">
          <cell r="B1270">
            <v>203062153</v>
          </cell>
          <cell r="C1270" t="str">
            <v>أنظمة</v>
          </cell>
          <cell r="D1270" t="str">
            <v>المركز المالي</v>
          </cell>
          <cell r="E1270" t="str">
            <v>أصول متداولة</v>
          </cell>
          <cell r="F1270" t="str">
            <v>مصاريف مقدمة وأرصدة مدينة أخرى (بالصافي)</v>
          </cell>
          <cell r="G1270">
            <v>0</v>
          </cell>
          <cell r="H1270">
            <v>0</v>
          </cell>
          <cell r="I1270" t="str">
            <v>أصول متداولة</v>
          </cell>
          <cell r="J1270" t="str">
            <v>ذمم _ جورج سانشيز امارو_4611</v>
          </cell>
          <cell r="K1270">
            <v>0</v>
          </cell>
          <cell r="L1270">
            <v>0</v>
          </cell>
          <cell r="M1270">
            <v>45853</v>
          </cell>
          <cell r="N1270">
            <v>45853</v>
          </cell>
          <cell r="O1270">
            <v>0</v>
          </cell>
          <cell r="P1270">
            <v>0</v>
          </cell>
          <cell r="Q1270">
            <v>0</v>
          </cell>
        </row>
        <row r="1271">
          <cell r="B1271">
            <v>203062154</v>
          </cell>
          <cell r="C1271" t="str">
            <v>أنظمة</v>
          </cell>
          <cell r="D1271" t="str">
            <v>المركز المالي</v>
          </cell>
          <cell r="E1271" t="str">
            <v>أصول متداولة</v>
          </cell>
          <cell r="F1271" t="str">
            <v>مصاريف مقدمة وأرصدة مدينة أخرى (بالصافي)</v>
          </cell>
          <cell r="G1271">
            <v>0</v>
          </cell>
          <cell r="H1271">
            <v>0</v>
          </cell>
          <cell r="I1271" t="str">
            <v>أصول متداولة</v>
          </cell>
          <cell r="J1271" t="str">
            <v>ذمم _ الدرين اليجو رانادا_1152</v>
          </cell>
          <cell r="K1271">
            <v>0</v>
          </cell>
          <cell r="L1271">
            <v>0</v>
          </cell>
          <cell r="M1271">
            <v>119601</v>
          </cell>
          <cell r="N1271">
            <v>119601</v>
          </cell>
          <cell r="O1271">
            <v>0</v>
          </cell>
          <cell r="P1271">
            <v>0</v>
          </cell>
          <cell r="Q1271">
            <v>0</v>
          </cell>
        </row>
        <row r="1272">
          <cell r="B1272">
            <v>203062155</v>
          </cell>
          <cell r="C1272" t="str">
            <v>أنظمة</v>
          </cell>
          <cell r="D1272" t="str">
            <v>المركز المالي</v>
          </cell>
          <cell r="E1272" t="str">
            <v>إلتزامات متداولة</v>
          </cell>
          <cell r="F1272" t="str">
            <v>مصاريف مستحقة وأرصدة دائنة أخرى</v>
          </cell>
          <cell r="G1272" t="str">
            <v>دائنون متنوعون</v>
          </cell>
          <cell r="H1272">
            <v>0</v>
          </cell>
          <cell r="I1272" t="str">
            <v>إلتزامات متداولة</v>
          </cell>
          <cell r="J1272" t="str">
            <v>ذمم _اوزول رابونجيشي -4612</v>
          </cell>
          <cell r="K1272">
            <v>0</v>
          </cell>
          <cell r="L1272">
            <v>0</v>
          </cell>
          <cell r="M1272">
            <v>13568</v>
          </cell>
          <cell r="N1272">
            <v>13568</v>
          </cell>
          <cell r="O1272">
            <v>0</v>
          </cell>
          <cell r="P1272">
            <v>0</v>
          </cell>
          <cell r="Q1272">
            <v>0</v>
          </cell>
        </row>
        <row r="1273">
          <cell r="B1273">
            <v>203062156</v>
          </cell>
          <cell r="C1273" t="str">
            <v>أنظمة</v>
          </cell>
          <cell r="D1273" t="str">
            <v>المركز المالي</v>
          </cell>
          <cell r="E1273" t="str">
            <v>أصول متداولة</v>
          </cell>
          <cell r="F1273" t="str">
            <v>مصاريف مقدمة وأرصدة مدينة أخرى (بالصافي)</v>
          </cell>
          <cell r="G1273">
            <v>0</v>
          </cell>
          <cell r="H1273">
            <v>0</v>
          </cell>
          <cell r="I1273" t="str">
            <v>أصول متداولة</v>
          </cell>
          <cell r="J1273" t="str">
            <v>ذمم_ عبد العزيز ابراهيم عبد المعطى -4614</v>
          </cell>
          <cell r="K1273">
            <v>0</v>
          </cell>
          <cell r="L1273">
            <v>0</v>
          </cell>
          <cell r="M1273">
            <v>8250</v>
          </cell>
          <cell r="N1273">
            <v>8250</v>
          </cell>
          <cell r="O1273">
            <v>0</v>
          </cell>
          <cell r="P1273">
            <v>0</v>
          </cell>
          <cell r="Q1273">
            <v>0</v>
          </cell>
        </row>
        <row r="1274">
          <cell r="B1274">
            <v>203062157</v>
          </cell>
          <cell r="C1274" t="str">
            <v>أنظمة</v>
          </cell>
          <cell r="D1274" t="str">
            <v>المركز المالي</v>
          </cell>
          <cell r="E1274" t="str">
            <v>أصول متداولة</v>
          </cell>
          <cell r="F1274" t="str">
            <v>مصاريف مقدمة وأرصدة مدينة أخرى (بالصافي)</v>
          </cell>
          <cell r="G1274">
            <v>0</v>
          </cell>
          <cell r="H1274">
            <v>0</v>
          </cell>
          <cell r="I1274" t="str">
            <v>أصول متداولة</v>
          </cell>
          <cell r="J1274" t="str">
            <v>ذمم_ حمادة محمد حسونة -4613</v>
          </cell>
          <cell r="K1274">
            <v>0</v>
          </cell>
          <cell r="L1274">
            <v>0</v>
          </cell>
          <cell r="M1274">
            <v>56160</v>
          </cell>
          <cell r="N1274">
            <v>56160</v>
          </cell>
          <cell r="O1274">
            <v>0</v>
          </cell>
          <cell r="P1274">
            <v>0</v>
          </cell>
          <cell r="Q1274">
            <v>0</v>
          </cell>
        </row>
        <row r="1275">
          <cell r="B1275">
            <v>203062158</v>
          </cell>
          <cell r="C1275" t="str">
            <v>أنظمة</v>
          </cell>
          <cell r="D1275" t="str">
            <v>المركز المالي</v>
          </cell>
          <cell r="E1275" t="str">
            <v>أصول متداولة</v>
          </cell>
          <cell r="F1275" t="str">
            <v>مصاريف مقدمة وأرصدة مدينة أخرى (بالصافي)</v>
          </cell>
          <cell r="G1275">
            <v>0</v>
          </cell>
          <cell r="H1275">
            <v>0</v>
          </cell>
          <cell r="I1275" t="str">
            <v>أصول متداولة</v>
          </cell>
          <cell r="J1275" t="str">
            <v>ذمم_ محمود كامل سمرى -1153</v>
          </cell>
          <cell r="K1275">
            <v>0</v>
          </cell>
          <cell r="L1275">
            <v>0</v>
          </cell>
          <cell r="M1275">
            <v>107125</v>
          </cell>
          <cell r="N1275">
            <v>107125</v>
          </cell>
          <cell r="O1275">
            <v>0</v>
          </cell>
          <cell r="P1275">
            <v>0</v>
          </cell>
          <cell r="Q1275">
            <v>0</v>
          </cell>
        </row>
        <row r="1276">
          <cell r="B1276">
            <v>203062159</v>
          </cell>
          <cell r="C1276" t="str">
            <v>أنظمة</v>
          </cell>
          <cell r="D1276" t="str">
            <v>المركز المالي</v>
          </cell>
          <cell r="E1276" t="str">
            <v>إلتزامات متداولة</v>
          </cell>
          <cell r="F1276" t="str">
            <v>مصاريف مستحقة وأرصدة دائنة أخرى</v>
          </cell>
          <cell r="G1276" t="str">
            <v>دائنون متنوعون</v>
          </cell>
          <cell r="H1276">
            <v>0</v>
          </cell>
          <cell r="I1276" t="str">
            <v>إلتزامات متداولة</v>
          </cell>
          <cell r="J1276" t="str">
            <v>ذمم_ معراج الاسلام -عماله خارجيه</v>
          </cell>
          <cell r="K1276">
            <v>0</v>
          </cell>
          <cell r="L1276">
            <v>0</v>
          </cell>
          <cell r="M1276">
            <v>67092</v>
          </cell>
          <cell r="N1276">
            <v>67092</v>
          </cell>
          <cell r="O1276">
            <v>0</v>
          </cell>
          <cell r="P1276">
            <v>0</v>
          </cell>
          <cell r="Q1276">
            <v>0</v>
          </cell>
        </row>
        <row r="1277">
          <cell r="B1277">
            <v>203062160</v>
          </cell>
          <cell r="C1277" t="str">
            <v>أنظمة</v>
          </cell>
          <cell r="D1277" t="str">
            <v>المركز المالي</v>
          </cell>
          <cell r="E1277" t="str">
            <v>إلتزامات متداولة</v>
          </cell>
          <cell r="F1277" t="str">
            <v>مصاريف مستحقة وأرصدة دائنة أخرى</v>
          </cell>
          <cell r="G1277" t="str">
            <v>دائنون متنوعون</v>
          </cell>
          <cell r="H1277">
            <v>0</v>
          </cell>
          <cell r="I1277" t="str">
            <v>إلتزامات متداولة</v>
          </cell>
          <cell r="J1277" t="str">
            <v>ذمم _ طارق محمد علي احمد _1151</v>
          </cell>
          <cell r="K1277">
            <v>0</v>
          </cell>
          <cell r="L1277">
            <v>0</v>
          </cell>
          <cell r="M1277">
            <v>292395</v>
          </cell>
          <cell r="N1277">
            <v>292395</v>
          </cell>
          <cell r="O1277">
            <v>0</v>
          </cell>
          <cell r="P1277">
            <v>0</v>
          </cell>
          <cell r="Q1277">
            <v>0</v>
          </cell>
        </row>
        <row r="1278">
          <cell r="B1278">
            <v>203062161</v>
          </cell>
          <cell r="C1278" t="str">
            <v>أنظمة</v>
          </cell>
          <cell r="D1278" t="str">
            <v>المركز المالي</v>
          </cell>
          <cell r="E1278" t="str">
            <v>أصول متداولة</v>
          </cell>
          <cell r="F1278" t="str">
            <v>مصاريف مقدمة وأرصدة مدينة أخرى (بالصافي)</v>
          </cell>
          <cell r="G1278">
            <v>0</v>
          </cell>
          <cell r="H1278">
            <v>0</v>
          </cell>
          <cell r="I1278" t="str">
            <v>أصول متداولة</v>
          </cell>
          <cell r="J1278" t="str">
            <v>ذمم_ علاء السيد عبدالفتاح متولي_4586</v>
          </cell>
          <cell r="K1278">
            <v>0</v>
          </cell>
          <cell r="L1278">
            <v>0</v>
          </cell>
          <cell r="M1278">
            <v>6847</v>
          </cell>
          <cell r="N1278">
            <v>6847</v>
          </cell>
          <cell r="O1278">
            <v>0</v>
          </cell>
          <cell r="P1278">
            <v>0</v>
          </cell>
          <cell r="Q1278">
            <v>0</v>
          </cell>
        </row>
        <row r="1279">
          <cell r="B1279">
            <v>203062162</v>
          </cell>
          <cell r="C1279" t="str">
            <v>أنظمة</v>
          </cell>
          <cell r="D1279" t="str">
            <v>المركز المالي</v>
          </cell>
          <cell r="E1279" t="str">
            <v>أصول متداولة</v>
          </cell>
          <cell r="F1279" t="str">
            <v>مصاريف مقدمة وأرصدة مدينة أخرى (بالصافي)</v>
          </cell>
          <cell r="G1279">
            <v>0</v>
          </cell>
          <cell r="H1279">
            <v>0</v>
          </cell>
          <cell r="I1279" t="str">
            <v>أصول متداولة</v>
          </cell>
          <cell r="J1279" t="str">
            <v>ذمم _ محمد معراج _4606</v>
          </cell>
          <cell r="K1279">
            <v>0</v>
          </cell>
          <cell r="L1279">
            <v>0</v>
          </cell>
          <cell r="M1279">
            <v>22859</v>
          </cell>
          <cell r="N1279">
            <v>22859</v>
          </cell>
          <cell r="O1279">
            <v>0</v>
          </cell>
          <cell r="P1279">
            <v>0</v>
          </cell>
          <cell r="Q1279">
            <v>0</v>
          </cell>
        </row>
        <row r="1280">
          <cell r="B1280">
            <v>203062163</v>
          </cell>
          <cell r="C1280" t="str">
            <v>أنظمة</v>
          </cell>
          <cell r="D1280" t="str">
            <v>المركز المالي</v>
          </cell>
          <cell r="E1280" t="str">
            <v>أصول متداولة</v>
          </cell>
          <cell r="F1280" t="str">
            <v>مصاريف مقدمة وأرصدة مدينة أخرى (بالصافي)</v>
          </cell>
          <cell r="G1280">
            <v>0</v>
          </cell>
          <cell r="H1280">
            <v>0</v>
          </cell>
          <cell r="I1280" t="str">
            <v>أصول متداولة</v>
          </cell>
          <cell r="J1280" t="str">
            <v>ذمم _ محمد حسان _4608</v>
          </cell>
          <cell r="K1280">
            <v>0</v>
          </cell>
          <cell r="L1280">
            <v>0</v>
          </cell>
          <cell r="M1280">
            <v>7514</v>
          </cell>
          <cell r="N1280">
            <v>7514</v>
          </cell>
          <cell r="O1280">
            <v>0</v>
          </cell>
          <cell r="P1280">
            <v>0</v>
          </cell>
          <cell r="Q1280">
            <v>0</v>
          </cell>
        </row>
        <row r="1281">
          <cell r="B1281">
            <v>203062164</v>
          </cell>
          <cell r="C1281" t="str">
            <v>أنظمة</v>
          </cell>
          <cell r="D1281" t="str">
            <v>المركز المالي</v>
          </cell>
          <cell r="E1281" t="str">
            <v>أصول متداولة</v>
          </cell>
          <cell r="F1281" t="str">
            <v>مصاريف مقدمة وأرصدة مدينة أخرى (بالصافي)</v>
          </cell>
          <cell r="G1281">
            <v>0</v>
          </cell>
          <cell r="H1281">
            <v>0</v>
          </cell>
          <cell r="I1281" t="str">
            <v>أصول متداولة</v>
          </cell>
          <cell r="J1281" t="str">
            <v>ذمم _ احمد سمير الوهيبي درازه_4609</v>
          </cell>
          <cell r="K1281">
            <v>0</v>
          </cell>
          <cell r="L1281">
            <v>0</v>
          </cell>
          <cell r="M1281">
            <v>36276</v>
          </cell>
          <cell r="N1281">
            <v>36276</v>
          </cell>
          <cell r="O1281">
            <v>0</v>
          </cell>
          <cell r="P1281">
            <v>0</v>
          </cell>
          <cell r="Q1281">
            <v>0</v>
          </cell>
        </row>
        <row r="1282">
          <cell r="B1282">
            <v>203062165</v>
          </cell>
          <cell r="C1282" t="str">
            <v>أنظمة</v>
          </cell>
          <cell r="D1282" t="str">
            <v>المركز المالي</v>
          </cell>
          <cell r="E1282" t="str">
            <v>أصول متداولة</v>
          </cell>
          <cell r="F1282" t="str">
            <v>مصاريف مقدمة وأرصدة مدينة أخرى (بالصافي)</v>
          </cell>
          <cell r="G1282">
            <v>0</v>
          </cell>
          <cell r="H1282">
            <v>0</v>
          </cell>
          <cell r="I1282" t="str">
            <v>أصول متداولة</v>
          </cell>
          <cell r="J1282" t="str">
            <v>ذمم _ السيد محمد كمال شعير_4610</v>
          </cell>
          <cell r="K1282">
            <v>0</v>
          </cell>
          <cell r="L1282">
            <v>0</v>
          </cell>
          <cell r="M1282">
            <v>43772</v>
          </cell>
          <cell r="N1282">
            <v>43772</v>
          </cell>
          <cell r="O1282">
            <v>0</v>
          </cell>
          <cell r="P1282">
            <v>0</v>
          </cell>
          <cell r="Q1282">
            <v>0</v>
          </cell>
        </row>
        <row r="1283">
          <cell r="B1283">
            <v>203062166</v>
          </cell>
          <cell r="C1283" t="str">
            <v>أنظمة</v>
          </cell>
          <cell r="D1283" t="str">
            <v>المركز المالي</v>
          </cell>
          <cell r="E1283" t="str">
            <v>أصول متداولة</v>
          </cell>
          <cell r="F1283" t="str">
            <v>مصاريف مقدمة وأرصدة مدينة أخرى (بالصافي)</v>
          </cell>
          <cell r="G1283">
            <v>0</v>
          </cell>
          <cell r="H1283">
            <v>0</v>
          </cell>
          <cell r="I1283" t="str">
            <v>أصول متداولة</v>
          </cell>
          <cell r="J1283" t="str">
            <v>ذمم_ سوكى داس 4615</v>
          </cell>
          <cell r="K1283">
            <v>0</v>
          </cell>
          <cell r="L1283">
            <v>0</v>
          </cell>
          <cell r="M1283">
            <v>31226</v>
          </cell>
          <cell r="N1283">
            <v>31226</v>
          </cell>
          <cell r="O1283">
            <v>0</v>
          </cell>
          <cell r="P1283">
            <v>0</v>
          </cell>
          <cell r="Q1283">
            <v>0</v>
          </cell>
        </row>
        <row r="1284">
          <cell r="B1284">
            <v>203062167</v>
          </cell>
          <cell r="C1284" t="str">
            <v>أنظمة</v>
          </cell>
          <cell r="D1284" t="str">
            <v>المركز المالي</v>
          </cell>
          <cell r="E1284" t="str">
            <v>أصول متداولة</v>
          </cell>
          <cell r="F1284" t="str">
            <v>مصاريف مقدمة وأرصدة مدينة أخرى (بالصافي)</v>
          </cell>
          <cell r="G1284">
            <v>0</v>
          </cell>
          <cell r="H1284">
            <v>0</v>
          </cell>
          <cell r="I1284" t="str">
            <v>أصول متداولة</v>
          </cell>
          <cell r="J1284" t="str">
            <v>ذمم_ سير بهادور سونار 4616</v>
          </cell>
          <cell r="K1284">
            <v>0</v>
          </cell>
          <cell r="L1284">
            <v>0</v>
          </cell>
          <cell r="M1284">
            <v>20123</v>
          </cell>
          <cell r="N1284">
            <v>20123</v>
          </cell>
          <cell r="O1284">
            <v>0</v>
          </cell>
          <cell r="P1284">
            <v>0</v>
          </cell>
          <cell r="Q1284">
            <v>0</v>
          </cell>
        </row>
        <row r="1285">
          <cell r="B1285">
            <v>203062168</v>
          </cell>
          <cell r="C1285" t="str">
            <v>أنظمة</v>
          </cell>
          <cell r="D1285" t="str">
            <v>المركز المالي</v>
          </cell>
          <cell r="E1285" t="str">
            <v>أصول متداولة</v>
          </cell>
          <cell r="F1285" t="str">
            <v>مصاريف مقدمة وأرصدة مدينة أخرى (بالصافي)</v>
          </cell>
          <cell r="G1285">
            <v>0</v>
          </cell>
          <cell r="H1285">
            <v>0</v>
          </cell>
          <cell r="I1285" t="str">
            <v>أصول متداولة</v>
          </cell>
          <cell r="J1285" t="str">
            <v>ذمم_ راجيش سونار 4617</v>
          </cell>
          <cell r="K1285">
            <v>0</v>
          </cell>
          <cell r="L1285">
            <v>0</v>
          </cell>
          <cell r="M1285">
            <v>16898</v>
          </cell>
          <cell r="N1285">
            <v>16898</v>
          </cell>
          <cell r="O1285">
            <v>0</v>
          </cell>
          <cell r="P1285">
            <v>0</v>
          </cell>
          <cell r="Q1285">
            <v>0</v>
          </cell>
        </row>
        <row r="1286">
          <cell r="B1286">
            <v>203062169</v>
          </cell>
          <cell r="C1286" t="str">
            <v>أنظمة</v>
          </cell>
          <cell r="D1286" t="str">
            <v>المركز المالي</v>
          </cell>
          <cell r="E1286" t="str">
            <v>أصول متداولة</v>
          </cell>
          <cell r="F1286" t="str">
            <v>مصاريف مقدمة وأرصدة مدينة أخرى (بالصافي)</v>
          </cell>
          <cell r="G1286">
            <v>0</v>
          </cell>
          <cell r="H1286">
            <v>0</v>
          </cell>
          <cell r="I1286" t="str">
            <v>أصول متداولة</v>
          </cell>
          <cell r="J1286" t="str">
            <v>ذمم_ ماجو لال شوادرى 4618</v>
          </cell>
          <cell r="K1286">
            <v>0</v>
          </cell>
          <cell r="L1286">
            <v>0</v>
          </cell>
          <cell r="M1286">
            <v>16954</v>
          </cell>
          <cell r="N1286">
            <v>16954</v>
          </cell>
          <cell r="O1286">
            <v>0</v>
          </cell>
          <cell r="P1286">
            <v>0</v>
          </cell>
          <cell r="Q1286">
            <v>0</v>
          </cell>
        </row>
        <row r="1287">
          <cell r="B1287">
            <v>203062170</v>
          </cell>
          <cell r="C1287" t="str">
            <v>أنظمة</v>
          </cell>
          <cell r="D1287" t="str">
            <v>المركز المالي</v>
          </cell>
          <cell r="E1287" t="str">
            <v>أصول متداولة</v>
          </cell>
          <cell r="F1287" t="str">
            <v>مصاريف مقدمة وأرصدة مدينة أخرى (بالصافي)</v>
          </cell>
          <cell r="G1287">
            <v>0</v>
          </cell>
          <cell r="H1287">
            <v>0</v>
          </cell>
          <cell r="I1287" t="str">
            <v>أصول متداولة</v>
          </cell>
          <cell r="J1287" t="str">
            <v>ذمم_ محمد شاه جيهان 4619</v>
          </cell>
          <cell r="K1287">
            <v>0</v>
          </cell>
          <cell r="L1287">
            <v>0</v>
          </cell>
          <cell r="M1287">
            <v>19572</v>
          </cell>
          <cell r="N1287">
            <v>19572</v>
          </cell>
          <cell r="O1287">
            <v>0</v>
          </cell>
          <cell r="P1287">
            <v>0</v>
          </cell>
          <cell r="Q1287">
            <v>0</v>
          </cell>
        </row>
        <row r="1288">
          <cell r="B1288">
            <v>203062171</v>
          </cell>
          <cell r="C1288" t="str">
            <v>أنظمة</v>
          </cell>
          <cell r="D1288" t="str">
            <v>المركز المالي</v>
          </cell>
          <cell r="E1288" t="str">
            <v>أصول متداولة</v>
          </cell>
          <cell r="F1288" t="str">
            <v>مصاريف مقدمة وأرصدة مدينة أخرى (بالصافي)</v>
          </cell>
          <cell r="G1288">
            <v>0</v>
          </cell>
          <cell r="H1288">
            <v>0</v>
          </cell>
          <cell r="I1288" t="str">
            <v>أصول متداولة</v>
          </cell>
          <cell r="J1288" t="str">
            <v>ذمم_ عباس عبد المالك 4620</v>
          </cell>
          <cell r="K1288">
            <v>0</v>
          </cell>
          <cell r="L1288">
            <v>0</v>
          </cell>
          <cell r="M1288">
            <v>16214</v>
          </cell>
          <cell r="N1288">
            <v>16214</v>
          </cell>
          <cell r="O1288">
            <v>0</v>
          </cell>
          <cell r="P1288">
            <v>0</v>
          </cell>
          <cell r="Q1288">
            <v>0</v>
          </cell>
        </row>
        <row r="1289">
          <cell r="B1289">
            <v>203062172</v>
          </cell>
          <cell r="C1289" t="str">
            <v>أنظمة</v>
          </cell>
          <cell r="D1289" t="str">
            <v>المركز المالي</v>
          </cell>
          <cell r="E1289" t="str">
            <v>أصول متداولة</v>
          </cell>
          <cell r="F1289" t="str">
            <v>مصاريف مقدمة وأرصدة مدينة أخرى (بالصافي)</v>
          </cell>
          <cell r="G1289">
            <v>0</v>
          </cell>
          <cell r="H1289">
            <v>0</v>
          </cell>
          <cell r="I1289" t="str">
            <v>أصول متداولة</v>
          </cell>
          <cell r="J1289" t="str">
            <v>ذمم_ خالد صبرى فرج احمد 4621</v>
          </cell>
          <cell r="K1289">
            <v>0</v>
          </cell>
          <cell r="L1289">
            <v>0</v>
          </cell>
          <cell r="M1289">
            <v>53810</v>
          </cell>
          <cell r="N1289">
            <v>53810</v>
          </cell>
          <cell r="O1289">
            <v>0</v>
          </cell>
          <cell r="P1289">
            <v>0</v>
          </cell>
          <cell r="Q1289">
            <v>0</v>
          </cell>
        </row>
        <row r="1290">
          <cell r="B1290">
            <v>203062173</v>
          </cell>
          <cell r="C1290" t="str">
            <v>أنظمة</v>
          </cell>
          <cell r="D1290" t="str">
            <v>المركز المالي</v>
          </cell>
          <cell r="E1290" t="str">
            <v>أصول متداولة</v>
          </cell>
          <cell r="F1290" t="str">
            <v>مصاريف مقدمة وأرصدة مدينة أخرى (بالصافي)</v>
          </cell>
          <cell r="G1290">
            <v>0</v>
          </cell>
          <cell r="H1290">
            <v>0</v>
          </cell>
          <cell r="I1290" t="str">
            <v>أصول متداولة</v>
          </cell>
          <cell r="J1290" t="str">
            <v>ذمم _ وائل بشار السراقبي</v>
          </cell>
          <cell r="K1290">
            <v>0</v>
          </cell>
          <cell r="L1290">
            <v>0</v>
          </cell>
          <cell r="M1290">
            <v>2400</v>
          </cell>
          <cell r="N1290">
            <v>2400</v>
          </cell>
          <cell r="O1290">
            <v>0</v>
          </cell>
          <cell r="P1290">
            <v>0</v>
          </cell>
          <cell r="Q1290">
            <v>0</v>
          </cell>
        </row>
        <row r="1291">
          <cell r="B1291">
            <v>203062174</v>
          </cell>
          <cell r="C1291" t="str">
            <v>أنظمة</v>
          </cell>
          <cell r="D1291" t="str">
            <v>المركز المالي</v>
          </cell>
          <cell r="E1291" t="str">
            <v>أصول متداولة</v>
          </cell>
          <cell r="F1291" t="str">
            <v>مصاريف مقدمة وأرصدة مدينة أخرى (بالصافي)</v>
          </cell>
          <cell r="G1291">
            <v>0</v>
          </cell>
          <cell r="H1291">
            <v>0</v>
          </cell>
          <cell r="I1291" t="str">
            <v>أصول متداولة</v>
          </cell>
          <cell r="J1291" t="str">
            <v>ذمم _ محمد شيخ فريد _ 4623</v>
          </cell>
          <cell r="K1291">
            <v>0</v>
          </cell>
          <cell r="L1291">
            <v>0</v>
          </cell>
          <cell r="M1291">
            <v>16448</v>
          </cell>
          <cell r="N1291">
            <v>16448</v>
          </cell>
          <cell r="O1291">
            <v>0</v>
          </cell>
          <cell r="P1291">
            <v>0</v>
          </cell>
          <cell r="Q1291">
            <v>0</v>
          </cell>
        </row>
        <row r="1292">
          <cell r="B1292">
            <v>203062175</v>
          </cell>
          <cell r="C1292" t="str">
            <v>أنظمة</v>
          </cell>
          <cell r="D1292" t="str">
            <v>المركز المالي</v>
          </cell>
          <cell r="E1292" t="str">
            <v>أصول متداولة</v>
          </cell>
          <cell r="F1292" t="str">
            <v>مصاريف مقدمة وأرصدة مدينة أخرى (بالصافي)</v>
          </cell>
          <cell r="G1292">
            <v>0</v>
          </cell>
          <cell r="H1292">
            <v>0</v>
          </cell>
          <cell r="I1292" t="str">
            <v>أصول متداولة</v>
          </cell>
          <cell r="J1292" t="str">
            <v>ذمم _ وليد ابراهيم محمود ابراهيم _ 4624</v>
          </cell>
          <cell r="K1292">
            <v>0</v>
          </cell>
          <cell r="L1292">
            <v>0</v>
          </cell>
          <cell r="M1292">
            <v>58250</v>
          </cell>
          <cell r="N1292">
            <v>58250</v>
          </cell>
          <cell r="O1292">
            <v>0</v>
          </cell>
          <cell r="P1292">
            <v>0</v>
          </cell>
          <cell r="Q1292">
            <v>0</v>
          </cell>
        </row>
        <row r="1293">
          <cell r="B1293">
            <v>203062176</v>
          </cell>
          <cell r="C1293" t="str">
            <v>أنظمة</v>
          </cell>
          <cell r="D1293" t="str">
            <v>المركز المالي</v>
          </cell>
          <cell r="E1293" t="str">
            <v>أصول متداولة</v>
          </cell>
          <cell r="F1293" t="str">
            <v>مصاريف مقدمة وأرصدة مدينة أخرى (بالصافي)</v>
          </cell>
          <cell r="G1293">
            <v>0</v>
          </cell>
          <cell r="H1293">
            <v>0</v>
          </cell>
          <cell r="I1293" t="str">
            <v>أصول متداولة</v>
          </cell>
          <cell r="J1293" t="str">
            <v>ذمم _ احمد محمد احمد طعيمة _ 4626</v>
          </cell>
          <cell r="K1293">
            <v>0</v>
          </cell>
          <cell r="L1293">
            <v>0</v>
          </cell>
          <cell r="M1293">
            <v>49617</v>
          </cell>
          <cell r="N1293">
            <v>49617</v>
          </cell>
          <cell r="O1293">
            <v>0</v>
          </cell>
          <cell r="P1293">
            <v>0</v>
          </cell>
          <cell r="Q1293">
            <v>0</v>
          </cell>
        </row>
        <row r="1294">
          <cell r="B1294">
            <v>203062177</v>
          </cell>
          <cell r="C1294" t="str">
            <v>أنظمة</v>
          </cell>
          <cell r="D1294" t="str">
            <v>المركز المالي</v>
          </cell>
          <cell r="E1294" t="str">
            <v>أصول متداولة</v>
          </cell>
          <cell r="F1294" t="str">
            <v>مصاريف مقدمة وأرصدة مدينة أخرى (بالصافي)</v>
          </cell>
          <cell r="G1294">
            <v>0</v>
          </cell>
          <cell r="H1294">
            <v>0</v>
          </cell>
          <cell r="I1294" t="str">
            <v>أصول متداولة</v>
          </cell>
          <cell r="J1294" t="str">
            <v>ذمم _ محمد علي احمد احمد _ 4625</v>
          </cell>
          <cell r="K1294">
            <v>0</v>
          </cell>
          <cell r="L1294">
            <v>0</v>
          </cell>
          <cell r="M1294">
            <v>58137</v>
          </cell>
          <cell r="N1294">
            <v>58137</v>
          </cell>
          <cell r="O1294">
            <v>0</v>
          </cell>
          <cell r="P1294">
            <v>0</v>
          </cell>
          <cell r="Q1294">
            <v>0</v>
          </cell>
        </row>
        <row r="1295">
          <cell r="B1295">
            <v>203062178</v>
          </cell>
          <cell r="C1295" t="str">
            <v>أنظمة</v>
          </cell>
          <cell r="D1295" t="str">
            <v>المركز المالي</v>
          </cell>
          <cell r="E1295" t="str">
            <v>أصول متداولة</v>
          </cell>
          <cell r="F1295" t="str">
            <v>مصاريف مقدمة وأرصدة مدينة أخرى (بالصافي)</v>
          </cell>
          <cell r="G1295">
            <v>0</v>
          </cell>
          <cell r="H1295">
            <v>0</v>
          </cell>
          <cell r="I1295" t="str">
            <v>أصول متداولة</v>
          </cell>
          <cell r="J1295" t="str">
            <v>ذمم _ اسلام كامرول _ 4627</v>
          </cell>
          <cell r="K1295">
            <v>0</v>
          </cell>
          <cell r="L1295">
            <v>0</v>
          </cell>
          <cell r="M1295">
            <v>18849</v>
          </cell>
          <cell r="N1295">
            <v>18849</v>
          </cell>
          <cell r="O1295">
            <v>0</v>
          </cell>
          <cell r="P1295">
            <v>0</v>
          </cell>
          <cell r="Q1295">
            <v>0</v>
          </cell>
        </row>
        <row r="1296">
          <cell r="B1296">
            <v>203062179</v>
          </cell>
          <cell r="C1296" t="str">
            <v>أنظمة</v>
          </cell>
          <cell r="D1296" t="str">
            <v>المركز المالي</v>
          </cell>
          <cell r="E1296" t="str">
            <v>أصول متداولة</v>
          </cell>
          <cell r="F1296" t="str">
            <v>مصاريف مقدمة وأرصدة مدينة أخرى (بالصافي)</v>
          </cell>
          <cell r="G1296" t="str">
            <v>مدينون متنوعون</v>
          </cell>
          <cell r="H1296">
            <v>0</v>
          </cell>
          <cell r="I1296" t="str">
            <v>أصول متداولة</v>
          </cell>
          <cell r="J1296" t="str">
            <v>ذمم _ محمد عليم مياه _ 4628</v>
          </cell>
          <cell r="K1296">
            <v>0</v>
          </cell>
          <cell r="L1296">
            <v>0</v>
          </cell>
          <cell r="M1296">
            <v>22473</v>
          </cell>
          <cell r="N1296">
            <v>22473</v>
          </cell>
          <cell r="O1296">
            <v>0</v>
          </cell>
          <cell r="P1296">
            <v>0</v>
          </cell>
          <cell r="Q1296">
            <v>0</v>
          </cell>
        </row>
        <row r="1297">
          <cell r="B1297">
            <v>203062180</v>
          </cell>
          <cell r="C1297" t="str">
            <v>أنظمة</v>
          </cell>
          <cell r="D1297" t="str">
            <v>المركز المالي</v>
          </cell>
          <cell r="E1297" t="str">
            <v>أصول متداولة</v>
          </cell>
          <cell r="F1297" t="str">
            <v>مصاريف مقدمة وأرصدة مدينة أخرى (بالصافي)</v>
          </cell>
          <cell r="G1297" t="str">
            <v>مدينون متنوعون</v>
          </cell>
          <cell r="H1297">
            <v>0</v>
          </cell>
          <cell r="I1297" t="str">
            <v>أصول متداولة</v>
          </cell>
          <cell r="J1297" t="str">
            <v>ذمم _ محمد نيوم حسين _ 4629</v>
          </cell>
          <cell r="K1297">
            <v>0</v>
          </cell>
          <cell r="L1297">
            <v>0</v>
          </cell>
          <cell r="M1297">
            <v>22571</v>
          </cell>
          <cell r="N1297">
            <v>22571</v>
          </cell>
          <cell r="O1297">
            <v>0</v>
          </cell>
          <cell r="P1297">
            <v>0</v>
          </cell>
          <cell r="Q1297">
            <v>0</v>
          </cell>
        </row>
        <row r="1298">
          <cell r="B1298">
            <v>203062181</v>
          </cell>
          <cell r="C1298" t="str">
            <v>أنظمة</v>
          </cell>
          <cell r="D1298" t="str">
            <v>المركز المالي</v>
          </cell>
          <cell r="E1298" t="str">
            <v>أصول متداولة</v>
          </cell>
          <cell r="F1298" t="str">
            <v>مصاريف مقدمة وأرصدة مدينة أخرى (بالصافي)</v>
          </cell>
          <cell r="G1298" t="str">
            <v>مدينون متنوعون</v>
          </cell>
          <cell r="H1298">
            <v>0</v>
          </cell>
          <cell r="I1298" t="str">
            <v>أصول متداولة</v>
          </cell>
          <cell r="J1298" t="str">
            <v>ذمم _ حبيب الرحمن _ 4630</v>
          </cell>
          <cell r="K1298">
            <v>0</v>
          </cell>
          <cell r="L1298">
            <v>0</v>
          </cell>
          <cell r="M1298">
            <v>16902</v>
          </cell>
          <cell r="N1298">
            <v>16902</v>
          </cell>
          <cell r="O1298">
            <v>0</v>
          </cell>
          <cell r="P1298">
            <v>0</v>
          </cell>
          <cell r="Q1298">
            <v>0</v>
          </cell>
        </row>
        <row r="1299">
          <cell r="B1299">
            <v>203062182</v>
          </cell>
          <cell r="C1299" t="str">
            <v>أنظمة</v>
          </cell>
          <cell r="D1299" t="str">
            <v>المركز المالي</v>
          </cell>
          <cell r="E1299" t="str">
            <v>أصول متداولة</v>
          </cell>
          <cell r="F1299" t="str">
            <v>مصاريف مقدمة وأرصدة مدينة أخرى (بالصافي)</v>
          </cell>
          <cell r="G1299" t="str">
            <v>مدينون متنوعون</v>
          </cell>
          <cell r="H1299">
            <v>0</v>
          </cell>
          <cell r="I1299" t="str">
            <v>أصول متداولة</v>
          </cell>
          <cell r="J1299" t="str">
            <v>ذمم _ محمد مشرف _ 4631</v>
          </cell>
          <cell r="K1299">
            <v>0</v>
          </cell>
          <cell r="L1299">
            <v>0</v>
          </cell>
          <cell r="M1299">
            <v>15578</v>
          </cell>
          <cell r="N1299">
            <v>15578</v>
          </cell>
          <cell r="O1299">
            <v>0</v>
          </cell>
          <cell r="P1299">
            <v>0</v>
          </cell>
          <cell r="Q1299">
            <v>0</v>
          </cell>
        </row>
        <row r="1300">
          <cell r="B1300">
            <v>203062183</v>
          </cell>
          <cell r="C1300" t="str">
            <v>أنظمة</v>
          </cell>
          <cell r="D1300" t="str">
            <v>المركز المالي</v>
          </cell>
          <cell r="E1300" t="str">
            <v>أصول متداولة</v>
          </cell>
          <cell r="F1300" t="str">
            <v>مصاريف مقدمة وأرصدة مدينة أخرى (بالصافي)</v>
          </cell>
          <cell r="G1300" t="str">
            <v>مدينون متنوعون</v>
          </cell>
          <cell r="H1300">
            <v>0</v>
          </cell>
          <cell r="I1300" t="str">
            <v>أصول متداولة</v>
          </cell>
          <cell r="J1300" t="str">
            <v>ذمم _ رسماء بطحي  غازي العتيبي_3001</v>
          </cell>
          <cell r="K1300">
            <v>0</v>
          </cell>
          <cell r="L1300">
            <v>0</v>
          </cell>
          <cell r="M1300">
            <v>12000</v>
          </cell>
          <cell r="N1300">
            <v>12000</v>
          </cell>
          <cell r="O1300">
            <v>0</v>
          </cell>
          <cell r="P1300">
            <v>0</v>
          </cell>
          <cell r="Q1300">
            <v>0</v>
          </cell>
        </row>
        <row r="1301">
          <cell r="B1301">
            <v>203062184</v>
          </cell>
          <cell r="C1301" t="str">
            <v>أنظمة</v>
          </cell>
          <cell r="D1301" t="str">
            <v>المركز المالي</v>
          </cell>
          <cell r="E1301" t="str">
            <v>أصول متداولة</v>
          </cell>
          <cell r="F1301" t="str">
            <v>مصاريف مقدمة وأرصدة مدينة أخرى (بالصافي)</v>
          </cell>
          <cell r="G1301" t="str">
            <v>مدينون متنوعون</v>
          </cell>
          <cell r="H1301">
            <v>0</v>
          </cell>
          <cell r="I1301" t="str">
            <v>أصول متداولة</v>
          </cell>
          <cell r="J1301" t="str">
            <v>ذمم _ جواهر سالم هلال العتيبي_3002</v>
          </cell>
          <cell r="K1301">
            <v>0</v>
          </cell>
          <cell r="L1301">
            <v>0</v>
          </cell>
          <cell r="M1301">
            <v>12000</v>
          </cell>
          <cell r="N1301">
            <v>12000</v>
          </cell>
          <cell r="O1301">
            <v>0</v>
          </cell>
          <cell r="P1301">
            <v>0</v>
          </cell>
          <cell r="Q1301">
            <v>0</v>
          </cell>
        </row>
        <row r="1302">
          <cell r="B1302">
            <v>203062185</v>
          </cell>
          <cell r="C1302" t="str">
            <v>أنظمة</v>
          </cell>
          <cell r="D1302" t="str">
            <v>المركز المالي</v>
          </cell>
          <cell r="E1302" t="str">
            <v>أصول متداولة</v>
          </cell>
          <cell r="F1302" t="str">
            <v>مصاريف مقدمة وأرصدة مدينة أخرى (بالصافي)</v>
          </cell>
          <cell r="G1302" t="str">
            <v>مدينون متنوعون</v>
          </cell>
          <cell r="H1302">
            <v>0</v>
          </cell>
          <cell r="I1302" t="str">
            <v>أصول متداولة</v>
          </cell>
          <cell r="J1302" t="str">
            <v>ذمم _ عزه محمد الشهري_3003</v>
          </cell>
          <cell r="K1302">
            <v>0</v>
          </cell>
          <cell r="L1302">
            <v>0</v>
          </cell>
          <cell r="M1302">
            <v>12000</v>
          </cell>
          <cell r="N1302">
            <v>12000</v>
          </cell>
          <cell r="O1302">
            <v>0</v>
          </cell>
          <cell r="P1302">
            <v>0</v>
          </cell>
          <cell r="Q1302">
            <v>0</v>
          </cell>
        </row>
        <row r="1303">
          <cell r="B1303">
            <v>203062186</v>
          </cell>
          <cell r="C1303" t="str">
            <v>أنظمة</v>
          </cell>
          <cell r="D1303" t="str">
            <v>المركز المالي</v>
          </cell>
          <cell r="E1303" t="str">
            <v>أصول متداولة</v>
          </cell>
          <cell r="F1303" t="str">
            <v>مصاريف مقدمة وأرصدة مدينة أخرى (بالصافي)</v>
          </cell>
          <cell r="G1303" t="str">
            <v>مدينون متنوعون</v>
          </cell>
          <cell r="H1303">
            <v>0</v>
          </cell>
          <cell r="I1303" t="str">
            <v>أصول متداولة</v>
          </cell>
          <cell r="J1303" t="str">
            <v>ذمم _عائشة نايف عمر العتيبي_3004</v>
          </cell>
          <cell r="K1303">
            <v>0</v>
          </cell>
          <cell r="L1303">
            <v>0</v>
          </cell>
          <cell r="M1303">
            <v>12000</v>
          </cell>
          <cell r="N1303">
            <v>12000</v>
          </cell>
          <cell r="O1303">
            <v>0</v>
          </cell>
          <cell r="P1303">
            <v>0</v>
          </cell>
          <cell r="Q1303">
            <v>0</v>
          </cell>
        </row>
        <row r="1304">
          <cell r="B1304">
            <v>203062187</v>
          </cell>
          <cell r="C1304" t="str">
            <v>أنظمة</v>
          </cell>
          <cell r="D1304" t="str">
            <v>المركز المالي</v>
          </cell>
          <cell r="E1304" t="str">
            <v>أصول متداولة</v>
          </cell>
          <cell r="F1304" t="str">
            <v>مصاريف مقدمة وأرصدة مدينة أخرى (بالصافي)</v>
          </cell>
          <cell r="G1304" t="str">
            <v>مدينون متنوعون</v>
          </cell>
          <cell r="H1304">
            <v>0</v>
          </cell>
          <cell r="I1304" t="str">
            <v>أصول متداولة</v>
          </cell>
          <cell r="J1304" t="str">
            <v>وضحا طريقي عمر العتيبي_3007</v>
          </cell>
          <cell r="K1304">
            <v>0</v>
          </cell>
          <cell r="L1304">
            <v>0</v>
          </cell>
          <cell r="M1304">
            <v>12000</v>
          </cell>
          <cell r="N1304">
            <v>12000</v>
          </cell>
          <cell r="O1304">
            <v>0</v>
          </cell>
          <cell r="P1304">
            <v>0</v>
          </cell>
          <cell r="Q1304">
            <v>0</v>
          </cell>
        </row>
        <row r="1305">
          <cell r="B1305">
            <v>203062188</v>
          </cell>
          <cell r="C1305" t="str">
            <v>أنظمة</v>
          </cell>
          <cell r="D1305" t="str">
            <v>المركز المالي</v>
          </cell>
          <cell r="E1305" t="str">
            <v>أصول متداولة</v>
          </cell>
          <cell r="F1305" t="str">
            <v>مصاريف مقدمة وأرصدة مدينة أخرى (بالصافي)</v>
          </cell>
          <cell r="G1305" t="str">
            <v>مدينون متنوعون</v>
          </cell>
          <cell r="H1305">
            <v>0</v>
          </cell>
          <cell r="I1305" t="str">
            <v>أصول متداولة</v>
          </cell>
          <cell r="J1305" t="str">
            <v>سليمان علي عبدالله المسلم التميمي_3010</v>
          </cell>
          <cell r="K1305">
            <v>0</v>
          </cell>
          <cell r="L1305">
            <v>0</v>
          </cell>
          <cell r="M1305">
            <v>12000</v>
          </cell>
          <cell r="N1305">
            <v>12000</v>
          </cell>
          <cell r="O1305">
            <v>0</v>
          </cell>
          <cell r="P1305">
            <v>0</v>
          </cell>
          <cell r="Q1305">
            <v>0</v>
          </cell>
        </row>
        <row r="1306">
          <cell r="B1306">
            <v>203062189</v>
          </cell>
          <cell r="C1306" t="str">
            <v>أنظمة</v>
          </cell>
          <cell r="D1306" t="str">
            <v>المركز المالي</v>
          </cell>
          <cell r="E1306" t="str">
            <v>أصول متداولة</v>
          </cell>
          <cell r="F1306" t="str">
            <v>مصاريف مقدمة وأرصدة مدينة أخرى (بالصافي)</v>
          </cell>
          <cell r="G1306" t="str">
            <v>مدينون متنوعون</v>
          </cell>
          <cell r="H1306">
            <v>0</v>
          </cell>
          <cell r="I1306" t="str">
            <v>أصول متداولة</v>
          </cell>
          <cell r="J1306" t="str">
            <v>فيصل محمد عثمان خبراني_3011</v>
          </cell>
          <cell r="K1306">
            <v>0</v>
          </cell>
          <cell r="L1306">
            <v>0</v>
          </cell>
          <cell r="M1306">
            <v>96200</v>
          </cell>
          <cell r="N1306">
            <v>96200</v>
          </cell>
          <cell r="O1306">
            <v>0</v>
          </cell>
          <cell r="P1306">
            <v>0</v>
          </cell>
          <cell r="Q1306">
            <v>0</v>
          </cell>
        </row>
        <row r="1307">
          <cell r="B1307">
            <v>203062190</v>
          </cell>
          <cell r="C1307" t="str">
            <v>أنظمة</v>
          </cell>
          <cell r="D1307" t="str">
            <v>المركز المالي</v>
          </cell>
          <cell r="E1307" t="str">
            <v>أصول متداولة</v>
          </cell>
          <cell r="F1307" t="str">
            <v>مصاريف مقدمة وأرصدة مدينة أخرى (بالصافي)</v>
          </cell>
          <cell r="G1307" t="str">
            <v>مدينون متنوعون</v>
          </cell>
          <cell r="H1307">
            <v>0</v>
          </cell>
          <cell r="I1307" t="str">
            <v>أصول متداولة</v>
          </cell>
          <cell r="J1307" t="str">
            <v>عيشة مروعي محمد خبراني_3012</v>
          </cell>
          <cell r="K1307">
            <v>0</v>
          </cell>
          <cell r="L1307">
            <v>0</v>
          </cell>
          <cell r="M1307">
            <v>2000</v>
          </cell>
          <cell r="N1307">
            <v>2000</v>
          </cell>
          <cell r="O1307">
            <v>0</v>
          </cell>
          <cell r="P1307">
            <v>0</v>
          </cell>
          <cell r="Q1307">
            <v>0</v>
          </cell>
        </row>
        <row r="1308">
          <cell r="B1308">
            <v>203062191</v>
          </cell>
          <cell r="C1308" t="str">
            <v>أنظمة</v>
          </cell>
          <cell r="D1308" t="str">
            <v>المركز المالي</v>
          </cell>
          <cell r="E1308" t="str">
            <v>أصول متداولة</v>
          </cell>
          <cell r="F1308" t="str">
            <v>مصاريف مقدمة وأرصدة مدينة أخرى (بالصافي)</v>
          </cell>
          <cell r="G1308" t="str">
            <v>مدينون متنوعون</v>
          </cell>
          <cell r="H1308">
            <v>0</v>
          </cell>
          <cell r="I1308" t="str">
            <v>أصول متداولة</v>
          </cell>
          <cell r="J1308" t="str">
            <v>دلال نايف جاموس الشمري_3013</v>
          </cell>
          <cell r="K1308">
            <v>0</v>
          </cell>
          <cell r="L1308">
            <v>0</v>
          </cell>
          <cell r="M1308">
            <v>12000</v>
          </cell>
          <cell r="N1308">
            <v>12000</v>
          </cell>
          <cell r="O1308">
            <v>0</v>
          </cell>
          <cell r="P1308">
            <v>0</v>
          </cell>
          <cell r="Q1308">
            <v>0</v>
          </cell>
        </row>
        <row r="1309">
          <cell r="B1309">
            <v>203062192</v>
          </cell>
          <cell r="C1309" t="str">
            <v>أنظمة</v>
          </cell>
          <cell r="D1309" t="str">
            <v>المركز المالي</v>
          </cell>
          <cell r="E1309" t="str">
            <v>أصول متداولة</v>
          </cell>
          <cell r="F1309" t="str">
            <v>مصاريف مقدمة وأرصدة مدينة أخرى (بالصافي)</v>
          </cell>
          <cell r="G1309" t="str">
            <v>مدينون متنوعون</v>
          </cell>
          <cell r="H1309">
            <v>0</v>
          </cell>
          <cell r="I1309" t="str">
            <v>أصول متداولة</v>
          </cell>
          <cell r="J1309" t="str">
            <v>فاطمه محمد عثمان خبراني_3014</v>
          </cell>
          <cell r="K1309">
            <v>0</v>
          </cell>
          <cell r="L1309">
            <v>0</v>
          </cell>
          <cell r="M1309">
            <v>3000</v>
          </cell>
          <cell r="N1309">
            <v>3000</v>
          </cell>
          <cell r="O1309">
            <v>0</v>
          </cell>
          <cell r="P1309">
            <v>0</v>
          </cell>
          <cell r="Q1309">
            <v>0</v>
          </cell>
        </row>
        <row r="1310">
          <cell r="B1310">
            <v>203062193</v>
          </cell>
          <cell r="C1310" t="str">
            <v>أنظمة</v>
          </cell>
          <cell r="D1310" t="str">
            <v>المركز المالي</v>
          </cell>
          <cell r="E1310" t="str">
            <v>أصول متداولة</v>
          </cell>
          <cell r="F1310" t="str">
            <v>مصاريف مقدمة وأرصدة مدينة أخرى (بالصافي)</v>
          </cell>
          <cell r="G1310" t="str">
            <v>مدينون متنوعون</v>
          </cell>
          <cell r="H1310">
            <v>0</v>
          </cell>
          <cell r="I1310" t="str">
            <v>أصول متداولة</v>
          </cell>
          <cell r="J1310" t="str">
            <v>صيفية محمد عثمان خبراني_3015</v>
          </cell>
          <cell r="K1310">
            <v>0</v>
          </cell>
          <cell r="L1310">
            <v>0</v>
          </cell>
          <cell r="M1310">
            <v>12000</v>
          </cell>
          <cell r="N1310">
            <v>12000</v>
          </cell>
          <cell r="O1310">
            <v>0</v>
          </cell>
          <cell r="P1310">
            <v>0</v>
          </cell>
          <cell r="Q1310">
            <v>0</v>
          </cell>
        </row>
        <row r="1311">
          <cell r="B1311">
            <v>203062194</v>
          </cell>
          <cell r="C1311" t="str">
            <v>أنظمة</v>
          </cell>
          <cell r="D1311" t="str">
            <v>المركز المالي</v>
          </cell>
          <cell r="E1311" t="str">
            <v>أصول متداولة</v>
          </cell>
          <cell r="F1311" t="str">
            <v>مصاريف مقدمة وأرصدة مدينة أخرى (بالصافي)</v>
          </cell>
          <cell r="G1311" t="str">
            <v>مدينون متنوعون</v>
          </cell>
          <cell r="H1311">
            <v>0</v>
          </cell>
          <cell r="I1311" t="str">
            <v>أصول متداولة</v>
          </cell>
          <cell r="J1311" t="str">
            <v>سحر حسن مروعي خبراني_3018</v>
          </cell>
          <cell r="K1311">
            <v>0</v>
          </cell>
          <cell r="L1311">
            <v>0</v>
          </cell>
          <cell r="M1311">
            <v>12000</v>
          </cell>
          <cell r="N1311">
            <v>12000</v>
          </cell>
          <cell r="O1311">
            <v>0</v>
          </cell>
          <cell r="P1311">
            <v>0</v>
          </cell>
          <cell r="Q1311">
            <v>0</v>
          </cell>
        </row>
        <row r="1312">
          <cell r="B1312">
            <v>203062195</v>
          </cell>
          <cell r="C1312" t="str">
            <v>أنظمة</v>
          </cell>
          <cell r="D1312" t="str">
            <v>المركز المالي</v>
          </cell>
          <cell r="E1312" t="str">
            <v>أصول متداولة</v>
          </cell>
          <cell r="F1312" t="str">
            <v>مصاريف مقدمة وأرصدة مدينة أخرى (بالصافي)</v>
          </cell>
          <cell r="G1312" t="str">
            <v>مدينون متنوعون</v>
          </cell>
          <cell r="H1312">
            <v>0</v>
          </cell>
          <cell r="I1312" t="str">
            <v>أصول متداولة</v>
          </cell>
          <cell r="J1312" t="str">
            <v>متعبه علي عبدالله خبراني_3021</v>
          </cell>
          <cell r="K1312">
            <v>0</v>
          </cell>
          <cell r="L1312">
            <v>0</v>
          </cell>
          <cell r="M1312">
            <v>12000</v>
          </cell>
          <cell r="N1312">
            <v>12000</v>
          </cell>
          <cell r="O1312">
            <v>0</v>
          </cell>
          <cell r="P1312">
            <v>0</v>
          </cell>
          <cell r="Q1312">
            <v>0</v>
          </cell>
        </row>
        <row r="1313">
          <cell r="B1313">
            <v>203062196</v>
          </cell>
          <cell r="C1313" t="str">
            <v>أنظمة</v>
          </cell>
          <cell r="D1313" t="str">
            <v>المركز المالي</v>
          </cell>
          <cell r="E1313" t="str">
            <v>أصول متداولة</v>
          </cell>
          <cell r="F1313" t="str">
            <v>مصاريف مقدمة وأرصدة مدينة أخرى (بالصافي)</v>
          </cell>
          <cell r="G1313" t="str">
            <v>مدينون متنوعون</v>
          </cell>
          <cell r="H1313">
            <v>0</v>
          </cell>
          <cell r="I1313" t="str">
            <v>أصول متداولة</v>
          </cell>
          <cell r="J1313" t="str">
            <v>ليلة عثمان خبراني_3022</v>
          </cell>
          <cell r="K1313">
            <v>0</v>
          </cell>
          <cell r="L1313">
            <v>0</v>
          </cell>
          <cell r="M1313">
            <v>12000</v>
          </cell>
          <cell r="N1313">
            <v>12000</v>
          </cell>
          <cell r="O1313">
            <v>0</v>
          </cell>
          <cell r="P1313">
            <v>0</v>
          </cell>
          <cell r="Q1313">
            <v>0</v>
          </cell>
        </row>
        <row r="1314">
          <cell r="B1314">
            <v>203062197</v>
          </cell>
          <cell r="C1314" t="str">
            <v>أنظمة</v>
          </cell>
          <cell r="D1314" t="str">
            <v>المركز المالي</v>
          </cell>
          <cell r="E1314" t="str">
            <v>أصول متداولة</v>
          </cell>
          <cell r="F1314" t="str">
            <v>مصاريف مقدمة وأرصدة مدينة أخرى (بالصافي)</v>
          </cell>
          <cell r="G1314" t="str">
            <v>مدينون متنوعون</v>
          </cell>
          <cell r="H1314">
            <v>0</v>
          </cell>
          <cell r="I1314" t="str">
            <v>أصول متداولة</v>
          </cell>
          <cell r="J1314" t="str">
            <v>عبدالله سعد الشهراني_3024</v>
          </cell>
          <cell r="K1314">
            <v>0</v>
          </cell>
          <cell r="L1314">
            <v>0</v>
          </cell>
          <cell r="M1314">
            <v>84750</v>
          </cell>
          <cell r="N1314">
            <v>84750</v>
          </cell>
          <cell r="O1314">
            <v>0</v>
          </cell>
          <cell r="P1314">
            <v>0</v>
          </cell>
          <cell r="Q1314">
            <v>0</v>
          </cell>
        </row>
        <row r="1315">
          <cell r="B1315">
            <v>203062198</v>
          </cell>
          <cell r="C1315" t="str">
            <v>أنظمة</v>
          </cell>
          <cell r="D1315" t="str">
            <v>المركز المالي</v>
          </cell>
          <cell r="E1315" t="str">
            <v>أصول متداولة</v>
          </cell>
          <cell r="F1315" t="str">
            <v>مصاريف مقدمة وأرصدة مدينة أخرى (بالصافي)</v>
          </cell>
          <cell r="G1315" t="str">
            <v>مدينون متنوعون</v>
          </cell>
          <cell r="H1315">
            <v>0</v>
          </cell>
          <cell r="I1315" t="str">
            <v>أصول متداولة</v>
          </cell>
          <cell r="J1315" t="str">
            <v>حنان مريح سعد الشهراني_3025</v>
          </cell>
          <cell r="K1315">
            <v>0</v>
          </cell>
          <cell r="L1315">
            <v>0</v>
          </cell>
          <cell r="M1315">
            <v>9000</v>
          </cell>
          <cell r="N1315">
            <v>9000</v>
          </cell>
          <cell r="O1315">
            <v>0</v>
          </cell>
          <cell r="P1315">
            <v>0</v>
          </cell>
          <cell r="Q1315">
            <v>0</v>
          </cell>
        </row>
        <row r="1316">
          <cell r="B1316">
            <v>203062199</v>
          </cell>
          <cell r="C1316" t="str">
            <v>أنظمة</v>
          </cell>
          <cell r="D1316" t="str">
            <v>المركز المالي</v>
          </cell>
          <cell r="E1316" t="str">
            <v>أصول متداولة</v>
          </cell>
          <cell r="F1316" t="str">
            <v>مصاريف مقدمة وأرصدة مدينة أخرى (بالصافي)</v>
          </cell>
          <cell r="G1316" t="str">
            <v>مدينون متنوعون</v>
          </cell>
          <cell r="H1316">
            <v>0</v>
          </cell>
          <cell r="I1316" t="str">
            <v>أصول متداولة</v>
          </cell>
          <cell r="J1316" t="str">
            <v>شارع حسن شارع الرمثي_3026</v>
          </cell>
          <cell r="K1316">
            <v>0</v>
          </cell>
          <cell r="L1316">
            <v>0</v>
          </cell>
          <cell r="M1316">
            <v>12000</v>
          </cell>
          <cell r="N1316">
            <v>12000</v>
          </cell>
          <cell r="O1316">
            <v>0</v>
          </cell>
          <cell r="P1316">
            <v>0</v>
          </cell>
          <cell r="Q1316">
            <v>0</v>
          </cell>
        </row>
        <row r="1317">
          <cell r="B1317">
            <v>203062200</v>
          </cell>
          <cell r="C1317" t="str">
            <v>أنظمة</v>
          </cell>
          <cell r="D1317" t="str">
            <v>المركز المالي</v>
          </cell>
          <cell r="E1317" t="str">
            <v>أصول متداولة</v>
          </cell>
          <cell r="F1317" t="str">
            <v>مصاريف مقدمة وأرصدة مدينة أخرى (بالصافي)</v>
          </cell>
          <cell r="G1317" t="str">
            <v>مدينون متنوعون</v>
          </cell>
          <cell r="H1317">
            <v>0</v>
          </cell>
          <cell r="I1317" t="str">
            <v>أصول متداولة</v>
          </cell>
          <cell r="J1317" t="str">
            <v>خيرية نافع محمد عسيري_3028</v>
          </cell>
          <cell r="K1317">
            <v>0</v>
          </cell>
          <cell r="L1317">
            <v>0</v>
          </cell>
          <cell r="M1317">
            <v>9000</v>
          </cell>
          <cell r="N1317">
            <v>9000</v>
          </cell>
          <cell r="O1317">
            <v>0</v>
          </cell>
          <cell r="P1317">
            <v>0</v>
          </cell>
          <cell r="Q1317">
            <v>0</v>
          </cell>
        </row>
        <row r="1318">
          <cell r="B1318">
            <v>203062201</v>
          </cell>
          <cell r="C1318" t="str">
            <v>أنظمة</v>
          </cell>
          <cell r="D1318" t="str">
            <v>المركز المالي</v>
          </cell>
          <cell r="E1318" t="str">
            <v>أصول متداولة</v>
          </cell>
          <cell r="F1318" t="str">
            <v>مصاريف مقدمة وأرصدة مدينة أخرى (بالصافي)</v>
          </cell>
          <cell r="G1318" t="str">
            <v>مدينون متنوعون</v>
          </cell>
          <cell r="H1318">
            <v>0</v>
          </cell>
          <cell r="I1318" t="str">
            <v>أصول متداولة</v>
          </cell>
          <cell r="J1318" t="str">
            <v>مريم خليف مثني الحربي_3030</v>
          </cell>
          <cell r="K1318">
            <v>0</v>
          </cell>
          <cell r="L1318">
            <v>0</v>
          </cell>
          <cell r="M1318">
            <v>12000</v>
          </cell>
          <cell r="N1318">
            <v>12000</v>
          </cell>
          <cell r="O1318">
            <v>0</v>
          </cell>
          <cell r="P1318">
            <v>0</v>
          </cell>
          <cell r="Q1318">
            <v>0</v>
          </cell>
        </row>
        <row r="1319">
          <cell r="B1319">
            <v>203062202</v>
          </cell>
          <cell r="C1319" t="str">
            <v>أنظمة</v>
          </cell>
          <cell r="D1319" t="str">
            <v>المركز المالي</v>
          </cell>
          <cell r="E1319" t="str">
            <v>أصول متداولة</v>
          </cell>
          <cell r="F1319" t="str">
            <v>مصاريف مقدمة وأرصدة مدينة أخرى (بالصافي)</v>
          </cell>
          <cell r="G1319" t="str">
            <v>مدينون متنوعون</v>
          </cell>
          <cell r="H1319">
            <v>0</v>
          </cell>
          <cell r="I1319" t="str">
            <v>أصول متداولة</v>
          </cell>
          <cell r="J1319" t="str">
            <v>سعود محمد عبدالله المعدي_3031</v>
          </cell>
          <cell r="K1319">
            <v>0</v>
          </cell>
          <cell r="L1319">
            <v>0</v>
          </cell>
          <cell r="M1319">
            <v>12000</v>
          </cell>
          <cell r="N1319">
            <v>12000</v>
          </cell>
          <cell r="O1319">
            <v>0</v>
          </cell>
          <cell r="P1319">
            <v>0</v>
          </cell>
          <cell r="Q1319">
            <v>0</v>
          </cell>
        </row>
        <row r="1320">
          <cell r="B1320">
            <v>203062203</v>
          </cell>
          <cell r="C1320" t="str">
            <v>أنظمة</v>
          </cell>
          <cell r="D1320" t="str">
            <v>المركز المالي</v>
          </cell>
          <cell r="E1320" t="str">
            <v>أصول متداولة</v>
          </cell>
          <cell r="F1320" t="str">
            <v>مصاريف مقدمة وأرصدة مدينة أخرى (بالصافي)</v>
          </cell>
          <cell r="G1320" t="str">
            <v>مدينون متنوعون</v>
          </cell>
          <cell r="H1320">
            <v>0</v>
          </cell>
          <cell r="I1320" t="str">
            <v>أصول متداولة</v>
          </cell>
          <cell r="J1320" t="str">
            <v>نوره سعد عبدالله الشهراني_3033</v>
          </cell>
          <cell r="K1320">
            <v>0</v>
          </cell>
          <cell r="L1320">
            <v>0</v>
          </cell>
          <cell r="M1320">
            <v>12000</v>
          </cell>
          <cell r="N1320">
            <v>12000</v>
          </cell>
          <cell r="O1320">
            <v>0</v>
          </cell>
          <cell r="P1320">
            <v>0</v>
          </cell>
          <cell r="Q1320">
            <v>0</v>
          </cell>
        </row>
        <row r="1321">
          <cell r="B1321">
            <v>203062204</v>
          </cell>
          <cell r="C1321" t="str">
            <v>أنظمة</v>
          </cell>
          <cell r="D1321" t="str">
            <v>المركز المالي</v>
          </cell>
          <cell r="E1321" t="str">
            <v>أصول متداولة</v>
          </cell>
          <cell r="F1321" t="str">
            <v>مصاريف مقدمة وأرصدة مدينة أخرى (بالصافي)</v>
          </cell>
          <cell r="G1321" t="str">
            <v>مدينون متنوعون</v>
          </cell>
          <cell r="H1321">
            <v>0</v>
          </cell>
          <cell r="I1321" t="str">
            <v>أصول متداولة</v>
          </cell>
          <cell r="J1321" t="str">
            <v>غدير  سعود السبيعي_3034</v>
          </cell>
          <cell r="K1321">
            <v>0</v>
          </cell>
          <cell r="L1321">
            <v>0</v>
          </cell>
          <cell r="M1321">
            <v>12000</v>
          </cell>
          <cell r="N1321">
            <v>12000</v>
          </cell>
          <cell r="O1321">
            <v>0</v>
          </cell>
          <cell r="P1321">
            <v>0</v>
          </cell>
          <cell r="Q1321">
            <v>0</v>
          </cell>
        </row>
        <row r="1322">
          <cell r="B1322">
            <v>203062205</v>
          </cell>
          <cell r="C1322" t="str">
            <v>أنظمة</v>
          </cell>
          <cell r="D1322" t="str">
            <v>المركز المالي</v>
          </cell>
          <cell r="E1322" t="str">
            <v>أصول متداولة</v>
          </cell>
          <cell r="F1322" t="str">
            <v>مصاريف مقدمة وأرصدة مدينة أخرى (بالصافي)</v>
          </cell>
          <cell r="G1322" t="str">
            <v>مدينون متنوعون</v>
          </cell>
          <cell r="H1322">
            <v>0</v>
          </cell>
          <cell r="I1322" t="str">
            <v>أصول متداولة</v>
          </cell>
          <cell r="J1322" t="str">
            <v>سعاد محمد عثمان خبراني_3035</v>
          </cell>
          <cell r="K1322">
            <v>0</v>
          </cell>
          <cell r="L1322">
            <v>0</v>
          </cell>
          <cell r="M1322">
            <v>12000</v>
          </cell>
          <cell r="N1322">
            <v>12000</v>
          </cell>
          <cell r="O1322">
            <v>0</v>
          </cell>
          <cell r="P1322">
            <v>0</v>
          </cell>
          <cell r="Q1322">
            <v>0</v>
          </cell>
        </row>
        <row r="1323">
          <cell r="B1323">
            <v>203062206</v>
          </cell>
          <cell r="C1323" t="str">
            <v>أنظمة</v>
          </cell>
          <cell r="D1323" t="str">
            <v>المركز المالي</v>
          </cell>
          <cell r="E1323" t="str">
            <v>أصول متداولة</v>
          </cell>
          <cell r="F1323" t="str">
            <v>مصاريف مقدمة وأرصدة مدينة أخرى (بالصافي)</v>
          </cell>
          <cell r="G1323" t="str">
            <v>مدينون متنوعون</v>
          </cell>
          <cell r="H1323">
            <v>0</v>
          </cell>
          <cell r="I1323" t="str">
            <v>أصول متداولة</v>
          </cell>
          <cell r="J1323" t="str">
            <v>جميله يحي احمد خبراني_3036</v>
          </cell>
          <cell r="K1323">
            <v>0</v>
          </cell>
          <cell r="L1323">
            <v>0</v>
          </cell>
          <cell r="M1323">
            <v>12000</v>
          </cell>
          <cell r="N1323">
            <v>12000</v>
          </cell>
          <cell r="O1323">
            <v>0</v>
          </cell>
          <cell r="P1323">
            <v>0</v>
          </cell>
          <cell r="Q1323">
            <v>0</v>
          </cell>
        </row>
        <row r="1324">
          <cell r="B1324">
            <v>203062207</v>
          </cell>
          <cell r="C1324" t="str">
            <v>أنظمة</v>
          </cell>
          <cell r="D1324" t="str">
            <v>المركز المالي</v>
          </cell>
          <cell r="E1324" t="str">
            <v>أصول متداولة</v>
          </cell>
          <cell r="F1324" t="str">
            <v>مصاريف مقدمة وأرصدة مدينة أخرى (بالصافي)</v>
          </cell>
          <cell r="G1324" t="str">
            <v>مدينون متنوعون</v>
          </cell>
          <cell r="H1324">
            <v>0</v>
          </cell>
          <cell r="I1324" t="str">
            <v>أصول متداولة</v>
          </cell>
          <cell r="J1324" t="str">
            <v>مها صالح فنيس الاحمري_3038</v>
          </cell>
          <cell r="K1324">
            <v>0</v>
          </cell>
          <cell r="L1324">
            <v>0</v>
          </cell>
          <cell r="M1324">
            <v>12000</v>
          </cell>
          <cell r="N1324">
            <v>12000</v>
          </cell>
          <cell r="O1324">
            <v>0</v>
          </cell>
          <cell r="P1324">
            <v>0</v>
          </cell>
          <cell r="Q1324">
            <v>0</v>
          </cell>
        </row>
        <row r="1325">
          <cell r="B1325">
            <v>203062208</v>
          </cell>
          <cell r="C1325" t="str">
            <v>أنظمة</v>
          </cell>
          <cell r="D1325" t="str">
            <v>المركز المالي</v>
          </cell>
          <cell r="E1325" t="str">
            <v>أصول متداولة</v>
          </cell>
          <cell r="F1325" t="str">
            <v>مصاريف مقدمة وأرصدة مدينة أخرى (بالصافي)</v>
          </cell>
          <cell r="G1325" t="str">
            <v>مدينون متنوعون</v>
          </cell>
          <cell r="H1325">
            <v>0</v>
          </cell>
          <cell r="I1325" t="str">
            <v>أصول متداولة</v>
          </cell>
          <cell r="J1325" t="str">
            <v>عائشة محمد يحي القحطاني_3039</v>
          </cell>
          <cell r="K1325">
            <v>0</v>
          </cell>
          <cell r="L1325">
            <v>0</v>
          </cell>
          <cell r="M1325">
            <v>12000</v>
          </cell>
          <cell r="N1325">
            <v>12000</v>
          </cell>
          <cell r="O1325">
            <v>0</v>
          </cell>
          <cell r="P1325">
            <v>0</v>
          </cell>
          <cell r="Q1325">
            <v>0</v>
          </cell>
        </row>
        <row r="1326">
          <cell r="B1326">
            <v>203062209</v>
          </cell>
          <cell r="C1326" t="str">
            <v>أنظمة</v>
          </cell>
          <cell r="D1326" t="str">
            <v>المركز المالي</v>
          </cell>
          <cell r="E1326" t="str">
            <v>أصول متداولة</v>
          </cell>
          <cell r="F1326" t="str">
            <v>مصاريف مقدمة وأرصدة مدينة أخرى (بالصافي)</v>
          </cell>
          <cell r="G1326" t="str">
            <v>مدينون متنوعون</v>
          </cell>
          <cell r="H1326">
            <v>0</v>
          </cell>
          <cell r="I1326" t="str">
            <v>أصول متداولة</v>
          </cell>
          <cell r="J1326" t="str">
            <v>يزيد ابراهيم زيد السبيعي_3041</v>
          </cell>
          <cell r="K1326">
            <v>0</v>
          </cell>
          <cell r="L1326">
            <v>0</v>
          </cell>
          <cell r="M1326">
            <v>4000</v>
          </cell>
          <cell r="N1326">
            <v>4000</v>
          </cell>
          <cell r="O1326">
            <v>0</v>
          </cell>
          <cell r="P1326">
            <v>0</v>
          </cell>
          <cell r="Q1326">
            <v>0</v>
          </cell>
        </row>
        <row r="1327">
          <cell r="B1327">
            <v>203062210</v>
          </cell>
          <cell r="C1327" t="str">
            <v>أنظمة</v>
          </cell>
          <cell r="D1327" t="str">
            <v>المركز المالي</v>
          </cell>
          <cell r="E1327" t="str">
            <v>أصول متداولة</v>
          </cell>
          <cell r="F1327" t="str">
            <v>مصاريف مقدمة وأرصدة مدينة أخرى (بالصافي)</v>
          </cell>
          <cell r="G1327">
            <v>0</v>
          </cell>
          <cell r="H1327">
            <v>0</v>
          </cell>
          <cell r="I1327" t="str">
            <v>أصول متداولة</v>
          </cell>
          <cell r="J1327" t="str">
            <v>مشاعل محمد ابن مسفر القحطاني_3042</v>
          </cell>
          <cell r="K1327">
            <v>0</v>
          </cell>
          <cell r="L1327">
            <v>0</v>
          </cell>
          <cell r="M1327">
            <v>12000</v>
          </cell>
          <cell r="N1327">
            <v>12000</v>
          </cell>
          <cell r="O1327">
            <v>0</v>
          </cell>
          <cell r="P1327">
            <v>0</v>
          </cell>
          <cell r="Q1327">
            <v>0</v>
          </cell>
        </row>
        <row r="1328">
          <cell r="B1328">
            <v>203062211</v>
          </cell>
          <cell r="C1328" t="str">
            <v>أنظمة</v>
          </cell>
          <cell r="D1328" t="str">
            <v>المركز المالي</v>
          </cell>
          <cell r="E1328" t="str">
            <v>أصول متداولة</v>
          </cell>
          <cell r="F1328" t="str">
            <v>مصاريف مقدمة وأرصدة مدينة أخرى (بالصافي)</v>
          </cell>
          <cell r="G1328" t="str">
            <v>مدينون متنوعون</v>
          </cell>
          <cell r="H1328">
            <v>0</v>
          </cell>
          <cell r="I1328" t="str">
            <v>أصول متداولة</v>
          </cell>
          <cell r="J1328" t="str">
            <v>قذله علي عبدالله شعلان_3044</v>
          </cell>
          <cell r="K1328">
            <v>0</v>
          </cell>
          <cell r="L1328">
            <v>0</v>
          </cell>
          <cell r="M1328">
            <v>12000</v>
          </cell>
          <cell r="N1328">
            <v>12000</v>
          </cell>
          <cell r="O1328">
            <v>0</v>
          </cell>
          <cell r="P1328">
            <v>0</v>
          </cell>
          <cell r="Q1328">
            <v>0</v>
          </cell>
        </row>
        <row r="1329">
          <cell r="B1329">
            <v>203062212</v>
          </cell>
          <cell r="C1329" t="str">
            <v>أنظمة</v>
          </cell>
          <cell r="D1329" t="str">
            <v>المركز المالي</v>
          </cell>
          <cell r="E1329" t="str">
            <v>أصول متداولة</v>
          </cell>
          <cell r="F1329" t="str">
            <v>مصاريف مقدمة وأرصدة مدينة أخرى (بالصافي)</v>
          </cell>
          <cell r="G1329" t="str">
            <v>مدينون متنوعون</v>
          </cell>
          <cell r="H1329">
            <v>0</v>
          </cell>
          <cell r="I1329" t="str">
            <v>أصول متداولة</v>
          </cell>
          <cell r="J1329" t="str">
            <v>صالحه عبود سعد الشهراني_3045</v>
          </cell>
          <cell r="K1329">
            <v>0</v>
          </cell>
          <cell r="L1329">
            <v>0</v>
          </cell>
          <cell r="M1329">
            <v>9000</v>
          </cell>
          <cell r="N1329">
            <v>9000</v>
          </cell>
          <cell r="O1329">
            <v>0</v>
          </cell>
          <cell r="P1329">
            <v>0</v>
          </cell>
          <cell r="Q1329">
            <v>0</v>
          </cell>
        </row>
        <row r="1330">
          <cell r="B1330">
            <v>203062213</v>
          </cell>
          <cell r="C1330" t="str">
            <v>أنظمة</v>
          </cell>
          <cell r="D1330" t="str">
            <v>المركز المالي</v>
          </cell>
          <cell r="E1330" t="str">
            <v>أصول متداولة</v>
          </cell>
          <cell r="F1330" t="str">
            <v>مصاريف مقدمة وأرصدة مدينة أخرى (بالصافي)</v>
          </cell>
          <cell r="G1330" t="str">
            <v>مدينون متنوعون</v>
          </cell>
          <cell r="H1330">
            <v>0</v>
          </cell>
          <cell r="I1330" t="str">
            <v>أصول متداولة</v>
          </cell>
          <cell r="J1330" t="str">
            <v>----------------------لاغى _3046</v>
          </cell>
          <cell r="K1330">
            <v>0</v>
          </cell>
          <cell r="L1330">
            <v>0</v>
          </cell>
          <cell r="M1330">
            <v>2000</v>
          </cell>
          <cell r="N1330">
            <v>2000</v>
          </cell>
          <cell r="O1330">
            <v>0</v>
          </cell>
          <cell r="P1330">
            <v>0</v>
          </cell>
          <cell r="Q1330">
            <v>0</v>
          </cell>
        </row>
        <row r="1331">
          <cell r="B1331">
            <v>203062214</v>
          </cell>
          <cell r="C1331" t="str">
            <v>أنظمة</v>
          </cell>
          <cell r="D1331" t="str">
            <v>المركز المالي</v>
          </cell>
          <cell r="E1331" t="str">
            <v>أصول متداولة</v>
          </cell>
          <cell r="F1331" t="str">
            <v>مصاريف مقدمة وأرصدة مدينة أخرى (بالصافي)</v>
          </cell>
          <cell r="G1331" t="str">
            <v>مدينون متنوعون</v>
          </cell>
          <cell r="H1331">
            <v>0</v>
          </cell>
          <cell r="I1331" t="str">
            <v>أصول متداولة</v>
          </cell>
          <cell r="J1331" t="str">
            <v>حسايف عارف فارع العتيبي_3047</v>
          </cell>
          <cell r="K1331">
            <v>0</v>
          </cell>
          <cell r="L1331">
            <v>0</v>
          </cell>
          <cell r="M1331">
            <v>12000</v>
          </cell>
          <cell r="N1331">
            <v>12000</v>
          </cell>
          <cell r="O1331">
            <v>0</v>
          </cell>
          <cell r="P1331">
            <v>0</v>
          </cell>
          <cell r="Q1331">
            <v>0</v>
          </cell>
        </row>
        <row r="1332">
          <cell r="B1332">
            <v>203062215</v>
          </cell>
          <cell r="C1332" t="str">
            <v>أنظمة</v>
          </cell>
          <cell r="D1332" t="str">
            <v>المركز المالي</v>
          </cell>
          <cell r="E1332" t="str">
            <v>أصول متداولة</v>
          </cell>
          <cell r="F1332" t="str">
            <v>مصاريف مقدمة وأرصدة مدينة أخرى (بالصافي)</v>
          </cell>
          <cell r="G1332" t="str">
            <v>مدينون متنوعون</v>
          </cell>
          <cell r="H1332">
            <v>0</v>
          </cell>
          <cell r="I1332" t="str">
            <v>أصول متداولة</v>
          </cell>
          <cell r="J1332" t="str">
            <v>زايده مسفر ابن دليم القحطاني_3048</v>
          </cell>
          <cell r="K1332">
            <v>0</v>
          </cell>
          <cell r="L1332">
            <v>0</v>
          </cell>
          <cell r="M1332">
            <v>12000</v>
          </cell>
          <cell r="N1332">
            <v>12000</v>
          </cell>
          <cell r="O1332">
            <v>0</v>
          </cell>
          <cell r="P1332">
            <v>0</v>
          </cell>
          <cell r="Q1332">
            <v>0</v>
          </cell>
        </row>
        <row r="1333">
          <cell r="B1333">
            <v>203062216</v>
          </cell>
          <cell r="C1333" t="str">
            <v>أنظمة</v>
          </cell>
          <cell r="D1333" t="str">
            <v>المركز المالي</v>
          </cell>
          <cell r="E1333" t="str">
            <v>أصول متداولة</v>
          </cell>
          <cell r="F1333" t="str">
            <v>مصاريف مقدمة وأرصدة مدينة أخرى (بالصافي)</v>
          </cell>
          <cell r="G1333" t="str">
            <v>مدينون متنوعون</v>
          </cell>
          <cell r="H1333">
            <v>0</v>
          </cell>
          <cell r="I1333" t="str">
            <v>أصول متداولة</v>
          </cell>
          <cell r="J1333" t="str">
            <v>زهره عايض القحطاني_3049</v>
          </cell>
          <cell r="K1333">
            <v>0</v>
          </cell>
          <cell r="L1333">
            <v>0</v>
          </cell>
          <cell r="M1333">
            <v>12000</v>
          </cell>
          <cell r="N1333">
            <v>12000</v>
          </cell>
          <cell r="O1333">
            <v>0</v>
          </cell>
          <cell r="P1333">
            <v>0</v>
          </cell>
          <cell r="Q1333">
            <v>0</v>
          </cell>
        </row>
        <row r="1334">
          <cell r="B1334">
            <v>203062217</v>
          </cell>
          <cell r="C1334" t="str">
            <v>أنظمة</v>
          </cell>
          <cell r="D1334" t="str">
            <v>المركز المالي</v>
          </cell>
          <cell r="E1334" t="str">
            <v>أصول متداولة</v>
          </cell>
          <cell r="F1334" t="str">
            <v>مصاريف مقدمة وأرصدة مدينة أخرى (بالصافي)</v>
          </cell>
          <cell r="G1334" t="str">
            <v>مدينون متنوعون</v>
          </cell>
          <cell r="H1334">
            <v>0</v>
          </cell>
          <cell r="I1334" t="str">
            <v>أصول متداولة</v>
          </cell>
          <cell r="J1334" t="str">
            <v>مها حبيب عبيد الاحمري_3050</v>
          </cell>
          <cell r="K1334">
            <v>0</v>
          </cell>
          <cell r="L1334">
            <v>0</v>
          </cell>
          <cell r="M1334">
            <v>12000</v>
          </cell>
          <cell r="N1334">
            <v>12000</v>
          </cell>
          <cell r="O1334">
            <v>0</v>
          </cell>
          <cell r="P1334">
            <v>0</v>
          </cell>
          <cell r="Q1334">
            <v>0</v>
          </cell>
        </row>
        <row r="1335">
          <cell r="B1335">
            <v>203062218</v>
          </cell>
          <cell r="C1335" t="str">
            <v>أنظمة</v>
          </cell>
          <cell r="D1335" t="str">
            <v>المركز المالي</v>
          </cell>
          <cell r="E1335" t="str">
            <v>أصول متداولة</v>
          </cell>
          <cell r="F1335" t="str">
            <v>مصاريف مقدمة وأرصدة مدينة أخرى (بالصافي)</v>
          </cell>
          <cell r="G1335" t="str">
            <v>مدينون متنوعون</v>
          </cell>
          <cell r="H1335">
            <v>0</v>
          </cell>
          <cell r="I1335" t="str">
            <v>أصول متداولة</v>
          </cell>
          <cell r="J1335" t="str">
            <v>ذمم_ايمان السيف_3052</v>
          </cell>
          <cell r="K1335">
            <v>0</v>
          </cell>
          <cell r="L1335">
            <v>0</v>
          </cell>
          <cell r="M1335">
            <v>57392</v>
          </cell>
          <cell r="N1335">
            <v>57392</v>
          </cell>
          <cell r="O1335">
            <v>0</v>
          </cell>
          <cell r="P1335">
            <v>0</v>
          </cell>
          <cell r="Q1335">
            <v>0</v>
          </cell>
        </row>
        <row r="1336">
          <cell r="B1336">
            <v>203062219</v>
          </cell>
          <cell r="C1336" t="str">
            <v>أنظمة</v>
          </cell>
          <cell r="D1336" t="str">
            <v>المركز المالي</v>
          </cell>
          <cell r="E1336" t="str">
            <v>أصول متداولة</v>
          </cell>
          <cell r="F1336" t="str">
            <v>مصاريف مقدمة وأرصدة مدينة أخرى (بالصافي)</v>
          </cell>
          <cell r="G1336" t="str">
            <v>مدينون متنوعون</v>
          </cell>
          <cell r="H1336">
            <v>0</v>
          </cell>
          <cell r="I1336" t="str">
            <v>أصول متداولة</v>
          </cell>
          <cell r="J1336" t="str">
            <v>هيا عبدالله عبدالرحمن المعدي_3053</v>
          </cell>
          <cell r="K1336">
            <v>0</v>
          </cell>
          <cell r="L1336">
            <v>0</v>
          </cell>
          <cell r="M1336">
            <v>12000</v>
          </cell>
          <cell r="N1336">
            <v>12000</v>
          </cell>
          <cell r="O1336">
            <v>0</v>
          </cell>
          <cell r="P1336">
            <v>0</v>
          </cell>
          <cell r="Q1336">
            <v>0</v>
          </cell>
        </row>
        <row r="1337">
          <cell r="B1337">
            <v>203062220</v>
          </cell>
          <cell r="C1337" t="str">
            <v>أنظمة</v>
          </cell>
          <cell r="D1337" t="str">
            <v>المركز المالي</v>
          </cell>
          <cell r="E1337" t="str">
            <v>أصول متداولة</v>
          </cell>
          <cell r="F1337" t="str">
            <v>مصاريف مقدمة وأرصدة مدينة أخرى (بالصافي)</v>
          </cell>
          <cell r="G1337" t="str">
            <v>مدينون متنوعون</v>
          </cell>
          <cell r="H1337">
            <v>0</v>
          </cell>
          <cell r="I1337" t="str">
            <v>أصول متداولة</v>
          </cell>
          <cell r="J1337" t="str">
            <v>علي ابراهيم زيد السبيعي_3056</v>
          </cell>
          <cell r="K1337">
            <v>0</v>
          </cell>
          <cell r="L1337">
            <v>0</v>
          </cell>
          <cell r="M1337">
            <v>9000</v>
          </cell>
          <cell r="N1337">
            <v>9000</v>
          </cell>
          <cell r="O1337">
            <v>0</v>
          </cell>
          <cell r="P1337">
            <v>0</v>
          </cell>
          <cell r="Q1337">
            <v>0</v>
          </cell>
        </row>
        <row r="1338">
          <cell r="B1338">
            <v>203062221</v>
          </cell>
          <cell r="C1338" t="str">
            <v>أنظمة</v>
          </cell>
          <cell r="D1338" t="str">
            <v>المركز المالي</v>
          </cell>
          <cell r="E1338" t="str">
            <v>أصول متداولة</v>
          </cell>
          <cell r="F1338" t="str">
            <v>مصاريف مقدمة وأرصدة مدينة أخرى (بالصافي)</v>
          </cell>
          <cell r="G1338" t="str">
            <v>مدينون متنوعون</v>
          </cell>
          <cell r="H1338">
            <v>0</v>
          </cell>
          <cell r="I1338" t="str">
            <v>أصول متداولة</v>
          </cell>
          <cell r="J1338" t="str">
            <v>فاطمه شمروخ حويد العتيبي_3059</v>
          </cell>
          <cell r="K1338">
            <v>0</v>
          </cell>
          <cell r="L1338">
            <v>0</v>
          </cell>
          <cell r="M1338">
            <v>12000</v>
          </cell>
          <cell r="N1338">
            <v>12000</v>
          </cell>
          <cell r="O1338">
            <v>0</v>
          </cell>
          <cell r="P1338">
            <v>0</v>
          </cell>
          <cell r="Q1338">
            <v>0</v>
          </cell>
        </row>
        <row r="1339">
          <cell r="B1339">
            <v>203062222</v>
          </cell>
          <cell r="C1339" t="str">
            <v>أنظمة</v>
          </cell>
          <cell r="D1339" t="str">
            <v>المركز المالي</v>
          </cell>
          <cell r="E1339" t="str">
            <v>أصول متداولة</v>
          </cell>
          <cell r="F1339" t="str">
            <v>مصاريف مقدمة وأرصدة مدينة أخرى (بالصافي)</v>
          </cell>
          <cell r="G1339" t="str">
            <v>مدينون متنوعون</v>
          </cell>
          <cell r="H1339">
            <v>0</v>
          </cell>
          <cell r="I1339" t="str">
            <v>أصول متداولة</v>
          </cell>
          <cell r="J1339" t="str">
            <v>فهد عطا الله سالم العازمي_3060</v>
          </cell>
          <cell r="K1339">
            <v>0</v>
          </cell>
          <cell r="L1339">
            <v>0</v>
          </cell>
          <cell r="M1339">
            <v>36000</v>
          </cell>
          <cell r="N1339">
            <v>36000</v>
          </cell>
          <cell r="O1339">
            <v>0</v>
          </cell>
          <cell r="P1339">
            <v>0</v>
          </cell>
          <cell r="Q1339">
            <v>0</v>
          </cell>
        </row>
        <row r="1340">
          <cell r="B1340">
            <v>203062223</v>
          </cell>
          <cell r="C1340" t="str">
            <v>أنظمة</v>
          </cell>
          <cell r="D1340" t="str">
            <v>المركز المالي</v>
          </cell>
          <cell r="E1340" t="str">
            <v>أصول متداولة</v>
          </cell>
          <cell r="F1340" t="str">
            <v>مصاريف مقدمة وأرصدة مدينة أخرى (بالصافي)</v>
          </cell>
          <cell r="G1340" t="str">
            <v>مدينون متنوعون</v>
          </cell>
          <cell r="H1340">
            <v>0</v>
          </cell>
          <cell r="I1340" t="str">
            <v>أصول متداولة</v>
          </cell>
          <cell r="J1340" t="str">
            <v>سعود عبدالله سعود ال هلال_3061</v>
          </cell>
          <cell r="K1340">
            <v>0</v>
          </cell>
          <cell r="L1340">
            <v>0</v>
          </cell>
          <cell r="M1340">
            <v>11000</v>
          </cell>
          <cell r="N1340">
            <v>11000</v>
          </cell>
          <cell r="O1340">
            <v>0</v>
          </cell>
          <cell r="P1340">
            <v>0</v>
          </cell>
          <cell r="Q1340">
            <v>0</v>
          </cell>
        </row>
        <row r="1341">
          <cell r="B1341">
            <v>203062224</v>
          </cell>
          <cell r="C1341" t="str">
            <v>أنظمة</v>
          </cell>
          <cell r="D1341" t="str">
            <v>المركز المالي</v>
          </cell>
          <cell r="E1341" t="str">
            <v>أصول متداولة</v>
          </cell>
          <cell r="F1341" t="str">
            <v>مصاريف مقدمة وأرصدة مدينة أخرى (بالصافي)</v>
          </cell>
          <cell r="G1341" t="str">
            <v>مدينون متنوعون</v>
          </cell>
          <cell r="H1341">
            <v>0</v>
          </cell>
          <cell r="I1341" t="str">
            <v>أصول متداولة</v>
          </cell>
          <cell r="J1341" t="str">
            <v>حمد علي بن عبدالله ال مغيره_3062</v>
          </cell>
          <cell r="K1341">
            <v>0</v>
          </cell>
          <cell r="L1341">
            <v>0</v>
          </cell>
          <cell r="M1341">
            <v>2000</v>
          </cell>
          <cell r="N1341">
            <v>2000</v>
          </cell>
          <cell r="O1341">
            <v>0</v>
          </cell>
          <cell r="P1341">
            <v>0</v>
          </cell>
          <cell r="Q1341">
            <v>0</v>
          </cell>
        </row>
        <row r="1342">
          <cell r="B1342">
            <v>203062225</v>
          </cell>
          <cell r="C1342" t="str">
            <v>أنظمة</v>
          </cell>
          <cell r="D1342" t="str">
            <v>المركز المالي</v>
          </cell>
          <cell r="E1342" t="str">
            <v>أصول متداولة</v>
          </cell>
          <cell r="F1342" t="str">
            <v>مصاريف مقدمة وأرصدة مدينة أخرى (بالصافي)</v>
          </cell>
          <cell r="G1342" t="str">
            <v>مدينون متنوعون</v>
          </cell>
          <cell r="H1342">
            <v>0</v>
          </cell>
          <cell r="I1342" t="str">
            <v>أصول متداولة</v>
          </cell>
          <cell r="J1342" t="str">
            <v>هياء محمد بن عبدالله الحقباني_3064</v>
          </cell>
          <cell r="K1342">
            <v>0</v>
          </cell>
          <cell r="L1342">
            <v>0</v>
          </cell>
          <cell r="M1342">
            <v>12000</v>
          </cell>
          <cell r="N1342">
            <v>12000</v>
          </cell>
          <cell r="O1342">
            <v>0</v>
          </cell>
          <cell r="P1342">
            <v>0</v>
          </cell>
          <cell r="Q1342">
            <v>0</v>
          </cell>
        </row>
        <row r="1343">
          <cell r="B1343">
            <v>203062226</v>
          </cell>
          <cell r="C1343" t="str">
            <v>أنظمة</v>
          </cell>
          <cell r="D1343" t="str">
            <v>المركز المالي</v>
          </cell>
          <cell r="E1343" t="str">
            <v>أصول متداولة</v>
          </cell>
          <cell r="F1343" t="str">
            <v>مصاريف مقدمة وأرصدة مدينة أخرى (بالصافي)</v>
          </cell>
          <cell r="G1343" t="str">
            <v>مدينون متنوعون</v>
          </cell>
          <cell r="H1343">
            <v>0</v>
          </cell>
          <cell r="I1343" t="str">
            <v>أصول متداولة</v>
          </cell>
          <cell r="J1343" t="str">
            <v>غزوي مناحي عمر العتيبي_3065</v>
          </cell>
          <cell r="K1343">
            <v>0</v>
          </cell>
          <cell r="L1343">
            <v>0</v>
          </cell>
          <cell r="M1343">
            <v>12000</v>
          </cell>
          <cell r="N1343">
            <v>12000</v>
          </cell>
          <cell r="O1343">
            <v>0</v>
          </cell>
          <cell r="P1343">
            <v>0</v>
          </cell>
          <cell r="Q1343">
            <v>0</v>
          </cell>
        </row>
        <row r="1344">
          <cell r="B1344">
            <v>203062227</v>
          </cell>
          <cell r="C1344" t="str">
            <v>أنظمة</v>
          </cell>
          <cell r="D1344" t="str">
            <v>المركز المالي</v>
          </cell>
          <cell r="E1344" t="str">
            <v>أصول متداولة</v>
          </cell>
          <cell r="F1344" t="str">
            <v>مصاريف مقدمة وأرصدة مدينة أخرى (بالصافي)</v>
          </cell>
          <cell r="G1344" t="str">
            <v>مدينون متنوعون</v>
          </cell>
          <cell r="H1344">
            <v>0</v>
          </cell>
          <cell r="I1344" t="str">
            <v>أصول متداولة</v>
          </cell>
          <cell r="J1344" t="str">
            <v>الهنوف شباب محمد العتيبي_3066</v>
          </cell>
          <cell r="K1344">
            <v>0</v>
          </cell>
          <cell r="L1344">
            <v>0</v>
          </cell>
          <cell r="M1344">
            <v>12000</v>
          </cell>
          <cell r="N1344">
            <v>12000</v>
          </cell>
          <cell r="O1344">
            <v>0</v>
          </cell>
          <cell r="P1344">
            <v>0</v>
          </cell>
          <cell r="Q1344">
            <v>0</v>
          </cell>
        </row>
        <row r="1345">
          <cell r="B1345">
            <v>203062228</v>
          </cell>
          <cell r="C1345" t="str">
            <v>أنظمة</v>
          </cell>
          <cell r="D1345" t="str">
            <v>المركز المالي</v>
          </cell>
          <cell r="E1345" t="str">
            <v>أصول متداولة</v>
          </cell>
          <cell r="F1345" t="str">
            <v>مصاريف مقدمة وأرصدة مدينة أخرى (بالصافي)</v>
          </cell>
          <cell r="G1345" t="str">
            <v>مدينون متنوعون</v>
          </cell>
          <cell r="H1345">
            <v>0</v>
          </cell>
          <cell r="I1345" t="str">
            <v>أصول متداولة</v>
          </cell>
          <cell r="J1345" t="str">
            <v>روابي شباب محمد العتيبي_3067</v>
          </cell>
          <cell r="K1345">
            <v>0</v>
          </cell>
          <cell r="L1345">
            <v>0</v>
          </cell>
          <cell r="M1345">
            <v>12000</v>
          </cell>
          <cell r="N1345">
            <v>12000</v>
          </cell>
          <cell r="O1345">
            <v>0</v>
          </cell>
          <cell r="P1345">
            <v>0</v>
          </cell>
          <cell r="Q1345">
            <v>0</v>
          </cell>
        </row>
        <row r="1346">
          <cell r="B1346">
            <v>203062229</v>
          </cell>
          <cell r="C1346" t="str">
            <v>أنظمة</v>
          </cell>
          <cell r="D1346" t="str">
            <v>المركز المالي</v>
          </cell>
          <cell r="E1346" t="str">
            <v>أصول متداولة</v>
          </cell>
          <cell r="F1346" t="str">
            <v>مصاريف مقدمة وأرصدة مدينة أخرى (بالصافي)</v>
          </cell>
          <cell r="G1346" t="str">
            <v>مدينون متنوعون</v>
          </cell>
          <cell r="H1346">
            <v>0</v>
          </cell>
          <cell r="I1346" t="str">
            <v>أصول متداولة</v>
          </cell>
          <cell r="J1346" t="str">
            <v>عزيزة نائف عمر العتيبي_3068</v>
          </cell>
          <cell r="K1346">
            <v>0</v>
          </cell>
          <cell r="L1346">
            <v>0</v>
          </cell>
          <cell r="M1346">
            <v>12000</v>
          </cell>
          <cell r="N1346">
            <v>12000</v>
          </cell>
          <cell r="O1346">
            <v>0</v>
          </cell>
          <cell r="P1346">
            <v>0</v>
          </cell>
          <cell r="Q1346">
            <v>0</v>
          </cell>
        </row>
        <row r="1347">
          <cell r="B1347">
            <v>203062230</v>
          </cell>
          <cell r="C1347" t="str">
            <v>أنظمة</v>
          </cell>
          <cell r="D1347" t="str">
            <v>المركز المالي</v>
          </cell>
          <cell r="E1347" t="str">
            <v>أصول متداولة</v>
          </cell>
          <cell r="F1347" t="str">
            <v>مصاريف مقدمة وأرصدة مدينة أخرى (بالصافي)</v>
          </cell>
          <cell r="G1347" t="str">
            <v>مدينون متنوعون</v>
          </cell>
          <cell r="H1347">
            <v>0</v>
          </cell>
          <cell r="I1347" t="str">
            <v>أصول متداولة</v>
          </cell>
          <cell r="J1347" t="str">
            <v>ابتهال ابراهيم زيد السبيعي_3070</v>
          </cell>
          <cell r="K1347">
            <v>0</v>
          </cell>
          <cell r="L1347">
            <v>0</v>
          </cell>
          <cell r="M1347">
            <v>12000</v>
          </cell>
          <cell r="N1347">
            <v>12000</v>
          </cell>
          <cell r="O1347">
            <v>0</v>
          </cell>
          <cell r="P1347">
            <v>0</v>
          </cell>
          <cell r="Q1347">
            <v>0</v>
          </cell>
        </row>
        <row r="1348">
          <cell r="B1348">
            <v>203062231</v>
          </cell>
          <cell r="C1348" t="str">
            <v>أنظمة</v>
          </cell>
          <cell r="D1348" t="str">
            <v>المركز المالي</v>
          </cell>
          <cell r="E1348" t="str">
            <v>أصول متداولة</v>
          </cell>
          <cell r="F1348" t="str">
            <v>مصاريف مقدمة وأرصدة مدينة أخرى (بالصافي)</v>
          </cell>
          <cell r="G1348" t="str">
            <v>مدينون متنوعون</v>
          </cell>
          <cell r="H1348">
            <v>0</v>
          </cell>
          <cell r="I1348" t="str">
            <v>أصول متداولة</v>
          </cell>
          <cell r="J1348" t="str">
            <v>هياء ابراهيم زيد السبيعي_3071</v>
          </cell>
          <cell r="K1348">
            <v>0</v>
          </cell>
          <cell r="L1348">
            <v>0</v>
          </cell>
          <cell r="M1348">
            <v>12000</v>
          </cell>
          <cell r="N1348">
            <v>12000</v>
          </cell>
          <cell r="O1348">
            <v>0</v>
          </cell>
          <cell r="P1348">
            <v>0</v>
          </cell>
          <cell r="Q1348">
            <v>0</v>
          </cell>
        </row>
        <row r="1349">
          <cell r="B1349">
            <v>203062232</v>
          </cell>
          <cell r="C1349" t="str">
            <v>أنظمة</v>
          </cell>
          <cell r="D1349" t="str">
            <v>المركز المالي</v>
          </cell>
          <cell r="E1349" t="str">
            <v>أصول متداولة</v>
          </cell>
          <cell r="F1349" t="str">
            <v>مصاريف مقدمة وأرصدة مدينة أخرى (بالصافي)</v>
          </cell>
          <cell r="G1349" t="str">
            <v>مدينون متنوعون</v>
          </cell>
          <cell r="H1349">
            <v>0</v>
          </cell>
          <cell r="I1349" t="str">
            <v>أصول متداولة</v>
          </cell>
          <cell r="J1349" t="str">
            <v>ضاري طلال نايف الشمري_3072</v>
          </cell>
          <cell r="K1349">
            <v>0</v>
          </cell>
          <cell r="L1349">
            <v>0</v>
          </cell>
          <cell r="M1349">
            <v>12000</v>
          </cell>
          <cell r="N1349">
            <v>12000</v>
          </cell>
          <cell r="O1349">
            <v>0</v>
          </cell>
          <cell r="P1349">
            <v>0</v>
          </cell>
          <cell r="Q1349">
            <v>0</v>
          </cell>
        </row>
        <row r="1350">
          <cell r="B1350">
            <v>203062233</v>
          </cell>
          <cell r="C1350" t="str">
            <v>أنظمة</v>
          </cell>
          <cell r="D1350" t="str">
            <v>المركز المالي</v>
          </cell>
          <cell r="E1350" t="str">
            <v>أصول متداولة</v>
          </cell>
          <cell r="F1350" t="str">
            <v>مصاريف مقدمة وأرصدة مدينة أخرى (بالصافي)</v>
          </cell>
          <cell r="G1350" t="str">
            <v>مدينون متنوعون</v>
          </cell>
          <cell r="H1350">
            <v>0</v>
          </cell>
          <cell r="I1350" t="str">
            <v>أصول متداولة</v>
          </cell>
          <cell r="J1350" t="str">
            <v>نوره علي حمد الخطيب_3073</v>
          </cell>
          <cell r="K1350">
            <v>0</v>
          </cell>
          <cell r="L1350">
            <v>0</v>
          </cell>
          <cell r="M1350">
            <v>5000</v>
          </cell>
          <cell r="N1350">
            <v>5000</v>
          </cell>
          <cell r="O1350">
            <v>0</v>
          </cell>
          <cell r="P1350">
            <v>0</v>
          </cell>
          <cell r="Q1350">
            <v>0</v>
          </cell>
        </row>
        <row r="1351">
          <cell r="B1351">
            <v>203062234</v>
          </cell>
          <cell r="C1351" t="str">
            <v>أنظمة</v>
          </cell>
          <cell r="D1351" t="str">
            <v>المركز المالي</v>
          </cell>
          <cell r="E1351" t="str">
            <v>أصول متداولة</v>
          </cell>
          <cell r="F1351" t="str">
            <v>مصاريف مقدمة وأرصدة مدينة أخرى (بالصافي)</v>
          </cell>
          <cell r="G1351" t="str">
            <v>مدينون متنوعون</v>
          </cell>
          <cell r="H1351">
            <v>0</v>
          </cell>
          <cell r="I1351" t="str">
            <v>أصول متداولة</v>
          </cell>
          <cell r="J1351" t="str">
            <v>نوير مرزوق سلطان العتيبي_3074</v>
          </cell>
          <cell r="K1351">
            <v>0</v>
          </cell>
          <cell r="L1351">
            <v>0</v>
          </cell>
          <cell r="M1351">
            <v>12000</v>
          </cell>
          <cell r="N1351">
            <v>12000</v>
          </cell>
          <cell r="O1351">
            <v>0</v>
          </cell>
          <cell r="P1351">
            <v>0</v>
          </cell>
          <cell r="Q1351">
            <v>0</v>
          </cell>
        </row>
        <row r="1352">
          <cell r="B1352">
            <v>203062235</v>
          </cell>
          <cell r="C1352" t="str">
            <v>أنظمة</v>
          </cell>
          <cell r="D1352" t="str">
            <v>المركز المالي</v>
          </cell>
          <cell r="E1352" t="str">
            <v>أصول متداولة</v>
          </cell>
          <cell r="F1352" t="str">
            <v>مصاريف مقدمة وأرصدة مدينة أخرى (بالصافي)</v>
          </cell>
          <cell r="G1352" t="str">
            <v>مدينون متنوعون</v>
          </cell>
          <cell r="H1352">
            <v>0</v>
          </cell>
          <cell r="I1352" t="str">
            <v>أصول متداولة</v>
          </cell>
          <cell r="J1352" t="str">
            <v>بدرية نايف جاموس الشمري_3075</v>
          </cell>
          <cell r="K1352">
            <v>0</v>
          </cell>
          <cell r="L1352">
            <v>0</v>
          </cell>
          <cell r="M1352">
            <v>12000</v>
          </cell>
          <cell r="N1352">
            <v>12000</v>
          </cell>
          <cell r="O1352">
            <v>0</v>
          </cell>
          <cell r="P1352">
            <v>0</v>
          </cell>
          <cell r="Q1352">
            <v>0</v>
          </cell>
        </row>
        <row r="1353">
          <cell r="B1353">
            <v>203062236</v>
          </cell>
          <cell r="C1353" t="str">
            <v>أنظمة</v>
          </cell>
          <cell r="D1353" t="str">
            <v>المركز المالي</v>
          </cell>
          <cell r="E1353" t="str">
            <v>أصول متداولة</v>
          </cell>
          <cell r="F1353" t="str">
            <v>مصاريف مقدمة وأرصدة مدينة أخرى (بالصافي)</v>
          </cell>
          <cell r="G1353" t="str">
            <v>مدينون متنوعون</v>
          </cell>
          <cell r="H1353">
            <v>0</v>
          </cell>
          <cell r="I1353" t="str">
            <v>أصول متداولة</v>
          </cell>
          <cell r="J1353" t="str">
            <v>رغد علي عبدالله ال مغيره_3076</v>
          </cell>
          <cell r="K1353">
            <v>0</v>
          </cell>
          <cell r="L1353">
            <v>0</v>
          </cell>
          <cell r="M1353">
            <v>12000</v>
          </cell>
          <cell r="N1353">
            <v>12000</v>
          </cell>
          <cell r="O1353">
            <v>0</v>
          </cell>
          <cell r="P1353">
            <v>0</v>
          </cell>
          <cell r="Q1353">
            <v>0</v>
          </cell>
        </row>
        <row r="1354">
          <cell r="B1354">
            <v>203062237</v>
          </cell>
          <cell r="C1354" t="str">
            <v>أنظمة</v>
          </cell>
          <cell r="D1354" t="str">
            <v>المركز المالي</v>
          </cell>
          <cell r="E1354" t="str">
            <v>أصول متداولة</v>
          </cell>
          <cell r="F1354" t="str">
            <v>مصاريف مقدمة وأرصدة مدينة أخرى (بالصافي)</v>
          </cell>
          <cell r="G1354" t="str">
            <v>مدينون متنوعون</v>
          </cell>
          <cell r="H1354">
            <v>0</v>
          </cell>
          <cell r="I1354" t="str">
            <v>أصول متداولة</v>
          </cell>
          <cell r="J1354" t="str">
            <v>غيداء ناصر بن حمد التميمي_3077</v>
          </cell>
          <cell r="K1354">
            <v>0</v>
          </cell>
          <cell r="L1354">
            <v>0</v>
          </cell>
          <cell r="M1354">
            <v>12000</v>
          </cell>
          <cell r="N1354">
            <v>12000</v>
          </cell>
          <cell r="O1354">
            <v>0</v>
          </cell>
          <cell r="P1354">
            <v>0</v>
          </cell>
          <cell r="Q1354">
            <v>0</v>
          </cell>
        </row>
        <row r="1355">
          <cell r="B1355">
            <v>203062238</v>
          </cell>
          <cell r="C1355" t="str">
            <v>أنظمة</v>
          </cell>
          <cell r="D1355" t="str">
            <v>المركز المالي</v>
          </cell>
          <cell r="E1355" t="str">
            <v>أصول متداولة</v>
          </cell>
          <cell r="F1355" t="str">
            <v>مصاريف مقدمة وأرصدة مدينة أخرى (بالصافي)</v>
          </cell>
          <cell r="G1355" t="str">
            <v>مدينون متنوعون</v>
          </cell>
          <cell r="H1355">
            <v>0</v>
          </cell>
          <cell r="I1355" t="str">
            <v>أصول متداولة</v>
          </cell>
          <cell r="J1355" t="str">
            <v>حنان مسفر ابن دليم القحطاني_3078</v>
          </cell>
          <cell r="K1355">
            <v>0</v>
          </cell>
          <cell r="L1355">
            <v>0</v>
          </cell>
          <cell r="M1355">
            <v>12000</v>
          </cell>
          <cell r="N1355">
            <v>12000</v>
          </cell>
          <cell r="O1355">
            <v>0</v>
          </cell>
          <cell r="P1355">
            <v>0</v>
          </cell>
          <cell r="Q1355">
            <v>0</v>
          </cell>
        </row>
        <row r="1356">
          <cell r="B1356">
            <v>203062239</v>
          </cell>
          <cell r="C1356" t="str">
            <v>أنظمة</v>
          </cell>
          <cell r="D1356" t="str">
            <v>المركز المالي</v>
          </cell>
          <cell r="E1356" t="str">
            <v>أصول متداولة</v>
          </cell>
          <cell r="F1356" t="str">
            <v>مصاريف مقدمة وأرصدة مدينة أخرى (بالصافي)</v>
          </cell>
          <cell r="G1356" t="str">
            <v>مدينون متنوعون</v>
          </cell>
          <cell r="H1356">
            <v>0</v>
          </cell>
          <cell r="I1356" t="str">
            <v>أصول متداولة</v>
          </cell>
          <cell r="J1356" t="str">
            <v>رشاء عبدالرحمن شفلوت علي_3079</v>
          </cell>
          <cell r="K1356">
            <v>0</v>
          </cell>
          <cell r="L1356">
            <v>0</v>
          </cell>
          <cell r="M1356">
            <v>12000</v>
          </cell>
          <cell r="N1356">
            <v>12000</v>
          </cell>
          <cell r="O1356">
            <v>0</v>
          </cell>
          <cell r="P1356">
            <v>0</v>
          </cell>
          <cell r="Q1356">
            <v>0</v>
          </cell>
        </row>
        <row r="1357">
          <cell r="B1357">
            <v>203062240</v>
          </cell>
          <cell r="C1357" t="str">
            <v>أنظمة</v>
          </cell>
          <cell r="D1357" t="str">
            <v>المركز المالي</v>
          </cell>
          <cell r="E1357" t="str">
            <v>أصول متداولة</v>
          </cell>
          <cell r="F1357" t="str">
            <v>مصاريف مقدمة وأرصدة مدينة أخرى (بالصافي)</v>
          </cell>
          <cell r="G1357" t="str">
            <v>مدينون متنوعون</v>
          </cell>
          <cell r="H1357">
            <v>0</v>
          </cell>
          <cell r="I1357" t="str">
            <v>أصول متداولة</v>
          </cell>
          <cell r="J1357" t="str">
            <v>سعد مريح سعد الشهراني_3080</v>
          </cell>
          <cell r="K1357">
            <v>0</v>
          </cell>
          <cell r="L1357">
            <v>0</v>
          </cell>
          <cell r="M1357">
            <v>12000</v>
          </cell>
          <cell r="N1357">
            <v>12000</v>
          </cell>
          <cell r="O1357">
            <v>0</v>
          </cell>
          <cell r="P1357">
            <v>0</v>
          </cell>
          <cell r="Q1357">
            <v>0</v>
          </cell>
        </row>
        <row r="1358">
          <cell r="B1358">
            <v>203062241</v>
          </cell>
          <cell r="C1358" t="str">
            <v>أنظمة</v>
          </cell>
          <cell r="D1358" t="str">
            <v>المركز المالي</v>
          </cell>
          <cell r="E1358" t="str">
            <v>أصول متداولة</v>
          </cell>
          <cell r="F1358" t="str">
            <v>مصاريف مقدمة وأرصدة مدينة أخرى (بالصافي)</v>
          </cell>
          <cell r="G1358" t="str">
            <v>مدينون متنوعون</v>
          </cell>
          <cell r="H1358">
            <v>0</v>
          </cell>
          <cell r="I1358" t="str">
            <v>أصول متداولة</v>
          </cell>
          <cell r="J1358" t="str">
            <v>مني علي سعد ال زيدان_3081</v>
          </cell>
          <cell r="K1358">
            <v>0</v>
          </cell>
          <cell r="L1358">
            <v>0</v>
          </cell>
          <cell r="M1358">
            <v>12000</v>
          </cell>
          <cell r="N1358">
            <v>12000</v>
          </cell>
          <cell r="O1358">
            <v>0</v>
          </cell>
          <cell r="P1358">
            <v>0</v>
          </cell>
          <cell r="Q1358">
            <v>0</v>
          </cell>
        </row>
        <row r="1359">
          <cell r="B1359">
            <v>203062242</v>
          </cell>
          <cell r="C1359" t="str">
            <v>أنظمة</v>
          </cell>
          <cell r="D1359" t="str">
            <v>المركز المالي</v>
          </cell>
          <cell r="E1359" t="str">
            <v>أصول متداولة</v>
          </cell>
          <cell r="F1359" t="str">
            <v>مصاريف مقدمة وأرصدة مدينة أخرى (بالصافي)</v>
          </cell>
          <cell r="G1359" t="str">
            <v>مدينون متنوعون</v>
          </cell>
          <cell r="H1359">
            <v>0</v>
          </cell>
          <cell r="I1359" t="str">
            <v>أصول متداولة</v>
          </cell>
          <cell r="J1359" t="str">
            <v>زينب عبدالله صالح الحربي_3083</v>
          </cell>
          <cell r="K1359">
            <v>0</v>
          </cell>
          <cell r="L1359">
            <v>0</v>
          </cell>
          <cell r="M1359">
            <v>12000</v>
          </cell>
          <cell r="N1359">
            <v>12000</v>
          </cell>
          <cell r="O1359">
            <v>0</v>
          </cell>
          <cell r="P1359">
            <v>0</v>
          </cell>
          <cell r="Q1359">
            <v>0</v>
          </cell>
        </row>
        <row r="1360">
          <cell r="B1360">
            <v>203062243</v>
          </cell>
          <cell r="C1360" t="str">
            <v>أنظمة</v>
          </cell>
          <cell r="D1360" t="str">
            <v>المركز المالي</v>
          </cell>
          <cell r="E1360" t="str">
            <v>أصول متداولة</v>
          </cell>
          <cell r="F1360" t="str">
            <v>مصاريف مقدمة وأرصدة مدينة أخرى (بالصافي)</v>
          </cell>
          <cell r="G1360" t="str">
            <v>مدينون متنوعون</v>
          </cell>
          <cell r="H1360">
            <v>0</v>
          </cell>
          <cell r="I1360" t="str">
            <v>أصول متداولة</v>
          </cell>
          <cell r="J1360" t="str">
            <v>محمد عطيه سالم العازمي_3084</v>
          </cell>
          <cell r="K1360">
            <v>0</v>
          </cell>
          <cell r="L1360">
            <v>0</v>
          </cell>
          <cell r="M1360">
            <v>12000</v>
          </cell>
          <cell r="N1360">
            <v>12000</v>
          </cell>
          <cell r="O1360">
            <v>0</v>
          </cell>
          <cell r="P1360">
            <v>0</v>
          </cell>
          <cell r="Q1360">
            <v>0</v>
          </cell>
        </row>
        <row r="1361">
          <cell r="B1361">
            <v>203062244</v>
          </cell>
          <cell r="C1361" t="str">
            <v>أنظمة</v>
          </cell>
          <cell r="D1361" t="str">
            <v>المركز المالي</v>
          </cell>
          <cell r="E1361" t="str">
            <v>أصول متداولة</v>
          </cell>
          <cell r="F1361" t="str">
            <v>مصاريف مقدمة وأرصدة مدينة أخرى (بالصافي)</v>
          </cell>
          <cell r="G1361" t="str">
            <v>مدينون متنوعون</v>
          </cell>
          <cell r="H1361">
            <v>0</v>
          </cell>
          <cell r="I1361" t="str">
            <v>أصول متداولة</v>
          </cell>
          <cell r="J1361" t="str">
            <v>احمد عطا الله سالم السياف العازمي_3086</v>
          </cell>
          <cell r="K1361">
            <v>0</v>
          </cell>
          <cell r="L1361">
            <v>0</v>
          </cell>
          <cell r="M1361">
            <v>73500</v>
          </cell>
          <cell r="N1361">
            <v>73500</v>
          </cell>
          <cell r="O1361">
            <v>0</v>
          </cell>
          <cell r="P1361">
            <v>0</v>
          </cell>
          <cell r="Q1361">
            <v>0</v>
          </cell>
        </row>
        <row r="1362">
          <cell r="B1362">
            <v>203062245</v>
          </cell>
          <cell r="C1362" t="str">
            <v>أنظمة</v>
          </cell>
          <cell r="D1362" t="str">
            <v>المركز المالي</v>
          </cell>
          <cell r="E1362" t="str">
            <v>أصول متداولة</v>
          </cell>
          <cell r="F1362" t="str">
            <v>مصاريف مقدمة وأرصدة مدينة أخرى (بالصافي)</v>
          </cell>
          <cell r="G1362" t="str">
            <v>مدينون متنوعون</v>
          </cell>
          <cell r="H1362">
            <v>0</v>
          </cell>
          <cell r="I1362" t="str">
            <v>أصول متداولة</v>
          </cell>
          <cell r="J1362" t="str">
            <v>العنود عثمان محمد الشمري_3087</v>
          </cell>
          <cell r="K1362">
            <v>0</v>
          </cell>
          <cell r="L1362">
            <v>0</v>
          </cell>
          <cell r="M1362">
            <v>12000</v>
          </cell>
          <cell r="N1362">
            <v>12000</v>
          </cell>
          <cell r="O1362">
            <v>0</v>
          </cell>
          <cell r="P1362">
            <v>0</v>
          </cell>
          <cell r="Q1362">
            <v>0</v>
          </cell>
        </row>
        <row r="1363">
          <cell r="B1363">
            <v>203062246</v>
          </cell>
          <cell r="C1363" t="str">
            <v>أنظمة</v>
          </cell>
          <cell r="D1363" t="str">
            <v>المركز المالي</v>
          </cell>
          <cell r="E1363" t="str">
            <v>أصول متداولة</v>
          </cell>
          <cell r="F1363" t="str">
            <v>مصاريف مقدمة وأرصدة مدينة أخرى (بالصافي)</v>
          </cell>
          <cell r="G1363" t="str">
            <v>مدينون متنوعون</v>
          </cell>
          <cell r="H1363">
            <v>0</v>
          </cell>
          <cell r="I1363" t="str">
            <v>أصول متداولة</v>
          </cell>
          <cell r="J1363" t="str">
            <v>نوره ابراهيم عبد العزيز_3088</v>
          </cell>
          <cell r="K1363">
            <v>0</v>
          </cell>
          <cell r="L1363">
            <v>0</v>
          </cell>
          <cell r="M1363">
            <v>12000</v>
          </cell>
          <cell r="N1363">
            <v>12000</v>
          </cell>
          <cell r="O1363">
            <v>0</v>
          </cell>
          <cell r="P1363">
            <v>0</v>
          </cell>
          <cell r="Q1363">
            <v>0</v>
          </cell>
        </row>
        <row r="1364">
          <cell r="B1364">
            <v>203062247</v>
          </cell>
          <cell r="C1364" t="str">
            <v>أنظمة</v>
          </cell>
          <cell r="D1364" t="str">
            <v>المركز المالي</v>
          </cell>
          <cell r="E1364" t="str">
            <v>أصول متداولة</v>
          </cell>
          <cell r="F1364" t="str">
            <v>مصاريف مقدمة وأرصدة مدينة أخرى (بالصافي)</v>
          </cell>
          <cell r="G1364" t="str">
            <v>مدينون متنوعون</v>
          </cell>
          <cell r="H1364">
            <v>0</v>
          </cell>
          <cell r="I1364" t="str">
            <v>أصول متداولة</v>
          </cell>
          <cell r="J1364" t="str">
            <v>فاطمة علي السبيعي_3089</v>
          </cell>
          <cell r="K1364">
            <v>0</v>
          </cell>
          <cell r="L1364">
            <v>0</v>
          </cell>
          <cell r="M1364">
            <v>12000</v>
          </cell>
          <cell r="N1364">
            <v>12000</v>
          </cell>
          <cell r="O1364">
            <v>0</v>
          </cell>
          <cell r="P1364">
            <v>0</v>
          </cell>
          <cell r="Q1364">
            <v>0</v>
          </cell>
        </row>
        <row r="1365">
          <cell r="B1365">
            <v>203062248</v>
          </cell>
          <cell r="C1365" t="str">
            <v>أنظمة</v>
          </cell>
          <cell r="D1365" t="str">
            <v>المركز المالي</v>
          </cell>
          <cell r="E1365" t="str">
            <v>أصول متداولة</v>
          </cell>
          <cell r="F1365" t="str">
            <v>مصاريف مقدمة وأرصدة مدينة أخرى (بالصافي)</v>
          </cell>
          <cell r="G1365" t="str">
            <v>مدينون متنوعون</v>
          </cell>
          <cell r="H1365">
            <v>0</v>
          </cell>
          <cell r="I1365" t="str">
            <v>أصول متداولة</v>
          </cell>
          <cell r="J1365" t="str">
            <v>نوال عايض عبدالله القحطاني_3091</v>
          </cell>
          <cell r="K1365">
            <v>0</v>
          </cell>
          <cell r="L1365">
            <v>0</v>
          </cell>
          <cell r="M1365">
            <v>9000</v>
          </cell>
          <cell r="N1365">
            <v>9000</v>
          </cell>
          <cell r="O1365">
            <v>0</v>
          </cell>
          <cell r="P1365">
            <v>0</v>
          </cell>
          <cell r="Q1365">
            <v>0</v>
          </cell>
        </row>
        <row r="1366">
          <cell r="B1366">
            <v>203062249</v>
          </cell>
          <cell r="C1366" t="str">
            <v>أنظمة</v>
          </cell>
          <cell r="D1366" t="str">
            <v>المركز المالي</v>
          </cell>
          <cell r="E1366" t="str">
            <v>أصول متداولة</v>
          </cell>
          <cell r="F1366" t="str">
            <v>مصاريف مقدمة وأرصدة مدينة أخرى (بالصافي)</v>
          </cell>
          <cell r="G1366" t="str">
            <v>مدينون متنوعون</v>
          </cell>
          <cell r="H1366">
            <v>0</v>
          </cell>
          <cell r="I1366" t="str">
            <v>أصول متداولة</v>
          </cell>
          <cell r="J1366" t="str">
            <v>عهود عثمان محمد الشمري_3092</v>
          </cell>
          <cell r="K1366">
            <v>0</v>
          </cell>
          <cell r="L1366">
            <v>0</v>
          </cell>
          <cell r="M1366">
            <v>12000</v>
          </cell>
          <cell r="N1366">
            <v>12000</v>
          </cell>
          <cell r="O1366">
            <v>0</v>
          </cell>
          <cell r="P1366">
            <v>0</v>
          </cell>
          <cell r="Q1366">
            <v>0</v>
          </cell>
        </row>
        <row r="1367">
          <cell r="B1367">
            <v>203062250</v>
          </cell>
          <cell r="C1367" t="str">
            <v>أنظمة</v>
          </cell>
          <cell r="D1367" t="str">
            <v>المركز المالي</v>
          </cell>
          <cell r="E1367" t="str">
            <v>أصول متداولة</v>
          </cell>
          <cell r="F1367" t="str">
            <v>مصاريف مقدمة وأرصدة مدينة أخرى (بالصافي)</v>
          </cell>
          <cell r="G1367" t="str">
            <v>مدينون متنوعون</v>
          </cell>
          <cell r="H1367">
            <v>0</v>
          </cell>
          <cell r="I1367" t="str">
            <v>أصول متداولة</v>
          </cell>
          <cell r="J1367" t="str">
            <v>اميره العتيبي_3093</v>
          </cell>
          <cell r="K1367">
            <v>0</v>
          </cell>
          <cell r="L1367">
            <v>0</v>
          </cell>
          <cell r="M1367">
            <v>12000</v>
          </cell>
          <cell r="N1367">
            <v>12000</v>
          </cell>
          <cell r="O1367">
            <v>0</v>
          </cell>
          <cell r="P1367">
            <v>0</v>
          </cell>
          <cell r="Q1367">
            <v>0</v>
          </cell>
        </row>
        <row r="1368">
          <cell r="B1368">
            <v>203062251</v>
          </cell>
          <cell r="C1368" t="str">
            <v>أنظمة</v>
          </cell>
          <cell r="D1368" t="str">
            <v>المركز المالي</v>
          </cell>
          <cell r="E1368" t="str">
            <v>أصول متداولة</v>
          </cell>
          <cell r="F1368" t="str">
            <v>مصاريف مقدمة وأرصدة مدينة أخرى (بالصافي)</v>
          </cell>
          <cell r="G1368" t="str">
            <v>مدينون متنوعون</v>
          </cell>
          <cell r="H1368">
            <v>0</v>
          </cell>
          <cell r="I1368" t="str">
            <v>أصول متداولة</v>
          </cell>
          <cell r="J1368" t="str">
            <v>هاجر العتيبي_3094</v>
          </cell>
          <cell r="K1368">
            <v>0</v>
          </cell>
          <cell r="L1368">
            <v>0</v>
          </cell>
          <cell r="M1368">
            <v>12000</v>
          </cell>
          <cell r="N1368">
            <v>12000</v>
          </cell>
          <cell r="O1368">
            <v>0</v>
          </cell>
          <cell r="P1368">
            <v>0</v>
          </cell>
          <cell r="Q1368">
            <v>0</v>
          </cell>
        </row>
        <row r="1369">
          <cell r="B1369">
            <v>203062252</v>
          </cell>
          <cell r="C1369" t="str">
            <v>أنظمة</v>
          </cell>
          <cell r="D1369" t="str">
            <v>المركز المالي</v>
          </cell>
          <cell r="E1369" t="str">
            <v>أصول متداولة</v>
          </cell>
          <cell r="F1369" t="str">
            <v>مصاريف مقدمة وأرصدة مدينة أخرى (بالصافي)</v>
          </cell>
          <cell r="G1369" t="str">
            <v>مدينون متنوعون</v>
          </cell>
          <cell r="H1369">
            <v>0</v>
          </cell>
          <cell r="I1369" t="str">
            <v>أصول متداولة</v>
          </cell>
          <cell r="J1369" t="str">
            <v>عواطف العتيبي_3095</v>
          </cell>
          <cell r="K1369">
            <v>0</v>
          </cell>
          <cell r="L1369">
            <v>0</v>
          </cell>
          <cell r="M1369">
            <v>12000</v>
          </cell>
          <cell r="N1369">
            <v>12000</v>
          </cell>
          <cell r="O1369">
            <v>0</v>
          </cell>
          <cell r="P1369">
            <v>0</v>
          </cell>
          <cell r="Q1369">
            <v>0</v>
          </cell>
        </row>
        <row r="1370">
          <cell r="B1370">
            <v>203062253</v>
          </cell>
          <cell r="C1370" t="str">
            <v>أنظمة</v>
          </cell>
          <cell r="D1370" t="str">
            <v>المركز المالي</v>
          </cell>
          <cell r="E1370" t="str">
            <v>أصول متداولة</v>
          </cell>
          <cell r="F1370" t="str">
            <v>مصاريف مقدمة وأرصدة مدينة أخرى (بالصافي)</v>
          </cell>
          <cell r="G1370" t="str">
            <v>مدينون متنوعون</v>
          </cell>
          <cell r="H1370">
            <v>0</v>
          </cell>
          <cell r="I1370" t="str">
            <v>أصول متداولة</v>
          </cell>
          <cell r="J1370" t="str">
            <v>عديمة القسامي_3096</v>
          </cell>
          <cell r="K1370">
            <v>0</v>
          </cell>
          <cell r="L1370">
            <v>0</v>
          </cell>
          <cell r="M1370">
            <v>12000</v>
          </cell>
          <cell r="N1370">
            <v>12000</v>
          </cell>
          <cell r="O1370">
            <v>0</v>
          </cell>
          <cell r="P1370">
            <v>0</v>
          </cell>
          <cell r="Q1370">
            <v>0</v>
          </cell>
        </row>
        <row r="1371">
          <cell r="B1371">
            <v>203062254</v>
          </cell>
          <cell r="C1371" t="str">
            <v>أنظمة</v>
          </cell>
          <cell r="D1371" t="str">
            <v>المركز المالي</v>
          </cell>
          <cell r="E1371" t="str">
            <v>أصول متداولة</v>
          </cell>
          <cell r="F1371" t="str">
            <v>مصاريف مقدمة وأرصدة مدينة أخرى (بالصافي)</v>
          </cell>
          <cell r="G1371" t="str">
            <v>مدينون متنوعون</v>
          </cell>
          <cell r="H1371">
            <v>0</v>
          </cell>
          <cell r="I1371" t="str">
            <v>أصول متداولة</v>
          </cell>
          <cell r="J1371" t="str">
            <v>محمد علي العويس_3097</v>
          </cell>
          <cell r="K1371">
            <v>0</v>
          </cell>
          <cell r="L1371">
            <v>0</v>
          </cell>
          <cell r="M1371">
            <v>6000</v>
          </cell>
          <cell r="N1371">
            <v>6000</v>
          </cell>
          <cell r="O1371">
            <v>0</v>
          </cell>
          <cell r="P1371">
            <v>0</v>
          </cell>
          <cell r="Q1371">
            <v>0</v>
          </cell>
        </row>
        <row r="1372">
          <cell r="B1372">
            <v>203062255</v>
          </cell>
          <cell r="C1372" t="str">
            <v>أنظمة</v>
          </cell>
          <cell r="D1372" t="str">
            <v>المركز المالي</v>
          </cell>
          <cell r="E1372" t="str">
            <v>أصول متداولة</v>
          </cell>
          <cell r="F1372" t="str">
            <v>مصاريف مقدمة وأرصدة مدينة أخرى (بالصافي)</v>
          </cell>
          <cell r="G1372" t="str">
            <v>مدينون متنوعون</v>
          </cell>
          <cell r="H1372">
            <v>0</v>
          </cell>
          <cell r="I1372" t="str">
            <v>أصول متداولة</v>
          </cell>
          <cell r="J1372" t="str">
            <v>حنان الحارثي_3098</v>
          </cell>
          <cell r="K1372">
            <v>0</v>
          </cell>
          <cell r="L1372">
            <v>0</v>
          </cell>
          <cell r="M1372">
            <v>12000</v>
          </cell>
          <cell r="N1372">
            <v>12000</v>
          </cell>
          <cell r="O1372">
            <v>0</v>
          </cell>
          <cell r="P1372">
            <v>0</v>
          </cell>
          <cell r="Q1372">
            <v>0</v>
          </cell>
        </row>
        <row r="1373">
          <cell r="B1373">
            <v>203062256</v>
          </cell>
          <cell r="C1373" t="str">
            <v>أنظمة</v>
          </cell>
          <cell r="D1373" t="str">
            <v>المركز المالي</v>
          </cell>
          <cell r="E1373" t="str">
            <v>أصول متداولة</v>
          </cell>
          <cell r="F1373" t="str">
            <v>مصاريف مقدمة وأرصدة مدينة أخرى (بالصافي)</v>
          </cell>
          <cell r="G1373" t="str">
            <v>مدينون متنوعون</v>
          </cell>
          <cell r="H1373">
            <v>0</v>
          </cell>
          <cell r="I1373" t="str">
            <v>أصول متداولة</v>
          </cell>
          <cell r="J1373" t="str">
            <v>منيرة خليف سالم الشمري_3099</v>
          </cell>
          <cell r="K1373">
            <v>0</v>
          </cell>
          <cell r="L1373">
            <v>0</v>
          </cell>
          <cell r="M1373">
            <v>7000</v>
          </cell>
          <cell r="N1373">
            <v>7000</v>
          </cell>
          <cell r="O1373">
            <v>0</v>
          </cell>
          <cell r="P1373">
            <v>0</v>
          </cell>
          <cell r="Q1373">
            <v>0</v>
          </cell>
        </row>
        <row r="1374">
          <cell r="B1374">
            <v>203062257</v>
          </cell>
          <cell r="C1374" t="str">
            <v>أنظمة</v>
          </cell>
          <cell r="D1374" t="str">
            <v>المركز المالي</v>
          </cell>
          <cell r="E1374" t="str">
            <v>أصول متداولة</v>
          </cell>
          <cell r="F1374" t="str">
            <v>مصاريف مقدمة وأرصدة مدينة أخرى (بالصافي)</v>
          </cell>
          <cell r="G1374" t="str">
            <v>مدينون متنوعون</v>
          </cell>
          <cell r="H1374">
            <v>0</v>
          </cell>
          <cell r="I1374" t="str">
            <v>أصول متداولة</v>
          </cell>
          <cell r="J1374" t="str">
            <v>نهير سلمان سليمان العازمي_3101</v>
          </cell>
          <cell r="K1374">
            <v>0</v>
          </cell>
          <cell r="L1374">
            <v>0</v>
          </cell>
          <cell r="M1374">
            <v>12000</v>
          </cell>
          <cell r="N1374">
            <v>12000</v>
          </cell>
          <cell r="O1374">
            <v>0</v>
          </cell>
          <cell r="P1374">
            <v>0</v>
          </cell>
          <cell r="Q1374">
            <v>0</v>
          </cell>
        </row>
        <row r="1375">
          <cell r="B1375">
            <v>203062258</v>
          </cell>
          <cell r="C1375" t="str">
            <v>أنظمة</v>
          </cell>
          <cell r="D1375" t="str">
            <v>المركز المالي</v>
          </cell>
          <cell r="E1375" t="str">
            <v>أصول متداولة</v>
          </cell>
          <cell r="F1375" t="str">
            <v>مصاريف مقدمة وأرصدة مدينة أخرى (بالصافي)</v>
          </cell>
          <cell r="G1375" t="str">
            <v>مدينون متنوعون</v>
          </cell>
          <cell r="H1375">
            <v>0</v>
          </cell>
          <cell r="I1375" t="str">
            <v>أصول متداولة</v>
          </cell>
          <cell r="J1375" t="str">
            <v>مها ناصر مبارك الشهراني_3102</v>
          </cell>
          <cell r="K1375">
            <v>0</v>
          </cell>
          <cell r="L1375">
            <v>0</v>
          </cell>
          <cell r="M1375">
            <v>12000</v>
          </cell>
          <cell r="N1375">
            <v>12000</v>
          </cell>
          <cell r="O1375">
            <v>0</v>
          </cell>
          <cell r="P1375">
            <v>0</v>
          </cell>
          <cell r="Q1375">
            <v>0</v>
          </cell>
        </row>
        <row r="1376">
          <cell r="B1376">
            <v>203062259</v>
          </cell>
          <cell r="C1376" t="str">
            <v>أنظمة</v>
          </cell>
          <cell r="D1376" t="str">
            <v>المركز المالي</v>
          </cell>
          <cell r="E1376" t="str">
            <v>أصول متداولة</v>
          </cell>
          <cell r="F1376" t="str">
            <v>مصاريف مقدمة وأرصدة مدينة أخرى (بالصافي)</v>
          </cell>
          <cell r="G1376" t="str">
            <v>مدينون متنوعون</v>
          </cell>
          <cell r="H1376">
            <v>0</v>
          </cell>
          <cell r="I1376" t="str">
            <v>أصول متداولة</v>
          </cell>
          <cell r="J1376" t="str">
            <v>حليمه ناصر علي الاسمري_3104</v>
          </cell>
          <cell r="K1376">
            <v>0</v>
          </cell>
          <cell r="L1376">
            <v>0</v>
          </cell>
          <cell r="M1376">
            <v>1000</v>
          </cell>
          <cell r="N1376">
            <v>1000</v>
          </cell>
          <cell r="O1376">
            <v>0</v>
          </cell>
          <cell r="P1376">
            <v>0</v>
          </cell>
          <cell r="Q1376">
            <v>0</v>
          </cell>
        </row>
        <row r="1377">
          <cell r="B1377">
            <v>203062260</v>
          </cell>
          <cell r="C1377" t="str">
            <v>أنظمة</v>
          </cell>
          <cell r="D1377" t="str">
            <v>المركز المالي</v>
          </cell>
          <cell r="E1377" t="str">
            <v>أصول متداولة</v>
          </cell>
          <cell r="F1377" t="str">
            <v>مصاريف مقدمة وأرصدة مدينة أخرى (بالصافي)</v>
          </cell>
          <cell r="G1377" t="str">
            <v>مدينون متنوعون</v>
          </cell>
          <cell r="H1377">
            <v>0</v>
          </cell>
          <cell r="I1377" t="str">
            <v>أصول متداولة</v>
          </cell>
          <cell r="J1377" t="str">
            <v>نوره حماد حمد الدوسري_3106</v>
          </cell>
          <cell r="K1377">
            <v>0</v>
          </cell>
          <cell r="L1377">
            <v>0</v>
          </cell>
          <cell r="M1377">
            <v>12000</v>
          </cell>
          <cell r="N1377">
            <v>12000</v>
          </cell>
          <cell r="O1377">
            <v>0</v>
          </cell>
          <cell r="P1377">
            <v>0</v>
          </cell>
          <cell r="Q1377">
            <v>0</v>
          </cell>
        </row>
        <row r="1378">
          <cell r="B1378">
            <v>203062261</v>
          </cell>
          <cell r="C1378" t="str">
            <v>أنظمة</v>
          </cell>
          <cell r="D1378" t="str">
            <v>المركز المالي</v>
          </cell>
          <cell r="E1378" t="str">
            <v>أصول متداولة</v>
          </cell>
          <cell r="F1378" t="str">
            <v>مصاريف مقدمة وأرصدة مدينة أخرى (بالصافي)</v>
          </cell>
          <cell r="G1378" t="str">
            <v>مدينون متنوعون</v>
          </cell>
          <cell r="H1378">
            <v>0</v>
          </cell>
          <cell r="I1378" t="str">
            <v>أصول متداولة</v>
          </cell>
          <cell r="J1378" t="str">
            <v>عمره محمد علي القحطاني_3107</v>
          </cell>
          <cell r="K1378">
            <v>0</v>
          </cell>
          <cell r="L1378">
            <v>0</v>
          </cell>
          <cell r="M1378">
            <v>4000</v>
          </cell>
          <cell r="N1378">
            <v>4000</v>
          </cell>
          <cell r="O1378">
            <v>0</v>
          </cell>
          <cell r="P1378">
            <v>0</v>
          </cell>
          <cell r="Q1378">
            <v>0</v>
          </cell>
        </row>
        <row r="1379">
          <cell r="B1379">
            <v>203062262</v>
          </cell>
          <cell r="C1379" t="str">
            <v>أنظمة</v>
          </cell>
          <cell r="D1379" t="str">
            <v>المركز المالي</v>
          </cell>
          <cell r="E1379" t="str">
            <v>أصول متداولة</v>
          </cell>
          <cell r="F1379" t="str">
            <v>مصاريف مقدمة وأرصدة مدينة أخرى (بالصافي)</v>
          </cell>
          <cell r="G1379" t="str">
            <v>مدينون متنوعون</v>
          </cell>
          <cell r="H1379">
            <v>0</v>
          </cell>
          <cell r="I1379" t="str">
            <v>أصول متداولة</v>
          </cell>
          <cell r="J1379" t="str">
            <v>بشاير علي عبدالله القحطاني_3108</v>
          </cell>
          <cell r="K1379">
            <v>0</v>
          </cell>
          <cell r="L1379">
            <v>0</v>
          </cell>
          <cell r="M1379">
            <v>12000</v>
          </cell>
          <cell r="N1379">
            <v>12000</v>
          </cell>
          <cell r="O1379">
            <v>0</v>
          </cell>
          <cell r="P1379">
            <v>0</v>
          </cell>
          <cell r="Q1379">
            <v>0</v>
          </cell>
        </row>
        <row r="1380">
          <cell r="B1380">
            <v>203062263</v>
          </cell>
          <cell r="C1380" t="str">
            <v>أنظمة</v>
          </cell>
          <cell r="D1380" t="str">
            <v>المركز المالي</v>
          </cell>
          <cell r="E1380" t="str">
            <v>أصول متداولة</v>
          </cell>
          <cell r="F1380" t="str">
            <v>مصاريف مقدمة وأرصدة مدينة أخرى (بالصافي)</v>
          </cell>
          <cell r="G1380" t="str">
            <v>مدينون متنوعون</v>
          </cell>
          <cell r="H1380">
            <v>0</v>
          </cell>
          <cell r="I1380" t="str">
            <v>أصول متداولة</v>
          </cell>
          <cell r="J1380" t="str">
            <v>ريم عبدالله بن هادي النجراني_3109</v>
          </cell>
          <cell r="K1380">
            <v>0</v>
          </cell>
          <cell r="L1380">
            <v>0</v>
          </cell>
          <cell r="M1380">
            <v>12000</v>
          </cell>
          <cell r="N1380">
            <v>12000</v>
          </cell>
          <cell r="O1380">
            <v>0</v>
          </cell>
          <cell r="P1380">
            <v>0</v>
          </cell>
          <cell r="Q1380">
            <v>0</v>
          </cell>
        </row>
        <row r="1381">
          <cell r="B1381">
            <v>203062264</v>
          </cell>
          <cell r="C1381" t="str">
            <v>أنظمة</v>
          </cell>
          <cell r="D1381" t="str">
            <v>المركز المالي</v>
          </cell>
          <cell r="E1381" t="str">
            <v>أصول متداولة</v>
          </cell>
          <cell r="F1381" t="str">
            <v>مصاريف مقدمة وأرصدة مدينة أخرى (بالصافي)</v>
          </cell>
          <cell r="G1381" t="str">
            <v>مدينون متنوعون</v>
          </cell>
          <cell r="H1381">
            <v>0</v>
          </cell>
          <cell r="I1381" t="str">
            <v>أصول متداولة</v>
          </cell>
          <cell r="J1381" t="str">
            <v>فاطمه محمد سعيد القحطاني_3111</v>
          </cell>
          <cell r="K1381">
            <v>0</v>
          </cell>
          <cell r="L1381">
            <v>0</v>
          </cell>
          <cell r="M1381">
            <v>12000</v>
          </cell>
          <cell r="N1381">
            <v>12000</v>
          </cell>
          <cell r="O1381">
            <v>0</v>
          </cell>
          <cell r="P1381">
            <v>0</v>
          </cell>
          <cell r="Q1381">
            <v>0</v>
          </cell>
        </row>
        <row r="1382">
          <cell r="B1382">
            <v>203062265</v>
          </cell>
          <cell r="C1382" t="str">
            <v>أنظمة</v>
          </cell>
          <cell r="D1382" t="str">
            <v>المركز المالي</v>
          </cell>
          <cell r="E1382" t="str">
            <v>أصول متداولة</v>
          </cell>
          <cell r="F1382" t="str">
            <v>مصاريف مقدمة وأرصدة مدينة أخرى (بالصافي)</v>
          </cell>
          <cell r="G1382" t="str">
            <v>مدينون متنوعون</v>
          </cell>
          <cell r="H1382">
            <v>0</v>
          </cell>
          <cell r="I1382" t="str">
            <v>أصول متداولة</v>
          </cell>
          <cell r="J1382" t="str">
            <v>فاطمه مسفر دليم القحطاني_3112</v>
          </cell>
          <cell r="K1382">
            <v>0</v>
          </cell>
          <cell r="L1382">
            <v>0</v>
          </cell>
          <cell r="M1382">
            <v>9000</v>
          </cell>
          <cell r="N1382">
            <v>9000</v>
          </cell>
          <cell r="O1382">
            <v>0</v>
          </cell>
          <cell r="P1382">
            <v>0</v>
          </cell>
          <cell r="Q1382">
            <v>0</v>
          </cell>
        </row>
        <row r="1383">
          <cell r="B1383">
            <v>203062266</v>
          </cell>
          <cell r="C1383" t="str">
            <v>أنظمة</v>
          </cell>
          <cell r="D1383" t="str">
            <v>المركز المالي</v>
          </cell>
          <cell r="E1383" t="str">
            <v>أصول متداولة</v>
          </cell>
          <cell r="F1383" t="str">
            <v>مصاريف مقدمة وأرصدة مدينة أخرى (بالصافي)</v>
          </cell>
          <cell r="G1383" t="str">
            <v>مدينون متنوعون</v>
          </cell>
          <cell r="H1383">
            <v>0</v>
          </cell>
          <cell r="I1383" t="str">
            <v>أصول متداولة</v>
          </cell>
          <cell r="J1383" t="str">
            <v>العنود سالم بن عبدالله القحطاني_3116</v>
          </cell>
          <cell r="K1383">
            <v>0</v>
          </cell>
          <cell r="L1383">
            <v>0</v>
          </cell>
          <cell r="M1383">
            <v>12000</v>
          </cell>
          <cell r="N1383">
            <v>12000</v>
          </cell>
          <cell r="O1383">
            <v>0</v>
          </cell>
          <cell r="P1383">
            <v>0</v>
          </cell>
          <cell r="Q1383">
            <v>0</v>
          </cell>
        </row>
        <row r="1384">
          <cell r="B1384">
            <v>203062267</v>
          </cell>
          <cell r="C1384" t="str">
            <v>أنظمة</v>
          </cell>
          <cell r="D1384" t="str">
            <v>المركز المالي</v>
          </cell>
          <cell r="E1384" t="str">
            <v>أصول متداولة</v>
          </cell>
          <cell r="F1384" t="str">
            <v>مصاريف مقدمة وأرصدة مدينة أخرى (بالصافي)</v>
          </cell>
          <cell r="G1384" t="str">
            <v>مدينون متنوعون</v>
          </cell>
          <cell r="H1384">
            <v>0</v>
          </cell>
          <cell r="I1384" t="str">
            <v>أصول متداولة</v>
          </cell>
          <cell r="J1384" t="str">
            <v>منيرة عطيه زايد الحارثي_3118</v>
          </cell>
          <cell r="K1384">
            <v>0</v>
          </cell>
          <cell r="L1384">
            <v>0</v>
          </cell>
          <cell r="M1384">
            <v>12000</v>
          </cell>
          <cell r="N1384">
            <v>12000</v>
          </cell>
          <cell r="O1384">
            <v>0</v>
          </cell>
          <cell r="P1384">
            <v>0</v>
          </cell>
          <cell r="Q1384">
            <v>0</v>
          </cell>
        </row>
        <row r="1385">
          <cell r="B1385">
            <v>203062268</v>
          </cell>
          <cell r="C1385" t="str">
            <v>أنظمة</v>
          </cell>
          <cell r="D1385" t="str">
            <v>المركز المالي</v>
          </cell>
          <cell r="E1385" t="str">
            <v>أصول متداولة</v>
          </cell>
          <cell r="F1385" t="str">
            <v>مصاريف مقدمة وأرصدة مدينة أخرى (بالصافي)</v>
          </cell>
          <cell r="G1385" t="str">
            <v>مدينون متنوعون</v>
          </cell>
          <cell r="H1385">
            <v>0</v>
          </cell>
          <cell r="I1385" t="str">
            <v>أصول متداولة</v>
          </cell>
          <cell r="J1385" t="str">
            <v>هياء محمد سطام الشمري_3119</v>
          </cell>
          <cell r="K1385">
            <v>0</v>
          </cell>
          <cell r="L1385">
            <v>0</v>
          </cell>
          <cell r="M1385">
            <v>12000</v>
          </cell>
          <cell r="N1385">
            <v>12000</v>
          </cell>
          <cell r="O1385">
            <v>0</v>
          </cell>
          <cell r="P1385">
            <v>0</v>
          </cell>
          <cell r="Q1385">
            <v>0</v>
          </cell>
        </row>
        <row r="1386">
          <cell r="B1386">
            <v>203062269</v>
          </cell>
          <cell r="C1386" t="str">
            <v>أنظمة</v>
          </cell>
          <cell r="D1386" t="str">
            <v>المركز المالي</v>
          </cell>
          <cell r="E1386" t="str">
            <v>أصول متداولة</v>
          </cell>
          <cell r="F1386" t="str">
            <v>مصاريف مقدمة وأرصدة مدينة أخرى (بالصافي)</v>
          </cell>
          <cell r="G1386" t="str">
            <v>مدينون متنوعون</v>
          </cell>
          <cell r="H1386">
            <v>0</v>
          </cell>
          <cell r="I1386" t="str">
            <v>أصول متداولة</v>
          </cell>
          <cell r="J1386" t="str">
            <v>عائشة ظافر محمد الشهراني_3120</v>
          </cell>
          <cell r="K1386">
            <v>0</v>
          </cell>
          <cell r="L1386">
            <v>0</v>
          </cell>
          <cell r="M1386">
            <v>12000</v>
          </cell>
          <cell r="N1386">
            <v>12000</v>
          </cell>
          <cell r="O1386">
            <v>0</v>
          </cell>
          <cell r="P1386">
            <v>0</v>
          </cell>
          <cell r="Q1386">
            <v>0</v>
          </cell>
        </row>
        <row r="1387">
          <cell r="B1387">
            <v>203062270</v>
          </cell>
          <cell r="C1387" t="str">
            <v>أنظمة</v>
          </cell>
          <cell r="D1387" t="str">
            <v>المركز المالي</v>
          </cell>
          <cell r="E1387" t="str">
            <v>أصول متداولة</v>
          </cell>
          <cell r="F1387" t="str">
            <v>مصاريف مقدمة وأرصدة مدينة أخرى (بالصافي)</v>
          </cell>
          <cell r="G1387" t="str">
            <v>مدينون متنوعون</v>
          </cell>
          <cell r="H1387">
            <v>0</v>
          </cell>
          <cell r="I1387" t="str">
            <v>أصول متداولة</v>
          </cell>
          <cell r="J1387" t="str">
            <v>مها علي حمد السبيعي_3121</v>
          </cell>
          <cell r="K1387">
            <v>0</v>
          </cell>
          <cell r="L1387">
            <v>0</v>
          </cell>
          <cell r="M1387">
            <v>12000</v>
          </cell>
          <cell r="N1387">
            <v>12000</v>
          </cell>
          <cell r="O1387">
            <v>0</v>
          </cell>
          <cell r="P1387">
            <v>0</v>
          </cell>
          <cell r="Q1387">
            <v>0</v>
          </cell>
        </row>
        <row r="1388">
          <cell r="B1388">
            <v>203062271</v>
          </cell>
          <cell r="C1388" t="str">
            <v>أنظمة</v>
          </cell>
          <cell r="D1388" t="str">
            <v>المركز المالي</v>
          </cell>
          <cell r="E1388" t="str">
            <v>أصول متداولة</v>
          </cell>
          <cell r="F1388" t="str">
            <v>مصاريف مقدمة وأرصدة مدينة أخرى (بالصافي)</v>
          </cell>
          <cell r="G1388" t="str">
            <v>مدينون متنوعون</v>
          </cell>
          <cell r="H1388">
            <v>0</v>
          </cell>
          <cell r="I1388" t="str">
            <v>أصول متداولة</v>
          </cell>
          <cell r="J1388" t="str">
            <v>سعده سلمان سليمان العازمي_3122</v>
          </cell>
          <cell r="K1388">
            <v>0</v>
          </cell>
          <cell r="L1388">
            <v>0</v>
          </cell>
          <cell r="M1388">
            <v>7000</v>
          </cell>
          <cell r="N1388">
            <v>7000</v>
          </cell>
          <cell r="O1388">
            <v>0</v>
          </cell>
          <cell r="P1388">
            <v>0</v>
          </cell>
          <cell r="Q1388">
            <v>0</v>
          </cell>
        </row>
        <row r="1389">
          <cell r="B1389">
            <v>203062272</v>
          </cell>
          <cell r="C1389" t="str">
            <v>أنظمة</v>
          </cell>
          <cell r="D1389" t="str">
            <v>المركز المالي</v>
          </cell>
          <cell r="E1389" t="str">
            <v>أصول متداولة</v>
          </cell>
          <cell r="F1389" t="str">
            <v>مصاريف مقدمة وأرصدة مدينة أخرى (بالصافي)</v>
          </cell>
          <cell r="G1389" t="str">
            <v>مدينون متنوعون</v>
          </cell>
          <cell r="H1389">
            <v>0</v>
          </cell>
          <cell r="I1389" t="str">
            <v>أصول متداولة</v>
          </cell>
          <cell r="J1389" t="str">
            <v>خيرية علي القحطاني_3123</v>
          </cell>
          <cell r="K1389">
            <v>0</v>
          </cell>
          <cell r="L1389">
            <v>0</v>
          </cell>
          <cell r="M1389">
            <v>12000</v>
          </cell>
          <cell r="N1389">
            <v>12000</v>
          </cell>
          <cell r="O1389">
            <v>0</v>
          </cell>
          <cell r="P1389">
            <v>0</v>
          </cell>
          <cell r="Q1389">
            <v>0</v>
          </cell>
        </row>
        <row r="1390">
          <cell r="B1390">
            <v>203062273</v>
          </cell>
          <cell r="C1390" t="str">
            <v>أنظمة</v>
          </cell>
          <cell r="D1390" t="str">
            <v>المركز المالي</v>
          </cell>
          <cell r="E1390" t="str">
            <v>أصول متداولة</v>
          </cell>
          <cell r="F1390" t="str">
            <v>مصاريف مقدمة وأرصدة مدينة أخرى (بالصافي)</v>
          </cell>
          <cell r="G1390" t="str">
            <v>مدينون متنوعون</v>
          </cell>
          <cell r="H1390">
            <v>0</v>
          </cell>
          <cell r="I1390" t="str">
            <v>أصول متداولة</v>
          </cell>
          <cell r="J1390" t="str">
            <v>سعيد سعد عبدالله الشهراني_3124</v>
          </cell>
          <cell r="K1390">
            <v>0</v>
          </cell>
          <cell r="L1390">
            <v>0</v>
          </cell>
          <cell r="M1390">
            <v>12000</v>
          </cell>
          <cell r="N1390">
            <v>12000</v>
          </cell>
          <cell r="O1390">
            <v>0</v>
          </cell>
          <cell r="P1390">
            <v>0</v>
          </cell>
          <cell r="Q1390">
            <v>0</v>
          </cell>
        </row>
        <row r="1391">
          <cell r="B1391">
            <v>203062274</v>
          </cell>
          <cell r="C1391" t="str">
            <v>أنظمة</v>
          </cell>
          <cell r="D1391" t="str">
            <v>المركز المالي</v>
          </cell>
          <cell r="E1391" t="str">
            <v>أصول متداولة</v>
          </cell>
          <cell r="F1391" t="str">
            <v>مصاريف مقدمة وأرصدة مدينة أخرى (بالصافي)</v>
          </cell>
          <cell r="G1391" t="str">
            <v>مدينون متنوعون</v>
          </cell>
          <cell r="H1391">
            <v>0</v>
          </cell>
          <cell r="I1391" t="str">
            <v>أصول متداولة</v>
          </cell>
          <cell r="J1391" t="str">
            <v>عبدالله سعود زيد السبيعي_3125</v>
          </cell>
          <cell r="K1391">
            <v>0</v>
          </cell>
          <cell r="L1391">
            <v>0</v>
          </cell>
          <cell r="M1391">
            <v>11000</v>
          </cell>
          <cell r="N1391">
            <v>11000</v>
          </cell>
          <cell r="O1391">
            <v>0</v>
          </cell>
          <cell r="P1391">
            <v>0</v>
          </cell>
          <cell r="Q1391">
            <v>0</v>
          </cell>
        </row>
        <row r="1392">
          <cell r="B1392">
            <v>203062275</v>
          </cell>
          <cell r="C1392" t="str">
            <v>أنظمة</v>
          </cell>
          <cell r="D1392" t="str">
            <v>المركز المالي</v>
          </cell>
          <cell r="E1392" t="str">
            <v>أصول متداولة</v>
          </cell>
          <cell r="F1392" t="str">
            <v>مصاريف مقدمة وأرصدة مدينة أخرى (بالصافي)</v>
          </cell>
          <cell r="G1392" t="str">
            <v>مدينون متنوعون</v>
          </cell>
          <cell r="H1392">
            <v>0</v>
          </cell>
          <cell r="I1392" t="str">
            <v>أصول متداولة</v>
          </cell>
          <cell r="J1392" t="str">
            <v>نوري طريقي عمر العتيبي_3126</v>
          </cell>
          <cell r="K1392">
            <v>0</v>
          </cell>
          <cell r="L1392">
            <v>0</v>
          </cell>
          <cell r="M1392">
            <v>12000</v>
          </cell>
          <cell r="N1392">
            <v>12000</v>
          </cell>
          <cell r="O1392">
            <v>0</v>
          </cell>
          <cell r="P1392">
            <v>0</v>
          </cell>
          <cell r="Q1392">
            <v>0</v>
          </cell>
        </row>
        <row r="1393">
          <cell r="B1393">
            <v>203062276</v>
          </cell>
          <cell r="C1393" t="str">
            <v>أنظمة</v>
          </cell>
          <cell r="D1393" t="str">
            <v>المركز المالي</v>
          </cell>
          <cell r="E1393" t="str">
            <v>أصول متداولة</v>
          </cell>
          <cell r="F1393" t="str">
            <v>مصاريف مقدمة وأرصدة مدينة أخرى (بالصافي)</v>
          </cell>
          <cell r="G1393" t="str">
            <v>مدينون متنوعون</v>
          </cell>
          <cell r="H1393">
            <v>0</v>
          </cell>
          <cell r="I1393" t="str">
            <v>أصول متداولة</v>
          </cell>
          <cell r="J1393" t="str">
            <v>رفعه سالم عبدالله الدوسري_3127</v>
          </cell>
          <cell r="K1393">
            <v>0</v>
          </cell>
          <cell r="L1393">
            <v>0</v>
          </cell>
          <cell r="M1393">
            <v>12000</v>
          </cell>
          <cell r="N1393">
            <v>12000</v>
          </cell>
          <cell r="O1393">
            <v>0</v>
          </cell>
          <cell r="P1393">
            <v>0</v>
          </cell>
          <cell r="Q1393">
            <v>0</v>
          </cell>
        </row>
        <row r="1394">
          <cell r="B1394">
            <v>203062277</v>
          </cell>
          <cell r="C1394" t="str">
            <v>أنظمة</v>
          </cell>
          <cell r="D1394" t="str">
            <v>المركز المالي</v>
          </cell>
          <cell r="E1394" t="str">
            <v>أصول متداولة</v>
          </cell>
          <cell r="F1394" t="str">
            <v>مصاريف مقدمة وأرصدة مدينة أخرى (بالصافي)</v>
          </cell>
          <cell r="G1394" t="str">
            <v>مدينون متنوعون</v>
          </cell>
          <cell r="H1394">
            <v>0</v>
          </cell>
          <cell r="I1394" t="str">
            <v>أصول متداولة</v>
          </cell>
          <cell r="J1394" t="str">
            <v>نوره حمد علي السبيعي_3128</v>
          </cell>
          <cell r="K1394">
            <v>0</v>
          </cell>
          <cell r="L1394">
            <v>0</v>
          </cell>
          <cell r="M1394">
            <v>12000</v>
          </cell>
          <cell r="N1394">
            <v>12000</v>
          </cell>
          <cell r="O1394">
            <v>0</v>
          </cell>
          <cell r="P1394">
            <v>0</v>
          </cell>
          <cell r="Q1394">
            <v>0</v>
          </cell>
        </row>
        <row r="1395">
          <cell r="B1395">
            <v>203062278</v>
          </cell>
          <cell r="C1395" t="str">
            <v>أنظمة</v>
          </cell>
          <cell r="D1395" t="str">
            <v>المركز المالي</v>
          </cell>
          <cell r="E1395" t="str">
            <v>أصول متداولة</v>
          </cell>
          <cell r="F1395" t="str">
            <v>مصاريف مقدمة وأرصدة مدينة أخرى (بالصافي)</v>
          </cell>
          <cell r="G1395" t="str">
            <v>مدينون متنوعون</v>
          </cell>
          <cell r="H1395">
            <v>0</v>
          </cell>
          <cell r="I1395" t="str">
            <v>أصول متداولة</v>
          </cell>
          <cell r="J1395" t="str">
            <v>حنان حمد علي السبيعي_3129</v>
          </cell>
          <cell r="K1395">
            <v>0</v>
          </cell>
          <cell r="L1395">
            <v>0</v>
          </cell>
          <cell r="M1395">
            <v>12000</v>
          </cell>
          <cell r="N1395">
            <v>12000</v>
          </cell>
          <cell r="O1395">
            <v>0</v>
          </cell>
          <cell r="P1395">
            <v>0</v>
          </cell>
          <cell r="Q1395">
            <v>0</v>
          </cell>
        </row>
        <row r="1396">
          <cell r="B1396">
            <v>203062279</v>
          </cell>
          <cell r="C1396" t="str">
            <v>أنظمة</v>
          </cell>
          <cell r="D1396" t="str">
            <v>المركز المالي</v>
          </cell>
          <cell r="E1396" t="str">
            <v>أصول متداولة</v>
          </cell>
          <cell r="F1396" t="str">
            <v>مصاريف مقدمة وأرصدة مدينة أخرى (بالصافي)</v>
          </cell>
          <cell r="G1396" t="str">
            <v>مدينون متنوعون</v>
          </cell>
          <cell r="H1396">
            <v>0</v>
          </cell>
          <cell r="I1396" t="str">
            <v>أصول متداولة</v>
          </cell>
          <cell r="J1396" t="str">
            <v>نشميه محمد علي السبيعي_3130</v>
          </cell>
          <cell r="K1396">
            <v>0</v>
          </cell>
          <cell r="L1396">
            <v>0</v>
          </cell>
          <cell r="M1396">
            <v>12000</v>
          </cell>
          <cell r="N1396">
            <v>12000</v>
          </cell>
          <cell r="O1396">
            <v>0</v>
          </cell>
          <cell r="P1396">
            <v>0</v>
          </cell>
          <cell r="Q1396">
            <v>0</v>
          </cell>
        </row>
        <row r="1397">
          <cell r="B1397">
            <v>203062280</v>
          </cell>
          <cell r="C1397" t="str">
            <v>أنظمة</v>
          </cell>
          <cell r="D1397" t="str">
            <v>المركز المالي</v>
          </cell>
          <cell r="E1397" t="str">
            <v>أصول متداولة</v>
          </cell>
          <cell r="F1397" t="str">
            <v>مصاريف مقدمة وأرصدة مدينة أخرى (بالصافي)</v>
          </cell>
          <cell r="G1397" t="str">
            <v>مدينون متنوعون</v>
          </cell>
          <cell r="H1397">
            <v>0</v>
          </cell>
          <cell r="I1397" t="str">
            <v>أصول متداولة</v>
          </cell>
          <cell r="J1397" t="str">
            <v>الهنوف محمد علي السبيعي_3132</v>
          </cell>
          <cell r="K1397">
            <v>0</v>
          </cell>
          <cell r="L1397">
            <v>0</v>
          </cell>
          <cell r="M1397">
            <v>12000</v>
          </cell>
          <cell r="N1397">
            <v>12000</v>
          </cell>
          <cell r="O1397">
            <v>0</v>
          </cell>
          <cell r="P1397">
            <v>0</v>
          </cell>
          <cell r="Q1397">
            <v>0</v>
          </cell>
        </row>
        <row r="1398">
          <cell r="B1398">
            <v>203062281</v>
          </cell>
          <cell r="C1398" t="str">
            <v>أنظمة</v>
          </cell>
          <cell r="D1398" t="str">
            <v>المركز المالي</v>
          </cell>
          <cell r="E1398" t="str">
            <v>أصول متداولة</v>
          </cell>
          <cell r="F1398" t="str">
            <v>مصاريف مقدمة وأرصدة مدينة أخرى (بالصافي)</v>
          </cell>
          <cell r="G1398" t="str">
            <v>مدينون متنوعون</v>
          </cell>
          <cell r="H1398">
            <v>0</v>
          </cell>
          <cell r="I1398" t="str">
            <v>أصول متداولة</v>
          </cell>
          <cell r="J1398" t="str">
            <v>مرام صالح فنيس الاحمري_3133</v>
          </cell>
          <cell r="K1398">
            <v>0</v>
          </cell>
          <cell r="L1398">
            <v>0</v>
          </cell>
          <cell r="M1398">
            <v>12000</v>
          </cell>
          <cell r="N1398">
            <v>12000</v>
          </cell>
          <cell r="O1398">
            <v>0</v>
          </cell>
          <cell r="P1398">
            <v>0</v>
          </cell>
          <cell r="Q1398">
            <v>0</v>
          </cell>
        </row>
        <row r="1399">
          <cell r="B1399">
            <v>203062282</v>
          </cell>
          <cell r="C1399" t="str">
            <v>أنظمة</v>
          </cell>
          <cell r="D1399" t="str">
            <v>المركز المالي</v>
          </cell>
          <cell r="E1399" t="str">
            <v>أصول متداولة</v>
          </cell>
          <cell r="F1399" t="str">
            <v>مصاريف مقدمة وأرصدة مدينة أخرى (بالصافي)</v>
          </cell>
          <cell r="G1399" t="str">
            <v>مدينون متنوعون</v>
          </cell>
          <cell r="H1399">
            <v>0</v>
          </cell>
          <cell r="I1399" t="str">
            <v>أصول متداولة</v>
          </cell>
          <cell r="J1399" t="str">
            <v>عطره حسن مبارك الشهراني_3134</v>
          </cell>
          <cell r="K1399">
            <v>0</v>
          </cell>
          <cell r="L1399">
            <v>0</v>
          </cell>
          <cell r="M1399">
            <v>12000</v>
          </cell>
          <cell r="N1399">
            <v>12000</v>
          </cell>
          <cell r="O1399">
            <v>0</v>
          </cell>
          <cell r="P1399">
            <v>0</v>
          </cell>
          <cell r="Q1399">
            <v>0</v>
          </cell>
        </row>
        <row r="1400">
          <cell r="B1400">
            <v>203062283</v>
          </cell>
          <cell r="C1400" t="str">
            <v>أنظمة</v>
          </cell>
          <cell r="D1400" t="str">
            <v>المركز المالي</v>
          </cell>
          <cell r="E1400" t="str">
            <v>أصول متداولة</v>
          </cell>
          <cell r="F1400" t="str">
            <v>مصاريف مقدمة وأرصدة مدينة أخرى (بالصافي)</v>
          </cell>
          <cell r="G1400" t="str">
            <v>مدينون متنوعون</v>
          </cell>
          <cell r="H1400">
            <v>0</v>
          </cell>
          <cell r="I1400" t="str">
            <v>أصول متداولة</v>
          </cell>
          <cell r="J1400" t="str">
            <v>اماني حسن الحلو العنزي_3135</v>
          </cell>
          <cell r="K1400">
            <v>0</v>
          </cell>
          <cell r="L1400">
            <v>0</v>
          </cell>
          <cell r="M1400">
            <v>9000</v>
          </cell>
          <cell r="N1400">
            <v>9000</v>
          </cell>
          <cell r="O1400">
            <v>0</v>
          </cell>
          <cell r="P1400">
            <v>0</v>
          </cell>
          <cell r="Q1400">
            <v>0</v>
          </cell>
        </row>
        <row r="1401">
          <cell r="B1401">
            <v>203062284</v>
          </cell>
          <cell r="C1401" t="str">
            <v>أنظمة</v>
          </cell>
          <cell r="D1401" t="str">
            <v>المركز المالي</v>
          </cell>
          <cell r="E1401" t="str">
            <v>أصول متداولة</v>
          </cell>
          <cell r="F1401" t="str">
            <v>مصاريف مقدمة وأرصدة مدينة أخرى (بالصافي)</v>
          </cell>
          <cell r="G1401" t="str">
            <v>مدينون متنوعون</v>
          </cell>
          <cell r="H1401">
            <v>0</v>
          </cell>
          <cell r="I1401" t="str">
            <v>أصول متداولة</v>
          </cell>
          <cell r="J1401" t="str">
            <v>حصه خالد عبيد المطيري_3136</v>
          </cell>
          <cell r="K1401">
            <v>0</v>
          </cell>
          <cell r="L1401">
            <v>0</v>
          </cell>
          <cell r="M1401">
            <v>12000</v>
          </cell>
          <cell r="N1401">
            <v>12000</v>
          </cell>
          <cell r="O1401">
            <v>0</v>
          </cell>
          <cell r="P1401">
            <v>0</v>
          </cell>
          <cell r="Q1401">
            <v>0</v>
          </cell>
        </row>
        <row r="1402">
          <cell r="B1402">
            <v>203062285</v>
          </cell>
          <cell r="C1402" t="str">
            <v>أنظمة</v>
          </cell>
          <cell r="D1402" t="str">
            <v>المركز المالي</v>
          </cell>
          <cell r="E1402" t="str">
            <v>أصول متداولة</v>
          </cell>
          <cell r="F1402" t="str">
            <v>مصاريف مقدمة وأرصدة مدينة أخرى (بالصافي)</v>
          </cell>
          <cell r="G1402" t="str">
            <v>مدينون متنوعون</v>
          </cell>
          <cell r="H1402">
            <v>0</v>
          </cell>
          <cell r="I1402" t="str">
            <v>أصول متداولة</v>
          </cell>
          <cell r="J1402" t="str">
            <v>رحاب داله غويزي الروقي_3137</v>
          </cell>
          <cell r="K1402">
            <v>0</v>
          </cell>
          <cell r="L1402">
            <v>0</v>
          </cell>
          <cell r="M1402">
            <v>1000</v>
          </cell>
          <cell r="N1402">
            <v>1000</v>
          </cell>
          <cell r="O1402">
            <v>0</v>
          </cell>
          <cell r="P1402">
            <v>0</v>
          </cell>
          <cell r="Q1402">
            <v>0</v>
          </cell>
        </row>
        <row r="1403">
          <cell r="B1403">
            <v>203062286</v>
          </cell>
          <cell r="C1403" t="str">
            <v>أنظمة</v>
          </cell>
          <cell r="D1403" t="str">
            <v>المركز المالي</v>
          </cell>
          <cell r="E1403" t="str">
            <v>أصول متداولة</v>
          </cell>
          <cell r="F1403" t="str">
            <v>مصاريف مقدمة وأرصدة مدينة أخرى (بالصافي)</v>
          </cell>
          <cell r="G1403" t="str">
            <v>مدينون متنوعون</v>
          </cell>
          <cell r="H1403">
            <v>0</v>
          </cell>
          <cell r="I1403" t="str">
            <v>أصول متداولة</v>
          </cell>
          <cell r="J1403" t="str">
            <v>صالح سالم عايد العازمي_3138</v>
          </cell>
          <cell r="K1403">
            <v>0</v>
          </cell>
          <cell r="L1403">
            <v>0</v>
          </cell>
          <cell r="M1403">
            <v>12000</v>
          </cell>
          <cell r="N1403">
            <v>12000</v>
          </cell>
          <cell r="O1403">
            <v>0</v>
          </cell>
          <cell r="P1403">
            <v>0</v>
          </cell>
          <cell r="Q1403">
            <v>0</v>
          </cell>
        </row>
        <row r="1404">
          <cell r="B1404">
            <v>203062287</v>
          </cell>
          <cell r="C1404" t="str">
            <v>أنظمة</v>
          </cell>
          <cell r="D1404" t="str">
            <v>المركز المالي</v>
          </cell>
          <cell r="E1404" t="str">
            <v>أصول متداولة</v>
          </cell>
          <cell r="F1404" t="str">
            <v>مصاريف مقدمة وأرصدة مدينة أخرى (بالصافي)</v>
          </cell>
          <cell r="G1404" t="str">
            <v>مدينون متنوعون</v>
          </cell>
          <cell r="H1404">
            <v>0</v>
          </cell>
          <cell r="I1404" t="str">
            <v>أصول متداولة</v>
          </cell>
          <cell r="J1404" t="str">
            <v>منيره مسفر ابن دليم القحطاني_3139</v>
          </cell>
          <cell r="K1404">
            <v>0</v>
          </cell>
          <cell r="L1404">
            <v>0</v>
          </cell>
          <cell r="M1404">
            <v>12000</v>
          </cell>
          <cell r="N1404">
            <v>12000</v>
          </cell>
          <cell r="O1404">
            <v>0</v>
          </cell>
          <cell r="P1404">
            <v>0</v>
          </cell>
          <cell r="Q1404">
            <v>0</v>
          </cell>
        </row>
        <row r="1405">
          <cell r="B1405">
            <v>203062288</v>
          </cell>
          <cell r="C1405" t="str">
            <v>أنظمة</v>
          </cell>
          <cell r="D1405" t="str">
            <v>المركز المالي</v>
          </cell>
          <cell r="E1405" t="str">
            <v>أصول متداولة</v>
          </cell>
          <cell r="F1405" t="str">
            <v>مصاريف مقدمة وأرصدة مدينة أخرى (بالصافي)</v>
          </cell>
          <cell r="G1405" t="str">
            <v>مدينون متنوعون</v>
          </cell>
          <cell r="H1405">
            <v>0</v>
          </cell>
          <cell r="I1405" t="str">
            <v>أصول متداولة</v>
          </cell>
          <cell r="J1405" t="str">
            <v>نوال محمد بن راشد ال مغيره_3147</v>
          </cell>
          <cell r="K1405">
            <v>0</v>
          </cell>
          <cell r="L1405">
            <v>0</v>
          </cell>
          <cell r="M1405">
            <v>12000</v>
          </cell>
          <cell r="N1405">
            <v>12000</v>
          </cell>
          <cell r="O1405">
            <v>0</v>
          </cell>
          <cell r="P1405">
            <v>0</v>
          </cell>
          <cell r="Q1405">
            <v>0</v>
          </cell>
        </row>
        <row r="1406">
          <cell r="B1406">
            <v>203062289</v>
          </cell>
          <cell r="C1406" t="str">
            <v>أنظمة</v>
          </cell>
          <cell r="D1406" t="str">
            <v>المركز المالي</v>
          </cell>
          <cell r="E1406" t="str">
            <v>أصول متداولة</v>
          </cell>
          <cell r="F1406" t="str">
            <v>مصاريف مقدمة وأرصدة مدينة أخرى (بالصافي)</v>
          </cell>
          <cell r="G1406" t="str">
            <v>مدينون متنوعون</v>
          </cell>
          <cell r="H1406">
            <v>0</v>
          </cell>
          <cell r="I1406" t="str">
            <v>أصول متداولة</v>
          </cell>
          <cell r="J1406" t="str">
            <v>فلوه مسفر ابن دليم القحطاني_3148</v>
          </cell>
          <cell r="K1406">
            <v>0</v>
          </cell>
          <cell r="L1406">
            <v>0</v>
          </cell>
          <cell r="M1406">
            <v>12000</v>
          </cell>
          <cell r="N1406">
            <v>12000</v>
          </cell>
          <cell r="O1406">
            <v>0</v>
          </cell>
          <cell r="P1406">
            <v>0</v>
          </cell>
          <cell r="Q1406">
            <v>0</v>
          </cell>
        </row>
        <row r="1407">
          <cell r="B1407">
            <v>203062290</v>
          </cell>
          <cell r="C1407" t="str">
            <v>أنظمة</v>
          </cell>
          <cell r="D1407" t="str">
            <v>المركز المالي</v>
          </cell>
          <cell r="E1407" t="str">
            <v>أصول متداولة</v>
          </cell>
          <cell r="F1407" t="str">
            <v>مصاريف مقدمة وأرصدة مدينة أخرى (بالصافي)</v>
          </cell>
          <cell r="G1407" t="str">
            <v>مدينون متنوعون</v>
          </cell>
          <cell r="H1407">
            <v>0</v>
          </cell>
          <cell r="I1407" t="str">
            <v>أصول متداولة</v>
          </cell>
          <cell r="J1407" t="str">
            <v>عبد الله سلمان سعيد ال حفيان_3149</v>
          </cell>
          <cell r="K1407">
            <v>0</v>
          </cell>
          <cell r="L1407">
            <v>0</v>
          </cell>
          <cell r="M1407">
            <v>8000</v>
          </cell>
          <cell r="N1407">
            <v>8000</v>
          </cell>
          <cell r="O1407">
            <v>0</v>
          </cell>
          <cell r="P1407">
            <v>0</v>
          </cell>
          <cell r="Q1407">
            <v>0</v>
          </cell>
        </row>
        <row r="1408">
          <cell r="B1408">
            <v>203062291</v>
          </cell>
          <cell r="C1408" t="str">
            <v>أنظمة</v>
          </cell>
          <cell r="D1408" t="str">
            <v>المركز المالي</v>
          </cell>
          <cell r="E1408" t="str">
            <v>أصول متداولة</v>
          </cell>
          <cell r="F1408" t="str">
            <v>مصاريف مقدمة وأرصدة مدينة أخرى (بالصافي)</v>
          </cell>
          <cell r="G1408" t="str">
            <v>مدينون متنوعون</v>
          </cell>
          <cell r="H1408">
            <v>0</v>
          </cell>
          <cell r="I1408" t="str">
            <v>أصول متداولة</v>
          </cell>
          <cell r="J1408" t="str">
            <v>منيره عبود سعد الشهراني_3150</v>
          </cell>
          <cell r="K1408">
            <v>0</v>
          </cell>
          <cell r="L1408">
            <v>0</v>
          </cell>
          <cell r="M1408">
            <v>12000</v>
          </cell>
          <cell r="N1408">
            <v>12000</v>
          </cell>
          <cell r="O1408">
            <v>0</v>
          </cell>
          <cell r="P1408">
            <v>0</v>
          </cell>
          <cell r="Q1408">
            <v>0</v>
          </cell>
        </row>
        <row r="1409">
          <cell r="B1409">
            <v>203062292</v>
          </cell>
          <cell r="C1409" t="str">
            <v>أنظمة</v>
          </cell>
          <cell r="D1409" t="str">
            <v>المركز المالي</v>
          </cell>
          <cell r="E1409" t="str">
            <v>أصول متداولة</v>
          </cell>
          <cell r="F1409" t="str">
            <v>مصاريف مقدمة وأرصدة مدينة أخرى (بالصافي)</v>
          </cell>
          <cell r="G1409" t="str">
            <v>مدينون متنوعون</v>
          </cell>
          <cell r="H1409">
            <v>0</v>
          </cell>
          <cell r="I1409" t="str">
            <v>أصول متداولة</v>
          </cell>
          <cell r="J1409" t="str">
            <v>نجوي سعيد حارث عسيري_3151</v>
          </cell>
          <cell r="K1409">
            <v>0</v>
          </cell>
          <cell r="L1409">
            <v>0</v>
          </cell>
          <cell r="M1409">
            <v>12000</v>
          </cell>
          <cell r="N1409">
            <v>12000</v>
          </cell>
          <cell r="O1409">
            <v>0</v>
          </cell>
          <cell r="P1409">
            <v>0</v>
          </cell>
          <cell r="Q1409">
            <v>0</v>
          </cell>
        </row>
        <row r="1410">
          <cell r="B1410">
            <v>203062293</v>
          </cell>
          <cell r="C1410" t="str">
            <v>أنظمة</v>
          </cell>
          <cell r="D1410" t="str">
            <v>المركز المالي</v>
          </cell>
          <cell r="E1410" t="str">
            <v>أصول متداولة</v>
          </cell>
          <cell r="F1410" t="str">
            <v>مصاريف مقدمة وأرصدة مدينة أخرى (بالصافي)</v>
          </cell>
          <cell r="G1410" t="str">
            <v>مدينون متنوعون</v>
          </cell>
          <cell r="H1410">
            <v>0</v>
          </cell>
          <cell r="I1410" t="str">
            <v>أصول متداولة</v>
          </cell>
          <cell r="J1410" t="str">
            <v>فاطمه علي ناصر الشهراني_3152</v>
          </cell>
          <cell r="K1410">
            <v>0</v>
          </cell>
          <cell r="L1410">
            <v>0</v>
          </cell>
          <cell r="M1410">
            <v>12000</v>
          </cell>
          <cell r="N1410">
            <v>12000</v>
          </cell>
          <cell r="O1410">
            <v>0</v>
          </cell>
          <cell r="P1410">
            <v>0</v>
          </cell>
          <cell r="Q1410">
            <v>0</v>
          </cell>
        </row>
        <row r="1411">
          <cell r="B1411">
            <v>203062294</v>
          </cell>
          <cell r="C1411" t="str">
            <v>أنظمة</v>
          </cell>
          <cell r="D1411" t="str">
            <v>المركز المالي</v>
          </cell>
          <cell r="E1411" t="str">
            <v>أصول متداولة</v>
          </cell>
          <cell r="F1411" t="str">
            <v>مصاريف مقدمة وأرصدة مدينة أخرى (بالصافي)</v>
          </cell>
          <cell r="G1411" t="str">
            <v>مدينون متنوعون</v>
          </cell>
          <cell r="H1411">
            <v>0</v>
          </cell>
          <cell r="I1411" t="str">
            <v>أصول متداولة</v>
          </cell>
          <cell r="J1411" t="str">
            <v>ميعاد محمد سالم الاحمري_3153</v>
          </cell>
          <cell r="K1411">
            <v>0</v>
          </cell>
          <cell r="L1411">
            <v>0</v>
          </cell>
          <cell r="M1411">
            <v>12000</v>
          </cell>
          <cell r="N1411">
            <v>12000</v>
          </cell>
          <cell r="O1411">
            <v>0</v>
          </cell>
          <cell r="P1411">
            <v>0</v>
          </cell>
          <cell r="Q1411">
            <v>0</v>
          </cell>
        </row>
        <row r="1412">
          <cell r="B1412">
            <v>203062295</v>
          </cell>
          <cell r="C1412" t="str">
            <v>أنظمة</v>
          </cell>
          <cell r="D1412" t="str">
            <v>المركز المالي</v>
          </cell>
          <cell r="E1412" t="str">
            <v>أصول متداولة</v>
          </cell>
          <cell r="F1412" t="str">
            <v>مصاريف مقدمة وأرصدة مدينة أخرى (بالصافي)</v>
          </cell>
          <cell r="G1412" t="str">
            <v>مدينون متنوعون</v>
          </cell>
          <cell r="H1412">
            <v>0</v>
          </cell>
          <cell r="I1412" t="str">
            <v>أصول متداولة</v>
          </cell>
          <cell r="J1412" t="str">
            <v>فاطمه محمد احمد المنبهي_3154</v>
          </cell>
          <cell r="K1412">
            <v>0</v>
          </cell>
          <cell r="L1412">
            <v>0</v>
          </cell>
          <cell r="M1412">
            <v>12000</v>
          </cell>
          <cell r="N1412">
            <v>12000</v>
          </cell>
          <cell r="O1412">
            <v>0</v>
          </cell>
          <cell r="P1412">
            <v>0</v>
          </cell>
          <cell r="Q1412">
            <v>0</v>
          </cell>
        </row>
        <row r="1413">
          <cell r="B1413">
            <v>203062296</v>
          </cell>
          <cell r="C1413" t="str">
            <v>أنظمة</v>
          </cell>
          <cell r="D1413" t="str">
            <v>المركز المالي</v>
          </cell>
          <cell r="E1413" t="str">
            <v>أصول متداولة</v>
          </cell>
          <cell r="F1413" t="str">
            <v>مصاريف مقدمة وأرصدة مدينة أخرى (بالصافي)</v>
          </cell>
          <cell r="G1413" t="str">
            <v>مدينون متنوعون</v>
          </cell>
          <cell r="H1413">
            <v>0</v>
          </cell>
          <cell r="I1413" t="str">
            <v>أصول متداولة</v>
          </cell>
          <cell r="J1413" t="str">
            <v>هيله مريح سعد الشهراني_3155</v>
          </cell>
          <cell r="K1413">
            <v>0</v>
          </cell>
          <cell r="L1413">
            <v>0</v>
          </cell>
          <cell r="M1413">
            <v>12000</v>
          </cell>
          <cell r="N1413">
            <v>12000</v>
          </cell>
          <cell r="O1413">
            <v>0</v>
          </cell>
          <cell r="P1413">
            <v>0</v>
          </cell>
          <cell r="Q1413">
            <v>0</v>
          </cell>
        </row>
        <row r="1414">
          <cell r="B1414">
            <v>203062297</v>
          </cell>
          <cell r="C1414" t="str">
            <v>أنظمة</v>
          </cell>
          <cell r="D1414" t="str">
            <v>المركز المالي</v>
          </cell>
          <cell r="E1414" t="str">
            <v>أصول متداولة</v>
          </cell>
          <cell r="F1414" t="str">
            <v>مصاريف مقدمة وأرصدة مدينة أخرى (بالصافي)</v>
          </cell>
          <cell r="G1414" t="str">
            <v>مدينون متنوعون</v>
          </cell>
          <cell r="H1414">
            <v>0</v>
          </cell>
          <cell r="I1414" t="str">
            <v>أصول متداولة</v>
          </cell>
          <cell r="J1414" t="str">
            <v>سلمي يحي محمد الاسمري_3156</v>
          </cell>
          <cell r="K1414">
            <v>0</v>
          </cell>
          <cell r="L1414">
            <v>0</v>
          </cell>
          <cell r="M1414">
            <v>12000</v>
          </cell>
          <cell r="N1414">
            <v>12000</v>
          </cell>
          <cell r="O1414">
            <v>0</v>
          </cell>
          <cell r="P1414">
            <v>0</v>
          </cell>
          <cell r="Q1414">
            <v>0</v>
          </cell>
        </row>
        <row r="1415">
          <cell r="B1415">
            <v>203062298</v>
          </cell>
          <cell r="C1415" t="str">
            <v>أنظمة</v>
          </cell>
          <cell r="D1415" t="str">
            <v>المركز المالي</v>
          </cell>
          <cell r="E1415" t="str">
            <v>أصول متداولة</v>
          </cell>
          <cell r="F1415" t="str">
            <v>مصاريف مقدمة وأرصدة مدينة أخرى (بالصافي)</v>
          </cell>
          <cell r="G1415" t="str">
            <v>مدينون متنوعون</v>
          </cell>
          <cell r="H1415">
            <v>0</v>
          </cell>
          <cell r="I1415" t="str">
            <v>أصول متداولة</v>
          </cell>
          <cell r="J1415" t="str">
            <v>فوزية مريح سعد الشهراني_3157</v>
          </cell>
          <cell r="K1415">
            <v>0</v>
          </cell>
          <cell r="L1415">
            <v>0</v>
          </cell>
          <cell r="M1415">
            <v>12000</v>
          </cell>
          <cell r="N1415">
            <v>12000</v>
          </cell>
          <cell r="O1415">
            <v>0</v>
          </cell>
          <cell r="P1415">
            <v>0</v>
          </cell>
          <cell r="Q1415">
            <v>0</v>
          </cell>
        </row>
        <row r="1416">
          <cell r="B1416">
            <v>203062299</v>
          </cell>
          <cell r="C1416" t="str">
            <v>أنظمة</v>
          </cell>
          <cell r="D1416" t="str">
            <v>المركز المالي</v>
          </cell>
          <cell r="E1416" t="str">
            <v>أصول متداولة</v>
          </cell>
          <cell r="F1416" t="str">
            <v>مصاريف مقدمة وأرصدة مدينة أخرى (بالصافي)</v>
          </cell>
          <cell r="G1416" t="str">
            <v>مدينون متنوعون</v>
          </cell>
          <cell r="H1416">
            <v>0</v>
          </cell>
          <cell r="I1416" t="str">
            <v>أصول متداولة</v>
          </cell>
          <cell r="J1416" t="str">
            <v>صالحه سعيد مرعي القحطاني_3158</v>
          </cell>
          <cell r="K1416">
            <v>0</v>
          </cell>
          <cell r="L1416">
            <v>0</v>
          </cell>
          <cell r="M1416">
            <v>12000</v>
          </cell>
          <cell r="N1416">
            <v>12000</v>
          </cell>
          <cell r="O1416">
            <v>0</v>
          </cell>
          <cell r="P1416">
            <v>0</v>
          </cell>
          <cell r="Q1416">
            <v>0</v>
          </cell>
        </row>
        <row r="1417">
          <cell r="B1417">
            <v>203062300</v>
          </cell>
          <cell r="C1417" t="str">
            <v>أنظمة</v>
          </cell>
          <cell r="D1417" t="str">
            <v>المركز المالي</v>
          </cell>
          <cell r="E1417" t="str">
            <v>أصول متداولة</v>
          </cell>
          <cell r="F1417" t="str">
            <v>مصاريف مقدمة وأرصدة مدينة أخرى (بالصافي)</v>
          </cell>
          <cell r="G1417" t="str">
            <v>مدينون متنوعون</v>
          </cell>
          <cell r="H1417">
            <v>0</v>
          </cell>
          <cell r="I1417" t="str">
            <v>أصول متداولة</v>
          </cell>
          <cell r="J1417" t="str">
            <v>عائشة حسن مبارك الشهراني_3159</v>
          </cell>
          <cell r="K1417">
            <v>0</v>
          </cell>
          <cell r="L1417">
            <v>0</v>
          </cell>
          <cell r="M1417">
            <v>12000</v>
          </cell>
          <cell r="N1417">
            <v>12000</v>
          </cell>
          <cell r="O1417">
            <v>0</v>
          </cell>
          <cell r="P1417">
            <v>0</v>
          </cell>
          <cell r="Q1417">
            <v>0</v>
          </cell>
        </row>
        <row r="1418">
          <cell r="B1418">
            <v>203062301</v>
          </cell>
          <cell r="C1418" t="str">
            <v>أنظمة</v>
          </cell>
          <cell r="D1418" t="str">
            <v>المركز المالي</v>
          </cell>
          <cell r="E1418" t="str">
            <v>أصول متداولة</v>
          </cell>
          <cell r="F1418" t="str">
            <v>مصاريف مقدمة وأرصدة مدينة أخرى (بالصافي)</v>
          </cell>
          <cell r="G1418" t="str">
            <v>مدينون متنوعون</v>
          </cell>
          <cell r="H1418">
            <v>0</v>
          </cell>
          <cell r="I1418" t="str">
            <v>أصول متداولة</v>
          </cell>
          <cell r="J1418" t="str">
            <v>هيفاء علي محمد القحطاني_3160</v>
          </cell>
          <cell r="K1418">
            <v>0</v>
          </cell>
          <cell r="L1418">
            <v>0</v>
          </cell>
          <cell r="M1418">
            <v>12000</v>
          </cell>
          <cell r="N1418">
            <v>12000</v>
          </cell>
          <cell r="O1418">
            <v>0</v>
          </cell>
          <cell r="P1418">
            <v>0</v>
          </cell>
          <cell r="Q1418">
            <v>0</v>
          </cell>
        </row>
        <row r="1419">
          <cell r="B1419">
            <v>203062302</v>
          </cell>
          <cell r="C1419" t="str">
            <v>أنظمة</v>
          </cell>
          <cell r="D1419" t="str">
            <v>المركز المالي</v>
          </cell>
          <cell r="E1419" t="str">
            <v>أصول متداولة</v>
          </cell>
          <cell r="F1419" t="str">
            <v>مصاريف مقدمة وأرصدة مدينة أخرى (بالصافي)</v>
          </cell>
          <cell r="G1419" t="str">
            <v>مدينون متنوعون</v>
          </cell>
          <cell r="H1419">
            <v>0</v>
          </cell>
          <cell r="I1419" t="str">
            <v>أصول متداولة</v>
          </cell>
          <cell r="J1419" t="str">
            <v>مشعاء مبارك حمد الدوسري_3161</v>
          </cell>
          <cell r="K1419">
            <v>0</v>
          </cell>
          <cell r="L1419">
            <v>0</v>
          </cell>
          <cell r="M1419">
            <v>12000</v>
          </cell>
          <cell r="N1419">
            <v>12000</v>
          </cell>
          <cell r="O1419">
            <v>0</v>
          </cell>
          <cell r="P1419">
            <v>0</v>
          </cell>
          <cell r="Q1419">
            <v>0</v>
          </cell>
        </row>
        <row r="1420">
          <cell r="B1420">
            <v>203062303</v>
          </cell>
          <cell r="C1420" t="str">
            <v>أنظمة</v>
          </cell>
          <cell r="D1420" t="str">
            <v>المركز المالي</v>
          </cell>
          <cell r="E1420" t="str">
            <v>أصول متداولة</v>
          </cell>
          <cell r="F1420" t="str">
            <v>مصاريف مقدمة وأرصدة مدينة أخرى (بالصافي)</v>
          </cell>
          <cell r="G1420" t="str">
            <v>مدينون متنوعون</v>
          </cell>
          <cell r="H1420">
            <v>0</v>
          </cell>
          <cell r="I1420" t="str">
            <v>أصول متداولة</v>
          </cell>
          <cell r="J1420" t="str">
            <v>عطره مانع سالم الاحمري_3162</v>
          </cell>
          <cell r="K1420">
            <v>0</v>
          </cell>
          <cell r="L1420">
            <v>0</v>
          </cell>
          <cell r="M1420">
            <v>12000</v>
          </cell>
          <cell r="N1420">
            <v>12000</v>
          </cell>
          <cell r="O1420">
            <v>0</v>
          </cell>
          <cell r="P1420">
            <v>0</v>
          </cell>
          <cell r="Q1420">
            <v>0</v>
          </cell>
        </row>
        <row r="1421">
          <cell r="B1421">
            <v>203062304</v>
          </cell>
          <cell r="C1421" t="str">
            <v>أنظمة</v>
          </cell>
          <cell r="D1421" t="str">
            <v>المركز المالي</v>
          </cell>
          <cell r="E1421" t="str">
            <v>أصول متداولة</v>
          </cell>
          <cell r="F1421" t="str">
            <v>مصاريف مقدمة وأرصدة مدينة أخرى (بالصافي)</v>
          </cell>
          <cell r="G1421" t="str">
            <v>مدينون متنوعون</v>
          </cell>
          <cell r="H1421">
            <v>0</v>
          </cell>
          <cell r="I1421" t="str">
            <v>أصول متداولة</v>
          </cell>
          <cell r="J1421" t="str">
            <v>مشيرة سعيد علي القحطاني_3163</v>
          </cell>
          <cell r="K1421">
            <v>0</v>
          </cell>
          <cell r="L1421">
            <v>0</v>
          </cell>
          <cell r="M1421">
            <v>12000</v>
          </cell>
          <cell r="N1421">
            <v>12000</v>
          </cell>
          <cell r="O1421">
            <v>0</v>
          </cell>
          <cell r="P1421">
            <v>0</v>
          </cell>
          <cell r="Q1421">
            <v>0</v>
          </cell>
        </row>
        <row r="1422">
          <cell r="B1422">
            <v>203062305</v>
          </cell>
          <cell r="C1422" t="str">
            <v>أنظمة</v>
          </cell>
          <cell r="D1422" t="str">
            <v>المركز المالي</v>
          </cell>
          <cell r="E1422" t="str">
            <v>أصول متداولة</v>
          </cell>
          <cell r="F1422" t="str">
            <v>مصاريف مقدمة وأرصدة مدينة أخرى (بالصافي)</v>
          </cell>
          <cell r="G1422" t="str">
            <v>مدينون متنوعون</v>
          </cell>
          <cell r="H1422">
            <v>0</v>
          </cell>
          <cell r="I1422" t="str">
            <v>أصول متداولة</v>
          </cell>
          <cell r="J1422" t="str">
            <v>نواف سعد مشبب الاحمري_3164</v>
          </cell>
          <cell r="K1422">
            <v>0</v>
          </cell>
          <cell r="L1422">
            <v>0</v>
          </cell>
          <cell r="M1422">
            <v>12000</v>
          </cell>
          <cell r="N1422">
            <v>12000</v>
          </cell>
          <cell r="O1422">
            <v>0</v>
          </cell>
          <cell r="P1422">
            <v>0</v>
          </cell>
          <cell r="Q1422">
            <v>0</v>
          </cell>
        </row>
        <row r="1423">
          <cell r="B1423">
            <v>203062306</v>
          </cell>
          <cell r="C1423" t="str">
            <v>أنظمة</v>
          </cell>
          <cell r="D1423" t="str">
            <v>المركز المالي</v>
          </cell>
          <cell r="E1423" t="str">
            <v>أصول متداولة</v>
          </cell>
          <cell r="F1423" t="str">
            <v>مصاريف مقدمة وأرصدة مدينة أخرى (بالصافي)</v>
          </cell>
          <cell r="G1423" t="str">
            <v>مدينون متنوعون</v>
          </cell>
          <cell r="H1423">
            <v>0</v>
          </cell>
          <cell r="I1423" t="str">
            <v>أصول متداولة</v>
          </cell>
          <cell r="J1423" t="str">
            <v>هدي محمد القحطاني_3165</v>
          </cell>
          <cell r="K1423">
            <v>0</v>
          </cell>
          <cell r="L1423">
            <v>0</v>
          </cell>
          <cell r="M1423">
            <v>12000</v>
          </cell>
          <cell r="N1423">
            <v>12000</v>
          </cell>
          <cell r="O1423">
            <v>0</v>
          </cell>
          <cell r="P1423">
            <v>0</v>
          </cell>
          <cell r="Q1423">
            <v>0</v>
          </cell>
        </row>
        <row r="1424">
          <cell r="B1424">
            <v>203062307</v>
          </cell>
          <cell r="C1424" t="str">
            <v>أنظمة</v>
          </cell>
          <cell r="D1424" t="str">
            <v>المركز المالي</v>
          </cell>
          <cell r="E1424" t="str">
            <v>أصول متداولة</v>
          </cell>
          <cell r="F1424" t="str">
            <v>مصاريف مقدمة وأرصدة مدينة أخرى (بالصافي)</v>
          </cell>
          <cell r="G1424" t="str">
            <v>مدينون متنوعون</v>
          </cell>
          <cell r="H1424">
            <v>0</v>
          </cell>
          <cell r="I1424" t="str">
            <v>أصول متداولة</v>
          </cell>
          <cell r="J1424" t="str">
            <v>شيخه فهد صالح القحطاني_3166</v>
          </cell>
          <cell r="K1424">
            <v>0</v>
          </cell>
          <cell r="L1424">
            <v>0</v>
          </cell>
          <cell r="M1424">
            <v>12000</v>
          </cell>
          <cell r="N1424">
            <v>12000</v>
          </cell>
          <cell r="O1424">
            <v>0</v>
          </cell>
          <cell r="P1424">
            <v>0</v>
          </cell>
          <cell r="Q1424">
            <v>0</v>
          </cell>
        </row>
        <row r="1425">
          <cell r="B1425">
            <v>203062308</v>
          </cell>
          <cell r="C1425" t="str">
            <v>أنظمة</v>
          </cell>
          <cell r="D1425" t="str">
            <v>المركز المالي</v>
          </cell>
          <cell r="E1425" t="str">
            <v>أصول متداولة</v>
          </cell>
          <cell r="F1425" t="str">
            <v>مصاريف مقدمة وأرصدة مدينة أخرى (بالصافي)</v>
          </cell>
          <cell r="G1425" t="str">
            <v>مدينون متنوعون</v>
          </cell>
          <cell r="H1425">
            <v>0</v>
          </cell>
          <cell r="I1425" t="str">
            <v>أصول متداولة</v>
          </cell>
          <cell r="J1425" t="str">
            <v>رجحاء عبدالله سعيد الشهراني_3167</v>
          </cell>
          <cell r="K1425">
            <v>0</v>
          </cell>
          <cell r="L1425">
            <v>0</v>
          </cell>
          <cell r="M1425">
            <v>12000</v>
          </cell>
          <cell r="N1425">
            <v>12000</v>
          </cell>
          <cell r="O1425">
            <v>0</v>
          </cell>
          <cell r="P1425">
            <v>0</v>
          </cell>
          <cell r="Q1425">
            <v>0</v>
          </cell>
        </row>
        <row r="1426">
          <cell r="B1426">
            <v>203062309</v>
          </cell>
          <cell r="C1426" t="str">
            <v>أنظمة</v>
          </cell>
          <cell r="D1426" t="str">
            <v>المركز المالي</v>
          </cell>
          <cell r="E1426" t="str">
            <v>أصول متداولة</v>
          </cell>
          <cell r="F1426" t="str">
            <v>مصاريف مقدمة وأرصدة مدينة أخرى (بالصافي)</v>
          </cell>
          <cell r="G1426" t="str">
            <v>مدينون متنوعون</v>
          </cell>
          <cell r="H1426">
            <v>0</v>
          </cell>
          <cell r="I1426" t="str">
            <v>أصول متداولة</v>
          </cell>
          <cell r="J1426" t="str">
            <v>سامي يحي محمد الاسمري_3168</v>
          </cell>
          <cell r="K1426">
            <v>0</v>
          </cell>
          <cell r="L1426">
            <v>0</v>
          </cell>
          <cell r="M1426">
            <v>7000</v>
          </cell>
          <cell r="N1426">
            <v>7000</v>
          </cell>
          <cell r="O1426">
            <v>0</v>
          </cell>
          <cell r="P1426">
            <v>0</v>
          </cell>
          <cell r="Q1426">
            <v>0</v>
          </cell>
        </row>
        <row r="1427">
          <cell r="B1427">
            <v>203062310</v>
          </cell>
          <cell r="C1427" t="str">
            <v>أنظمة</v>
          </cell>
          <cell r="D1427" t="str">
            <v>المركز المالي</v>
          </cell>
          <cell r="E1427" t="str">
            <v>أصول متداولة</v>
          </cell>
          <cell r="F1427" t="str">
            <v>مصاريف مقدمة وأرصدة مدينة أخرى (بالصافي)</v>
          </cell>
          <cell r="G1427" t="str">
            <v>مدينون متنوعون</v>
          </cell>
          <cell r="H1427">
            <v>0</v>
          </cell>
          <cell r="I1427" t="str">
            <v>أصول متداولة</v>
          </cell>
          <cell r="J1427" t="str">
            <v>وصايف مريح سعد الشهراني_3169</v>
          </cell>
          <cell r="K1427">
            <v>0</v>
          </cell>
          <cell r="L1427">
            <v>0</v>
          </cell>
          <cell r="M1427">
            <v>12000</v>
          </cell>
          <cell r="N1427">
            <v>12000</v>
          </cell>
          <cell r="O1427">
            <v>0</v>
          </cell>
          <cell r="P1427">
            <v>0</v>
          </cell>
          <cell r="Q1427">
            <v>0</v>
          </cell>
        </row>
        <row r="1428">
          <cell r="B1428">
            <v>203062311</v>
          </cell>
          <cell r="C1428" t="str">
            <v>أنظمة</v>
          </cell>
          <cell r="D1428" t="str">
            <v>المركز المالي</v>
          </cell>
          <cell r="E1428" t="str">
            <v>أصول متداولة</v>
          </cell>
          <cell r="F1428" t="str">
            <v>مصاريف مقدمة وأرصدة مدينة أخرى (بالصافي)</v>
          </cell>
          <cell r="G1428" t="str">
            <v>مدينون متنوعون</v>
          </cell>
          <cell r="H1428">
            <v>0</v>
          </cell>
          <cell r="I1428" t="str">
            <v>أصول متداولة</v>
          </cell>
          <cell r="J1428" t="str">
            <v>مشاعل محمد حسن الشهراني_3170</v>
          </cell>
          <cell r="K1428">
            <v>0</v>
          </cell>
          <cell r="L1428">
            <v>0</v>
          </cell>
          <cell r="M1428">
            <v>12000</v>
          </cell>
          <cell r="N1428">
            <v>12000</v>
          </cell>
          <cell r="O1428">
            <v>0</v>
          </cell>
          <cell r="P1428">
            <v>0</v>
          </cell>
          <cell r="Q1428">
            <v>0</v>
          </cell>
        </row>
        <row r="1429">
          <cell r="B1429">
            <v>203062312</v>
          </cell>
          <cell r="C1429" t="str">
            <v>أنظمة</v>
          </cell>
          <cell r="D1429" t="str">
            <v>المركز المالي</v>
          </cell>
          <cell r="E1429" t="str">
            <v>أصول متداولة</v>
          </cell>
          <cell r="F1429" t="str">
            <v>مصاريف مقدمة وأرصدة مدينة أخرى (بالصافي)</v>
          </cell>
          <cell r="G1429" t="str">
            <v>مدينون متنوعون</v>
          </cell>
          <cell r="H1429">
            <v>0</v>
          </cell>
          <cell r="I1429" t="str">
            <v>أصول متداولة</v>
          </cell>
          <cell r="J1429" t="str">
            <v>فوزية صديق بن عبده سهلي_3171</v>
          </cell>
          <cell r="K1429">
            <v>0</v>
          </cell>
          <cell r="L1429">
            <v>0</v>
          </cell>
          <cell r="M1429">
            <v>12000</v>
          </cell>
          <cell r="N1429">
            <v>12000</v>
          </cell>
          <cell r="O1429">
            <v>0</v>
          </cell>
          <cell r="P1429">
            <v>0</v>
          </cell>
          <cell r="Q1429">
            <v>0</v>
          </cell>
        </row>
        <row r="1430">
          <cell r="B1430">
            <v>203062313</v>
          </cell>
          <cell r="C1430" t="str">
            <v>أنظمة</v>
          </cell>
          <cell r="D1430" t="str">
            <v>المركز المالي</v>
          </cell>
          <cell r="E1430" t="str">
            <v>أصول متداولة</v>
          </cell>
          <cell r="F1430" t="str">
            <v>مصاريف مقدمة وأرصدة مدينة أخرى (بالصافي)</v>
          </cell>
          <cell r="G1430" t="str">
            <v>مدينون متنوعون</v>
          </cell>
          <cell r="H1430">
            <v>0</v>
          </cell>
          <cell r="I1430" t="str">
            <v>أصول متداولة</v>
          </cell>
          <cell r="J1430" t="str">
            <v>رهام عبد الرحمن شفلوت القحاني_3172</v>
          </cell>
          <cell r="K1430">
            <v>0</v>
          </cell>
          <cell r="L1430">
            <v>0</v>
          </cell>
          <cell r="M1430">
            <v>7000</v>
          </cell>
          <cell r="N1430">
            <v>7000</v>
          </cell>
          <cell r="O1430">
            <v>0</v>
          </cell>
          <cell r="P1430">
            <v>0</v>
          </cell>
          <cell r="Q1430">
            <v>0</v>
          </cell>
        </row>
        <row r="1431">
          <cell r="B1431">
            <v>203062314</v>
          </cell>
          <cell r="C1431" t="str">
            <v>أنظمة</v>
          </cell>
          <cell r="D1431" t="str">
            <v>المركز المالي</v>
          </cell>
          <cell r="E1431" t="str">
            <v>أصول متداولة</v>
          </cell>
          <cell r="F1431" t="str">
            <v>مصاريف مقدمة وأرصدة مدينة أخرى (بالصافي)</v>
          </cell>
          <cell r="G1431" t="str">
            <v>مدينون متنوعون</v>
          </cell>
          <cell r="H1431">
            <v>0</v>
          </cell>
          <cell r="I1431" t="str">
            <v>أصول متداولة</v>
          </cell>
          <cell r="J1431" t="str">
            <v>مهند عبد الله سعد الشهراني_3173</v>
          </cell>
          <cell r="K1431">
            <v>0</v>
          </cell>
          <cell r="L1431">
            <v>0</v>
          </cell>
          <cell r="M1431">
            <v>26000</v>
          </cell>
          <cell r="N1431">
            <v>26000</v>
          </cell>
          <cell r="O1431">
            <v>0</v>
          </cell>
          <cell r="P1431">
            <v>0</v>
          </cell>
          <cell r="Q1431">
            <v>0</v>
          </cell>
        </row>
        <row r="1432">
          <cell r="B1432">
            <v>203062315</v>
          </cell>
          <cell r="C1432" t="str">
            <v>أنظمة</v>
          </cell>
          <cell r="D1432" t="str">
            <v>المركز المالي</v>
          </cell>
          <cell r="E1432" t="str">
            <v>أصول متداولة</v>
          </cell>
          <cell r="F1432" t="str">
            <v>مصاريف مقدمة وأرصدة مدينة أخرى (بالصافي)</v>
          </cell>
          <cell r="G1432" t="str">
            <v>مدينون متنوعون</v>
          </cell>
          <cell r="H1432">
            <v>0</v>
          </cell>
          <cell r="I1432" t="str">
            <v>أصول متداولة</v>
          </cell>
          <cell r="J1432" t="str">
            <v>وداد محمد ساري العتيبي_3174</v>
          </cell>
          <cell r="K1432">
            <v>0</v>
          </cell>
          <cell r="L1432">
            <v>0</v>
          </cell>
          <cell r="M1432">
            <v>12000</v>
          </cell>
          <cell r="N1432">
            <v>12000</v>
          </cell>
          <cell r="O1432">
            <v>0</v>
          </cell>
          <cell r="P1432">
            <v>0</v>
          </cell>
          <cell r="Q1432">
            <v>0</v>
          </cell>
        </row>
        <row r="1433">
          <cell r="B1433">
            <v>203062316</v>
          </cell>
          <cell r="C1433" t="str">
            <v>أنظمة</v>
          </cell>
          <cell r="D1433" t="str">
            <v>المركز المالي</v>
          </cell>
          <cell r="E1433" t="str">
            <v>أصول متداولة</v>
          </cell>
          <cell r="F1433" t="str">
            <v>مصاريف مقدمة وأرصدة مدينة أخرى (بالصافي)</v>
          </cell>
          <cell r="G1433" t="str">
            <v>مدينون متنوعون</v>
          </cell>
          <cell r="H1433">
            <v>0</v>
          </cell>
          <cell r="I1433" t="str">
            <v>أصول متداولة</v>
          </cell>
          <cell r="J1433" t="str">
            <v>المها بندر عبدالله العتيبي_3175</v>
          </cell>
          <cell r="K1433">
            <v>0</v>
          </cell>
          <cell r="L1433">
            <v>0</v>
          </cell>
          <cell r="M1433">
            <v>12000</v>
          </cell>
          <cell r="N1433">
            <v>12000</v>
          </cell>
          <cell r="O1433">
            <v>0</v>
          </cell>
          <cell r="P1433">
            <v>0</v>
          </cell>
          <cell r="Q1433">
            <v>0</v>
          </cell>
        </row>
        <row r="1434">
          <cell r="B1434">
            <v>203062317</v>
          </cell>
          <cell r="C1434" t="str">
            <v>أنظمة</v>
          </cell>
          <cell r="D1434" t="str">
            <v>المركز المالي</v>
          </cell>
          <cell r="E1434" t="str">
            <v>أصول متداولة</v>
          </cell>
          <cell r="F1434" t="str">
            <v>مصاريف مقدمة وأرصدة مدينة أخرى (بالصافي)</v>
          </cell>
          <cell r="G1434">
            <v>0</v>
          </cell>
          <cell r="H1434">
            <v>0</v>
          </cell>
          <cell r="I1434" t="str">
            <v>أصول متداولة</v>
          </cell>
          <cell r="J1434" t="str">
            <v>نجود صالح عبدالله الريشي_3177</v>
          </cell>
          <cell r="K1434">
            <v>0</v>
          </cell>
          <cell r="L1434">
            <v>0</v>
          </cell>
          <cell r="M1434">
            <v>13000</v>
          </cell>
          <cell r="N1434">
            <v>13000</v>
          </cell>
          <cell r="O1434">
            <v>0</v>
          </cell>
          <cell r="P1434">
            <v>0</v>
          </cell>
          <cell r="Q1434">
            <v>0</v>
          </cell>
        </row>
        <row r="1435">
          <cell r="B1435">
            <v>203062318</v>
          </cell>
          <cell r="C1435" t="str">
            <v>أنظمة</v>
          </cell>
          <cell r="D1435" t="str">
            <v>المركز المالي</v>
          </cell>
          <cell r="E1435" t="str">
            <v>أصول متداولة</v>
          </cell>
          <cell r="F1435" t="str">
            <v>مصاريف مقدمة وأرصدة مدينة أخرى (بالصافي)</v>
          </cell>
          <cell r="G1435">
            <v>0</v>
          </cell>
          <cell r="H1435">
            <v>0</v>
          </cell>
          <cell r="I1435" t="str">
            <v>أصول متداولة</v>
          </cell>
          <cell r="J1435" t="str">
            <v>سميه محمد حسن الشهراني_3178</v>
          </cell>
          <cell r="K1435">
            <v>0</v>
          </cell>
          <cell r="L1435">
            <v>0</v>
          </cell>
          <cell r="M1435">
            <v>12000</v>
          </cell>
          <cell r="N1435">
            <v>12000</v>
          </cell>
          <cell r="O1435">
            <v>0</v>
          </cell>
          <cell r="P1435">
            <v>0</v>
          </cell>
          <cell r="Q1435">
            <v>0</v>
          </cell>
        </row>
        <row r="1436">
          <cell r="B1436">
            <v>203062319</v>
          </cell>
          <cell r="C1436" t="str">
            <v>أنظمة</v>
          </cell>
          <cell r="D1436" t="str">
            <v>المركز المالي</v>
          </cell>
          <cell r="E1436" t="str">
            <v>أصول متداولة</v>
          </cell>
          <cell r="F1436" t="str">
            <v>مصاريف مقدمة وأرصدة مدينة أخرى (بالصافي)</v>
          </cell>
          <cell r="G1436">
            <v>0</v>
          </cell>
          <cell r="H1436">
            <v>0</v>
          </cell>
          <cell r="I1436" t="str">
            <v>أصول متداولة</v>
          </cell>
          <cell r="J1436" t="str">
            <v>غيداء علي محمد القحطاني_3179</v>
          </cell>
          <cell r="K1436">
            <v>0</v>
          </cell>
          <cell r="L1436">
            <v>0</v>
          </cell>
          <cell r="M1436">
            <v>12000</v>
          </cell>
          <cell r="N1436">
            <v>12000</v>
          </cell>
          <cell r="O1436">
            <v>0</v>
          </cell>
          <cell r="P1436">
            <v>0</v>
          </cell>
          <cell r="Q1436">
            <v>0</v>
          </cell>
        </row>
        <row r="1437">
          <cell r="B1437">
            <v>203062320</v>
          </cell>
          <cell r="C1437" t="str">
            <v>أنظمة</v>
          </cell>
          <cell r="D1437" t="str">
            <v>المركز المالي</v>
          </cell>
          <cell r="E1437" t="str">
            <v>أصول متداولة</v>
          </cell>
          <cell r="F1437" t="str">
            <v>مصاريف مقدمة وأرصدة مدينة أخرى (بالصافي)</v>
          </cell>
          <cell r="G1437">
            <v>0</v>
          </cell>
          <cell r="H1437">
            <v>0</v>
          </cell>
          <cell r="I1437" t="str">
            <v>أصول متداولة</v>
          </cell>
          <cell r="J1437" t="str">
            <v>اسرار احمد سعيد الاحمري_3180</v>
          </cell>
          <cell r="K1437">
            <v>0</v>
          </cell>
          <cell r="L1437">
            <v>0</v>
          </cell>
          <cell r="M1437">
            <v>12000</v>
          </cell>
          <cell r="N1437">
            <v>12000</v>
          </cell>
          <cell r="O1437">
            <v>0</v>
          </cell>
          <cell r="P1437">
            <v>0</v>
          </cell>
          <cell r="Q1437">
            <v>0</v>
          </cell>
        </row>
        <row r="1438">
          <cell r="B1438">
            <v>203062321</v>
          </cell>
          <cell r="C1438" t="str">
            <v>أنظمة</v>
          </cell>
          <cell r="D1438" t="str">
            <v>المركز المالي</v>
          </cell>
          <cell r="E1438" t="str">
            <v>أصول متداولة</v>
          </cell>
          <cell r="F1438" t="str">
            <v>مصاريف مقدمة وأرصدة مدينة أخرى (بالصافي)</v>
          </cell>
          <cell r="G1438">
            <v>0</v>
          </cell>
          <cell r="H1438">
            <v>0</v>
          </cell>
          <cell r="I1438" t="str">
            <v>أصول متداولة</v>
          </cell>
          <cell r="J1438" t="str">
            <v>شريفه سفلوت محمد القحطاني_3181</v>
          </cell>
          <cell r="K1438">
            <v>0</v>
          </cell>
          <cell r="L1438">
            <v>0</v>
          </cell>
          <cell r="M1438">
            <v>12000</v>
          </cell>
          <cell r="N1438">
            <v>12000</v>
          </cell>
          <cell r="O1438">
            <v>0</v>
          </cell>
          <cell r="P1438">
            <v>0</v>
          </cell>
          <cell r="Q1438">
            <v>0</v>
          </cell>
        </row>
        <row r="1439">
          <cell r="B1439">
            <v>203062322</v>
          </cell>
          <cell r="C1439" t="str">
            <v>أنظمة</v>
          </cell>
          <cell r="D1439" t="str">
            <v>المركز المالي</v>
          </cell>
          <cell r="E1439" t="str">
            <v>أصول متداولة</v>
          </cell>
          <cell r="F1439" t="str">
            <v>مصاريف مقدمة وأرصدة مدينة أخرى (بالصافي)</v>
          </cell>
          <cell r="G1439">
            <v>0</v>
          </cell>
          <cell r="H1439">
            <v>0</v>
          </cell>
          <cell r="I1439" t="str">
            <v>أصول متداولة</v>
          </cell>
          <cell r="J1439" t="str">
            <v>اصايل احمد سعيد الاحمري_3182</v>
          </cell>
          <cell r="K1439">
            <v>0</v>
          </cell>
          <cell r="L1439">
            <v>0</v>
          </cell>
          <cell r="M1439">
            <v>6000</v>
          </cell>
          <cell r="N1439">
            <v>6000</v>
          </cell>
          <cell r="O1439">
            <v>0</v>
          </cell>
          <cell r="P1439">
            <v>0</v>
          </cell>
          <cell r="Q1439">
            <v>0</v>
          </cell>
        </row>
        <row r="1440">
          <cell r="B1440">
            <v>203062323</v>
          </cell>
          <cell r="C1440" t="str">
            <v>أنظمة</v>
          </cell>
          <cell r="D1440" t="str">
            <v>المركز المالي</v>
          </cell>
          <cell r="E1440" t="str">
            <v>أصول متداولة</v>
          </cell>
          <cell r="F1440" t="str">
            <v>مصاريف مقدمة وأرصدة مدينة أخرى (بالصافي)</v>
          </cell>
          <cell r="G1440" t="str">
            <v>مدينون متنوعون</v>
          </cell>
          <cell r="H1440">
            <v>0</v>
          </cell>
          <cell r="I1440" t="str">
            <v>أصول متداولة</v>
          </cell>
          <cell r="J1440" t="str">
            <v>ظافره محمد سعيد القحطاني_3183</v>
          </cell>
          <cell r="K1440">
            <v>0</v>
          </cell>
          <cell r="L1440">
            <v>0</v>
          </cell>
          <cell r="M1440">
            <v>12000</v>
          </cell>
          <cell r="N1440">
            <v>12000</v>
          </cell>
          <cell r="O1440">
            <v>0</v>
          </cell>
          <cell r="P1440">
            <v>0</v>
          </cell>
          <cell r="Q1440">
            <v>0</v>
          </cell>
        </row>
        <row r="1441">
          <cell r="B1441">
            <v>203062324</v>
          </cell>
          <cell r="C1441" t="str">
            <v>أنظمة</v>
          </cell>
          <cell r="D1441" t="str">
            <v>المركز المالي</v>
          </cell>
          <cell r="E1441" t="str">
            <v>أصول متداولة</v>
          </cell>
          <cell r="F1441" t="str">
            <v>مصاريف مقدمة وأرصدة مدينة أخرى (بالصافي)</v>
          </cell>
          <cell r="G1441">
            <v>0</v>
          </cell>
          <cell r="H1441">
            <v>0</v>
          </cell>
          <cell r="I1441" t="str">
            <v>أصول متداولة</v>
          </cell>
          <cell r="J1441" t="str">
            <v>مريم عبد الله ابراهيم الدخان_3184</v>
          </cell>
          <cell r="K1441">
            <v>0</v>
          </cell>
          <cell r="L1441">
            <v>0</v>
          </cell>
          <cell r="M1441">
            <v>12000</v>
          </cell>
          <cell r="N1441">
            <v>12000</v>
          </cell>
          <cell r="O1441">
            <v>0</v>
          </cell>
          <cell r="P1441">
            <v>0</v>
          </cell>
          <cell r="Q1441">
            <v>0</v>
          </cell>
        </row>
        <row r="1442">
          <cell r="B1442">
            <v>203062325</v>
          </cell>
          <cell r="C1442" t="str">
            <v>أنظمة</v>
          </cell>
          <cell r="D1442" t="str">
            <v>المركز المالي</v>
          </cell>
          <cell r="E1442" t="str">
            <v>إلتزامات متداولة</v>
          </cell>
          <cell r="F1442" t="str">
            <v>مصاريف مستحقة وأرصدة دائنة أخرى</v>
          </cell>
          <cell r="G1442" t="str">
            <v>دائنون متنوعون</v>
          </cell>
          <cell r="H1442">
            <v>0</v>
          </cell>
          <cell r="I1442" t="str">
            <v>إلتزامات متداولة</v>
          </cell>
          <cell r="J1442" t="str">
            <v>ذمم_ محمود جلال ابو طير -1154</v>
          </cell>
          <cell r="K1442">
            <v>0</v>
          </cell>
          <cell r="L1442">
            <v>0</v>
          </cell>
          <cell r="M1442">
            <v>138531</v>
          </cell>
          <cell r="N1442">
            <v>138531</v>
          </cell>
          <cell r="O1442">
            <v>0</v>
          </cell>
          <cell r="P1442">
            <v>0</v>
          </cell>
          <cell r="Q1442">
            <v>0</v>
          </cell>
        </row>
        <row r="1443">
          <cell r="B1443">
            <v>203062326</v>
          </cell>
          <cell r="C1443" t="str">
            <v>أنظمة</v>
          </cell>
          <cell r="D1443" t="str">
            <v>المركز المالي</v>
          </cell>
          <cell r="E1443" t="str">
            <v>أصول متداولة</v>
          </cell>
          <cell r="F1443" t="str">
            <v>مصاريف مقدمة وأرصدة مدينة أخرى (بالصافي)</v>
          </cell>
          <cell r="G1443">
            <v>0</v>
          </cell>
          <cell r="H1443">
            <v>0</v>
          </cell>
          <cell r="I1443" t="str">
            <v>أصول متداولة</v>
          </cell>
          <cell r="J1443" t="str">
            <v>ذمم _محمد شكيل مياه -4637</v>
          </cell>
          <cell r="K1443">
            <v>0</v>
          </cell>
          <cell r="L1443">
            <v>0</v>
          </cell>
          <cell r="M1443">
            <v>16067</v>
          </cell>
          <cell r="N1443">
            <v>16067</v>
          </cell>
          <cell r="O1443">
            <v>0</v>
          </cell>
          <cell r="P1443">
            <v>0</v>
          </cell>
          <cell r="Q1443">
            <v>0</v>
          </cell>
        </row>
        <row r="1444">
          <cell r="B1444">
            <v>203062327</v>
          </cell>
          <cell r="C1444" t="str">
            <v>أنظمة</v>
          </cell>
          <cell r="D1444" t="str">
            <v>المركز المالي</v>
          </cell>
          <cell r="E1444" t="str">
            <v>أصول متداولة</v>
          </cell>
          <cell r="F1444" t="str">
            <v>مصاريف مقدمة وأرصدة مدينة أخرى (بالصافي)</v>
          </cell>
          <cell r="G1444">
            <v>0</v>
          </cell>
          <cell r="H1444">
            <v>0</v>
          </cell>
          <cell r="I1444" t="str">
            <v>أصول متداولة</v>
          </cell>
          <cell r="J1444" t="str">
            <v>ذمم _ ديليراج نيبالى -4638</v>
          </cell>
          <cell r="K1444">
            <v>0</v>
          </cell>
          <cell r="L1444">
            <v>0</v>
          </cell>
          <cell r="M1444">
            <v>18072</v>
          </cell>
          <cell r="N1444">
            <v>18072</v>
          </cell>
          <cell r="O1444">
            <v>0</v>
          </cell>
          <cell r="P1444">
            <v>0</v>
          </cell>
          <cell r="Q1444">
            <v>0</v>
          </cell>
        </row>
        <row r="1445">
          <cell r="B1445">
            <v>203062328</v>
          </cell>
          <cell r="C1445" t="str">
            <v>أنظمة</v>
          </cell>
          <cell r="D1445" t="str">
            <v>المركز المالي</v>
          </cell>
          <cell r="E1445" t="str">
            <v>إلتزامات متداولة</v>
          </cell>
          <cell r="F1445" t="str">
            <v>مصاريف مستحقة وأرصدة دائنة أخرى</v>
          </cell>
          <cell r="G1445" t="str">
            <v>دائنون متنوعون</v>
          </cell>
          <cell r="H1445">
            <v>0</v>
          </cell>
          <cell r="I1445" t="str">
            <v>إلتزامات متداولة</v>
          </cell>
          <cell r="J1445" t="str">
            <v>ذمم_صلاح الدين عبد الحى_ عمالة خارجية</v>
          </cell>
          <cell r="K1445">
            <v>0</v>
          </cell>
          <cell r="L1445">
            <v>0</v>
          </cell>
          <cell r="M1445">
            <v>56526</v>
          </cell>
          <cell r="N1445">
            <v>56526</v>
          </cell>
          <cell r="O1445">
            <v>0</v>
          </cell>
          <cell r="P1445">
            <v>0</v>
          </cell>
          <cell r="Q1445">
            <v>0</v>
          </cell>
        </row>
        <row r="1446">
          <cell r="B1446">
            <v>203062329</v>
          </cell>
          <cell r="C1446" t="str">
            <v>أنظمة</v>
          </cell>
          <cell r="D1446" t="str">
            <v>المركز المالي</v>
          </cell>
          <cell r="E1446" t="str">
            <v>إلتزامات متداولة</v>
          </cell>
          <cell r="F1446" t="str">
            <v>مصاريف مستحقة وأرصدة دائنة أخرى</v>
          </cell>
          <cell r="G1446" t="str">
            <v>دائنون متنوعون</v>
          </cell>
          <cell r="H1446">
            <v>0</v>
          </cell>
          <cell r="I1446" t="str">
            <v>إلتزامات متداولة</v>
          </cell>
          <cell r="J1446" t="str">
            <v>ذمم_شوجى مهين _عمالة خارجية</v>
          </cell>
          <cell r="K1446">
            <v>0</v>
          </cell>
          <cell r="L1446">
            <v>0</v>
          </cell>
          <cell r="M1446">
            <v>60502</v>
          </cell>
          <cell r="N1446">
            <v>60502</v>
          </cell>
          <cell r="O1446">
            <v>0</v>
          </cell>
          <cell r="P1446">
            <v>0</v>
          </cell>
          <cell r="Q1446">
            <v>0</v>
          </cell>
        </row>
        <row r="1447">
          <cell r="B1447">
            <v>203062330</v>
          </cell>
          <cell r="C1447" t="str">
            <v>أنظمة</v>
          </cell>
          <cell r="D1447" t="str">
            <v>المركز المالي</v>
          </cell>
          <cell r="E1447" t="str">
            <v>إلتزامات متداولة</v>
          </cell>
          <cell r="F1447" t="str">
            <v>مصاريف مستحقة وأرصدة دائنة أخرى</v>
          </cell>
          <cell r="G1447" t="str">
            <v>دائنون متنوعون</v>
          </cell>
          <cell r="H1447">
            <v>0</v>
          </cell>
          <cell r="I1447" t="str">
            <v>إلتزامات متداولة</v>
          </cell>
          <cell r="J1447" t="str">
            <v>ذمم  _ ادجار ألان جونزا جاكروز_1155</v>
          </cell>
          <cell r="K1447">
            <v>0</v>
          </cell>
          <cell r="L1447">
            <v>0</v>
          </cell>
          <cell r="M1447">
            <v>97880</v>
          </cell>
          <cell r="N1447">
            <v>97880</v>
          </cell>
          <cell r="O1447">
            <v>0</v>
          </cell>
          <cell r="P1447">
            <v>0</v>
          </cell>
          <cell r="Q1447">
            <v>0</v>
          </cell>
        </row>
        <row r="1448">
          <cell r="B1448">
            <v>203062331</v>
          </cell>
          <cell r="C1448" t="str">
            <v>أنظمة</v>
          </cell>
          <cell r="D1448" t="str">
            <v>المركز المالي</v>
          </cell>
          <cell r="E1448" t="str">
            <v>أصول متداولة</v>
          </cell>
          <cell r="F1448" t="str">
            <v>مصاريف مقدمة وأرصدة مدينة أخرى (بالصافي)</v>
          </cell>
          <cell r="G1448">
            <v>0</v>
          </cell>
          <cell r="H1448">
            <v>0</v>
          </cell>
          <cell r="I1448" t="str">
            <v>أصول متداولة</v>
          </cell>
          <cell r="J1448" t="str">
            <v>نايف محمد حمود العلوي الشمري_3176</v>
          </cell>
          <cell r="K1448">
            <v>0</v>
          </cell>
          <cell r="L1448">
            <v>0</v>
          </cell>
          <cell r="M1448">
            <v>34833</v>
          </cell>
          <cell r="N1448">
            <v>34833</v>
          </cell>
          <cell r="O1448">
            <v>0</v>
          </cell>
          <cell r="P1448">
            <v>0</v>
          </cell>
          <cell r="Q1448">
            <v>0</v>
          </cell>
        </row>
        <row r="1449">
          <cell r="B1449">
            <v>203062332</v>
          </cell>
          <cell r="C1449" t="str">
            <v>أنظمة</v>
          </cell>
          <cell r="D1449" t="str">
            <v>المركز المالي</v>
          </cell>
          <cell r="E1449" t="str">
            <v>أصول متداولة</v>
          </cell>
          <cell r="F1449" t="str">
            <v>مصاريف مقدمة وأرصدة مدينة أخرى (بالصافي)</v>
          </cell>
          <cell r="G1449">
            <v>0</v>
          </cell>
          <cell r="H1449">
            <v>0</v>
          </cell>
          <cell r="I1449" t="str">
            <v>أصول متداولة</v>
          </cell>
          <cell r="J1449" t="str">
            <v>ذمم _ محمد عابد عابد_4622</v>
          </cell>
          <cell r="K1449">
            <v>0</v>
          </cell>
          <cell r="L1449">
            <v>0</v>
          </cell>
          <cell r="M1449">
            <v>38103</v>
          </cell>
          <cell r="N1449">
            <v>38103</v>
          </cell>
          <cell r="O1449">
            <v>0</v>
          </cell>
          <cell r="P1449">
            <v>0</v>
          </cell>
          <cell r="Q1449">
            <v>0</v>
          </cell>
        </row>
        <row r="1450">
          <cell r="B1450">
            <v>203062333</v>
          </cell>
          <cell r="C1450" t="str">
            <v>أنظمة</v>
          </cell>
          <cell r="D1450" t="str">
            <v>المركز المالي</v>
          </cell>
          <cell r="E1450" t="str">
            <v>أصول متداولة</v>
          </cell>
          <cell r="F1450" t="str">
            <v>مصاريف مقدمة وأرصدة مدينة أخرى (بالصافي)</v>
          </cell>
          <cell r="G1450">
            <v>0</v>
          </cell>
          <cell r="H1450">
            <v>0</v>
          </cell>
          <cell r="I1450" t="str">
            <v>أصول متداولة</v>
          </cell>
          <cell r="J1450" t="str">
            <v>ذمم_ مصطفي امين صابر صابر_4632</v>
          </cell>
          <cell r="K1450">
            <v>0</v>
          </cell>
          <cell r="L1450">
            <v>0</v>
          </cell>
          <cell r="M1450">
            <v>61075</v>
          </cell>
          <cell r="N1450">
            <v>61075</v>
          </cell>
          <cell r="O1450">
            <v>0</v>
          </cell>
          <cell r="P1450">
            <v>0</v>
          </cell>
          <cell r="Q1450">
            <v>0</v>
          </cell>
        </row>
        <row r="1451">
          <cell r="B1451">
            <v>203062334</v>
          </cell>
          <cell r="C1451" t="str">
            <v>أنظمة</v>
          </cell>
          <cell r="D1451" t="str">
            <v>المركز المالي</v>
          </cell>
          <cell r="E1451" t="str">
            <v>أصول متداولة</v>
          </cell>
          <cell r="F1451" t="str">
            <v>مصاريف مقدمة وأرصدة مدينة أخرى (بالصافي)</v>
          </cell>
          <cell r="G1451">
            <v>0</v>
          </cell>
          <cell r="H1451">
            <v>0</v>
          </cell>
          <cell r="I1451" t="str">
            <v>أصول متداولة</v>
          </cell>
          <cell r="J1451" t="str">
            <v>ذمم _ اسماعيل عطيه عبد المنعم محمود _4633</v>
          </cell>
          <cell r="K1451">
            <v>0</v>
          </cell>
          <cell r="L1451">
            <v>0</v>
          </cell>
          <cell r="M1451">
            <v>39156</v>
          </cell>
          <cell r="N1451">
            <v>39156</v>
          </cell>
          <cell r="O1451">
            <v>0</v>
          </cell>
          <cell r="P1451">
            <v>0</v>
          </cell>
          <cell r="Q1451">
            <v>0</v>
          </cell>
        </row>
        <row r="1452">
          <cell r="B1452">
            <v>203062335</v>
          </cell>
          <cell r="C1452" t="str">
            <v>أنظمة</v>
          </cell>
          <cell r="D1452" t="str">
            <v>المركز المالي</v>
          </cell>
          <cell r="E1452" t="str">
            <v>أصول متداولة</v>
          </cell>
          <cell r="F1452" t="str">
            <v>مصاريف مقدمة وأرصدة مدينة أخرى (بالصافي)</v>
          </cell>
          <cell r="G1452">
            <v>0</v>
          </cell>
          <cell r="H1452">
            <v>0</v>
          </cell>
          <cell r="I1452" t="str">
            <v>أصول متداولة</v>
          </cell>
          <cell r="J1452" t="str">
            <v>ذمم _ محمد منصور محمد حجاب_4634</v>
          </cell>
          <cell r="K1452">
            <v>0</v>
          </cell>
          <cell r="L1452">
            <v>0</v>
          </cell>
          <cell r="M1452">
            <v>54776</v>
          </cell>
          <cell r="N1452">
            <v>54776</v>
          </cell>
          <cell r="O1452">
            <v>0</v>
          </cell>
          <cell r="P1452">
            <v>0</v>
          </cell>
          <cell r="Q1452">
            <v>0</v>
          </cell>
        </row>
        <row r="1453">
          <cell r="B1453">
            <v>203062336</v>
          </cell>
          <cell r="C1453" t="str">
            <v>أنظمة</v>
          </cell>
          <cell r="D1453" t="str">
            <v>المركز المالي</v>
          </cell>
          <cell r="E1453" t="str">
            <v>أصول متداولة</v>
          </cell>
          <cell r="F1453" t="str">
            <v>مصاريف مقدمة وأرصدة مدينة أخرى (بالصافي)</v>
          </cell>
          <cell r="G1453">
            <v>0</v>
          </cell>
          <cell r="H1453">
            <v>0</v>
          </cell>
          <cell r="I1453" t="str">
            <v>أصول متداولة</v>
          </cell>
          <cell r="J1453" t="str">
            <v>ذمم _ رضا حسن محمود شتا_4635</v>
          </cell>
          <cell r="K1453">
            <v>0</v>
          </cell>
          <cell r="L1453">
            <v>0</v>
          </cell>
          <cell r="M1453">
            <v>37344</v>
          </cell>
          <cell r="N1453">
            <v>37344</v>
          </cell>
          <cell r="O1453">
            <v>0</v>
          </cell>
          <cell r="P1453">
            <v>0</v>
          </cell>
          <cell r="Q1453">
            <v>0</v>
          </cell>
        </row>
        <row r="1454">
          <cell r="B1454">
            <v>203062337</v>
          </cell>
          <cell r="C1454" t="str">
            <v>أنظمة</v>
          </cell>
          <cell r="D1454" t="str">
            <v>المركز المالي</v>
          </cell>
          <cell r="E1454" t="str">
            <v>أصول متداولة</v>
          </cell>
          <cell r="F1454" t="str">
            <v>مصاريف مقدمة وأرصدة مدينة أخرى (بالصافي)</v>
          </cell>
          <cell r="G1454">
            <v>0</v>
          </cell>
          <cell r="H1454">
            <v>0</v>
          </cell>
          <cell r="I1454" t="str">
            <v>أصول متداولة</v>
          </cell>
          <cell r="J1454" t="str">
            <v>ذمم _ محمود محمود عبد الله كشك_4636</v>
          </cell>
          <cell r="K1454">
            <v>0</v>
          </cell>
          <cell r="L1454">
            <v>0</v>
          </cell>
          <cell r="M1454">
            <v>40971</v>
          </cell>
          <cell r="N1454">
            <v>40971</v>
          </cell>
          <cell r="O1454">
            <v>0</v>
          </cell>
          <cell r="P1454">
            <v>0</v>
          </cell>
          <cell r="Q1454">
            <v>0</v>
          </cell>
        </row>
        <row r="1455">
          <cell r="B1455">
            <v>203062338</v>
          </cell>
          <cell r="C1455" t="str">
            <v>أنظمة</v>
          </cell>
          <cell r="D1455" t="str">
            <v>المركز المالي</v>
          </cell>
          <cell r="E1455" t="str">
            <v>أصول متداولة</v>
          </cell>
          <cell r="F1455" t="str">
            <v>مصاريف مقدمة وأرصدة مدينة أخرى (بالصافي)</v>
          </cell>
          <cell r="G1455">
            <v>0</v>
          </cell>
          <cell r="H1455">
            <v>0</v>
          </cell>
          <cell r="I1455" t="str">
            <v>أصول متداولة</v>
          </cell>
          <cell r="J1455" t="str">
            <v>ذمم  _ كارثى كين سيفا راج _1156</v>
          </cell>
          <cell r="K1455">
            <v>0</v>
          </cell>
          <cell r="L1455">
            <v>0</v>
          </cell>
          <cell r="M1455">
            <v>13800</v>
          </cell>
          <cell r="N1455">
            <v>13800</v>
          </cell>
          <cell r="O1455">
            <v>0</v>
          </cell>
          <cell r="P1455">
            <v>0</v>
          </cell>
          <cell r="Q1455">
            <v>0</v>
          </cell>
        </row>
        <row r="1456">
          <cell r="B1456">
            <v>203062339</v>
          </cell>
          <cell r="C1456" t="str">
            <v>أنظمة</v>
          </cell>
          <cell r="D1456" t="str">
            <v>المركز المالي</v>
          </cell>
          <cell r="E1456" t="str">
            <v>أصول متداولة</v>
          </cell>
          <cell r="F1456" t="str">
            <v>مصاريف مقدمة وأرصدة مدينة أخرى (بالصافي)</v>
          </cell>
          <cell r="G1456">
            <v>0</v>
          </cell>
          <cell r="H1456">
            <v>0</v>
          </cell>
          <cell r="I1456" t="str">
            <v>أصول متداولة</v>
          </cell>
          <cell r="J1456" t="str">
            <v>ذمم _ محمد اسرافيل _4642</v>
          </cell>
          <cell r="K1456">
            <v>0</v>
          </cell>
          <cell r="L1456">
            <v>0</v>
          </cell>
          <cell r="M1456">
            <v>17490</v>
          </cell>
          <cell r="N1456">
            <v>17490</v>
          </cell>
          <cell r="O1456">
            <v>0</v>
          </cell>
          <cell r="P1456">
            <v>0</v>
          </cell>
          <cell r="Q1456">
            <v>0</v>
          </cell>
        </row>
        <row r="1457">
          <cell r="B1457">
            <v>203062340</v>
          </cell>
          <cell r="C1457" t="str">
            <v>أنظمة</v>
          </cell>
          <cell r="D1457" t="str">
            <v>المركز المالي</v>
          </cell>
          <cell r="E1457" t="str">
            <v>أصول متداولة</v>
          </cell>
          <cell r="F1457" t="str">
            <v>مصاريف مقدمة وأرصدة مدينة أخرى (بالصافي)</v>
          </cell>
          <cell r="G1457">
            <v>0</v>
          </cell>
          <cell r="H1457">
            <v>0</v>
          </cell>
          <cell r="I1457" t="str">
            <v>أصول متداولة</v>
          </cell>
          <cell r="J1457" t="str">
            <v>ذمم _ اشرف على خان _4643</v>
          </cell>
          <cell r="K1457">
            <v>0</v>
          </cell>
          <cell r="L1457">
            <v>0</v>
          </cell>
          <cell r="M1457">
            <v>18068</v>
          </cell>
          <cell r="N1457">
            <v>18068</v>
          </cell>
          <cell r="O1457">
            <v>0</v>
          </cell>
          <cell r="P1457">
            <v>0</v>
          </cell>
          <cell r="Q1457">
            <v>0</v>
          </cell>
        </row>
        <row r="1458">
          <cell r="B1458">
            <v>203062341</v>
          </cell>
          <cell r="C1458" t="str">
            <v>أنظمة</v>
          </cell>
          <cell r="D1458" t="str">
            <v>المركز المالي</v>
          </cell>
          <cell r="E1458" t="str">
            <v>أصول متداولة</v>
          </cell>
          <cell r="F1458" t="str">
            <v>مصاريف مقدمة وأرصدة مدينة أخرى (بالصافي)</v>
          </cell>
          <cell r="G1458">
            <v>0</v>
          </cell>
          <cell r="H1458">
            <v>0</v>
          </cell>
          <cell r="I1458" t="str">
            <v>أصول متداولة</v>
          </cell>
          <cell r="J1458" t="str">
            <v>ذمم _ موزنى مياه _4644</v>
          </cell>
          <cell r="K1458">
            <v>0</v>
          </cell>
          <cell r="L1458">
            <v>0</v>
          </cell>
          <cell r="M1458">
            <v>14121</v>
          </cell>
          <cell r="N1458">
            <v>14121</v>
          </cell>
          <cell r="O1458">
            <v>0</v>
          </cell>
          <cell r="P1458">
            <v>0</v>
          </cell>
          <cell r="Q1458">
            <v>0</v>
          </cell>
        </row>
        <row r="1459">
          <cell r="B1459">
            <v>203062342</v>
          </cell>
          <cell r="C1459" t="str">
            <v>أنظمة</v>
          </cell>
          <cell r="D1459" t="str">
            <v>المركز المالي</v>
          </cell>
          <cell r="E1459" t="str">
            <v>أصول متداولة</v>
          </cell>
          <cell r="F1459" t="str">
            <v>مصاريف مقدمة وأرصدة مدينة أخرى (بالصافي)</v>
          </cell>
          <cell r="G1459">
            <v>0</v>
          </cell>
          <cell r="H1459">
            <v>0</v>
          </cell>
          <cell r="I1459" t="str">
            <v>أصول متداولة</v>
          </cell>
          <cell r="J1459" t="str">
            <v>ذمم _ محمد انى مياه _4645</v>
          </cell>
          <cell r="K1459">
            <v>0</v>
          </cell>
          <cell r="L1459">
            <v>0</v>
          </cell>
          <cell r="M1459">
            <v>17809</v>
          </cell>
          <cell r="N1459">
            <v>17809</v>
          </cell>
          <cell r="O1459">
            <v>0</v>
          </cell>
          <cell r="P1459">
            <v>0</v>
          </cell>
          <cell r="Q1459">
            <v>0</v>
          </cell>
        </row>
        <row r="1460">
          <cell r="B1460">
            <v>203062343</v>
          </cell>
          <cell r="C1460" t="str">
            <v>أنظمة</v>
          </cell>
          <cell r="D1460" t="str">
            <v>المركز المالي</v>
          </cell>
          <cell r="E1460" t="str">
            <v>أصول متداولة</v>
          </cell>
          <cell r="F1460" t="str">
            <v>مصاريف مقدمة وأرصدة مدينة أخرى (بالصافي)</v>
          </cell>
          <cell r="G1460">
            <v>0</v>
          </cell>
          <cell r="H1460">
            <v>0</v>
          </cell>
          <cell r="I1460" t="str">
            <v>أصول متداولة</v>
          </cell>
          <cell r="J1460" t="str">
            <v>ذمم _ محمد روستم على مياه _4646</v>
          </cell>
          <cell r="K1460">
            <v>0</v>
          </cell>
          <cell r="L1460">
            <v>0</v>
          </cell>
          <cell r="M1460">
            <v>15473</v>
          </cell>
          <cell r="N1460">
            <v>15473</v>
          </cell>
          <cell r="O1460">
            <v>0</v>
          </cell>
          <cell r="P1460">
            <v>0</v>
          </cell>
          <cell r="Q1460">
            <v>0</v>
          </cell>
        </row>
        <row r="1461">
          <cell r="B1461">
            <v>203062344</v>
          </cell>
          <cell r="C1461" t="str">
            <v>أنظمة</v>
          </cell>
          <cell r="D1461" t="str">
            <v>المركز المالي</v>
          </cell>
          <cell r="E1461" t="str">
            <v>أصول متداولة</v>
          </cell>
          <cell r="F1461" t="str">
            <v>مصاريف مقدمة وأرصدة مدينة أخرى (بالصافي)</v>
          </cell>
          <cell r="G1461">
            <v>0</v>
          </cell>
          <cell r="H1461">
            <v>0</v>
          </cell>
          <cell r="I1461" t="str">
            <v>أصول متداولة</v>
          </cell>
          <cell r="J1461" t="str">
            <v>ذمم _ توفزال حسين _4647</v>
          </cell>
          <cell r="K1461">
            <v>0</v>
          </cell>
          <cell r="L1461">
            <v>0</v>
          </cell>
          <cell r="M1461">
            <v>14163</v>
          </cell>
          <cell r="N1461">
            <v>14163</v>
          </cell>
          <cell r="O1461">
            <v>0</v>
          </cell>
          <cell r="P1461">
            <v>0</v>
          </cell>
          <cell r="Q1461">
            <v>0</v>
          </cell>
        </row>
        <row r="1462">
          <cell r="B1462">
            <v>203062345</v>
          </cell>
          <cell r="C1462" t="str">
            <v>أنظمة</v>
          </cell>
          <cell r="D1462" t="str">
            <v>المركز المالي</v>
          </cell>
          <cell r="E1462" t="str">
            <v>أصول متداولة</v>
          </cell>
          <cell r="F1462" t="str">
            <v>مصاريف مقدمة وأرصدة مدينة أخرى (بالصافي)</v>
          </cell>
          <cell r="G1462">
            <v>0</v>
          </cell>
          <cell r="H1462">
            <v>0</v>
          </cell>
          <cell r="I1462" t="str">
            <v>أصول متداولة</v>
          </cell>
          <cell r="J1462" t="str">
            <v>ذمم _ بشوجيت داس  _4648</v>
          </cell>
          <cell r="K1462">
            <v>0</v>
          </cell>
          <cell r="L1462">
            <v>0</v>
          </cell>
          <cell r="M1462">
            <v>14093</v>
          </cell>
          <cell r="N1462">
            <v>14093</v>
          </cell>
          <cell r="O1462">
            <v>0</v>
          </cell>
          <cell r="P1462">
            <v>0</v>
          </cell>
          <cell r="Q1462">
            <v>0</v>
          </cell>
        </row>
        <row r="1463">
          <cell r="B1463">
            <v>203062346</v>
          </cell>
          <cell r="C1463" t="str">
            <v>أنظمة</v>
          </cell>
          <cell r="D1463" t="str">
            <v>المركز المالي</v>
          </cell>
          <cell r="E1463" t="str">
            <v>أصول متداولة</v>
          </cell>
          <cell r="F1463" t="str">
            <v>مصاريف مقدمة وأرصدة مدينة أخرى (بالصافي)</v>
          </cell>
          <cell r="G1463">
            <v>0</v>
          </cell>
          <cell r="H1463">
            <v>0</v>
          </cell>
          <cell r="I1463" t="str">
            <v>أصول متداولة</v>
          </cell>
          <cell r="J1463" t="str">
            <v>ذمم _ رشاد رشاد الشهيدى محمد  -4639</v>
          </cell>
          <cell r="K1463">
            <v>0</v>
          </cell>
          <cell r="L1463">
            <v>0</v>
          </cell>
          <cell r="M1463">
            <v>28834</v>
          </cell>
          <cell r="N1463">
            <v>28834</v>
          </cell>
          <cell r="O1463">
            <v>0</v>
          </cell>
          <cell r="P1463">
            <v>0</v>
          </cell>
          <cell r="Q1463">
            <v>0</v>
          </cell>
        </row>
        <row r="1464">
          <cell r="B1464">
            <v>203062347</v>
          </cell>
          <cell r="C1464" t="str">
            <v>أنظمة</v>
          </cell>
          <cell r="D1464" t="str">
            <v>المركز المالي</v>
          </cell>
          <cell r="E1464" t="str">
            <v>أصول متداولة</v>
          </cell>
          <cell r="F1464" t="str">
            <v>مصاريف مقدمة وأرصدة مدينة أخرى (بالصافي)</v>
          </cell>
          <cell r="G1464">
            <v>0</v>
          </cell>
          <cell r="H1464">
            <v>0</v>
          </cell>
          <cell r="I1464" t="str">
            <v>أصول متداولة</v>
          </cell>
          <cell r="J1464" t="str">
            <v>ذمم _ محمد رمضان خان -4640</v>
          </cell>
          <cell r="K1464">
            <v>0</v>
          </cell>
          <cell r="L1464">
            <v>0</v>
          </cell>
          <cell r="M1464">
            <v>87445</v>
          </cell>
          <cell r="N1464">
            <v>87445</v>
          </cell>
          <cell r="O1464">
            <v>0</v>
          </cell>
          <cell r="P1464">
            <v>0</v>
          </cell>
          <cell r="Q1464">
            <v>0</v>
          </cell>
        </row>
        <row r="1465">
          <cell r="B1465">
            <v>203062348</v>
          </cell>
          <cell r="C1465" t="str">
            <v>أنظمة</v>
          </cell>
          <cell r="D1465" t="str">
            <v>المركز المالي</v>
          </cell>
          <cell r="E1465" t="str">
            <v>أصول متداولة</v>
          </cell>
          <cell r="F1465" t="str">
            <v>مصاريف مقدمة وأرصدة مدينة أخرى (بالصافي)</v>
          </cell>
          <cell r="G1465">
            <v>0</v>
          </cell>
          <cell r="H1465">
            <v>0</v>
          </cell>
          <cell r="I1465" t="str">
            <v>أصول متداولة</v>
          </cell>
          <cell r="J1465" t="str">
            <v>ذمم _ محمود نبجان شيخ -4641</v>
          </cell>
          <cell r="K1465">
            <v>0</v>
          </cell>
          <cell r="L1465">
            <v>0</v>
          </cell>
          <cell r="M1465">
            <v>26675</v>
          </cell>
          <cell r="N1465">
            <v>26675</v>
          </cell>
          <cell r="O1465">
            <v>0</v>
          </cell>
          <cell r="P1465">
            <v>0</v>
          </cell>
          <cell r="Q1465">
            <v>0</v>
          </cell>
        </row>
        <row r="1466">
          <cell r="B1466">
            <v>203062349</v>
          </cell>
          <cell r="C1466" t="str">
            <v>أنظمة</v>
          </cell>
          <cell r="D1466" t="str">
            <v>المركز المالي</v>
          </cell>
          <cell r="E1466" t="str">
            <v>أصول متداولة</v>
          </cell>
          <cell r="F1466" t="str">
            <v>مصاريف مقدمة وأرصدة مدينة أخرى (بالصافي)</v>
          </cell>
          <cell r="G1466">
            <v>0</v>
          </cell>
          <cell r="H1466">
            <v>0</v>
          </cell>
          <cell r="I1466" t="str">
            <v>أصول متداولة</v>
          </cell>
          <cell r="J1466" t="str">
            <v>ذمم _ سنتسون اولناجان بلداد  _4649</v>
          </cell>
          <cell r="K1466">
            <v>0</v>
          </cell>
          <cell r="L1466">
            <v>0</v>
          </cell>
          <cell r="M1466">
            <v>27795</v>
          </cell>
          <cell r="N1466">
            <v>27795</v>
          </cell>
          <cell r="O1466">
            <v>0</v>
          </cell>
          <cell r="P1466">
            <v>0</v>
          </cell>
          <cell r="Q1466">
            <v>0</v>
          </cell>
        </row>
        <row r="1467">
          <cell r="B1467">
            <v>203062351</v>
          </cell>
          <cell r="C1467" t="str">
            <v>أنظمة</v>
          </cell>
          <cell r="D1467" t="str">
            <v>المركز المالي</v>
          </cell>
          <cell r="E1467" t="str">
            <v>أصول متداولة</v>
          </cell>
          <cell r="F1467" t="str">
            <v>مصاريف مقدمة وأرصدة مدينة أخرى (بالصافي)</v>
          </cell>
          <cell r="G1467">
            <v>0</v>
          </cell>
          <cell r="H1467">
            <v>0</v>
          </cell>
          <cell r="I1467" t="str">
            <v>أصول متداولة</v>
          </cell>
          <cell r="J1467" t="str">
            <v>ذمم _ اسامه عبد الله محمد معدي _ 3185</v>
          </cell>
          <cell r="K1467">
            <v>0</v>
          </cell>
          <cell r="L1467">
            <v>0</v>
          </cell>
          <cell r="M1467">
            <v>11000</v>
          </cell>
          <cell r="N1467">
            <v>11000</v>
          </cell>
          <cell r="O1467">
            <v>0</v>
          </cell>
          <cell r="P1467">
            <v>0</v>
          </cell>
          <cell r="Q1467">
            <v>0</v>
          </cell>
        </row>
        <row r="1468">
          <cell r="B1468">
            <v>203062352</v>
          </cell>
          <cell r="C1468" t="str">
            <v>أنظمة</v>
          </cell>
          <cell r="D1468" t="str">
            <v>المركز المالي</v>
          </cell>
          <cell r="E1468" t="str">
            <v>أصول متداولة</v>
          </cell>
          <cell r="F1468" t="str">
            <v>مصاريف مقدمة وأرصدة مدينة أخرى (بالصافي)</v>
          </cell>
          <cell r="G1468">
            <v>0</v>
          </cell>
          <cell r="H1468">
            <v>0</v>
          </cell>
          <cell r="I1468" t="str">
            <v>أصول متداولة</v>
          </cell>
          <cell r="J1468" t="str">
            <v>ذمم _ عبد الله ناصر عبد العزيز الصويغ_3186</v>
          </cell>
          <cell r="K1468">
            <v>0</v>
          </cell>
          <cell r="L1468">
            <v>0</v>
          </cell>
          <cell r="M1468">
            <v>11000</v>
          </cell>
          <cell r="N1468">
            <v>11000</v>
          </cell>
          <cell r="O1468">
            <v>0</v>
          </cell>
          <cell r="P1468">
            <v>0</v>
          </cell>
          <cell r="Q1468">
            <v>0</v>
          </cell>
        </row>
        <row r="1469">
          <cell r="B1469">
            <v>203062353</v>
          </cell>
          <cell r="C1469" t="str">
            <v>أنظمة</v>
          </cell>
          <cell r="D1469" t="str">
            <v>المركز المالي</v>
          </cell>
          <cell r="E1469" t="str">
            <v>أصول متداولة</v>
          </cell>
          <cell r="F1469" t="str">
            <v>مصاريف مقدمة وأرصدة مدينة أخرى (بالصافي)</v>
          </cell>
          <cell r="G1469">
            <v>0</v>
          </cell>
          <cell r="H1469">
            <v>0</v>
          </cell>
          <cell r="I1469" t="str">
            <v>أصول متداولة</v>
          </cell>
          <cell r="J1469" t="str">
            <v>ذمم _ حصه سلطان حمود السبيعي_3187</v>
          </cell>
          <cell r="K1469">
            <v>0</v>
          </cell>
          <cell r="L1469">
            <v>0</v>
          </cell>
          <cell r="M1469">
            <v>16000</v>
          </cell>
          <cell r="N1469">
            <v>16000</v>
          </cell>
          <cell r="O1469">
            <v>0</v>
          </cell>
          <cell r="P1469">
            <v>0</v>
          </cell>
          <cell r="Q1469">
            <v>0</v>
          </cell>
        </row>
        <row r="1470">
          <cell r="B1470">
            <v>203062354</v>
          </cell>
          <cell r="C1470" t="str">
            <v>أنظمة</v>
          </cell>
          <cell r="D1470" t="str">
            <v>المركز المالي</v>
          </cell>
          <cell r="E1470" t="str">
            <v>أصول متداولة</v>
          </cell>
          <cell r="F1470" t="str">
            <v>مصاريف مقدمة وأرصدة مدينة أخرى (بالصافي)</v>
          </cell>
          <cell r="G1470">
            <v>0</v>
          </cell>
          <cell r="H1470">
            <v>0</v>
          </cell>
          <cell r="I1470" t="str">
            <v>أصول متداولة</v>
          </cell>
          <cell r="J1470" t="str">
            <v>ذمم _ عفاف معيوب ثواب الرشيدي_3188</v>
          </cell>
          <cell r="K1470">
            <v>0</v>
          </cell>
          <cell r="L1470">
            <v>0</v>
          </cell>
          <cell r="M1470">
            <v>10600</v>
          </cell>
          <cell r="N1470">
            <v>10600</v>
          </cell>
          <cell r="O1470">
            <v>0</v>
          </cell>
          <cell r="P1470">
            <v>0</v>
          </cell>
          <cell r="Q1470">
            <v>0</v>
          </cell>
        </row>
        <row r="1471">
          <cell r="B1471">
            <v>203062355</v>
          </cell>
          <cell r="C1471" t="str">
            <v>أنظمة</v>
          </cell>
          <cell r="D1471" t="str">
            <v>المركز المالي</v>
          </cell>
          <cell r="E1471" t="str">
            <v>أصول متداولة</v>
          </cell>
          <cell r="F1471" t="str">
            <v>مصاريف مقدمة وأرصدة مدينة أخرى (بالصافي)</v>
          </cell>
          <cell r="G1471">
            <v>0</v>
          </cell>
          <cell r="H1471">
            <v>0</v>
          </cell>
          <cell r="I1471" t="str">
            <v>أصول متداولة</v>
          </cell>
          <cell r="J1471" t="str">
            <v>ذمم _ محمد الامين انتاج  -4652</v>
          </cell>
          <cell r="K1471">
            <v>0</v>
          </cell>
          <cell r="L1471">
            <v>0</v>
          </cell>
          <cell r="M1471">
            <v>16715</v>
          </cell>
          <cell r="N1471">
            <v>16715</v>
          </cell>
          <cell r="O1471">
            <v>0</v>
          </cell>
          <cell r="P1471">
            <v>0</v>
          </cell>
          <cell r="Q1471">
            <v>0</v>
          </cell>
        </row>
        <row r="1472">
          <cell r="B1472">
            <v>203062356</v>
          </cell>
          <cell r="C1472" t="str">
            <v>أنظمة</v>
          </cell>
          <cell r="D1472" t="str">
            <v>المركز المالي</v>
          </cell>
          <cell r="E1472" t="str">
            <v>أصول متداولة</v>
          </cell>
          <cell r="F1472" t="str">
            <v>مصاريف مقدمة وأرصدة مدينة أخرى (بالصافي)</v>
          </cell>
          <cell r="G1472">
            <v>0</v>
          </cell>
          <cell r="H1472">
            <v>0</v>
          </cell>
          <cell r="I1472" t="str">
            <v>أصول متداولة</v>
          </cell>
          <cell r="J1472" t="str">
            <v>ذمم _ رضوان محمد سليم العطار _1158</v>
          </cell>
          <cell r="K1472">
            <v>0</v>
          </cell>
          <cell r="L1472">
            <v>0</v>
          </cell>
          <cell r="M1472">
            <v>206000</v>
          </cell>
          <cell r="N1472">
            <v>206000</v>
          </cell>
          <cell r="O1472">
            <v>0</v>
          </cell>
          <cell r="P1472">
            <v>0</v>
          </cell>
          <cell r="Q1472">
            <v>0</v>
          </cell>
        </row>
        <row r="1473">
          <cell r="B1473">
            <v>203062357</v>
          </cell>
          <cell r="C1473" t="str">
            <v>أنظمة</v>
          </cell>
          <cell r="D1473" t="str">
            <v>المركز المالي</v>
          </cell>
          <cell r="E1473" t="str">
            <v>أصول متداولة</v>
          </cell>
          <cell r="F1473" t="str">
            <v>مصاريف مقدمة وأرصدة مدينة أخرى (بالصافي)</v>
          </cell>
          <cell r="G1473">
            <v>0</v>
          </cell>
          <cell r="H1473">
            <v>0</v>
          </cell>
          <cell r="I1473" t="str">
            <v>أصول متداولة</v>
          </cell>
          <cell r="J1473" t="str">
            <v>ذمم _  ابراهيم حلمي ابراهيم فرج - 4650</v>
          </cell>
          <cell r="K1473">
            <v>0</v>
          </cell>
          <cell r="L1473">
            <v>0</v>
          </cell>
          <cell r="M1473">
            <v>35708</v>
          </cell>
          <cell r="N1473">
            <v>35708</v>
          </cell>
          <cell r="O1473">
            <v>0</v>
          </cell>
          <cell r="P1473">
            <v>0</v>
          </cell>
          <cell r="Q1473">
            <v>0</v>
          </cell>
        </row>
        <row r="1474">
          <cell r="B1474">
            <v>203062358</v>
          </cell>
          <cell r="C1474" t="str">
            <v>أنظمة</v>
          </cell>
          <cell r="D1474" t="str">
            <v>المركز المالي</v>
          </cell>
          <cell r="E1474" t="str">
            <v>أصول متداولة</v>
          </cell>
          <cell r="F1474" t="str">
            <v>مصاريف مقدمة وأرصدة مدينة أخرى (بالصافي)</v>
          </cell>
          <cell r="G1474">
            <v>0</v>
          </cell>
          <cell r="H1474">
            <v>0</v>
          </cell>
          <cell r="I1474" t="str">
            <v>أصول متداولة</v>
          </cell>
          <cell r="J1474" t="str">
            <v>ذمم _ ذميز محمد بوتور _1159</v>
          </cell>
          <cell r="K1474">
            <v>0</v>
          </cell>
          <cell r="L1474">
            <v>0</v>
          </cell>
          <cell r="M1474">
            <v>69255</v>
          </cell>
          <cell r="N1474">
            <v>69255</v>
          </cell>
          <cell r="O1474">
            <v>0</v>
          </cell>
          <cell r="P1474">
            <v>0</v>
          </cell>
          <cell r="Q1474">
            <v>0</v>
          </cell>
        </row>
        <row r="1475">
          <cell r="B1475">
            <v>203062359</v>
          </cell>
          <cell r="C1475" t="str">
            <v>أنظمة</v>
          </cell>
          <cell r="D1475" t="str">
            <v>المركز المالي</v>
          </cell>
          <cell r="E1475" t="str">
            <v>أصول متداولة</v>
          </cell>
          <cell r="F1475" t="str">
            <v>مصاريف مقدمة وأرصدة مدينة أخرى (بالصافي)</v>
          </cell>
          <cell r="G1475">
            <v>0</v>
          </cell>
          <cell r="H1475">
            <v>0</v>
          </cell>
          <cell r="I1475" t="str">
            <v>أصول متداولة</v>
          </cell>
          <cell r="J1475" t="str">
            <v>ذمم _ ماجد اقبال محمد طالب حسين _1160</v>
          </cell>
          <cell r="K1475">
            <v>0</v>
          </cell>
          <cell r="L1475">
            <v>0</v>
          </cell>
          <cell r="M1475">
            <v>136638</v>
          </cell>
          <cell r="N1475">
            <v>136638</v>
          </cell>
          <cell r="O1475">
            <v>0</v>
          </cell>
          <cell r="P1475">
            <v>0</v>
          </cell>
          <cell r="Q1475">
            <v>0</v>
          </cell>
        </row>
        <row r="1476">
          <cell r="B1476">
            <v>203062360</v>
          </cell>
          <cell r="C1476" t="str">
            <v>أنظمة</v>
          </cell>
          <cell r="D1476" t="str">
            <v>المركز المالي</v>
          </cell>
          <cell r="E1476" t="str">
            <v>أصول متداولة</v>
          </cell>
          <cell r="F1476" t="str">
            <v>مصاريف مقدمة وأرصدة مدينة أخرى (بالصافي)</v>
          </cell>
          <cell r="G1476">
            <v>0</v>
          </cell>
          <cell r="H1476">
            <v>0</v>
          </cell>
          <cell r="I1476" t="str">
            <v>أصول متداولة</v>
          </cell>
          <cell r="J1476" t="str">
            <v>ذمم _ على وصفى عمر حمزة _1161</v>
          </cell>
          <cell r="K1476">
            <v>0</v>
          </cell>
          <cell r="L1476">
            <v>0</v>
          </cell>
          <cell r="M1476">
            <v>153832</v>
          </cell>
          <cell r="N1476">
            <v>153832</v>
          </cell>
          <cell r="O1476">
            <v>0</v>
          </cell>
          <cell r="P1476">
            <v>0</v>
          </cell>
          <cell r="Q1476">
            <v>0</v>
          </cell>
        </row>
        <row r="1477">
          <cell r="B1477">
            <v>203062361</v>
          </cell>
          <cell r="C1477" t="str">
            <v>أنظمة</v>
          </cell>
          <cell r="D1477" t="str">
            <v>المركز المالي</v>
          </cell>
          <cell r="E1477" t="str">
            <v>أصول متداولة</v>
          </cell>
          <cell r="F1477" t="str">
            <v>مصاريف مقدمة وأرصدة مدينة أخرى (بالصافي)</v>
          </cell>
          <cell r="G1477">
            <v>0</v>
          </cell>
          <cell r="H1477">
            <v>0</v>
          </cell>
          <cell r="I1477" t="str">
            <v>أصول متداولة</v>
          </cell>
          <cell r="J1477" t="str">
            <v>ذمم _ بيير احمد -4654</v>
          </cell>
          <cell r="K1477">
            <v>0</v>
          </cell>
          <cell r="L1477">
            <v>0</v>
          </cell>
          <cell r="M1477">
            <v>14987</v>
          </cell>
          <cell r="N1477">
            <v>14987</v>
          </cell>
          <cell r="O1477">
            <v>0</v>
          </cell>
          <cell r="P1477">
            <v>0</v>
          </cell>
          <cell r="Q1477">
            <v>0</v>
          </cell>
        </row>
        <row r="1478">
          <cell r="B1478">
            <v>203062362</v>
          </cell>
          <cell r="C1478" t="str">
            <v>أنظمة</v>
          </cell>
          <cell r="D1478" t="str">
            <v>المركز المالي</v>
          </cell>
          <cell r="E1478" t="str">
            <v>أصول متداولة</v>
          </cell>
          <cell r="F1478" t="str">
            <v>مصاريف مقدمة وأرصدة مدينة أخرى (بالصافي)</v>
          </cell>
          <cell r="G1478">
            <v>0</v>
          </cell>
          <cell r="H1478">
            <v>0</v>
          </cell>
          <cell r="I1478" t="str">
            <v>أصول متداولة</v>
          </cell>
          <cell r="J1478" t="str">
            <v>ذمم _ يوسف الرشيدي _ 1157</v>
          </cell>
          <cell r="K1478">
            <v>0</v>
          </cell>
          <cell r="L1478">
            <v>0</v>
          </cell>
          <cell r="M1478">
            <v>88733</v>
          </cell>
          <cell r="N1478">
            <v>88733</v>
          </cell>
          <cell r="O1478">
            <v>0</v>
          </cell>
          <cell r="P1478">
            <v>0</v>
          </cell>
          <cell r="Q1478">
            <v>0</v>
          </cell>
        </row>
        <row r="1479">
          <cell r="B1479">
            <v>203062363</v>
          </cell>
          <cell r="C1479" t="str">
            <v>أنظمة</v>
          </cell>
          <cell r="D1479" t="str">
            <v>المركز المالي</v>
          </cell>
          <cell r="E1479" t="str">
            <v>أصول متداولة</v>
          </cell>
          <cell r="F1479" t="str">
            <v>مصاريف مقدمة وأرصدة مدينة أخرى (بالصافي)</v>
          </cell>
          <cell r="G1479">
            <v>0</v>
          </cell>
          <cell r="H1479">
            <v>0</v>
          </cell>
          <cell r="I1479" t="str">
            <v>أصول متداولة</v>
          </cell>
          <cell r="J1479" t="str">
            <v>ذمم _ ذكريا السيد ابراهيم -4656</v>
          </cell>
          <cell r="K1479">
            <v>0</v>
          </cell>
          <cell r="L1479">
            <v>0</v>
          </cell>
          <cell r="M1479">
            <v>46889</v>
          </cell>
          <cell r="N1479">
            <v>46889</v>
          </cell>
          <cell r="O1479">
            <v>0</v>
          </cell>
          <cell r="P1479">
            <v>0</v>
          </cell>
          <cell r="Q1479">
            <v>0</v>
          </cell>
        </row>
        <row r="1480">
          <cell r="B1480">
            <v>203062364</v>
          </cell>
          <cell r="C1480" t="str">
            <v>أنظمة</v>
          </cell>
          <cell r="D1480" t="str">
            <v>المركز المالي</v>
          </cell>
          <cell r="E1480" t="str">
            <v>أصول متداولة</v>
          </cell>
          <cell r="F1480" t="str">
            <v>مصاريف مقدمة وأرصدة مدينة أخرى (بالصافي)</v>
          </cell>
          <cell r="G1480">
            <v>0</v>
          </cell>
          <cell r="H1480">
            <v>0</v>
          </cell>
          <cell r="I1480" t="str">
            <v>أصول متداولة</v>
          </cell>
          <cell r="J1480" t="str">
            <v>ذمم _ احمد حمدى عبد الرسول -4657</v>
          </cell>
          <cell r="K1480">
            <v>0</v>
          </cell>
          <cell r="L1480">
            <v>0</v>
          </cell>
          <cell r="M1480">
            <v>35936</v>
          </cell>
          <cell r="N1480">
            <v>35936</v>
          </cell>
          <cell r="O1480">
            <v>0</v>
          </cell>
          <cell r="P1480">
            <v>0</v>
          </cell>
          <cell r="Q1480">
            <v>0</v>
          </cell>
        </row>
        <row r="1481">
          <cell r="B1481">
            <v>203062365</v>
          </cell>
          <cell r="C1481" t="str">
            <v>أنظمة</v>
          </cell>
          <cell r="D1481" t="str">
            <v>المركز المالي</v>
          </cell>
          <cell r="E1481" t="str">
            <v>أصول متداولة</v>
          </cell>
          <cell r="F1481" t="str">
            <v>مصاريف مقدمة وأرصدة مدينة أخرى (بالصافي)</v>
          </cell>
          <cell r="G1481">
            <v>0</v>
          </cell>
          <cell r="H1481">
            <v>0</v>
          </cell>
          <cell r="I1481" t="str">
            <v>أصول متداولة</v>
          </cell>
          <cell r="J1481" t="str">
            <v>ذمم _ احمد مصطفي الطوخي _1163</v>
          </cell>
          <cell r="K1481">
            <v>0</v>
          </cell>
          <cell r="L1481">
            <v>0</v>
          </cell>
          <cell r="M1481">
            <v>25334</v>
          </cell>
          <cell r="N1481">
            <v>25334</v>
          </cell>
          <cell r="O1481">
            <v>0</v>
          </cell>
          <cell r="P1481">
            <v>0</v>
          </cell>
          <cell r="Q1481">
            <v>0</v>
          </cell>
        </row>
        <row r="1482">
          <cell r="B1482">
            <v>203062366</v>
          </cell>
          <cell r="C1482" t="str">
            <v>أنظمة</v>
          </cell>
          <cell r="D1482" t="str">
            <v>المركز المالي</v>
          </cell>
          <cell r="E1482" t="str">
            <v>أصول متداولة</v>
          </cell>
          <cell r="F1482" t="str">
            <v>مصاريف مقدمة وأرصدة مدينة أخرى (بالصافي)</v>
          </cell>
          <cell r="G1482">
            <v>0</v>
          </cell>
          <cell r="H1482">
            <v>0</v>
          </cell>
          <cell r="I1482" t="str">
            <v>أصول متداولة</v>
          </cell>
          <cell r="J1482" t="str">
            <v>ذمم _ محمد ابوالخير حسن  راضي_4661</v>
          </cell>
          <cell r="K1482">
            <v>0</v>
          </cell>
          <cell r="L1482">
            <v>0</v>
          </cell>
          <cell r="M1482">
            <v>20728</v>
          </cell>
          <cell r="N1482">
            <v>20728</v>
          </cell>
          <cell r="O1482">
            <v>0</v>
          </cell>
          <cell r="P1482">
            <v>0</v>
          </cell>
          <cell r="Q1482">
            <v>0</v>
          </cell>
        </row>
        <row r="1483">
          <cell r="B1483">
            <v>203062367</v>
          </cell>
          <cell r="C1483" t="str">
            <v>أنظمة</v>
          </cell>
          <cell r="D1483" t="str">
            <v>المركز المالي</v>
          </cell>
          <cell r="E1483" t="str">
            <v>إلتزامات متداولة</v>
          </cell>
          <cell r="F1483" t="str">
            <v>مصاريف مستحقة وأرصدة دائنة أخرى</v>
          </cell>
          <cell r="G1483" t="str">
            <v>دائنون متنوعون</v>
          </cell>
          <cell r="H1483">
            <v>0</v>
          </cell>
          <cell r="I1483" t="str">
            <v>إلتزامات متداولة</v>
          </cell>
          <cell r="J1483" t="str">
            <v>ذمم _  ALBERT LOUS_ 310</v>
          </cell>
          <cell r="K1483">
            <v>0</v>
          </cell>
          <cell r="L1483">
            <v>0</v>
          </cell>
          <cell r="M1483">
            <v>203333</v>
          </cell>
          <cell r="N1483">
            <v>203333</v>
          </cell>
          <cell r="O1483">
            <v>0</v>
          </cell>
          <cell r="P1483">
            <v>0</v>
          </cell>
          <cell r="Q1483">
            <v>0</v>
          </cell>
        </row>
        <row r="1484">
          <cell r="B1484">
            <v>203062368</v>
          </cell>
          <cell r="C1484" t="str">
            <v>أنظمة</v>
          </cell>
          <cell r="D1484" t="str">
            <v>المركز المالي</v>
          </cell>
          <cell r="E1484" t="str">
            <v>أصول متداولة</v>
          </cell>
          <cell r="F1484" t="str">
            <v>مصاريف مقدمة وأرصدة مدينة أخرى (بالصافي)</v>
          </cell>
          <cell r="G1484">
            <v>0</v>
          </cell>
          <cell r="H1484">
            <v>0</v>
          </cell>
          <cell r="I1484" t="str">
            <v>أصول متداولة</v>
          </cell>
          <cell r="J1484" t="str">
            <v>ذمم _ جلال  احمد _ 310</v>
          </cell>
          <cell r="K1484">
            <v>0</v>
          </cell>
          <cell r="L1484">
            <v>0</v>
          </cell>
          <cell r="M1484">
            <v>8750</v>
          </cell>
          <cell r="N1484">
            <v>8750</v>
          </cell>
          <cell r="O1484">
            <v>0</v>
          </cell>
          <cell r="P1484">
            <v>0</v>
          </cell>
          <cell r="Q1484">
            <v>0</v>
          </cell>
        </row>
        <row r="1485">
          <cell r="B1485">
            <v>203062369</v>
          </cell>
          <cell r="C1485" t="str">
            <v>أنظمة</v>
          </cell>
          <cell r="D1485" t="str">
            <v>المركز المالي</v>
          </cell>
          <cell r="E1485" t="str">
            <v>إلتزامات متداولة</v>
          </cell>
          <cell r="F1485" t="str">
            <v>مصاريف مستحقة وأرصدة دائنة أخرى</v>
          </cell>
          <cell r="G1485" t="str">
            <v>دائنون متنوعون</v>
          </cell>
          <cell r="H1485">
            <v>0</v>
          </cell>
          <cell r="I1485" t="str">
            <v>إلتزامات متداولة</v>
          </cell>
          <cell r="J1485" t="str">
            <v>ذمم _ عبد الستار _ 310</v>
          </cell>
          <cell r="K1485">
            <v>0</v>
          </cell>
          <cell r="L1485">
            <v>0</v>
          </cell>
          <cell r="M1485">
            <v>70047</v>
          </cell>
          <cell r="N1485">
            <v>70047</v>
          </cell>
          <cell r="O1485">
            <v>0</v>
          </cell>
          <cell r="P1485">
            <v>0</v>
          </cell>
          <cell r="Q1485">
            <v>0</v>
          </cell>
        </row>
        <row r="1486">
          <cell r="B1486">
            <v>203062370</v>
          </cell>
          <cell r="C1486" t="str">
            <v>أنظمة</v>
          </cell>
          <cell r="D1486" t="str">
            <v>المركز المالي</v>
          </cell>
          <cell r="E1486" t="str">
            <v>إلتزامات متداولة</v>
          </cell>
          <cell r="F1486" t="str">
            <v>مصاريف مستحقة وأرصدة دائنة أخرى</v>
          </cell>
          <cell r="G1486" t="str">
            <v>دائنون متنوعون</v>
          </cell>
          <cell r="H1486">
            <v>0</v>
          </cell>
          <cell r="I1486" t="str">
            <v>إلتزامات متداولة</v>
          </cell>
          <cell r="J1486" t="str">
            <v>ذمم _ مصطفي افضل رحمان سهيل  _ 310</v>
          </cell>
          <cell r="K1486">
            <v>0</v>
          </cell>
          <cell r="L1486">
            <v>0</v>
          </cell>
          <cell r="M1486">
            <v>44822</v>
          </cell>
          <cell r="N1486">
            <v>44822</v>
          </cell>
          <cell r="O1486">
            <v>0</v>
          </cell>
          <cell r="P1486">
            <v>0</v>
          </cell>
          <cell r="Q1486">
            <v>0</v>
          </cell>
        </row>
        <row r="1487">
          <cell r="B1487">
            <v>203062371</v>
          </cell>
          <cell r="C1487" t="str">
            <v>أنظمة</v>
          </cell>
          <cell r="D1487" t="str">
            <v>المركز المالي</v>
          </cell>
          <cell r="E1487" t="str">
            <v>أصول متداولة</v>
          </cell>
          <cell r="F1487" t="str">
            <v>مصاريف مقدمة وأرصدة مدينة أخرى (بالصافي)</v>
          </cell>
          <cell r="G1487">
            <v>0</v>
          </cell>
          <cell r="H1487">
            <v>0</v>
          </cell>
          <cell r="I1487" t="str">
            <v>أصول متداولة</v>
          </cell>
          <cell r="J1487" t="str">
            <v>ذمم _ محمد عبد الرحمن  _ 310</v>
          </cell>
          <cell r="K1487">
            <v>0</v>
          </cell>
          <cell r="L1487">
            <v>0</v>
          </cell>
          <cell r="M1487">
            <v>54001</v>
          </cell>
          <cell r="N1487">
            <v>54001</v>
          </cell>
          <cell r="O1487">
            <v>0</v>
          </cell>
          <cell r="P1487">
            <v>0</v>
          </cell>
          <cell r="Q1487">
            <v>0</v>
          </cell>
        </row>
        <row r="1488">
          <cell r="B1488">
            <v>203062373</v>
          </cell>
          <cell r="C1488" t="str">
            <v>أنظمة</v>
          </cell>
          <cell r="D1488" t="str">
            <v>المركز المالي</v>
          </cell>
          <cell r="E1488" t="str">
            <v>أصول متداولة</v>
          </cell>
          <cell r="F1488" t="str">
            <v>مصاريف مقدمة وأرصدة مدينة أخرى (بالصافي)</v>
          </cell>
          <cell r="G1488">
            <v>0</v>
          </cell>
          <cell r="H1488">
            <v>0</v>
          </cell>
          <cell r="I1488" t="str">
            <v>أصول متداولة</v>
          </cell>
          <cell r="J1488" t="str">
            <v>ذمم _ ثرى بابلوب داش -4663</v>
          </cell>
          <cell r="K1488">
            <v>0</v>
          </cell>
          <cell r="L1488">
            <v>0</v>
          </cell>
          <cell r="M1488">
            <v>13193</v>
          </cell>
          <cell r="N1488">
            <v>13193</v>
          </cell>
          <cell r="O1488">
            <v>0</v>
          </cell>
          <cell r="P1488">
            <v>0</v>
          </cell>
          <cell r="Q1488">
            <v>0</v>
          </cell>
        </row>
        <row r="1489">
          <cell r="B1489">
            <v>203062374</v>
          </cell>
          <cell r="C1489" t="str">
            <v>أنظمة</v>
          </cell>
          <cell r="D1489" t="str">
            <v>المركز المالي</v>
          </cell>
          <cell r="E1489" t="str">
            <v>أصول متداولة</v>
          </cell>
          <cell r="F1489" t="str">
            <v>مصاريف مقدمة وأرصدة مدينة أخرى (بالصافي)</v>
          </cell>
          <cell r="G1489">
            <v>0</v>
          </cell>
          <cell r="H1489">
            <v>0</v>
          </cell>
          <cell r="I1489" t="str">
            <v>أصول متداولة</v>
          </cell>
          <cell r="J1489" t="str">
            <v>ذمم _ اسلام ابراهيم زهران _4658</v>
          </cell>
          <cell r="K1489">
            <v>0</v>
          </cell>
          <cell r="L1489">
            <v>0</v>
          </cell>
          <cell r="M1489">
            <v>30750</v>
          </cell>
          <cell r="N1489">
            <v>30750</v>
          </cell>
          <cell r="O1489">
            <v>0</v>
          </cell>
          <cell r="P1489">
            <v>0</v>
          </cell>
          <cell r="Q1489">
            <v>0</v>
          </cell>
        </row>
        <row r="1490">
          <cell r="B1490">
            <v>203062375</v>
          </cell>
          <cell r="C1490" t="str">
            <v>أنظمة</v>
          </cell>
          <cell r="D1490" t="str">
            <v>المركز المالي</v>
          </cell>
          <cell r="E1490" t="str">
            <v>أصول متداولة</v>
          </cell>
          <cell r="F1490" t="str">
            <v>مصاريف مقدمة وأرصدة مدينة أخرى (بالصافي)</v>
          </cell>
          <cell r="G1490" t="str">
            <v>مدينون متنوعون</v>
          </cell>
          <cell r="H1490">
            <v>0</v>
          </cell>
          <cell r="I1490" t="str">
            <v>أصول متداولة</v>
          </cell>
          <cell r="J1490" t="str">
            <v>ذمم _ خورشيد علي عامر حنيني_4659</v>
          </cell>
          <cell r="K1490">
            <v>0</v>
          </cell>
          <cell r="L1490">
            <v>0</v>
          </cell>
          <cell r="M1490">
            <v>34369</v>
          </cell>
          <cell r="N1490">
            <v>34369</v>
          </cell>
          <cell r="O1490">
            <v>0</v>
          </cell>
          <cell r="P1490">
            <v>0</v>
          </cell>
          <cell r="Q1490">
            <v>0</v>
          </cell>
        </row>
        <row r="1491">
          <cell r="B1491">
            <v>203062376</v>
          </cell>
          <cell r="C1491" t="str">
            <v>أنظمة</v>
          </cell>
          <cell r="D1491" t="str">
            <v>المركز المالي</v>
          </cell>
          <cell r="E1491" t="str">
            <v>أصول متداولة</v>
          </cell>
          <cell r="F1491" t="str">
            <v>مصاريف مقدمة وأرصدة مدينة أخرى (بالصافي)</v>
          </cell>
          <cell r="G1491">
            <v>0</v>
          </cell>
          <cell r="H1491">
            <v>0</v>
          </cell>
          <cell r="I1491" t="str">
            <v>أصول متداولة</v>
          </cell>
          <cell r="J1491" t="str">
            <v>ذمم _ عدنان خان افزال وحيد _4660</v>
          </cell>
          <cell r="K1491">
            <v>0</v>
          </cell>
          <cell r="L1491">
            <v>0</v>
          </cell>
          <cell r="M1491">
            <v>22397</v>
          </cell>
          <cell r="N1491">
            <v>22397</v>
          </cell>
          <cell r="O1491">
            <v>0</v>
          </cell>
          <cell r="P1491">
            <v>0</v>
          </cell>
          <cell r="Q1491">
            <v>0</v>
          </cell>
        </row>
        <row r="1492">
          <cell r="B1492">
            <v>203062377</v>
          </cell>
          <cell r="C1492" t="str">
            <v>أنظمة</v>
          </cell>
          <cell r="D1492" t="str">
            <v>المركز المالي</v>
          </cell>
          <cell r="E1492" t="str">
            <v>أصول متداولة</v>
          </cell>
          <cell r="F1492" t="str">
            <v>مصاريف مقدمة وأرصدة مدينة أخرى (بالصافي)</v>
          </cell>
          <cell r="G1492">
            <v>0</v>
          </cell>
          <cell r="H1492">
            <v>0</v>
          </cell>
          <cell r="I1492" t="str">
            <v>أصول متداولة</v>
          </cell>
          <cell r="J1492" t="str">
            <v>ذمم _ كوكان داس _ 4664</v>
          </cell>
          <cell r="K1492">
            <v>0</v>
          </cell>
          <cell r="L1492">
            <v>0</v>
          </cell>
          <cell r="M1492">
            <v>15229</v>
          </cell>
          <cell r="N1492">
            <v>15229</v>
          </cell>
          <cell r="O1492">
            <v>0</v>
          </cell>
          <cell r="P1492">
            <v>0</v>
          </cell>
          <cell r="Q1492">
            <v>0</v>
          </cell>
        </row>
        <row r="1493">
          <cell r="B1493">
            <v>203062378</v>
          </cell>
          <cell r="C1493" t="str">
            <v>أنظمة</v>
          </cell>
          <cell r="D1493" t="str">
            <v>المركز المالي</v>
          </cell>
          <cell r="E1493" t="str">
            <v>أصول متداولة</v>
          </cell>
          <cell r="F1493" t="str">
            <v>مصاريف مقدمة وأرصدة مدينة أخرى (بالصافي)</v>
          </cell>
          <cell r="G1493">
            <v>0</v>
          </cell>
          <cell r="H1493">
            <v>0</v>
          </cell>
          <cell r="I1493" t="str">
            <v>أصول متداولة</v>
          </cell>
          <cell r="J1493" t="str">
            <v>ذمم _ محمد سليم نوازن خان _ 4665</v>
          </cell>
          <cell r="K1493">
            <v>0</v>
          </cell>
          <cell r="L1493">
            <v>0</v>
          </cell>
          <cell r="M1493">
            <v>22493</v>
          </cell>
          <cell r="N1493">
            <v>22493</v>
          </cell>
          <cell r="O1493">
            <v>0</v>
          </cell>
          <cell r="P1493">
            <v>0</v>
          </cell>
          <cell r="Q1493">
            <v>0</v>
          </cell>
        </row>
        <row r="1494">
          <cell r="B1494">
            <v>203062379</v>
          </cell>
          <cell r="C1494" t="str">
            <v>أنظمة</v>
          </cell>
          <cell r="D1494" t="str">
            <v>المركز المالي</v>
          </cell>
          <cell r="E1494" t="str">
            <v>أصول متداولة</v>
          </cell>
          <cell r="F1494" t="str">
            <v>مصاريف مقدمة وأرصدة مدينة أخرى (بالصافي)</v>
          </cell>
          <cell r="G1494">
            <v>0</v>
          </cell>
          <cell r="H1494">
            <v>0</v>
          </cell>
          <cell r="I1494" t="str">
            <v>أصول متداولة</v>
          </cell>
          <cell r="J1494" t="str">
            <v>ذمم _ حبيب نواز حكيم الله خان _ 4666.</v>
          </cell>
          <cell r="K1494">
            <v>0</v>
          </cell>
          <cell r="L1494">
            <v>0</v>
          </cell>
          <cell r="M1494">
            <v>7775</v>
          </cell>
          <cell r="N1494">
            <v>7775</v>
          </cell>
          <cell r="O1494">
            <v>0</v>
          </cell>
          <cell r="P1494">
            <v>0</v>
          </cell>
          <cell r="Q1494">
            <v>0</v>
          </cell>
        </row>
        <row r="1495">
          <cell r="B1495">
            <v>203062380</v>
          </cell>
          <cell r="C1495" t="str">
            <v>أنظمة</v>
          </cell>
          <cell r="D1495" t="str">
            <v>المركز المالي</v>
          </cell>
          <cell r="E1495" t="str">
            <v>أصول متداولة</v>
          </cell>
          <cell r="F1495" t="str">
            <v>مصاريف مقدمة وأرصدة مدينة أخرى (بالصافي)</v>
          </cell>
          <cell r="G1495">
            <v>0</v>
          </cell>
          <cell r="H1495">
            <v>0</v>
          </cell>
          <cell r="I1495" t="str">
            <v>أصول متداولة</v>
          </cell>
          <cell r="J1495" t="str">
            <v>ذمم _ مهره محمد مسفر القحطاني_3190</v>
          </cell>
          <cell r="K1495">
            <v>0</v>
          </cell>
          <cell r="L1495">
            <v>0</v>
          </cell>
          <cell r="M1495">
            <v>10000</v>
          </cell>
          <cell r="N1495">
            <v>10000</v>
          </cell>
          <cell r="O1495">
            <v>0</v>
          </cell>
          <cell r="P1495">
            <v>0</v>
          </cell>
          <cell r="Q1495">
            <v>0</v>
          </cell>
        </row>
        <row r="1496">
          <cell r="B1496">
            <v>203062381</v>
          </cell>
          <cell r="C1496" t="str">
            <v>أنظمة</v>
          </cell>
          <cell r="D1496" t="str">
            <v>المركز المالي</v>
          </cell>
          <cell r="E1496" t="str">
            <v>أصول متداولة</v>
          </cell>
          <cell r="F1496" t="str">
            <v>مصاريف مقدمة وأرصدة مدينة أخرى (بالصافي)</v>
          </cell>
          <cell r="G1496">
            <v>0</v>
          </cell>
          <cell r="H1496">
            <v>0</v>
          </cell>
          <cell r="I1496" t="str">
            <v>أصول متداولة</v>
          </cell>
          <cell r="J1496" t="str">
            <v>ذمم _ محمد السيد الخولي _ 4668.</v>
          </cell>
          <cell r="K1496">
            <v>0</v>
          </cell>
          <cell r="L1496">
            <v>0</v>
          </cell>
          <cell r="M1496">
            <v>31265</v>
          </cell>
          <cell r="N1496">
            <v>31265</v>
          </cell>
          <cell r="O1496">
            <v>0</v>
          </cell>
          <cell r="P1496">
            <v>0</v>
          </cell>
          <cell r="Q1496">
            <v>0</v>
          </cell>
        </row>
        <row r="1497">
          <cell r="B1497">
            <v>203062382</v>
          </cell>
          <cell r="C1497" t="str">
            <v>أنظمة</v>
          </cell>
          <cell r="D1497" t="str">
            <v>المركز المالي</v>
          </cell>
          <cell r="E1497" t="str">
            <v>أصول متداولة</v>
          </cell>
          <cell r="F1497" t="str">
            <v>مصاريف مقدمة وأرصدة مدينة أخرى (بالصافي)</v>
          </cell>
          <cell r="G1497">
            <v>0</v>
          </cell>
          <cell r="H1497">
            <v>0</v>
          </cell>
          <cell r="I1497" t="str">
            <v>أصول متداولة</v>
          </cell>
          <cell r="J1497" t="str">
            <v>ذمم _ احمد محمد ابراهيم  _ 4667.</v>
          </cell>
          <cell r="K1497">
            <v>0</v>
          </cell>
          <cell r="L1497">
            <v>0</v>
          </cell>
          <cell r="M1497">
            <v>24302</v>
          </cell>
          <cell r="N1497">
            <v>24302</v>
          </cell>
          <cell r="O1497">
            <v>0</v>
          </cell>
          <cell r="P1497">
            <v>0</v>
          </cell>
          <cell r="Q1497">
            <v>0</v>
          </cell>
        </row>
        <row r="1498">
          <cell r="B1498">
            <v>203062383</v>
          </cell>
          <cell r="C1498" t="str">
            <v>أنظمة</v>
          </cell>
          <cell r="D1498" t="str">
            <v>المركز المالي</v>
          </cell>
          <cell r="E1498" t="str">
            <v>أصول متداولة</v>
          </cell>
          <cell r="F1498" t="str">
            <v>مصاريف مقدمة وأرصدة مدينة أخرى (بالصافي)</v>
          </cell>
          <cell r="G1498">
            <v>0</v>
          </cell>
          <cell r="H1498">
            <v>0</v>
          </cell>
          <cell r="I1498" t="str">
            <v>أصول متداولة</v>
          </cell>
          <cell r="J1498" t="str">
            <v>سارة محمد حسن الشهراني_3189</v>
          </cell>
          <cell r="K1498">
            <v>0</v>
          </cell>
          <cell r="L1498">
            <v>0</v>
          </cell>
          <cell r="M1498">
            <v>10000</v>
          </cell>
          <cell r="N1498">
            <v>10000</v>
          </cell>
          <cell r="O1498">
            <v>0</v>
          </cell>
          <cell r="P1498">
            <v>0</v>
          </cell>
          <cell r="Q1498">
            <v>0</v>
          </cell>
        </row>
        <row r="1499">
          <cell r="B1499">
            <v>203062384</v>
          </cell>
          <cell r="C1499" t="str">
            <v>أنظمة</v>
          </cell>
          <cell r="D1499" t="str">
            <v>المركز المالي</v>
          </cell>
          <cell r="E1499" t="str">
            <v>أصول متداولة</v>
          </cell>
          <cell r="F1499" t="str">
            <v>مصاريف مقدمة وأرصدة مدينة أخرى (بالصافي)</v>
          </cell>
          <cell r="G1499">
            <v>0</v>
          </cell>
          <cell r="H1499">
            <v>0</v>
          </cell>
          <cell r="I1499" t="str">
            <v>أصول متداولة</v>
          </cell>
          <cell r="J1499" t="str">
            <v>ذمم _ حكيم خان امان  _ 4669.</v>
          </cell>
          <cell r="K1499">
            <v>0</v>
          </cell>
          <cell r="L1499">
            <v>0</v>
          </cell>
          <cell r="M1499">
            <v>20044</v>
          </cell>
          <cell r="N1499">
            <v>20044</v>
          </cell>
          <cell r="O1499">
            <v>0</v>
          </cell>
          <cell r="P1499">
            <v>0</v>
          </cell>
          <cell r="Q1499">
            <v>0</v>
          </cell>
        </row>
        <row r="1500">
          <cell r="B1500">
            <v>203062385</v>
          </cell>
          <cell r="C1500" t="str">
            <v>أنظمة</v>
          </cell>
          <cell r="D1500" t="str">
            <v>المركز المالي</v>
          </cell>
          <cell r="E1500" t="str">
            <v>أصول متداولة</v>
          </cell>
          <cell r="F1500" t="str">
            <v>مصاريف مقدمة وأرصدة مدينة أخرى (بالصافي)</v>
          </cell>
          <cell r="G1500">
            <v>0</v>
          </cell>
          <cell r="H1500">
            <v>0</v>
          </cell>
          <cell r="I1500" t="str">
            <v>أصول متداولة</v>
          </cell>
          <cell r="J1500" t="str">
            <v>ذمم _ السيد سالم محمد المدني _ 4670.</v>
          </cell>
          <cell r="K1500">
            <v>0</v>
          </cell>
          <cell r="L1500">
            <v>0</v>
          </cell>
          <cell r="M1500">
            <v>33000</v>
          </cell>
          <cell r="N1500">
            <v>33000</v>
          </cell>
          <cell r="O1500">
            <v>0</v>
          </cell>
          <cell r="P1500">
            <v>0</v>
          </cell>
          <cell r="Q1500">
            <v>0</v>
          </cell>
        </row>
        <row r="1501">
          <cell r="B1501">
            <v>203062386</v>
          </cell>
          <cell r="C1501" t="str">
            <v>أنظمة</v>
          </cell>
          <cell r="D1501" t="str">
            <v>المركز المالي</v>
          </cell>
          <cell r="E1501" t="str">
            <v>أصول متداولة</v>
          </cell>
          <cell r="F1501" t="str">
            <v>مصاريف مقدمة وأرصدة مدينة أخرى (بالصافي)</v>
          </cell>
          <cell r="G1501">
            <v>0</v>
          </cell>
          <cell r="H1501">
            <v>0</v>
          </cell>
          <cell r="I1501" t="str">
            <v>أصول متداولة</v>
          </cell>
          <cell r="J1501" t="str">
            <v>ذمم _ محمد محمود محمد محمود _4671</v>
          </cell>
          <cell r="K1501">
            <v>0</v>
          </cell>
          <cell r="L1501">
            <v>0</v>
          </cell>
          <cell r="M1501">
            <v>21358</v>
          </cell>
          <cell r="N1501">
            <v>21358</v>
          </cell>
          <cell r="O1501">
            <v>0</v>
          </cell>
          <cell r="P1501">
            <v>0</v>
          </cell>
          <cell r="Q1501">
            <v>0</v>
          </cell>
        </row>
        <row r="1502">
          <cell r="B1502">
            <v>203062387</v>
          </cell>
          <cell r="C1502" t="str">
            <v>أنظمة</v>
          </cell>
          <cell r="D1502" t="str">
            <v>المركز المالي</v>
          </cell>
          <cell r="E1502" t="str">
            <v>أصول متداولة</v>
          </cell>
          <cell r="F1502" t="str">
            <v>مصاريف مقدمة وأرصدة مدينة أخرى (بالصافي)</v>
          </cell>
          <cell r="G1502">
            <v>0</v>
          </cell>
          <cell r="H1502">
            <v>0</v>
          </cell>
          <cell r="I1502" t="str">
            <v>أصول متداولة</v>
          </cell>
          <cell r="J1502" t="str">
            <v>ذمم _ سيد عبد المنصور _310</v>
          </cell>
          <cell r="K1502">
            <v>0</v>
          </cell>
          <cell r="L1502">
            <v>0</v>
          </cell>
          <cell r="M1502">
            <v>45050</v>
          </cell>
          <cell r="N1502">
            <v>45050</v>
          </cell>
          <cell r="O1502">
            <v>0</v>
          </cell>
          <cell r="P1502">
            <v>0</v>
          </cell>
          <cell r="Q1502">
            <v>0</v>
          </cell>
        </row>
        <row r="1503">
          <cell r="B1503">
            <v>203062388</v>
          </cell>
          <cell r="C1503" t="str">
            <v>أنظمة</v>
          </cell>
          <cell r="D1503" t="str">
            <v>المركز المالي</v>
          </cell>
          <cell r="E1503" t="str">
            <v>أصول متداولة</v>
          </cell>
          <cell r="F1503" t="str">
            <v>مصاريف مقدمة وأرصدة مدينة أخرى (بالصافي)</v>
          </cell>
          <cell r="G1503">
            <v>0</v>
          </cell>
          <cell r="H1503">
            <v>0</v>
          </cell>
          <cell r="I1503" t="str">
            <v>أصول متداولة</v>
          </cell>
          <cell r="J1503" t="str">
            <v>ذمم_ حكيم الدين امين الدين -4672</v>
          </cell>
          <cell r="K1503">
            <v>0</v>
          </cell>
          <cell r="L1503">
            <v>0</v>
          </cell>
          <cell r="M1503">
            <v>12145</v>
          </cell>
          <cell r="N1503">
            <v>12145</v>
          </cell>
          <cell r="O1503">
            <v>0</v>
          </cell>
          <cell r="P1503">
            <v>0</v>
          </cell>
          <cell r="Q1503">
            <v>0</v>
          </cell>
        </row>
        <row r="1504">
          <cell r="B1504">
            <v>203062389</v>
          </cell>
          <cell r="C1504" t="str">
            <v>أنظمة</v>
          </cell>
          <cell r="D1504" t="str">
            <v>المركز المالي</v>
          </cell>
          <cell r="E1504" t="str">
            <v>أصول متداولة</v>
          </cell>
          <cell r="F1504" t="str">
            <v>مصاريف مقدمة وأرصدة مدينة أخرى (بالصافي)</v>
          </cell>
          <cell r="G1504">
            <v>0</v>
          </cell>
          <cell r="H1504">
            <v>0</v>
          </cell>
          <cell r="I1504" t="str">
            <v>أصول متداولة</v>
          </cell>
          <cell r="J1504" t="str">
            <v>ذمم _ جون فيليب فالوباليل _4653</v>
          </cell>
          <cell r="K1504">
            <v>0</v>
          </cell>
          <cell r="L1504">
            <v>0</v>
          </cell>
          <cell r="M1504">
            <v>97728</v>
          </cell>
          <cell r="N1504">
            <v>97728</v>
          </cell>
          <cell r="O1504">
            <v>0</v>
          </cell>
          <cell r="P1504">
            <v>0</v>
          </cell>
          <cell r="Q1504">
            <v>0</v>
          </cell>
        </row>
        <row r="1505">
          <cell r="B1505">
            <v>203062390</v>
          </cell>
          <cell r="C1505" t="str">
            <v>أنظمة</v>
          </cell>
          <cell r="D1505" t="str">
            <v>المركز المالي</v>
          </cell>
          <cell r="E1505" t="str">
            <v>أصول متداولة</v>
          </cell>
          <cell r="F1505" t="str">
            <v>مصاريف مقدمة وأرصدة مدينة أخرى (بالصافي)</v>
          </cell>
          <cell r="G1505">
            <v>0</v>
          </cell>
          <cell r="H1505">
            <v>0</v>
          </cell>
          <cell r="I1505" t="str">
            <v>أصول متداولة</v>
          </cell>
          <cell r="J1505" t="str">
            <v>ذمم _ يوسف عايد مرزوق الشمري_1165</v>
          </cell>
          <cell r="K1505">
            <v>0</v>
          </cell>
          <cell r="L1505">
            <v>0</v>
          </cell>
          <cell r="M1505">
            <v>41250</v>
          </cell>
          <cell r="N1505">
            <v>41250</v>
          </cell>
          <cell r="O1505">
            <v>0</v>
          </cell>
          <cell r="P1505">
            <v>0</v>
          </cell>
          <cell r="Q1505">
            <v>0</v>
          </cell>
        </row>
        <row r="1506">
          <cell r="B1506">
            <v>203062391</v>
          </cell>
          <cell r="C1506" t="str">
            <v>أنظمة</v>
          </cell>
          <cell r="D1506" t="str">
            <v>المركز المالي</v>
          </cell>
          <cell r="E1506" t="str">
            <v>أصول متداولة</v>
          </cell>
          <cell r="F1506" t="str">
            <v>مصاريف مقدمة وأرصدة مدينة أخرى (بالصافي)</v>
          </cell>
          <cell r="G1506">
            <v>0</v>
          </cell>
          <cell r="H1506">
            <v>0</v>
          </cell>
          <cell r="I1506" t="str">
            <v>أصول متداولة</v>
          </cell>
          <cell r="J1506" t="str">
            <v>ذمم _ عبدالهادي محمد سالم _ 4673</v>
          </cell>
          <cell r="K1506">
            <v>0</v>
          </cell>
          <cell r="L1506">
            <v>0</v>
          </cell>
          <cell r="M1506">
            <v>1095</v>
          </cell>
          <cell r="N1506">
            <v>1095</v>
          </cell>
          <cell r="O1506">
            <v>0</v>
          </cell>
          <cell r="P1506">
            <v>0</v>
          </cell>
          <cell r="Q1506">
            <v>0</v>
          </cell>
        </row>
        <row r="1507">
          <cell r="B1507">
            <v>203062392</v>
          </cell>
          <cell r="C1507" t="str">
            <v>أنظمة</v>
          </cell>
          <cell r="D1507" t="str">
            <v>المركز المالي</v>
          </cell>
          <cell r="E1507" t="str">
            <v>أصول متداولة</v>
          </cell>
          <cell r="F1507" t="str">
            <v>مصاريف مقدمة وأرصدة مدينة أخرى (بالصافي)</v>
          </cell>
          <cell r="G1507">
            <v>0</v>
          </cell>
          <cell r="H1507">
            <v>0</v>
          </cell>
          <cell r="I1507" t="str">
            <v>أصول متداولة</v>
          </cell>
          <cell r="J1507" t="str">
            <v>ذمم _ محمود سعيد طه عليوه_ 1162</v>
          </cell>
          <cell r="K1507">
            <v>0</v>
          </cell>
          <cell r="L1507">
            <v>0</v>
          </cell>
          <cell r="M1507">
            <v>177125</v>
          </cell>
          <cell r="N1507">
            <v>177125</v>
          </cell>
          <cell r="O1507">
            <v>0</v>
          </cell>
          <cell r="P1507">
            <v>0</v>
          </cell>
          <cell r="Q1507">
            <v>0</v>
          </cell>
        </row>
        <row r="1508">
          <cell r="B1508">
            <v>203062393</v>
          </cell>
          <cell r="C1508" t="str">
            <v>أنظمة</v>
          </cell>
          <cell r="D1508" t="str">
            <v>المركز المالي</v>
          </cell>
          <cell r="E1508" t="str">
            <v>أصول متداولة</v>
          </cell>
          <cell r="F1508" t="str">
            <v>مصاريف مقدمة وأرصدة مدينة أخرى (بالصافي)</v>
          </cell>
          <cell r="G1508">
            <v>0</v>
          </cell>
          <cell r="H1508">
            <v>0</v>
          </cell>
          <cell r="I1508" t="str">
            <v>أصول متداولة</v>
          </cell>
          <cell r="J1508" t="str">
            <v>ذمم _ لؤي اشرف يوسف احمد محمود _ 1164</v>
          </cell>
          <cell r="K1508">
            <v>0</v>
          </cell>
          <cell r="L1508">
            <v>0</v>
          </cell>
          <cell r="M1508">
            <v>48949</v>
          </cell>
          <cell r="N1508">
            <v>48949</v>
          </cell>
          <cell r="O1508">
            <v>0</v>
          </cell>
          <cell r="P1508">
            <v>0</v>
          </cell>
          <cell r="Q1508">
            <v>0</v>
          </cell>
        </row>
        <row r="1509">
          <cell r="B1509">
            <v>203062394</v>
          </cell>
          <cell r="C1509" t="str">
            <v>أنظمة</v>
          </cell>
          <cell r="D1509" t="str">
            <v>المركز المالي</v>
          </cell>
          <cell r="E1509" t="str">
            <v>أصول متداولة</v>
          </cell>
          <cell r="F1509" t="str">
            <v>مصاريف مقدمة وأرصدة مدينة أخرى (بالصافي)</v>
          </cell>
          <cell r="G1509">
            <v>0</v>
          </cell>
          <cell r="H1509">
            <v>0</v>
          </cell>
          <cell r="I1509" t="str">
            <v>أصول متداولة</v>
          </cell>
          <cell r="J1509" t="str">
            <v>ذمم _ شابو كاندير امبان انتو_4651</v>
          </cell>
          <cell r="K1509">
            <v>0</v>
          </cell>
          <cell r="L1509">
            <v>0</v>
          </cell>
          <cell r="M1509">
            <v>82964</v>
          </cell>
          <cell r="N1509">
            <v>82964</v>
          </cell>
          <cell r="O1509">
            <v>0</v>
          </cell>
          <cell r="P1509">
            <v>0</v>
          </cell>
          <cell r="Q1509">
            <v>0</v>
          </cell>
        </row>
        <row r="1510">
          <cell r="B1510">
            <v>203062395</v>
          </cell>
          <cell r="C1510" t="str">
            <v>أنظمة</v>
          </cell>
          <cell r="D1510" t="str">
            <v>المركز المالي</v>
          </cell>
          <cell r="E1510" t="str">
            <v>أصول متداولة</v>
          </cell>
          <cell r="F1510" t="str">
            <v>مصاريف مقدمة وأرصدة مدينة أخرى (بالصافي)</v>
          </cell>
          <cell r="G1510">
            <v>0</v>
          </cell>
          <cell r="H1510">
            <v>0</v>
          </cell>
          <cell r="I1510" t="str">
            <v>أصول متداولة</v>
          </cell>
          <cell r="J1510" t="str">
            <v>ذمم _ محمد محمود محمد علوان _ 4655</v>
          </cell>
          <cell r="K1510">
            <v>0</v>
          </cell>
          <cell r="L1510">
            <v>0</v>
          </cell>
          <cell r="M1510">
            <v>26497</v>
          </cell>
          <cell r="N1510">
            <v>26497</v>
          </cell>
          <cell r="O1510">
            <v>0</v>
          </cell>
          <cell r="P1510">
            <v>0</v>
          </cell>
          <cell r="Q1510">
            <v>0</v>
          </cell>
        </row>
        <row r="1511">
          <cell r="B1511">
            <v>203062396</v>
          </cell>
          <cell r="C1511" t="str">
            <v>أنظمة</v>
          </cell>
          <cell r="D1511" t="str">
            <v>المركز المالي</v>
          </cell>
          <cell r="E1511" t="str">
            <v>أصول متداولة</v>
          </cell>
          <cell r="F1511" t="str">
            <v>مصاريف مقدمة وأرصدة مدينة أخرى (بالصافي)</v>
          </cell>
          <cell r="G1511">
            <v>0</v>
          </cell>
          <cell r="H1511">
            <v>0</v>
          </cell>
          <cell r="I1511" t="str">
            <v>أصول متداولة</v>
          </cell>
          <cell r="J1511" t="str">
            <v>ذمم_ حسن ابراهيم حسان ابراهيم-4674</v>
          </cell>
          <cell r="K1511">
            <v>0</v>
          </cell>
          <cell r="L1511">
            <v>0</v>
          </cell>
          <cell r="M1511">
            <v>64291</v>
          </cell>
          <cell r="N1511">
            <v>64291</v>
          </cell>
          <cell r="O1511">
            <v>0</v>
          </cell>
          <cell r="P1511">
            <v>0</v>
          </cell>
          <cell r="Q1511">
            <v>0</v>
          </cell>
        </row>
        <row r="1512">
          <cell r="B1512">
            <v>203062397</v>
          </cell>
          <cell r="C1512" t="str">
            <v>أنظمة</v>
          </cell>
          <cell r="D1512" t="str">
            <v>المركز المالي</v>
          </cell>
          <cell r="E1512" t="str">
            <v>أصول متداولة</v>
          </cell>
          <cell r="F1512" t="str">
            <v>مصاريف مقدمة وأرصدة مدينة أخرى (بالصافي)</v>
          </cell>
          <cell r="G1512">
            <v>0</v>
          </cell>
          <cell r="H1512">
            <v>0</v>
          </cell>
          <cell r="I1512" t="str">
            <v>أصول متداولة</v>
          </cell>
          <cell r="J1512" t="str">
            <v>ذمم _ عمار سيف قائد العقيبي_1166</v>
          </cell>
          <cell r="K1512">
            <v>0</v>
          </cell>
          <cell r="L1512">
            <v>0</v>
          </cell>
          <cell r="M1512">
            <v>99234</v>
          </cell>
          <cell r="N1512">
            <v>99234</v>
          </cell>
          <cell r="O1512">
            <v>0</v>
          </cell>
          <cell r="P1512">
            <v>0</v>
          </cell>
          <cell r="Q1512">
            <v>0</v>
          </cell>
        </row>
        <row r="1513">
          <cell r="B1513">
            <v>203062398</v>
          </cell>
          <cell r="C1513" t="str">
            <v>أنظمة</v>
          </cell>
          <cell r="D1513" t="str">
            <v>المركز المالي</v>
          </cell>
          <cell r="E1513" t="str">
            <v>إلتزامات متداولة</v>
          </cell>
          <cell r="F1513" t="str">
            <v>مصاريف مستحقة وأرصدة دائنة أخرى</v>
          </cell>
          <cell r="G1513" t="str">
            <v>دائنون متنوعون</v>
          </cell>
          <cell r="H1513">
            <v>0</v>
          </cell>
          <cell r="I1513" t="str">
            <v>إلتزامات متداولة</v>
          </cell>
          <cell r="J1513" t="str">
            <v>ذمم _عبدالعزيز محمد حمادة عنيق _310</v>
          </cell>
          <cell r="K1513">
            <v>0</v>
          </cell>
          <cell r="L1513">
            <v>0</v>
          </cell>
          <cell r="M1513">
            <v>313908</v>
          </cell>
          <cell r="N1513">
            <v>313908</v>
          </cell>
          <cell r="O1513">
            <v>0</v>
          </cell>
          <cell r="P1513">
            <v>0</v>
          </cell>
          <cell r="Q1513">
            <v>0</v>
          </cell>
        </row>
        <row r="1514">
          <cell r="B1514">
            <v>203062399</v>
          </cell>
          <cell r="C1514" t="str">
            <v>أنظمة</v>
          </cell>
          <cell r="D1514" t="str">
            <v>المركز المالي</v>
          </cell>
          <cell r="E1514" t="str">
            <v>أصول متداولة</v>
          </cell>
          <cell r="F1514" t="str">
            <v>مصاريف مقدمة وأرصدة مدينة أخرى (بالصافي)</v>
          </cell>
          <cell r="G1514">
            <v>0</v>
          </cell>
          <cell r="H1514">
            <v>0</v>
          </cell>
          <cell r="I1514" t="str">
            <v>أصول متداولة</v>
          </cell>
          <cell r="J1514" t="str">
            <v>ذمم _ كومار افضل افضل محمود_1167</v>
          </cell>
          <cell r="K1514">
            <v>0</v>
          </cell>
          <cell r="L1514">
            <v>0</v>
          </cell>
          <cell r="M1514">
            <v>80207</v>
          </cell>
          <cell r="N1514">
            <v>80207</v>
          </cell>
          <cell r="O1514">
            <v>0</v>
          </cell>
          <cell r="P1514">
            <v>0</v>
          </cell>
          <cell r="Q1514">
            <v>0</v>
          </cell>
        </row>
        <row r="1515">
          <cell r="B1515">
            <v>203062400</v>
          </cell>
          <cell r="C1515" t="str">
            <v>أنظمة</v>
          </cell>
          <cell r="D1515" t="str">
            <v>المركز المالي</v>
          </cell>
          <cell r="E1515" t="str">
            <v>أصول متداولة</v>
          </cell>
          <cell r="F1515" t="str">
            <v>مصاريف مقدمة وأرصدة مدينة أخرى (بالصافي)</v>
          </cell>
          <cell r="G1515">
            <v>0</v>
          </cell>
          <cell r="H1515">
            <v>0</v>
          </cell>
          <cell r="I1515" t="str">
            <v>أصول متداولة</v>
          </cell>
          <cell r="J1515" t="str">
            <v>ذمم _مصطفي مليجي محمد المليجي _4662</v>
          </cell>
          <cell r="K1515">
            <v>0</v>
          </cell>
          <cell r="L1515">
            <v>0</v>
          </cell>
          <cell r="M1515">
            <v>25358</v>
          </cell>
          <cell r="N1515">
            <v>25358</v>
          </cell>
          <cell r="O1515">
            <v>0</v>
          </cell>
          <cell r="P1515">
            <v>0</v>
          </cell>
          <cell r="Q1515">
            <v>0</v>
          </cell>
        </row>
        <row r="1516">
          <cell r="B1516">
            <v>203062401</v>
          </cell>
          <cell r="C1516" t="str">
            <v>أنظمة</v>
          </cell>
          <cell r="D1516" t="str">
            <v>المركز المالي</v>
          </cell>
          <cell r="E1516" t="str">
            <v>أصول متداولة</v>
          </cell>
          <cell r="F1516" t="str">
            <v>مصاريف مقدمة وأرصدة مدينة أخرى (بالصافي)</v>
          </cell>
          <cell r="G1516">
            <v>0</v>
          </cell>
          <cell r="H1516">
            <v>0</v>
          </cell>
          <cell r="I1516" t="str">
            <v>أصول متداولة</v>
          </cell>
          <cell r="J1516" t="str">
            <v>ذمم _ ابو نصار _4679</v>
          </cell>
          <cell r="K1516">
            <v>0</v>
          </cell>
          <cell r="L1516">
            <v>0</v>
          </cell>
          <cell r="M1516">
            <v>15151</v>
          </cell>
          <cell r="N1516">
            <v>15151</v>
          </cell>
          <cell r="O1516">
            <v>0</v>
          </cell>
          <cell r="P1516">
            <v>0</v>
          </cell>
          <cell r="Q1516">
            <v>0</v>
          </cell>
        </row>
        <row r="1517">
          <cell r="B1517">
            <v>203062402</v>
          </cell>
          <cell r="C1517" t="str">
            <v>أنظمة</v>
          </cell>
          <cell r="D1517" t="str">
            <v>المركز المالي</v>
          </cell>
          <cell r="E1517" t="str">
            <v>أصول متداولة</v>
          </cell>
          <cell r="F1517" t="str">
            <v>مصاريف مقدمة وأرصدة مدينة أخرى (بالصافي)</v>
          </cell>
          <cell r="G1517">
            <v>0</v>
          </cell>
          <cell r="H1517">
            <v>0</v>
          </cell>
          <cell r="I1517" t="str">
            <v>أصول متداولة</v>
          </cell>
          <cell r="J1517" t="str">
            <v>ذمم _ عاصف شعيب _4680</v>
          </cell>
          <cell r="K1517">
            <v>0</v>
          </cell>
          <cell r="L1517">
            <v>0</v>
          </cell>
          <cell r="M1517">
            <v>15309</v>
          </cell>
          <cell r="N1517">
            <v>15309</v>
          </cell>
          <cell r="O1517">
            <v>0</v>
          </cell>
          <cell r="P1517">
            <v>0</v>
          </cell>
          <cell r="Q1517">
            <v>0</v>
          </cell>
        </row>
        <row r="1518">
          <cell r="B1518">
            <v>203062403</v>
          </cell>
          <cell r="C1518" t="str">
            <v>أنظمة</v>
          </cell>
          <cell r="D1518" t="str">
            <v>المركز المالي</v>
          </cell>
          <cell r="E1518" t="str">
            <v>أصول متداولة</v>
          </cell>
          <cell r="F1518" t="str">
            <v>مصاريف مقدمة وأرصدة مدينة أخرى (بالصافي)</v>
          </cell>
          <cell r="G1518">
            <v>0</v>
          </cell>
          <cell r="H1518">
            <v>0</v>
          </cell>
          <cell r="I1518" t="str">
            <v>أصول متداولة</v>
          </cell>
          <cell r="J1518" t="str">
            <v>ذمم_ شاهفاز عابد الحي _4681</v>
          </cell>
          <cell r="K1518">
            <v>0</v>
          </cell>
          <cell r="L1518">
            <v>0</v>
          </cell>
          <cell r="M1518">
            <v>15115</v>
          </cell>
          <cell r="N1518">
            <v>15115</v>
          </cell>
          <cell r="O1518">
            <v>0</v>
          </cell>
          <cell r="P1518">
            <v>0</v>
          </cell>
          <cell r="Q1518">
            <v>0</v>
          </cell>
        </row>
        <row r="1519">
          <cell r="B1519">
            <v>203062404</v>
          </cell>
          <cell r="C1519" t="str">
            <v>أنظمة</v>
          </cell>
          <cell r="D1519" t="str">
            <v>المركز المالي</v>
          </cell>
          <cell r="E1519" t="str">
            <v>أصول متداولة</v>
          </cell>
          <cell r="F1519" t="str">
            <v>مصاريف مقدمة وأرصدة مدينة أخرى (بالصافي)</v>
          </cell>
          <cell r="G1519">
            <v>0</v>
          </cell>
          <cell r="H1519">
            <v>0</v>
          </cell>
          <cell r="I1519" t="str">
            <v>أصول متداولة</v>
          </cell>
          <cell r="J1519" t="str">
            <v>ذمم_ياسر فاروق جمال الدين العادلي_1169</v>
          </cell>
          <cell r="K1519">
            <v>0</v>
          </cell>
          <cell r="L1519">
            <v>0</v>
          </cell>
          <cell r="M1519">
            <v>166431</v>
          </cell>
          <cell r="N1519">
            <v>166431</v>
          </cell>
          <cell r="O1519">
            <v>0</v>
          </cell>
          <cell r="P1519">
            <v>0</v>
          </cell>
          <cell r="Q1519">
            <v>0</v>
          </cell>
        </row>
        <row r="1520">
          <cell r="B1520">
            <v>203062405</v>
          </cell>
          <cell r="C1520" t="str">
            <v>أنظمة</v>
          </cell>
          <cell r="D1520" t="str">
            <v>المركز المالي</v>
          </cell>
          <cell r="E1520" t="str">
            <v>أصول متداولة</v>
          </cell>
          <cell r="F1520" t="str">
            <v>مصاريف مقدمة وأرصدة مدينة أخرى (بالصافي)</v>
          </cell>
          <cell r="G1520">
            <v>0</v>
          </cell>
          <cell r="H1520">
            <v>0</v>
          </cell>
          <cell r="I1520" t="str">
            <v>أصول متداولة</v>
          </cell>
          <cell r="J1520" t="str">
            <v>ذمم_محمد افتخار علم_1170</v>
          </cell>
          <cell r="K1520">
            <v>0</v>
          </cell>
          <cell r="L1520">
            <v>0</v>
          </cell>
          <cell r="M1520">
            <v>90834</v>
          </cell>
          <cell r="N1520">
            <v>90834</v>
          </cell>
          <cell r="O1520">
            <v>0</v>
          </cell>
          <cell r="P1520">
            <v>0</v>
          </cell>
          <cell r="Q1520">
            <v>0</v>
          </cell>
        </row>
        <row r="1521">
          <cell r="B1521">
            <v>203062406</v>
          </cell>
          <cell r="C1521" t="str">
            <v>أنظمة</v>
          </cell>
          <cell r="D1521" t="str">
            <v>المركز المالي</v>
          </cell>
          <cell r="E1521" t="str">
            <v>أصول متداولة</v>
          </cell>
          <cell r="F1521" t="str">
            <v>مصاريف مقدمة وأرصدة مدينة أخرى (بالصافي)</v>
          </cell>
          <cell r="G1521">
            <v>0</v>
          </cell>
          <cell r="H1521">
            <v>0</v>
          </cell>
          <cell r="I1521" t="str">
            <v>أصول متداولة</v>
          </cell>
          <cell r="J1521" t="str">
            <v>ذمم_سيديش سانجاي اتافالي_1171</v>
          </cell>
          <cell r="K1521">
            <v>0</v>
          </cell>
          <cell r="L1521">
            <v>0</v>
          </cell>
          <cell r="M1521">
            <v>31486</v>
          </cell>
          <cell r="N1521">
            <v>31486</v>
          </cell>
          <cell r="O1521">
            <v>0</v>
          </cell>
          <cell r="P1521">
            <v>0</v>
          </cell>
          <cell r="Q1521">
            <v>0</v>
          </cell>
        </row>
        <row r="1522">
          <cell r="B1522">
            <v>203062407</v>
          </cell>
          <cell r="C1522" t="str">
            <v>أنظمة</v>
          </cell>
          <cell r="D1522" t="str">
            <v>المركز المالي</v>
          </cell>
          <cell r="E1522" t="str">
            <v>أصول متداولة</v>
          </cell>
          <cell r="F1522" t="str">
            <v>مصاريف مقدمة وأرصدة مدينة أخرى (بالصافي)</v>
          </cell>
          <cell r="G1522">
            <v>0</v>
          </cell>
          <cell r="H1522">
            <v>0</v>
          </cell>
          <cell r="I1522" t="str">
            <v>أصول متداولة</v>
          </cell>
          <cell r="J1522" t="str">
            <v>ذمم_محمد  أفضل_4682</v>
          </cell>
          <cell r="K1522">
            <v>0</v>
          </cell>
          <cell r="L1522">
            <v>0</v>
          </cell>
          <cell r="M1522">
            <v>15517.5</v>
          </cell>
          <cell r="N1522">
            <v>15517.5</v>
          </cell>
          <cell r="O1522">
            <v>0</v>
          </cell>
          <cell r="P1522">
            <v>0</v>
          </cell>
          <cell r="Q1522">
            <v>0</v>
          </cell>
        </row>
        <row r="1523">
          <cell r="B1523">
            <v>203062408</v>
          </cell>
          <cell r="C1523" t="str">
            <v>أنظمة</v>
          </cell>
          <cell r="D1523" t="str">
            <v>المركز المالي</v>
          </cell>
          <cell r="E1523" t="str">
            <v>أصول متداولة</v>
          </cell>
          <cell r="F1523" t="str">
            <v>مصاريف مقدمة وأرصدة مدينة أخرى (بالصافي)</v>
          </cell>
          <cell r="G1523">
            <v>0</v>
          </cell>
          <cell r="H1523">
            <v>0</v>
          </cell>
          <cell r="I1523" t="str">
            <v>أصول متداولة</v>
          </cell>
          <cell r="J1523" t="str">
            <v>ذمم_محمد جواد_4683</v>
          </cell>
          <cell r="K1523">
            <v>0</v>
          </cell>
          <cell r="L1523">
            <v>0</v>
          </cell>
          <cell r="M1523">
            <v>11944</v>
          </cell>
          <cell r="N1523">
            <v>11944</v>
          </cell>
          <cell r="O1523">
            <v>0</v>
          </cell>
          <cell r="P1523">
            <v>0</v>
          </cell>
          <cell r="Q1523">
            <v>0</v>
          </cell>
        </row>
        <row r="1524">
          <cell r="B1524">
            <v>203062409</v>
          </cell>
          <cell r="C1524" t="str">
            <v>أنظمة</v>
          </cell>
          <cell r="D1524" t="str">
            <v>المركز المالي</v>
          </cell>
          <cell r="E1524" t="str">
            <v>أصول متداولة</v>
          </cell>
          <cell r="F1524" t="str">
            <v>مصاريف مقدمة وأرصدة مدينة أخرى (بالصافي)</v>
          </cell>
          <cell r="G1524">
            <v>0</v>
          </cell>
          <cell r="H1524">
            <v>0</v>
          </cell>
          <cell r="I1524" t="str">
            <v>أصول متداولة</v>
          </cell>
          <cell r="J1524" t="str">
            <v>ذمم_صبحي صديق علي_4684</v>
          </cell>
          <cell r="K1524">
            <v>0</v>
          </cell>
          <cell r="L1524">
            <v>0</v>
          </cell>
          <cell r="M1524">
            <v>11138</v>
          </cell>
          <cell r="N1524">
            <v>11138</v>
          </cell>
          <cell r="O1524">
            <v>0</v>
          </cell>
          <cell r="P1524">
            <v>0</v>
          </cell>
          <cell r="Q1524">
            <v>0</v>
          </cell>
        </row>
        <row r="1525">
          <cell r="B1525">
            <v>203062410</v>
          </cell>
          <cell r="C1525" t="str">
            <v>أنظمة</v>
          </cell>
          <cell r="D1525" t="str">
            <v>المركز المالي</v>
          </cell>
          <cell r="E1525" t="str">
            <v>أصول متداولة</v>
          </cell>
          <cell r="F1525" t="str">
            <v>مصاريف مقدمة وأرصدة مدينة أخرى (بالصافي)</v>
          </cell>
          <cell r="G1525">
            <v>0</v>
          </cell>
          <cell r="H1525">
            <v>0</v>
          </cell>
          <cell r="I1525" t="str">
            <v>أصول متداولة</v>
          </cell>
          <cell r="J1525" t="str">
            <v>ذمم_ايتواري اسلو_4685</v>
          </cell>
          <cell r="K1525">
            <v>0</v>
          </cell>
          <cell r="L1525">
            <v>0</v>
          </cell>
          <cell r="M1525">
            <v>11536.5</v>
          </cell>
          <cell r="N1525">
            <v>11536.5</v>
          </cell>
          <cell r="O1525">
            <v>0</v>
          </cell>
          <cell r="P1525">
            <v>0</v>
          </cell>
          <cell r="Q1525">
            <v>0</v>
          </cell>
        </row>
        <row r="1526">
          <cell r="B1526">
            <v>203062411</v>
          </cell>
          <cell r="C1526" t="str">
            <v>أنظمة</v>
          </cell>
          <cell r="D1526" t="str">
            <v>المركز المالي</v>
          </cell>
          <cell r="E1526" t="str">
            <v>أصول متداولة</v>
          </cell>
          <cell r="F1526" t="str">
            <v>مصاريف مقدمة وأرصدة مدينة أخرى (بالصافي)</v>
          </cell>
          <cell r="G1526">
            <v>0</v>
          </cell>
          <cell r="H1526">
            <v>0</v>
          </cell>
          <cell r="I1526" t="str">
            <v>أصول متداولة</v>
          </cell>
          <cell r="J1526" t="str">
            <v>ذمم_افجال علم_4686</v>
          </cell>
          <cell r="K1526">
            <v>0</v>
          </cell>
          <cell r="L1526">
            <v>0</v>
          </cell>
          <cell r="M1526">
            <v>10927</v>
          </cell>
          <cell r="N1526">
            <v>10927</v>
          </cell>
          <cell r="O1526">
            <v>0</v>
          </cell>
          <cell r="P1526">
            <v>0</v>
          </cell>
          <cell r="Q1526">
            <v>0</v>
          </cell>
        </row>
        <row r="1527">
          <cell r="B1527">
            <v>203062412</v>
          </cell>
          <cell r="C1527" t="str">
            <v>أنظمة</v>
          </cell>
          <cell r="D1527" t="str">
            <v>المركز المالي</v>
          </cell>
          <cell r="E1527" t="str">
            <v>أصول متداولة</v>
          </cell>
          <cell r="F1527" t="str">
            <v>مصاريف مقدمة وأرصدة مدينة أخرى (بالصافي)</v>
          </cell>
          <cell r="G1527">
            <v>0</v>
          </cell>
          <cell r="H1527">
            <v>0</v>
          </cell>
          <cell r="I1527" t="str">
            <v>أصول متداولة</v>
          </cell>
          <cell r="J1527" t="str">
            <v>ذمم_تبريج علم_4687</v>
          </cell>
          <cell r="K1527">
            <v>0</v>
          </cell>
          <cell r="L1527">
            <v>0</v>
          </cell>
          <cell r="M1527">
            <v>11789.5</v>
          </cell>
          <cell r="N1527">
            <v>11789.5</v>
          </cell>
          <cell r="O1527">
            <v>0</v>
          </cell>
          <cell r="P1527">
            <v>0</v>
          </cell>
          <cell r="Q1527">
            <v>0</v>
          </cell>
        </row>
        <row r="1528">
          <cell r="B1528">
            <v>203062413</v>
          </cell>
          <cell r="C1528" t="str">
            <v>أنظمة</v>
          </cell>
          <cell r="D1528" t="str">
            <v>المركز المالي</v>
          </cell>
          <cell r="E1528" t="str">
            <v>أصول متداولة</v>
          </cell>
          <cell r="F1528" t="str">
            <v>مصاريف مقدمة وأرصدة مدينة أخرى (بالصافي)</v>
          </cell>
          <cell r="G1528">
            <v>0</v>
          </cell>
          <cell r="H1528">
            <v>0</v>
          </cell>
          <cell r="I1528" t="str">
            <v>أصول متداولة</v>
          </cell>
          <cell r="J1528" t="str">
            <v>ذمم_محمد مياجان_4688</v>
          </cell>
          <cell r="K1528">
            <v>0</v>
          </cell>
          <cell r="L1528">
            <v>0</v>
          </cell>
          <cell r="M1528">
            <v>10911.5</v>
          </cell>
          <cell r="N1528">
            <v>10911.5</v>
          </cell>
          <cell r="O1528">
            <v>0</v>
          </cell>
          <cell r="P1528">
            <v>0</v>
          </cell>
          <cell r="Q1528">
            <v>0</v>
          </cell>
        </row>
        <row r="1529">
          <cell r="B1529">
            <v>203062414</v>
          </cell>
          <cell r="C1529" t="str">
            <v>أنظمة</v>
          </cell>
          <cell r="D1529" t="str">
            <v>المركز المالي</v>
          </cell>
          <cell r="E1529" t="str">
            <v>أصول متداولة</v>
          </cell>
          <cell r="F1529" t="str">
            <v>مصاريف مقدمة وأرصدة مدينة أخرى (بالصافي)</v>
          </cell>
          <cell r="G1529">
            <v>0</v>
          </cell>
          <cell r="H1529">
            <v>0</v>
          </cell>
          <cell r="I1529" t="str">
            <v>أصول متداولة</v>
          </cell>
          <cell r="J1529" t="str">
            <v>ذمم_تيلاك باهاري_4689</v>
          </cell>
          <cell r="K1529">
            <v>0</v>
          </cell>
          <cell r="L1529">
            <v>0</v>
          </cell>
          <cell r="M1529">
            <v>12860</v>
          </cell>
          <cell r="N1529">
            <v>12860</v>
          </cell>
          <cell r="O1529">
            <v>0</v>
          </cell>
          <cell r="P1529">
            <v>0</v>
          </cell>
          <cell r="Q1529">
            <v>0</v>
          </cell>
        </row>
        <row r="1530">
          <cell r="B1530">
            <v>203062415</v>
          </cell>
          <cell r="C1530" t="str">
            <v>أنظمة</v>
          </cell>
          <cell r="D1530" t="str">
            <v>المركز المالي</v>
          </cell>
          <cell r="E1530" t="str">
            <v>أصول متداولة</v>
          </cell>
          <cell r="F1530" t="str">
            <v>مصاريف مقدمة وأرصدة مدينة أخرى (بالصافي)</v>
          </cell>
          <cell r="G1530">
            <v>0</v>
          </cell>
          <cell r="H1530">
            <v>0</v>
          </cell>
          <cell r="I1530" t="str">
            <v>أصول متداولة</v>
          </cell>
          <cell r="J1530" t="str">
            <v>ذمم_ألوج ملاح_4690</v>
          </cell>
          <cell r="K1530">
            <v>0</v>
          </cell>
          <cell r="L1530">
            <v>0</v>
          </cell>
          <cell r="M1530">
            <v>12025</v>
          </cell>
          <cell r="N1530">
            <v>12025</v>
          </cell>
          <cell r="O1530">
            <v>0</v>
          </cell>
          <cell r="P1530">
            <v>0</v>
          </cell>
          <cell r="Q1530">
            <v>0</v>
          </cell>
        </row>
        <row r="1531">
          <cell r="B1531">
            <v>203062416</v>
          </cell>
          <cell r="C1531" t="str">
            <v>أنظمة</v>
          </cell>
          <cell r="D1531" t="str">
            <v>المركز المالي</v>
          </cell>
          <cell r="E1531" t="str">
            <v>أصول متداولة</v>
          </cell>
          <cell r="F1531" t="str">
            <v>مصاريف مقدمة وأرصدة مدينة أخرى (بالصافي)</v>
          </cell>
          <cell r="G1531">
            <v>0</v>
          </cell>
          <cell r="H1531">
            <v>0</v>
          </cell>
          <cell r="I1531" t="str">
            <v>أصول متداولة</v>
          </cell>
          <cell r="J1531" t="str">
            <v>ذمم_كاملش ملاح_4691</v>
          </cell>
          <cell r="K1531">
            <v>0</v>
          </cell>
          <cell r="L1531">
            <v>0</v>
          </cell>
          <cell r="M1531">
            <v>12919</v>
          </cell>
          <cell r="N1531">
            <v>12919</v>
          </cell>
          <cell r="O1531">
            <v>0</v>
          </cell>
          <cell r="P1531">
            <v>0</v>
          </cell>
          <cell r="Q1531">
            <v>0</v>
          </cell>
        </row>
        <row r="1532">
          <cell r="B1532">
            <v>203062417</v>
          </cell>
          <cell r="C1532" t="str">
            <v>أنظمة</v>
          </cell>
          <cell r="D1532" t="str">
            <v>المركز المالي</v>
          </cell>
          <cell r="E1532" t="str">
            <v>أصول متداولة</v>
          </cell>
          <cell r="F1532" t="str">
            <v>مصاريف مقدمة وأرصدة مدينة أخرى (بالصافي)</v>
          </cell>
          <cell r="G1532">
            <v>0</v>
          </cell>
          <cell r="H1532">
            <v>0</v>
          </cell>
          <cell r="I1532" t="str">
            <v>أصول متداولة</v>
          </cell>
          <cell r="J1532" t="str">
            <v>ذمم_تيكا رام دانجي_4692</v>
          </cell>
          <cell r="K1532">
            <v>0</v>
          </cell>
          <cell r="L1532">
            <v>0</v>
          </cell>
          <cell r="M1532">
            <v>13285</v>
          </cell>
          <cell r="N1532">
            <v>13285</v>
          </cell>
          <cell r="O1532">
            <v>0</v>
          </cell>
          <cell r="P1532">
            <v>0</v>
          </cell>
          <cell r="Q1532">
            <v>0</v>
          </cell>
        </row>
        <row r="1533">
          <cell r="B1533">
            <v>203062418</v>
          </cell>
          <cell r="C1533" t="str">
            <v>أنظمة</v>
          </cell>
          <cell r="D1533" t="str">
            <v>المركز المالي</v>
          </cell>
          <cell r="E1533" t="str">
            <v>أصول متداولة</v>
          </cell>
          <cell r="F1533" t="str">
            <v>مصاريف مقدمة وأرصدة مدينة أخرى (بالصافي)</v>
          </cell>
          <cell r="G1533">
            <v>0</v>
          </cell>
          <cell r="H1533">
            <v>0</v>
          </cell>
          <cell r="I1533" t="str">
            <v>أصول متداولة</v>
          </cell>
          <cell r="J1533" t="str">
            <v>ذمم_ساتيانارايان ثارو_4693</v>
          </cell>
          <cell r="K1533">
            <v>0</v>
          </cell>
          <cell r="L1533">
            <v>0</v>
          </cell>
          <cell r="M1533">
            <v>13419</v>
          </cell>
          <cell r="N1533">
            <v>13419</v>
          </cell>
          <cell r="O1533">
            <v>0</v>
          </cell>
          <cell r="P1533">
            <v>0</v>
          </cell>
          <cell r="Q1533">
            <v>0</v>
          </cell>
        </row>
        <row r="1534">
          <cell r="B1534">
            <v>203062419</v>
          </cell>
          <cell r="C1534" t="str">
            <v>أنظمة</v>
          </cell>
          <cell r="D1534" t="str">
            <v>المركز المالي</v>
          </cell>
          <cell r="E1534" t="str">
            <v>أصول متداولة</v>
          </cell>
          <cell r="F1534" t="str">
            <v>مصاريف مقدمة وأرصدة مدينة أخرى (بالصافي)</v>
          </cell>
          <cell r="G1534">
            <v>0</v>
          </cell>
          <cell r="H1534">
            <v>0</v>
          </cell>
          <cell r="I1534" t="str">
            <v>أصول متداولة</v>
          </cell>
          <cell r="J1534" t="str">
            <v>ذمم_رامكوال ساه رونيار_4694</v>
          </cell>
          <cell r="K1534">
            <v>0</v>
          </cell>
          <cell r="L1534">
            <v>0</v>
          </cell>
          <cell r="M1534">
            <v>11930</v>
          </cell>
          <cell r="N1534">
            <v>11930</v>
          </cell>
          <cell r="O1534">
            <v>0</v>
          </cell>
          <cell r="P1534">
            <v>0</v>
          </cell>
          <cell r="Q1534">
            <v>0</v>
          </cell>
        </row>
        <row r="1535">
          <cell r="B1535">
            <v>203062420</v>
          </cell>
          <cell r="C1535" t="str">
            <v>أنظمة</v>
          </cell>
          <cell r="D1535" t="str">
            <v>المركز المالي</v>
          </cell>
          <cell r="E1535" t="str">
            <v>أصول متداولة</v>
          </cell>
          <cell r="F1535" t="str">
            <v>مصاريف مقدمة وأرصدة مدينة أخرى (بالصافي)</v>
          </cell>
          <cell r="G1535">
            <v>0</v>
          </cell>
          <cell r="H1535">
            <v>0</v>
          </cell>
          <cell r="I1535" t="str">
            <v>أصول متداولة</v>
          </cell>
          <cell r="J1535" t="str">
            <v>ذمم_هوم نات كاجمير_4695</v>
          </cell>
          <cell r="K1535">
            <v>0</v>
          </cell>
          <cell r="L1535">
            <v>0</v>
          </cell>
          <cell r="M1535">
            <v>13363</v>
          </cell>
          <cell r="N1535">
            <v>13363</v>
          </cell>
          <cell r="O1535">
            <v>0</v>
          </cell>
          <cell r="P1535">
            <v>0</v>
          </cell>
          <cell r="Q1535">
            <v>0</v>
          </cell>
        </row>
        <row r="1536">
          <cell r="B1536">
            <v>203062421</v>
          </cell>
          <cell r="C1536" t="str">
            <v>أنظمة</v>
          </cell>
          <cell r="D1536" t="str">
            <v>المركز المالي</v>
          </cell>
          <cell r="E1536" t="str">
            <v>أصول متداولة</v>
          </cell>
          <cell r="F1536" t="str">
            <v>مصاريف مقدمة وأرصدة مدينة أخرى (بالصافي)</v>
          </cell>
          <cell r="G1536">
            <v>0</v>
          </cell>
          <cell r="H1536">
            <v>0</v>
          </cell>
          <cell r="I1536" t="str">
            <v>أصول متداولة</v>
          </cell>
          <cell r="J1536" t="str">
            <v>ذمم_كادجا بهادور ثابا_4696</v>
          </cell>
          <cell r="K1536">
            <v>0</v>
          </cell>
          <cell r="L1536">
            <v>0</v>
          </cell>
          <cell r="M1536">
            <v>13228</v>
          </cell>
          <cell r="N1536">
            <v>13228</v>
          </cell>
          <cell r="O1536">
            <v>0</v>
          </cell>
          <cell r="P1536">
            <v>0</v>
          </cell>
          <cell r="Q1536">
            <v>0</v>
          </cell>
        </row>
        <row r="1537">
          <cell r="B1537">
            <v>203062422</v>
          </cell>
          <cell r="C1537" t="str">
            <v>أنظمة</v>
          </cell>
          <cell r="D1537" t="str">
            <v>المركز المالي</v>
          </cell>
          <cell r="E1537" t="str">
            <v>أصول متداولة</v>
          </cell>
          <cell r="F1537" t="str">
            <v>مصاريف مقدمة وأرصدة مدينة أخرى (بالصافي)</v>
          </cell>
          <cell r="G1537">
            <v>0</v>
          </cell>
          <cell r="H1537">
            <v>0</v>
          </cell>
          <cell r="I1537" t="str">
            <v>أصول متداولة</v>
          </cell>
          <cell r="J1537" t="str">
            <v>ذمم_لاكسمي براساد لاكاندري_4697</v>
          </cell>
          <cell r="K1537">
            <v>0</v>
          </cell>
          <cell r="L1537">
            <v>0</v>
          </cell>
          <cell r="M1537">
            <v>12327</v>
          </cell>
          <cell r="N1537">
            <v>12327</v>
          </cell>
          <cell r="O1537">
            <v>0</v>
          </cell>
          <cell r="P1537">
            <v>0</v>
          </cell>
          <cell r="Q1537">
            <v>0</v>
          </cell>
        </row>
        <row r="1538">
          <cell r="B1538">
            <v>203062423</v>
          </cell>
          <cell r="C1538" t="str">
            <v>أنظمة</v>
          </cell>
          <cell r="D1538" t="str">
            <v>المركز المالي</v>
          </cell>
          <cell r="E1538" t="str">
            <v>أصول متداولة</v>
          </cell>
          <cell r="F1538" t="str">
            <v>مصاريف مقدمة وأرصدة مدينة أخرى (بالصافي)</v>
          </cell>
          <cell r="G1538">
            <v>0</v>
          </cell>
          <cell r="H1538">
            <v>0</v>
          </cell>
          <cell r="I1538" t="str">
            <v>أصول متداولة</v>
          </cell>
          <cell r="J1538" t="str">
            <v>ذمم_بيد نارايان كاجمير_4698</v>
          </cell>
          <cell r="K1538">
            <v>0</v>
          </cell>
          <cell r="L1538">
            <v>0</v>
          </cell>
          <cell r="M1538">
            <v>12906</v>
          </cell>
          <cell r="N1538">
            <v>12906</v>
          </cell>
          <cell r="O1538">
            <v>0</v>
          </cell>
          <cell r="P1538">
            <v>0</v>
          </cell>
          <cell r="Q1538">
            <v>0</v>
          </cell>
        </row>
        <row r="1539">
          <cell r="B1539">
            <v>203062424</v>
          </cell>
          <cell r="C1539" t="str">
            <v>أنظمة</v>
          </cell>
          <cell r="D1539" t="str">
            <v>المركز المالي</v>
          </cell>
          <cell r="E1539" t="str">
            <v>أصول متداولة</v>
          </cell>
          <cell r="F1539" t="str">
            <v>مصاريف مقدمة وأرصدة مدينة أخرى (بالصافي)</v>
          </cell>
          <cell r="G1539">
            <v>0</v>
          </cell>
          <cell r="H1539">
            <v>0</v>
          </cell>
          <cell r="I1539" t="str">
            <v>أصول متداولة</v>
          </cell>
          <cell r="J1539" t="str">
            <v>ذمم_رامجيت ملاح_4699</v>
          </cell>
          <cell r="K1539">
            <v>0</v>
          </cell>
          <cell r="L1539">
            <v>0</v>
          </cell>
          <cell r="M1539">
            <v>12411</v>
          </cell>
          <cell r="N1539">
            <v>12411</v>
          </cell>
          <cell r="O1539">
            <v>0</v>
          </cell>
          <cell r="P1539">
            <v>0</v>
          </cell>
          <cell r="Q1539">
            <v>0</v>
          </cell>
        </row>
        <row r="1540">
          <cell r="B1540">
            <v>203062425</v>
          </cell>
          <cell r="C1540" t="str">
            <v>أنظمة</v>
          </cell>
          <cell r="D1540" t="str">
            <v>المركز المالي</v>
          </cell>
          <cell r="E1540" t="str">
            <v>أصول متداولة</v>
          </cell>
          <cell r="F1540" t="str">
            <v>مصاريف مقدمة وأرصدة مدينة أخرى (بالصافي)</v>
          </cell>
          <cell r="G1540">
            <v>0</v>
          </cell>
          <cell r="H1540">
            <v>0</v>
          </cell>
          <cell r="I1540" t="str">
            <v>أصول متداولة</v>
          </cell>
          <cell r="J1540" t="str">
            <v>ذمم_بانشرام ملاح_4700</v>
          </cell>
          <cell r="K1540">
            <v>0</v>
          </cell>
          <cell r="L1540">
            <v>0</v>
          </cell>
          <cell r="M1540">
            <v>12446</v>
          </cell>
          <cell r="N1540">
            <v>12446</v>
          </cell>
          <cell r="O1540">
            <v>0</v>
          </cell>
          <cell r="P1540">
            <v>0</v>
          </cell>
          <cell r="Q1540">
            <v>0</v>
          </cell>
        </row>
        <row r="1541">
          <cell r="B1541">
            <v>203062426</v>
          </cell>
          <cell r="C1541" t="str">
            <v>أنظمة</v>
          </cell>
          <cell r="D1541" t="str">
            <v>المركز المالي</v>
          </cell>
          <cell r="E1541" t="str">
            <v>أصول متداولة</v>
          </cell>
          <cell r="F1541" t="str">
            <v>مصاريف مقدمة وأرصدة مدينة أخرى (بالصافي)</v>
          </cell>
          <cell r="G1541">
            <v>0</v>
          </cell>
          <cell r="H1541">
            <v>0</v>
          </cell>
          <cell r="I1541" t="str">
            <v>أصول متداولة</v>
          </cell>
          <cell r="J1541" t="str">
            <v>ذمم_بابو ملاح_4701</v>
          </cell>
          <cell r="K1541">
            <v>0</v>
          </cell>
          <cell r="L1541">
            <v>0</v>
          </cell>
          <cell r="M1541">
            <v>12270</v>
          </cell>
          <cell r="N1541">
            <v>12270</v>
          </cell>
          <cell r="O1541">
            <v>0</v>
          </cell>
          <cell r="P1541">
            <v>0</v>
          </cell>
          <cell r="Q1541">
            <v>0</v>
          </cell>
        </row>
        <row r="1542">
          <cell r="B1542">
            <v>203062427</v>
          </cell>
          <cell r="C1542" t="str">
            <v>أنظمة</v>
          </cell>
          <cell r="D1542" t="str">
            <v>المركز المالي</v>
          </cell>
          <cell r="E1542" t="str">
            <v>أصول متداولة</v>
          </cell>
          <cell r="F1542" t="str">
            <v>مصاريف مقدمة وأرصدة مدينة أخرى (بالصافي)</v>
          </cell>
          <cell r="G1542">
            <v>0</v>
          </cell>
          <cell r="H1542">
            <v>0</v>
          </cell>
          <cell r="I1542" t="str">
            <v>أصول متداولة</v>
          </cell>
          <cell r="J1542" t="str">
            <v>ذمم_عمار الملاح_4702</v>
          </cell>
          <cell r="K1542">
            <v>0</v>
          </cell>
          <cell r="L1542">
            <v>0</v>
          </cell>
          <cell r="M1542">
            <v>12492</v>
          </cell>
          <cell r="N1542">
            <v>12492</v>
          </cell>
          <cell r="O1542">
            <v>0</v>
          </cell>
          <cell r="P1542">
            <v>0</v>
          </cell>
          <cell r="Q1542">
            <v>0</v>
          </cell>
        </row>
        <row r="1543">
          <cell r="B1543">
            <v>203062428</v>
          </cell>
          <cell r="C1543" t="str">
            <v>أنظمة</v>
          </cell>
          <cell r="D1543" t="str">
            <v>المركز المالي</v>
          </cell>
          <cell r="E1543" t="str">
            <v>أصول متداولة</v>
          </cell>
          <cell r="F1543" t="str">
            <v>مصاريف مقدمة وأرصدة مدينة أخرى (بالصافي)</v>
          </cell>
          <cell r="G1543">
            <v>0</v>
          </cell>
          <cell r="H1543">
            <v>0</v>
          </cell>
          <cell r="I1543" t="str">
            <v>أصول متداولة</v>
          </cell>
          <cell r="J1543" t="str">
            <v>ذمم_شاندرا لال وايبا_4703</v>
          </cell>
          <cell r="K1543">
            <v>0</v>
          </cell>
          <cell r="L1543">
            <v>0</v>
          </cell>
          <cell r="M1543">
            <v>12806</v>
          </cell>
          <cell r="N1543">
            <v>12806</v>
          </cell>
          <cell r="O1543">
            <v>0</v>
          </cell>
          <cell r="P1543">
            <v>0</v>
          </cell>
          <cell r="Q1543">
            <v>0</v>
          </cell>
        </row>
        <row r="1544">
          <cell r="B1544">
            <v>203062429</v>
          </cell>
          <cell r="C1544" t="str">
            <v>أنظمة</v>
          </cell>
          <cell r="D1544" t="str">
            <v>المركز المالي</v>
          </cell>
          <cell r="E1544" t="str">
            <v>أصول متداولة</v>
          </cell>
          <cell r="F1544" t="str">
            <v>مصاريف مقدمة وأرصدة مدينة أخرى (بالصافي)</v>
          </cell>
          <cell r="G1544">
            <v>0</v>
          </cell>
          <cell r="H1544">
            <v>0</v>
          </cell>
          <cell r="I1544" t="str">
            <v>أصول متداولة</v>
          </cell>
          <cell r="J1544" t="str">
            <v>ذمم_راتنا بهادور ثوكار_4704</v>
          </cell>
          <cell r="K1544">
            <v>0</v>
          </cell>
          <cell r="L1544">
            <v>0</v>
          </cell>
          <cell r="M1544">
            <v>12878</v>
          </cell>
          <cell r="N1544">
            <v>12878</v>
          </cell>
          <cell r="O1544">
            <v>0</v>
          </cell>
          <cell r="P1544">
            <v>0</v>
          </cell>
          <cell r="Q1544">
            <v>0</v>
          </cell>
        </row>
        <row r="1545">
          <cell r="B1545">
            <v>203062430</v>
          </cell>
          <cell r="C1545" t="str">
            <v>أنظمة</v>
          </cell>
          <cell r="D1545" t="str">
            <v>المركز المالي</v>
          </cell>
          <cell r="E1545" t="str">
            <v>أصول متداولة</v>
          </cell>
          <cell r="F1545" t="str">
            <v>مصاريف مقدمة وأرصدة مدينة أخرى (بالصافي)</v>
          </cell>
          <cell r="G1545">
            <v>0</v>
          </cell>
          <cell r="H1545">
            <v>0</v>
          </cell>
          <cell r="I1545" t="str">
            <v>أصول متداولة</v>
          </cell>
          <cell r="J1545" t="str">
            <v>ذمم_راج مان مقتان_4705</v>
          </cell>
          <cell r="K1545">
            <v>0</v>
          </cell>
          <cell r="L1545">
            <v>0</v>
          </cell>
          <cell r="M1545">
            <v>12771</v>
          </cell>
          <cell r="N1545">
            <v>12771</v>
          </cell>
          <cell r="O1545">
            <v>0</v>
          </cell>
          <cell r="P1545">
            <v>0</v>
          </cell>
          <cell r="Q1545">
            <v>0</v>
          </cell>
        </row>
        <row r="1546">
          <cell r="B1546">
            <v>203062431</v>
          </cell>
          <cell r="C1546" t="str">
            <v>أنظمة</v>
          </cell>
          <cell r="D1546" t="str">
            <v>المركز المالي</v>
          </cell>
          <cell r="E1546" t="str">
            <v>أصول متداولة</v>
          </cell>
          <cell r="F1546" t="str">
            <v>مصاريف مقدمة وأرصدة مدينة أخرى (بالصافي)</v>
          </cell>
          <cell r="G1546">
            <v>0</v>
          </cell>
          <cell r="H1546">
            <v>0</v>
          </cell>
          <cell r="I1546" t="str">
            <v>أصول متداولة</v>
          </cell>
          <cell r="J1546" t="str">
            <v>ذمم_مانوج سينغ_4706</v>
          </cell>
          <cell r="K1546">
            <v>0</v>
          </cell>
          <cell r="L1546">
            <v>0</v>
          </cell>
          <cell r="M1546">
            <v>12473</v>
          </cell>
          <cell r="N1546">
            <v>12473</v>
          </cell>
          <cell r="O1546">
            <v>0</v>
          </cell>
          <cell r="P1546">
            <v>0</v>
          </cell>
          <cell r="Q1546">
            <v>0</v>
          </cell>
        </row>
        <row r="1547">
          <cell r="B1547">
            <v>203062432</v>
          </cell>
          <cell r="C1547" t="str">
            <v>أنظمة</v>
          </cell>
          <cell r="D1547" t="str">
            <v>المركز المالي</v>
          </cell>
          <cell r="E1547" t="str">
            <v>أصول متداولة</v>
          </cell>
          <cell r="F1547" t="str">
            <v>مصاريف مقدمة وأرصدة مدينة أخرى (بالصافي)</v>
          </cell>
          <cell r="G1547">
            <v>0</v>
          </cell>
          <cell r="H1547">
            <v>0</v>
          </cell>
          <cell r="I1547" t="str">
            <v>أصول متداولة</v>
          </cell>
          <cell r="J1547" t="str">
            <v>ذمم_داسكندار ملاح_4707</v>
          </cell>
          <cell r="K1547">
            <v>0</v>
          </cell>
          <cell r="L1547">
            <v>0</v>
          </cell>
          <cell r="M1547">
            <v>12552</v>
          </cell>
          <cell r="N1547">
            <v>12552</v>
          </cell>
          <cell r="O1547">
            <v>0</v>
          </cell>
          <cell r="P1547">
            <v>0</v>
          </cell>
          <cell r="Q1547">
            <v>0</v>
          </cell>
        </row>
        <row r="1548">
          <cell r="B1548">
            <v>203062433</v>
          </cell>
          <cell r="C1548" t="str">
            <v>أنظمة</v>
          </cell>
          <cell r="D1548" t="str">
            <v>المركز المالي</v>
          </cell>
          <cell r="E1548" t="str">
            <v>أصول متداولة</v>
          </cell>
          <cell r="F1548" t="str">
            <v>مصاريف مقدمة وأرصدة مدينة أخرى (بالصافي)</v>
          </cell>
          <cell r="G1548">
            <v>0</v>
          </cell>
          <cell r="H1548">
            <v>0</v>
          </cell>
          <cell r="I1548" t="str">
            <v>أصول متداولة</v>
          </cell>
          <cell r="J1548" t="str">
            <v>ذمم_غوري شكار ملاح_4708</v>
          </cell>
          <cell r="K1548">
            <v>0</v>
          </cell>
          <cell r="L1548">
            <v>0</v>
          </cell>
          <cell r="M1548">
            <v>12844</v>
          </cell>
          <cell r="N1548">
            <v>12844</v>
          </cell>
          <cell r="O1548">
            <v>0</v>
          </cell>
          <cell r="P1548">
            <v>0</v>
          </cell>
          <cell r="Q1548">
            <v>0</v>
          </cell>
        </row>
        <row r="1549">
          <cell r="B1549">
            <v>203062434</v>
          </cell>
          <cell r="C1549" t="str">
            <v>أنظمة</v>
          </cell>
          <cell r="D1549" t="str">
            <v>المركز المالي</v>
          </cell>
          <cell r="E1549" t="str">
            <v>أصول متداولة</v>
          </cell>
          <cell r="F1549" t="str">
            <v>مصاريف مقدمة وأرصدة مدينة أخرى (بالصافي)</v>
          </cell>
          <cell r="G1549">
            <v>0</v>
          </cell>
          <cell r="H1549">
            <v>0</v>
          </cell>
          <cell r="I1549" t="str">
            <v>أصول متداولة</v>
          </cell>
          <cell r="J1549" t="str">
            <v>ذمم_جاي رام ملاح_4709</v>
          </cell>
          <cell r="K1549">
            <v>0</v>
          </cell>
          <cell r="L1549">
            <v>0</v>
          </cell>
          <cell r="M1549">
            <v>12525</v>
          </cell>
          <cell r="N1549">
            <v>12525</v>
          </cell>
          <cell r="O1549">
            <v>0</v>
          </cell>
          <cell r="P1549">
            <v>0</v>
          </cell>
          <cell r="Q1549">
            <v>0</v>
          </cell>
        </row>
        <row r="1550">
          <cell r="B1550">
            <v>203062435</v>
          </cell>
          <cell r="C1550" t="str">
            <v>أنظمة</v>
          </cell>
          <cell r="D1550" t="str">
            <v>المركز المالي</v>
          </cell>
          <cell r="E1550" t="str">
            <v>أصول متداولة</v>
          </cell>
          <cell r="F1550" t="str">
            <v>مصاريف مقدمة وأرصدة مدينة أخرى (بالصافي)</v>
          </cell>
          <cell r="G1550">
            <v>0</v>
          </cell>
          <cell r="H1550">
            <v>0</v>
          </cell>
          <cell r="I1550" t="str">
            <v>أصول متداولة</v>
          </cell>
          <cell r="J1550" t="str">
            <v>ذمم_دينيش لاكاندري_4710</v>
          </cell>
          <cell r="K1550">
            <v>0</v>
          </cell>
          <cell r="L1550">
            <v>0</v>
          </cell>
          <cell r="M1550">
            <v>13690</v>
          </cell>
          <cell r="N1550">
            <v>13690</v>
          </cell>
          <cell r="O1550">
            <v>0</v>
          </cell>
          <cell r="P1550">
            <v>0</v>
          </cell>
          <cell r="Q1550">
            <v>0</v>
          </cell>
        </row>
        <row r="1551">
          <cell r="B1551">
            <v>203062436</v>
          </cell>
          <cell r="C1551" t="str">
            <v>أنظمة</v>
          </cell>
          <cell r="D1551" t="str">
            <v>المركز المالي</v>
          </cell>
          <cell r="E1551" t="str">
            <v>أصول متداولة</v>
          </cell>
          <cell r="F1551" t="str">
            <v>مصاريف مقدمة وأرصدة مدينة أخرى (بالصافي)</v>
          </cell>
          <cell r="G1551">
            <v>0</v>
          </cell>
          <cell r="H1551">
            <v>0</v>
          </cell>
          <cell r="I1551" t="str">
            <v>أصول متداولة</v>
          </cell>
          <cell r="J1551" t="str">
            <v>ذمم_سوم لال تامانج_4711</v>
          </cell>
          <cell r="K1551">
            <v>0</v>
          </cell>
          <cell r="L1551">
            <v>0</v>
          </cell>
          <cell r="M1551">
            <v>14058</v>
          </cell>
          <cell r="N1551">
            <v>14058</v>
          </cell>
          <cell r="O1551">
            <v>0</v>
          </cell>
          <cell r="P1551">
            <v>0</v>
          </cell>
          <cell r="Q1551">
            <v>0</v>
          </cell>
        </row>
        <row r="1552">
          <cell r="B1552">
            <v>203062437</v>
          </cell>
          <cell r="C1552" t="str">
            <v>أنظمة</v>
          </cell>
          <cell r="D1552" t="str">
            <v>المركز المالي</v>
          </cell>
          <cell r="E1552" t="str">
            <v>أصول متداولة</v>
          </cell>
          <cell r="F1552" t="str">
            <v>مصاريف مقدمة وأرصدة مدينة أخرى (بالصافي)</v>
          </cell>
          <cell r="G1552">
            <v>0</v>
          </cell>
          <cell r="H1552">
            <v>0</v>
          </cell>
          <cell r="I1552" t="str">
            <v>أصول متداولة</v>
          </cell>
          <cell r="J1552" t="str">
            <v>ذمم_شوتلال ملاح_4712</v>
          </cell>
          <cell r="K1552">
            <v>0</v>
          </cell>
          <cell r="L1552">
            <v>0</v>
          </cell>
          <cell r="M1552">
            <v>13870</v>
          </cell>
          <cell r="N1552">
            <v>13870</v>
          </cell>
          <cell r="O1552">
            <v>0</v>
          </cell>
          <cell r="P1552">
            <v>0</v>
          </cell>
          <cell r="Q1552">
            <v>0</v>
          </cell>
        </row>
        <row r="1553">
          <cell r="B1553">
            <v>203062438</v>
          </cell>
          <cell r="C1553" t="str">
            <v>أنظمة</v>
          </cell>
          <cell r="D1553" t="str">
            <v>المركز المالي</v>
          </cell>
          <cell r="E1553" t="str">
            <v>أصول متداولة</v>
          </cell>
          <cell r="F1553" t="str">
            <v>مصاريف مقدمة وأرصدة مدينة أخرى (بالصافي)</v>
          </cell>
          <cell r="G1553">
            <v>0</v>
          </cell>
          <cell r="H1553">
            <v>0</v>
          </cell>
          <cell r="I1553" t="str">
            <v>أصول متداولة</v>
          </cell>
          <cell r="J1553" t="str">
            <v>ذمم_رامبهو ملاح_4713</v>
          </cell>
          <cell r="K1553">
            <v>0</v>
          </cell>
          <cell r="L1553">
            <v>0</v>
          </cell>
          <cell r="M1553">
            <v>13845</v>
          </cell>
          <cell r="N1553">
            <v>13845</v>
          </cell>
          <cell r="O1553">
            <v>0</v>
          </cell>
          <cell r="P1553">
            <v>0</v>
          </cell>
          <cell r="Q1553">
            <v>0</v>
          </cell>
        </row>
        <row r="1554">
          <cell r="B1554">
            <v>203062439</v>
          </cell>
          <cell r="C1554" t="str">
            <v>أنظمة</v>
          </cell>
          <cell r="D1554" t="str">
            <v>المركز المالي</v>
          </cell>
          <cell r="E1554" t="str">
            <v>أصول متداولة</v>
          </cell>
          <cell r="F1554" t="str">
            <v>مصاريف مقدمة وأرصدة مدينة أخرى (بالصافي)</v>
          </cell>
          <cell r="G1554">
            <v>0</v>
          </cell>
          <cell r="H1554">
            <v>0</v>
          </cell>
          <cell r="I1554" t="str">
            <v>أصول متداولة</v>
          </cell>
          <cell r="J1554" t="str">
            <v>ذمم _ نايف عطااللة العازمي _ المنصورة-3196</v>
          </cell>
          <cell r="K1554">
            <v>0</v>
          </cell>
          <cell r="L1554">
            <v>0</v>
          </cell>
          <cell r="M1554">
            <v>12000</v>
          </cell>
          <cell r="N1554">
            <v>12000</v>
          </cell>
          <cell r="O1554">
            <v>0</v>
          </cell>
          <cell r="P1554">
            <v>0</v>
          </cell>
          <cell r="Q1554">
            <v>0</v>
          </cell>
        </row>
        <row r="1555">
          <cell r="B1555">
            <v>203062440</v>
          </cell>
          <cell r="C1555" t="str">
            <v>أنظمة</v>
          </cell>
          <cell r="D1555" t="str">
            <v>المركز المالي</v>
          </cell>
          <cell r="E1555" t="str">
            <v>أصول متداولة</v>
          </cell>
          <cell r="F1555" t="str">
            <v>مصاريف مقدمة وأرصدة مدينة أخرى (بالصافي)</v>
          </cell>
          <cell r="G1555">
            <v>0</v>
          </cell>
          <cell r="H1555">
            <v>0</v>
          </cell>
          <cell r="I1555" t="str">
            <v>أصول متداولة</v>
          </cell>
          <cell r="J1555" t="str">
            <v>ذمم _ حصة العتيبي _ المنصورة-3197</v>
          </cell>
          <cell r="K1555">
            <v>0</v>
          </cell>
          <cell r="L1555">
            <v>0</v>
          </cell>
          <cell r="M1555">
            <v>13500</v>
          </cell>
          <cell r="N1555">
            <v>13500</v>
          </cell>
          <cell r="O1555">
            <v>0</v>
          </cell>
          <cell r="P1555">
            <v>0</v>
          </cell>
          <cell r="Q1555">
            <v>0</v>
          </cell>
        </row>
        <row r="1556">
          <cell r="B1556">
            <v>203062441</v>
          </cell>
          <cell r="C1556" t="str">
            <v>أنظمة</v>
          </cell>
          <cell r="D1556" t="str">
            <v>المركز المالي</v>
          </cell>
          <cell r="E1556" t="str">
            <v>أصول متداولة</v>
          </cell>
          <cell r="F1556" t="str">
            <v>مصاريف مقدمة وأرصدة مدينة أخرى (بالصافي)</v>
          </cell>
          <cell r="G1556">
            <v>0</v>
          </cell>
          <cell r="H1556">
            <v>0</v>
          </cell>
          <cell r="I1556" t="str">
            <v>أصول متداولة</v>
          </cell>
          <cell r="J1556" t="str">
            <v>ذمم _ رند محمد المعدي _ المنصورة-3198</v>
          </cell>
          <cell r="K1556">
            <v>0</v>
          </cell>
          <cell r="L1556">
            <v>0</v>
          </cell>
          <cell r="M1556">
            <v>12000</v>
          </cell>
          <cell r="N1556">
            <v>12000</v>
          </cell>
          <cell r="O1556">
            <v>0</v>
          </cell>
          <cell r="P1556">
            <v>0</v>
          </cell>
          <cell r="Q1556">
            <v>0</v>
          </cell>
        </row>
        <row r="1557">
          <cell r="B1557">
            <v>203062442</v>
          </cell>
          <cell r="C1557" t="str">
            <v>أنظمة</v>
          </cell>
          <cell r="D1557" t="str">
            <v>المركز المالي</v>
          </cell>
          <cell r="E1557" t="str">
            <v>أصول متداولة</v>
          </cell>
          <cell r="F1557" t="str">
            <v>مصاريف مقدمة وأرصدة مدينة أخرى (بالصافي)</v>
          </cell>
          <cell r="G1557">
            <v>0</v>
          </cell>
          <cell r="H1557">
            <v>0</v>
          </cell>
          <cell r="I1557" t="str">
            <v>أصول متداولة</v>
          </cell>
          <cell r="J1557" t="str">
            <v>ذمم _ حصة محمد مسفر السلمي _ المنصورة-3199</v>
          </cell>
          <cell r="K1557">
            <v>0</v>
          </cell>
          <cell r="L1557">
            <v>0</v>
          </cell>
          <cell r="M1557">
            <v>12000</v>
          </cell>
          <cell r="N1557">
            <v>12000</v>
          </cell>
          <cell r="O1557">
            <v>0</v>
          </cell>
          <cell r="P1557">
            <v>0</v>
          </cell>
          <cell r="Q1557">
            <v>0</v>
          </cell>
        </row>
        <row r="1558">
          <cell r="B1558">
            <v>203062443</v>
          </cell>
          <cell r="C1558" t="str">
            <v>أنظمة</v>
          </cell>
          <cell r="D1558" t="str">
            <v>المركز المالي</v>
          </cell>
          <cell r="E1558" t="str">
            <v>إلتزامات متداولة</v>
          </cell>
          <cell r="F1558" t="str">
            <v>مصاريف مستحقة وأرصدة دائنة أخرى</v>
          </cell>
          <cell r="G1558" t="str">
            <v>دائنون متنوعون</v>
          </cell>
          <cell r="H1558">
            <v>0</v>
          </cell>
          <cell r="I1558" t="str">
            <v>إلتزامات متداولة</v>
          </cell>
          <cell r="J1558" t="str">
            <v>ذمم _ محمد صلاح عدلان ابراهيم _ 4678</v>
          </cell>
          <cell r="K1558">
            <v>0</v>
          </cell>
          <cell r="L1558">
            <v>0</v>
          </cell>
          <cell r="M1558">
            <v>62890.62</v>
          </cell>
          <cell r="N1558">
            <v>62890.62</v>
          </cell>
          <cell r="O1558">
            <v>0</v>
          </cell>
          <cell r="P1558">
            <v>0</v>
          </cell>
          <cell r="Q1558">
            <v>0</v>
          </cell>
        </row>
        <row r="1559">
          <cell r="B1559">
            <v>203062444</v>
          </cell>
          <cell r="C1559" t="str">
            <v>أنظمة</v>
          </cell>
          <cell r="D1559" t="str">
            <v>المركز المالي</v>
          </cell>
          <cell r="E1559" t="str">
            <v>أصول متداولة</v>
          </cell>
          <cell r="F1559" t="str">
            <v>مصاريف مقدمة وأرصدة مدينة أخرى (بالصافي)</v>
          </cell>
          <cell r="G1559">
            <v>0</v>
          </cell>
          <cell r="H1559">
            <v>0</v>
          </cell>
          <cell r="I1559" t="str">
            <v>أصول متداولة</v>
          </cell>
          <cell r="J1559" t="str">
            <v>ذمم _محمد فاروق مياة _ 4716</v>
          </cell>
          <cell r="K1559">
            <v>0</v>
          </cell>
          <cell r="L1559">
            <v>0</v>
          </cell>
          <cell r="M1559">
            <v>12405.5</v>
          </cell>
          <cell r="N1559">
            <v>12405.5</v>
          </cell>
          <cell r="O1559">
            <v>0</v>
          </cell>
          <cell r="P1559">
            <v>0</v>
          </cell>
          <cell r="Q1559">
            <v>0</v>
          </cell>
        </row>
        <row r="1560">
          <cell r="B1560">
            <v>203062445</v>
          </cell>
          <cell r="C1560" t="str">
            <v>أنظمة</v>
          </cell>
          <cell r="D1560" t="str">
            <v>المركز المالي</v>
          </cell>
          <cell r="E1560" t="str">
            <v>أصول متداولة</v>
          </cell>
          <cell r="F1560" t="str">
            <v>مصاريف مقدمة وأرصدة مدينة أخرى (بالصافي)</v>
          </cell>
          <cell r="G1560">
            <v>0</v>
          </cell>
          <cell r="H1560">
            <v>0</v>
          </cell>
          <cell r="I1560" t="str">
            <v>أصول متداولة</v>
          </cell>
          <cell r="J1560" t="str">
            <v>ذمم _ محمود سميح محمد الشاذلي  _ 4715</v>
          </cell>
          <cell r="K1560">
            <v>0</v>
          </cell>
          <cell r="L1560">
            <v>0</v>
          </cell>
          <cell r="M1560">
            <v>19044</v>
          </cell>
          <cell r="N1560">
            <v>19044</v>
          </cell>
          <cell r="O1560">
            <v>0</v>
          </cell>
          <cell r="P1560">
            <v>0</v>
          </cell>
          <cell r="Q1560">
            <v>0</v>
          </cell>
        </row>
        <row r="1561">
          <cell r="B1561">
            <v>203062446</v>
          </cell>
          <cell r="C1561" t="str">
            <v>أنظمة</v>
          </cell>
          <cell r="D1561" t="str">
            <v>المركز المالي</v>
          </cell>
          <cell r="E1561" t="str">
            <v>أصول متداولة</v>
          </cell>
          <cell r="F1561" t="str">
            <v>مصاريف مقدمة وأرصدة مدينة أخرى (بالصافي)</v>
          </cell>
          <cell r="G1561">
            <v>0</v>
          </cell>
          <cell r="H1561">
            <v>0</v>
          </cell>
          <cell r="I1561" t="str">
            <v>أصول متداولة</v>
          </cell>
          <cell r="J1561" t="str">
            <v>ذمم _ شاة جيبيل اسلام _ 4717</v>
          </cell>
          <cell r="K1561">
            <v>0</v>
          </cell>
          <cell r="L1561">
            <v>0</v>
          </cell>
          <cell r="M1561">
            <v>12343</v>
          </cell>
          <cell r="N1561">
            <v>12343</v>
          </cell>
          <cell r="O1561">
            <v>0</v>
          </cell>
          <cell r="P1561">
            <v>0</v>
          </cell>
          <cell r="Q1561">
            <v>0</v>
          </cell>
        </row>
        <row r="1562">
          <cell r="B1562">
            <v>203062447</v>
          </cell>
          <cell r="C1562" t="str">
            <v>أنظمة</v>
          </cell>
          <cell r="D1562" t="str">
            <v>المركز المالي</v>
          </cell>
          <cell r="E1562" t="str">
            <v>أصول متداولة</v>
          </cell>
          <cell r="F1562" t="str">
            <v>مصاريف مقدمة وأرصدة مدينة أخرى (بالصافي)</v>
          </cell>
          <cell r="G1562">
            <v>0</v>
          </cell>
          <cell r="H1562">
            <v>0</v>
          </cell>
          <cell r="I1562" t="str">
            <v>أصول متداولة</v>
          </cell>
          <cell r="J1562" t="str">
            <v>ذمم _ محمد راسل برود هاني _ 4718</v>
          </cell>
          <cell r="K1562">
            <v>0</v>
          </cell>
          <cell r="L1562">
            <v>0</v>
          </cell>
          <cell r="M1562">
            <v>12278</v>
          </cell>
          <cell r="N1562">
            <v>12278</v>
          </cell>
          <cell r="O1562">
            <v>0</v>
          </cell>
          <cell r="P1562">
            <v>0</v>
          </cell>
          <cell r="Q1562">
            <v>0</v>
          </cell>
        </row>
        <row r="1563">
          <cell r="B1563">
            <v>203062448</v>
          </cell>
          <cell r="C1563" t="str">
            <v>أنظمة</v>
          </cell>
          <cell r="D1563" t="str">
            <v>المركز المالي</v>
          </cell>
          <cell r="E1563" t="str">
            <v>أصول متداولة</v>
          </cell>
          <cell r="F1563" t="str">
            <v>مصاريف مقدمة وأرصدة مدينة أخرى (بالصافي)</v>
          </cell>
          <cell r="G1563">
            <v>0</v>
          </cell>
          <cell r="H1563">
            <v>0</v>
          </cell>
          <cell r="I1563" t="str">
            <v>أصول متداولة</v>
          </cell>
          <cell r="J1563" t="str">
            <v>ذمم _ محمود عبداللة احمد شعبان _ 4723</v>
          </cell>
          <cell r="K1563">
            <v>0</v>
          </cell>
          <cell r="L1563">
            <v>0</v>
          </cell>
          <cell r="M1563">
            <v>28255</v>
          </cell>
          <cell r="N1563">
            <v>28255</v>
          </cell>
          <cell r="O1563">
            <v>0</v>
          </cell>
          <cell r="P1563">
            <v>0</v>
          </cell>
          <cell r="Q1563">
            <v>0</v>
          </cell>
        </row>
        <row r="1564">
          <cell r="B1564">
            <v>203062449</v>
          </cell>
          <cell r="C1564" t="str">
            <v>أنظمة</v>
          </cell>
          <cell r="D1564" t="str">
            <v>المركز المالي</v>
          </cell>
          <cell r="E1564" t="str">
            <v>أصول متداولة</v>
          </cell>
          <cell r="F1564" t="str">
            <v>مصاريف مقدمة وأرصدة مدينة أخرى (بالصافي)</v>
          </cell>
          <cell r="G1564">
            <v>0</v>
          </cell>
          <cell r="H1564">
            <v>0</v>
          </cell>
          <cell r="I1564" t="str">
            <v>أصول متداولة</v>
          </cell>
          <cell r="J1564" t="str">
            <v>ذمم _ رضا عبدالنبي احمد فريج _ 4719</v>
          </cell>
          <cell r="K1564">
            <v>0</v>
          </cell>
          <cell r="L1564">
            <v>0</v>
          </cell>
          <cell r="M1564">
            <v>31927</v>
          </cell>
          <cell r="N1564">
            <v>31927</v>
          </cell>
          <cell r="O1564">
            <v>0</v>
          </cell>
          <cell r="P1564">
            <v>0</v>
          </cell>
          <cell r="Q1564">
            <v>0</v>
          </cell>
        </row>
        <row r="1565">
          <cell r="B1565">
            <v>203062450</v>
          </cell>
          <cell r="C1565" t="str">
            <v>أنظمة</v>
          </cell>
          <cell r="D1565" t="str">
            <v>المركز المالي</v>
          </cell>
          <cell r="E1565" t="str">
            <v>أصول متداولة</v>
          </cell>
          <cell r="F1565" t="str">
            <v>مصاريف مقدمة وأرصدة مدينة أخرى (بالصافي)</v>
          </cell>
          <cell r="G1565">
            <v>0</v>
          </cell>
          <cell r="H1565">
            <v>0</v>
          </cell>
          <cell r="I1565" t="str">
            <v>أصول متداولة</v>
          </cell>
          <cell r="J1565" t="str">
            <v>ذمم _ فاروق خان محمد عمر _ 4725</v>
          </cell>
          <cell r="K1565">
            <v>0</v>
          </cell>
          <cell r="L1565">
            <v>0</v>
          </cell>
          <cell r="M1565">
            <v>13376.5</v>
          </cell>
          <cell r="N1565">
            <v>13376.5</v>
          </cell>
          <cell r="O1565">
            <v>0</v>
          </cell>
          <cell r="P1565">
            <v>0</v>
          </cell>
          <cell r="Q1565">
            <v>0</v>
          </cell>
        </row>
        <row r="1566">
          <cell r="B1566">
            <v>203062451</v>
          </cell>
          <cell r="C1566" t="str">
            <v>أنظمة</v>
          </cell>
          <cell r="D1566" t="str">
            <v>المركز المالي</v>
          </cell>
          <cell r="E1566" t="str">
            <v>أصول متداولة</v>
          </cell>
          <cell r="F1566" t="str">
            <v>مصاريف مقدمة وأرصدة مدينة أخرى (بالصافي)</v>
          </cell>
          <cell r="G1566">
            <v>0</v>
          </cell>
          <cell r="H1566">
            <v>0</v>
          </cell>
          <cell r="I1566" t="str">
            <v>أصول متداولة</v>
          </cell>
          <cell r="J1566" t="str">
            <v>ذمم _ عطاء الرحمن شعيب _ 4726</v>
          </cell>
          <cell r="K1566">
            <v>0</v>
          </cell>
          <cell r="L1566">
            <v>0</v>
          </cell>
          <cell r="M1566">
            <v>10121.5</v>
          </cell>
          <cell r="N1566">
            <v>10121.5</v>
          </cell>
          <cell r="O1566">
            <v>0</v>
          </cell>
          <cell r="P1566">
            <v>0</v>
          </cell>
          <cell r="Q1566">
            <v>0</v>
          </cell>
        </row>
        <row r="1567">
          <cell r="B1567">
            <v>203062452</v>
          </cell>
          <cell r="C1567" t="str">
            <v>أنظمة</v>
          </cell>
          <cell r="D1567" t="str">
            <v>المركز المالي</v>
          </cell>
          <cell r="E1567" t="str">
            <v>أصول متداولة</v>
          </cell>
          <cell r="F1567" t="str">
            <v>مصاريف مقدمة وأرصدة مدينة أخرى (بالصافي)</v>
          </cell>
          <cell r="G1567">
            <v>0</v>
          </cell>
          <cell r="H1567">
            <v>0</v>
          </cell>
          <cell r="I1567" t="str">
            <v>أصول متداولة</v>
          </cell>
          <cell r="J1567" t="str">
            <v>ذمم _ منيب احمد مالك _ 4727</v>
          </cell>
          <cell r="K1567">
            <v>0</v>
          </cell>
          <cell r="L1567">
            <v>0</v>
          </cell>
          <cell r="M1567">
            <v>12112.5</v>
          </cell>
          <cell r="N1567">
            <v>12112.5</v>
          </cell>
          <cell r="O1567">
            <v>0</v>
          </cell>
          <cell r="P1567">
            <v>0</v>
          </cell>
          <cell r="Q1567">
            <v>0</v>
          </cell>
        </row>
        <row r="1568">
          <cell r="B1568">
            <v>203062453</v>
          </cell>
          <cell r="C1568" t="str">
            <v>أنظمة</v>
          </cell>
          <cell r="D1568" t="str">
            <v>المركز المالي</v>
          </cell>
          <cell r="E1568" t="str">
            <v>أصول متداولة</v>
          </cell>
          <cell r="F1568" t="str">
            <v>مصاريف مقدمة وأرصدة مدينة أخرى (بالصافي)</v>
          </cell>
          <cell r="G1568">
            <v>0</v>
          </cell>
          <cell r="H1568">
            <v>0</v>
          </cell>
          <cell r="I1568" t="str">
            <v>أصول متداولة</v>
          </cell>
          <cell r="J1568" t="str">
            <v>ذمم _ محمد ياسين زمان _ 4728</v>
          </cell>
          <cell r="K1568">
            <v>0</v>
          </cell>
          <cell r="L1568">
            <v>0</v>
          </cell>
          <cell r="M1568">
            <v>11434.5</v>
          </cell>
          <cell r="N1568">
            <v>11434.5</v>
          </cell>
          <cell r="O1568">
            <v>0</v>
          </cell>
          <cell r="P1568">
            <v>0</v>
          </cell>
          <cell r="Q1568">
            <v>0</v>
          </cell>
        </row>
        <row r="1569">
          <cell r="B1569">
            <v>203062454</v>
          </cell>
          <cell r="C1569" t="str">
            <v>أنظمة</v>
          </cell>
          <cell r="D1569" t="str">
            <v>المركز المالي</v>
          </cell>
          <cell r="E1569" t="str">
            <v>أصول متداولة</v>
          </cell>
          <cell r="F1569" t="str">
            <v>مصاريف مقدمة وأرصدة مدينة أخرى (بالصافي)</v>
          </cell>
          <cell r="G1569">
            <v>0</v>
          </cell>
          <cell r="H1569">
            <v>0</v>
          </cell>
          <cell r="I1569" t="str">
            <v>أصول متداولة</v>
          </cell>
          <cell r="J1569" t="str">
            <v>ذمم _ شجات حسين بشير_ 4729</v>
          </cell>
          <cell r="K1569">
            <v>0</v>
          </cell>
          <cell r="L1569">
            <v>0</v>
          </cell>
          <cell r="M1569">
            <v>10874.5</v>
          </cell>
          <cell r="N1569">
            <v>10874.5</v>
          </cell>
          <cell r="O1569">
            <v>0</v>
          </cell>
          <cell r="P1569">
            <v>0</v>
          </cell>
          <cell r="Q1569">
            <v>0</v>
          </cell>
        </row>
        <row r="1570">
          <cell r="B1570">
            <v>203062455</v>
          </cell>
          <cell r="C1570" t="str">
            <v>أنظمة</v>
          </cell>
          <cell r="D1570" t="str">
            <v>المركز المالي</v>
          </cell>
          <cell r="E1570" t="str">
            <v>أصول متداولة</v>
          </cell>
          <cell r="F1570" t="str">
            <v>مصاريف مقدمة وأرصدة مدينة أخرى (بالصافي)</v>
          </cell>
          <cell r="G1570">
            <v>0</v>
          </cell>
          <cell r="H1570">
            <v>0</v>
          </cell>
          <cell r="I1570" t="str">
            <v>أصول متداولة</v>
          </cell>
          <cell r="J1570" t="str">
            <v>ذمم _ فضل كريم عبدالوكيل 4730</v>
          </cell>
          <cell r="K1570">
            <v>0</v>
          </cell>
          <cell r="L1570">
            <v>0</v>
          </cell>
          <cell r="M1570">
            <v>13899</v>
          </cell>
          <cell r="N1570">
            <v>13899</v>
          </cell>
          <cell r="O1570">
            <v>0</v>
          </cell>
          <cell r="P1570">
            <v>0</v>
          </cell>
          <cell r="Q1570">
            <v>0</v>
          </cell>
        </row>
        <row r="1571">
          <cell r="B1571">
            <v>203062456</v>
          </cell>
          <cell r="C1571" t="str">
            <v>أنظمة</v>
          </cell>
          <cell r="D1571" t="str">
            <v>المركز المالي</v>
          </cell>
          <cell r="E1571" t="str">
            <v>أصول متداولة</v>
          </cell>
          <cell r="F1571" t="str">
            <v>مصاريف مقدمة وأرصدة مدينة أخرى (بالصافي)</v>
          </cell>
          <cell r="G1571">
            <v>0</v>
          </cell>
          <cell r="H1571">
            <v>0</v>
          </cell>
          <cell r="I1571" t="str">
            <v>أصول متداولة</v>
          </cell>
          <cell r="J1571" t="str">
            <v>ذمم _ محمد شفيق محمد مسكين _4731</v>
          </cell>
          <cell r="K1571">
            <v>0</v>
          </cell>
          <cell r="L1571">
            <v>0</v>
          </cell>
          <cell r="M1571">
            <v>12938.5</v>
          </cell>
          <cell r="N1571">
            <v>12938.5</v>
          </cell>
          <cell r="O1571">
            <v>0</v>
          </cell>
          <cell r="P1571">
            <v>0</v>
          </cell>
          <cell r="Q1571">
            <v>0</v>
          </cell>
        </row>
        <row r="1572">
          <cell r="B1572">
            <v>203062457</v>
          </cell>
          <cell r="C1572" t="str">
            <v>أنظمة</v>
          </cell>
          <cell r="D1572" t="str">
            <v>المركز المالي</v>
          </cell>
          <cell r="E1572" t="str">
            <v>أصول متداولة</v>
          </cell>
          <cell r="F1572" t="str">
            <v>مصاريف مقدمة وأرصدة مدينة أخرى (بالصافي)</v>
          </cell>
          <cell r="G1572">
            <v>0</v>
          </cell>
          <cell r="H1572">
            <v>0</v>
          </cell>
          <cell r="I1572" t="str">
            <v>أصول متداولة</v>
          </cell>
          <cell r="J1572" t="str">
            <v>ذمم _ محمد حياة شيرين _4732</v>
          </cell>
          <cell r="K1572">
            <v>0</v>
          </cell>
          <cell r="L1572">
            <v>0</v>
          </cell>
          <cell r="M1572">
            <v>12803.5</v>
          </cell>
          <cell r="N1572">
            <v>12803.5</v>
          </cell>
          <cell r="O1572">
            <v>0</v>
          </cell>
          <cell r="P1572">
            <v>0</v>
          </cell>
          <cell r="Q1572">
            <v>0</v>
          </cell>
        </row>
        <row r="1573">
          <cell r="B1573">
            <v>203062458</v>
          </cell>
          <cell r="C1573" t="str">
            <v>أنظمة</v>
          </cell>
          <cell r="D1573" t="str">
            <v>المركز المالي</v>
          </cell>
          <cell r="E1573" t="str">
            <v>أصول متداولة</v>
          </cell>
          <cell r="F1573" t="str">
            <v>مصاريف مقدمة وأرصدة مدينة أخرى (بالصافي)</v>
          </cell>
          <cell r="G1573">
            <v>0</v>
          </cell>
          <cell r="H1573">
            <v>0</v>
          </cell>
          <cell r="I1573" t="str">
            <v>أصول متداولة</v>
          </cell>
          <cell r="J1573" t="str">
            <v>ذمم _ محمد بشار محمد سعيد_1168</v>
          </cell>
          <cell r="K1573">
            <v>0</v>
          </cell>
          <cell r="L1573">
            <v>0</v>
          </cell>
          <cell r="M1573">
            <v>25651</v>
          </cell>
          <cell r="N1573">
            <v>25651</v>
          </cell>
          <cell r="O1573">
            <v>0</v>
          </cell>
          <cell r="P1573">
            <v>0</v>
          </cell>
          <cell r="Q1573">
            <v>0</v>
          </cell>
        </row>
        <row r="1574">
          <cell r="B1574">
            <v>203062459</v>
          </cell>
          <cell r="C1574" t="str">
            <v>أنظمة</v>
          </cell>
          <cell r="D1574" t="str">
            <v>المركز المالي</v>
          </cell>
          <cell r="E1574" t="str">
            <v>أصول متداولة</v>
          </cell>
          <cell r="F1574" t="str">
            <v>مصاريف مقدمة وأرصدة مدينة أخرى (بالصافي)</v>
          </cell>
          <cell r="G1574">
            <v>0</v>
          </cell>
          <cell r="H1574">
            <v>0</v>
          </cell>
          <cell r="I1574" t="str">
            <v>أصول متداولة</v>
          </cell>
          <cell r="J1574" t="str">
            <v>ذمم _ سيد عبدالظهير محمد _ 4744</v>
          </cell>
          <cell r="K1574">
            <v>0</v>
          </cell>
          <cell r="L1574">
            <v>0</v>
          </cell>
          <cell r="M1574">
            <v>37213</v>
          </cell>
          <cell r="N1574">
            <v>37213</v>
          </cell>
          <cell r="O1574">
            <v>0</v>
          </cell>
          <cell r="P1574">
            <v>0</v>
          </cell>
          <cell r="Q1574">
            <v>0</v>
          </cell>
        </row>
        <row r="1575">
          <cell r="B1575">
            <v>203062460</v>
          </cell>
          <cell r="C1575" t="str">
            <v>أنظمة</v>
          </cell>
          <cell r="D1575" t="str">
            <v>المركز المالي</v>
          </cell>
          <cell r="E1575" t="str">
            <v>أصول متداولة</v>
          </cell>
          <cell r="F1575" t="str">
            <v>مصاريف مقدمة وأرصدة مدينة أخرى (بالصافي)</v>
          </cell>
          <cell r="G1575">
            <v>0</v>
          </cell>
          <cell r="H1575">
            <v>0</v>
          </cell>
          <cell r="I1575" t="str">
            <v>أصول متداولة</v>
          </cell>
          <cell r="J1575" t="str">
            <v>ذمم _ عماد السعيد محمد الجزار_4675</v>
          </cell>
          <cell r="K1575">
            <v>0</v>
          </cell>
          <cell r="L1575">
            <v>0</v>
          </cell>
          <cell r="M1575">
            <v>27071</v>
          </cell>
          <cell r="N1575">
            <v>27071</v>
          </cell>
          <cell r="O1575">
            <v>0</v>
          </cell>
          <cell r="P1575">
            <v>0</v>
          </cell>
          <cell r="Q1575">
            <v>0</v>
          </cell>
        </row>
        <row r="1576">
          <cell r="B1576">
            <v>203062461</v>
          </cell>
          <cell r="C1576" t="str">
            <v>أنظمة</v>
          </cell>
          <cell r="D1576" t="str">
            <v>المركز المالي</v>
          </cell>
          <cell r="E1576" t="str">
            <v>أصول متداولة</v>
          </cell>
          <cell r="F1576" t="str">
            <v>مصاريف مقدمة وأرصدة مدينة أخرى (بالصافي)</v>
          </cell>
          <cell r="G1576">
            <v>0</v>
          </cell>
          <cell r="H1576">
            <v>0</v>
          </cell>
          <cell r="I1576" t="str">
            <v>أصول متداولة</v>
          </cell>
          <cell r="J1576" t="str">
            <v>ذمم _ محمد سعيد اسماعيل زيان _4676</v>
          </cell>
          <cell r="K1576">
            <v>0</v>
          </cell>
          <cell r="L1576">
            <v>0</v>
          </cell>
          <cell r="M1576">
            <v>27099</v>
          </cell>
          <cell r="N1576">
            <v>27099</v>
          </cell>
          <cell r="O1576">
            <v>0</v>
          </cell>
          <cell r="P1576">
            <v>0</v>
          </cell>
          <cell r="Q1576">
            <v>0</v>
          </cell>
        </row>
        <row r="1577">
          <cell r="B1577">
            <v>203062462</v>
          </cell>
          <cell r="C1577" t="str">
            <v>أنظمة</v>
          </cell>
          <cell r="D1577" t="str">
            <v>المركز المالي</v>
          </cell>
          <cell r="E1577" t="str">
            <v>أصول متداولة</v>
          </cell>
          <cell r="F1577" t="str">
            <v>مصاريف مقدمة وأرصدة مدينة أخرى (بالصافي)</v>
          </cell>
          <cell r="G1577">
            <v>0</v>
          </cell>
          <cell r="H1577">
            <v>0</v>
          </cell>
          <cell r="I1577" t="str">
            <v>أصول متداولة</v>
          </cell>
          <cell r="J1577" t="str">
            <v>ذمم _ محمد زهيب محمد صادق _4734</v>
          </cell>
          <cell r="K1577">
            <v>0</v>
          </cell>
          <cell r="L1577">
            <v>0</v>
          </cell>
          <cell r="M1577">
            <v>10521.5</v>
          </cell>
          <cell r="N1577">
            <v>10521.5</v>
          </cell>
          <cell r="O1577">
            <v>0</v>
          </cell>
          <cell r="P1577">
            <v>0</v>
          </cell>
          <cell r="Q1577">
            <v>0</v>
          </cell>
        </row>
        <row r="1578">
          <cell r="B1578">
            <v>203062463</v>
          </cell>
          <cell r="C1578" t="str">
            <v>أنظمة</v>
          </cell>
          <cell r="D1578" t="str">
            <v>المركز المالي</v>
          </cell>
          <cell r="E1578" t="str">
            <v>أصول متداولة</v>
          </cell>
          <cell r="F1578" t="str">
            <v>مصاريف مقدمة وأرصدة مدينة أخرى (بالصافي)</v>
          </cell>
          <cell r="G1578">
            <v>0</v>
          </cell>
          <cell r="H1578">
            <v>0</v>
          </cell>
          <cell r="I1578" t="str">
            <v>أصول متداولة</v>
          </cell>
          <cell r="J1578" t="str">
            <v>ذمم _ محمد ستار عبد الغني _4735</v>
          </cell>
          <cell r="K1578">
            <v>0</v>
          </cell>
          <cell r="L1578">
            <v>0</v>
          </cell>
          <cell r="M1578">
            <v>13801</v>
          </cell>
          <cell r="N1578">
            <v>13801</v>
          </cell>
          <cell r="O1578">
            <v>0</v>
          </cell>
          <cell r="P1578">
            <v>0</v>
          </cell>
          <cell r="Q1578">
            <v>0</v>
          </cell>
        </row>
        <row r="1579">
          <cell r="B1579">
            <v>203062464</v>
          </cell>
          <cell r="C1579" t="str">
            <v>أنظمة</v>
          </cell>
          <cell r="D1579" t="str">
            <v>المركز المالي</v>
          </cell>
          <cell r="E1579" t="str">
            <v>أصول متداولة</v>
          </cell>
          <cell r="F1579" t="str">
            <v>مصاريف مقدمة وأرصدة مدينة أخرى (بالصافي)</v>
          </cell>
          <cell r="G1579">
            <v>0</v>
          </cell>
          <cell r="H1579">
            <v>0</v>
          </cell>
          <cell r="I1579" t="str">
            <v>أصول متداولة</v>
          </cell>
          <cell r="J1579" t="str">
            <v>ذمم _ محمد عويس ارشد خان _4736</v>
          </cell>
          <cell r="K1579">
            <v>0</v>
          </cell>
          <cell r="L1579">
            <v>0</v>
          </cell>
          <cell r="M1579">
            <v>10607</v>
          </cell>
          <cell r="N1579">
            <v>10607</v>
          </cell>
          <cell r="O1579">
            <v>0</v>
          </cell>
          <cell r="P1579">
            <v>0</v>
          </cell>
          <cell r="Q1579">
            <v>0</v>
          </cell>
        </row>
        <row r="1580">
          <cell r="B1580">
            <v>203062465</v>
          </cell>
          <cell r="C1580" t="str">
            <v>أنظمة</v>
          </cell>
          <cell r="D1580" t="str">
            <v>المركز المالي</v>
          </cell>
          <cell r="E1580" t="str">
            <v>أصول متداولة</v>
          </cell>
          <cell r="F1580" t="str">
            <v>مصاريف مقدمة وأرصدة مدينة أخرى (بالصافي)</v>
          </cell>
          <cell r="G1580">
            <v>0</v>
          </cell>
          <cell r="H1580">
            <v>0</v>
          </cell>
          <cell r="I1580" t="str">
            <v>أصول متداولة</v>
          </cell>
          <cell r="J1580" t="str">
            <v>ذمم _ محمد رحيل محمد صداقات _4737</v>
          </cell>
          <cell r="K1580">
            <v>0</v>
          </cell>
          <cell r="L1580">
            <v>0</v>
          </cell>
          <cell r="M1580">
            <v>11022.5</v>
          </cell>
          <cell r="N1580">
            <v>11022.5</v>
          </cell>
          <cell r="O1580">
            <v>0</v>
          </cell>
          <cell r="P1580">
            <v>0</v>
          </cell>
          <cell r="Q1580">
            <v>0</v>
          </cell>
        </row>
        <row r="1581">
          <cell r="B1581">
            <v>203062466</v>
          </cell>
          <cell r="C1581" t="str">
            <v>أنظمة</v>
          </cell>
          <cell r="D1581" t="str">
            <v>المركز المالي</v>
          </cell>
          <cell r="E1581" t="str">
            <v>أصول متداولة</v>
          </cell>
          <cell r="F1581" t="str">
            <v>مصاريف مقدمة وأرصدة مدينة أخرى (بالصافي)</v>
          </cell>
          <cell r="G1581">
            <v>0</v>
          </cell>
          <cell r="H1581">
            <v>0</v>
          </cell>
          <cell r="I1581" t="str">
            <v>أصول متداولة</v>
          </cell>
          <cell r="J1581" t="str">
            <v>ذمم _ سيد زكر علي سيد عشرات _4738</v>
          </cell>
          <cell r="K1581">
            <v>0</v>
          </cell>
          <cell r="L1581">
            <v>0</v>
          </cell>
          <cell r="M1581">
            <v>13027.5</v>
          </cell>
          <cell r="N1581">
            <v>13027.5</v>
          </cell>
          <cell r="O1581">
            <v>0</v>
          </cell>
          <cell r="P1581">
            <v>0</v>
          </cell>
          <cell r="Q1581">
            <v>0</v>
          </cell>
        </row>
        <row r="1582">
          <cell r="B1582">
            <v>203062467</v>
          </cell>
          <cell r="C1582" t="str">
            <v>أنظمة</v>
          </cell>
          <cell r="D1582" t="str">
            <v>المركز المالي</v>
          </cell>
          <cell r="E1582" t="str">
            <v>أصول متداولة</v>
          </cell>
          <cell r="F1582" t="str">
            <v>مصاريف مقدمة وأرصدة مدينة أخرى (بالصافي)</v>
          </cell>
          <cell r="G1582" t="str">
            <v>مدينون متنوعون</v>
          </cell>
          <cell r="H1582">
            <v>0</v>
          </cell>
          <cell r="I1582" t="str">
            <v>أصول متداولة</v>
          </cell>
          <cell r="J1582" t="str">
            <v>ذمم _ ياسر محمود خالد محمود _4739</v>
          </cell>
          <cell r="K1582">
            <v>0</v>
          </cell>
          <cell r="L1582">
            <v>0</v>
          </cell>
          <cell r="M1582">
            <v>11796</v>
          </cell>
          <cell r="N1582">
            <v>11796</v>
          </cell>
          <cell r="O1582">
            <v>0</v>
          </cell>
          <cell r="P1582">
            <v>0</v>
          </cell>
          <cell r="Q1582">
            <v>0</v>
          </cell>
        </row>
        <row r="1583">
          <cell r="B1583">
            <v>203062468</v>
          </cell>
          <cell r="C1583" t="str">
            <v>أنظمة</v>
          </cell>
          <cell r="D1583" t="str">
            <v>المركز المالي</v>
          </cell>
          <cell r="E1583" t="str">
            <v>أصول متداولة</v>
          </cell>
          <cell r="F1583" t="str">
            <v>مصاريف مقدمة وأرصدة مدينة أخرى (بالصافي)</v>
          </cell>
          <cell r="G1583">
            <v>0</v>
          </cell>
          <cell r="H1583">
            <v>0</v>
          </cell>
          <cell r="I1583" t="str">
            <v>أصول متداولة</v>
          </cell>
          <cell r="J1583" t="str">
            <v>ذمم _ حسن احمد محمد حنيف _4740</v>
          </cell>
          <cell r="K1583">
            <v>0</v>
          </cell>
          <cell r="L1583">
            <v>0</v>
          </cell>
          <cell r="M1583">
            <v>10765</v>
          </cell>
          <cell r="N1583">
            <v>10765</v>
          </cell>
          <cell r="O1583">
            <v>0</v>
          </cell>
          <cell r="P1583">
            <v>0</v>
          </cell>
          <cell r="Q1583">
            <v>0</v>
          </cell>
        </row>
        <row r="1584">
          <cell r="B1584">
            <v>203062469</v>
          </cell>
          <cell r="C1584" t="str">
            <v>أنظمة</v>
          </cell>
          <cell r="D1584" t="str">
            <v>المركز المالي</v>
          </cell>
          <cell r="E1584" t="str">
            <v>أصول متداولة</v>
          </cell>
          <cell r="F1584" t="str">
            <v>مصاريف مقدمة وأرصدة مدينة أخرى (بالصافي)</v>
          </cell>
          <cell r="G1584">
            <v>0</v>
          </cell>
          <cell r="H1584">
            <v>0</v>
          </cell>
          <cell r="I1584" t="str">
            <v>أصول متداولة</v>
          </cell>
          <cell r="J1584" t="str">
            <v>ذمم _ كودا بكس كوسو بكس _4741</v>
          </cell>
          <cell r="K1584">
            <v>0</v>
          </cell>
          <cell r="L1584">
            <v>0</v>
          </cell>
          <cell r="M1584">
            <v>13405.5</v>
          </cell>
          <cell r="N1584">
            <v>13405.5</v>
          </cell>
          <cell r="O1584">
            <v>0</v>
          </cell>
          <cell r="P1584">
            <v>0</v>
          </cell>
          <cell r="Q1584">
            <v>0</v>
          </cell>
        </row>
        <row r="1585">
          <cell r="B1585">
            <v>203062470</v>
          </cell>
          <cell r="C1585" t="str">
            <v>أنظمة</v>
          </cell>
          <cell r="D1585" t="str">
            <v>المركز المالي</v>
          </cell>
          <cell r="E1585" t="str">
            <v>أصول متداولة</v>
          </cell>
          <cell r="F1585" t="str">
            <v>مصاريف مقدمة وأرصدة مدينة أخرى (بالصافي)</v>
          </cell>
          <cell r="G1585">
            <v>0</v>
          </cell>
          <cell r="H1585">
            <v>0</v>
          </cell>
          <cell r="I1585" t="str">
            <v>أصول متداولة</v>
          </cell>
          <cell r="J1585" t="str">
            <v>ذمم _ محمد زبير خان خان حسين _4742</v>
          </cell>
          <cell r="K1585">
            <v>0</v>
          </cell>
          <cell r="L1585">
            <v>0</v>
          </cell>
          <cell r="M1585">
            <v>12626.5</v>
          </cell>
          <cell r="N1585">
            <v>12626.5</v>
          </cell>
          <cell r="O1585">
            <v>0</v>
          </cell>
          <cell r="P1585">
            <v>0</v>
          </cell>
          <cell r="Q1585">
            <v>0</v>
          </cell>
        </row>
        <row r="1586">
          <cell r="B1586">
            <v>203062471</v>
          </cell>
          <cell r="C1586" t="str">
            <v>أنظمة</v>
          </cell>
          <cell r="D1586" t="str">
            <v>المركز المالي</v>
          </cell>
          <cell r="E1586" t="str">
            <v>أصول متداولة</v>
          </cell>
          <cell r="F1586" t="str">
            <v>مصاريف مقدمة وأرصدة مدينة أخرى (بالصافي)</v>
          </cell>
          <cell r="G1586">
            <v>0</v>
          </cell>
          <cell r="H1586">
            <v>0</v>
          </cell>
          <cell r="I1586" t="str">
            <v>أصول متداولة</v>
          </cell>
          <cell r="J1586" t="str">
            <v>ذمم _ محمد علي مير بهادور _4743</v>
          </cell>
          <cell r="K1586">
            <v>0</v>
          </cell>
          <cell r="L1586">
            <v>0</v>
          </cell>
          <cell r="M1586">
            <v>12635.5</v>
          </cell>
          <cell r="N1586">
            <v>12635.5</v>
          </cell>
          <cell r="O1586">
            <v>0</v>
          </cell>
          <cell r="P1586">
            <v>0</v>
          </cell>
          <cell r="Q1586">
            <v>0</v>
          </cell>
        </row>
        <row r="1587">
          <cell r="B1587">
            <v>203062472</v>
          </cell>
          <cell r="C1587" t="str">
            <v>أنظمة</v>
          </cell>
          <cell r="D1587" t="str">
            <v>المركز المالي</v>
          </cell>
          <cell r="E1587" t="str">
            <v>أصول متداولة</v>
          </cell>
          <cell r="F1587" t="str">
            <v>مصاريف مقدمة وأرصدة مدينة أخرى (بالصافي)</v>
          </cell>
          <cell r="G1587">
            <v>0</v>
          </cell>
          <cell r="H1587">
            <v>0</v>
          </cell>
          <cell r="I1587" t="str">
            <v>أصول متداولة</v>
          </cell>
          <cell r="J1587" t="str">
            <v>ذمم _ منير حسين _4745</v>
          </cell>
          <cell r="K1587">
            <v>0</v>
          </cell>
          <cell r="L1587">
            <v>0</v>
          </cell>
          <cell r="M1587">
            <v>11452.5</v>
          </cell>
          <cell r="N1587">
            <v>11452.5</v>
          </cell>
          <cell r="O1587">
            <v>0</v>
          </cell>
          <cell r="P1587">
            <v>0</v>
          </cell>
          <cell r="Q1587">
            <v>0</v>
          </cell>
        </row>
        <row r="1588">
          <cell r="B1588">
            <v>203062473</v>
          </cell>
          <cell r="C1588" t="str">
            <v>أنظمة</v>
          </cell>
          <cell r="D1588" t="str">
            <v>المركز المالي</v>
          </cell>
          <cell r="E1588" t="str">
            <v>أصول متداولة</v>
          </cell>
          <cell r="F1588" t="str">
            <v>مصاريف مقدمة وأرصدة مدينة أخرى (بالصافي)</v>
          </cell>
          <cell r="G1588">
            <v>0</v>
          </cell>
          <cell r="H1588">
            <v>0</v>
          </cell>
          <cell r="I1588" t="str">
            <v>أصول متداولة</v>
          </cell>
          <cell r="J1588" t="str">
            <v>ذمم _ عارف حسين شفيق _4746</v>
          </cell>
          <cell r="K1588">
            <v>0</v>
          </cell>
          <cell r="L1588">
            <v>0</v>
          </cell>
          <cell r="M1588">
            <v>11403.5</v>
          </cell>
          <cell r="N1588">
            <v>11403.5</v>
          </cell>
          <cell r="O1588">
            <v>0</v>
          </cell>
          <cell r="P1588">
            <v>0</v>
          </cell>
          <cell r="Q1588">
            <v>0</v>
          </cell>
        </row>
        <row r="1589">
          <cell r="B1589">
            <v>203062474</v>
          </cell>
          <cell r="C1589" t="str">
            <v>أنظمة</v>
          </cell>
          <cell r="D1589" t="str">
            <v>المركز المالي</v>
          </cell>
          <cell r="E1589" t="str">
            <v>أصول متداولة</v>
          </cell>
          <cell r="F1589" t="str">
            <v>مصاريف مقدمة وأرصدة مدينة أخرى (بالصافي)</v>
          </cell>
          <cell r="G1589">
            <v>0</v>
          </cell>
          <cell r="H1589">
            <v>0</v>
          </cell>
          <cell r="I1589" t="str">
            <v>أصول متداولة</v>
          </cell>
          <cell r="J1589" t="str">
            <v>ذمم _ محمد منير حسين _4747</v>
          </cell>
          <cell r="K1589">
            <v>0</v>
          </cell>
          <cell r="L1589">
            <v>0</v>
          </cell>
          <cell r="M1589">
            <v>11303.5</v>
          </cell>
          <cell r="N1589">
            <v>11303.5</v>
          </cell>
          <cell r="O1589">
            <v>0</v>
          </cell>
          <cell r="P1589">
            <v>0</v>
          </cell>
          <cell r="Q1589">
            <v>0</v>
          </cell>
        </row>
        <row r="1590">
          <cell r="B1590">
            <v>203062475</v>
          </cell>
          <cell r="C1590" t="str">
            <v>أنظمة</v>
          </cell>
          <cell r="D1590" t="str">
            <v>المركز المالي</v>
          </cell>
          <cell r="E1590" t="str">
            <v>أصول متداولة</v>
          </cell>
          <cell r="F1590" t="str">
            <v>مصاريف مقدمة وأرصدة مدينة أخرى (بالصافي)</v>
          </cell>
          <cell r="G1590">
            <v>0</v>
          </cell>
          <cell r="H1590">
            <v>0</v>
          </cell>
          <cell r="I1590" t="str">
            <v>أصول متداولة</v>
          </cell>
          <cell r="J1590" t="str">
            <v>ذم _ سارة عازمي فيضي العازمي _3191</v>
          </cell>
          <cell r="K1590">
            <v>0</v>
          </cell>
          <cell r="L1590">
            <v>0</v>
          </cell>
          <cell r="M1590">
            <v>8000</v>
          </cell>
          <cell r="N1590">
            <v>8000</v>
          </cell>
          <cell r="O1590">
            <v>0</v>
          </cell>
          <cell r="P1590">
            <v>0</v>
          </cell>
          <cell r="Q1590">
            <v>0</v>
          </cell>
        </row>
        <row r="1591">
          <cell r="B1591">
            <v>203062476</v>
          </cell>
          <cell r="C1591" t="str">
            <v>أنظمة</v>
          </cell>
          <cell r="D1591" t="str">
            <v>المركز المالي</v>
          </cell>
          <cell r="E1591" t="str">
            <v>أصول متداولة</v>
          </cell>
          <cell r="F1591" t="str">
            <v>مصاريف مقدمة وأرصدة مدينة أخرى (بالصافي)</v>
          </cell>
          <cell r="G1591">
            <v>0</v>
          </cell>
          <cell r="H1591">
            <v>0</v>
          </cell>
          <cell r="I1591" t="str">
            <v>أصول متداولة</v>
          </cell>
          <cell r="J1591" t="str">
            <v>ذمم _ محمد انتظار محمد افتخار خان_1173</v>
          </cell>
          <cell r="K1591">
            <v>0</v>
          </cell>
          <cell r="L1591">
            <v>0</v>
          </cell>
          <cell r="M1591">
            <v>53705</v>
          </cell>
          <cell r="N1591">
            <v>53705</v>
          </cell>
          <cell r="O1591">
            <v>0</v>
          </cell>
          <cell r="P1591">
            <v>0</v>
          </cell>
          <cell r="Q1591">
            <v>0</v>
          </cell>
        </row>
        <row r="1592">
          <cell r="B1592">
            <v>203062477</v>
          </cell>
          <cell r="C1592" t="str">
            <v>أنظمة</v>
          </cell>
          <cell r="D1592" t="str">
            <v>المركز المالي</v>
          </cell>
          <cell r="E1592" t="str">
            <v>أصول متداولة</v>
          </cell>
          <cell r="F1592" t="str">
            <v>مصاريف مقدمة وأرصدة مدينة أخرى (بالصافي)</v>
          </cell>
          <cell r="G1592">
            <v>0</v>
          </cell>
          <cell r="H1592">
            <v>0</v>
          </cell>
          <cell r="I1592" t="str">
            <v>أصول متداولة</v>
          </cell>
          <cell r="J1592" t="str">
            <v>ذمم _ صابر السعيد احمد السيد _4714</v>
          </cell>
          <cell r="K1592">
            <v>0</v>
          </cell>
          <cell r="L1592">
            <v>0</v>
          </cell>
          <cell r="M1592">
            <v>30387</v>
          </cell>
          <cell r="N1592">
            <v>30387</v>
          </cell>
          <cell r="O1592">
            <v>0</v>
          </cell>
          <cell r="P1592">
            <v>0</v>
          </cell>
          <cell r="Q1592">
            <v>0</v>
          </cell>
        </row>
        <row r="1593">
          <cell r="B1593">
            <v>203062478</v>
          </cell>
          <cell r="C1593" t="str">
            <v>أنظمة</v>
          </cell>
          <cell r="D1593" t="str">
            <v>المركز المالي</v>
          </cell>
          <cell r="E1593" t="str">
            <v>أصول متداولة</v>
          </cell>
          <cell r="F1593" t="str">
            <v>مصاريف مقدمة وأرصدة مدينة أخرى (بالصافي)</v>
          </cell>
          <cell r="G1593">
            <v>0</v>
          </cell>
          <cell r="H1593">
            <v>0</v>
          </cell>
          <cell r="I1593" t="str">
            <v>أصول متداولة</v>
          </cell>
          <cell r="J1593" t="str">
            <v>ذمم _ فضل الله فضل الرحمن _ 4750</v>
          </cell>
          <cell r="K1593">
            <v>0</v>
          </cell>
          <cell r="L1593">
            <v>0</v>
          </cell>
          <cell r="M1593">
            <v>12095</v>
          </cell>
          <cell r="N1593">
            <v>12095</v>
          </cell>
          <cell r="O1593">
            <v>0</v>
          </cell>
          <cell r="P1593">
            <v>0</v>
          </cell>
          <cell r="Q1593">
            <v>0</v>
          </cell>
        </row>
        <row r="1594">
          <cell r="B1594">
            <v>203062479</v>
          </cell>
          <cell r="C1594" t="str">
            <v>أنظمة</v>
          </cell>
          <cell r="D1594" t="str">
            <v>المركز المالي</v>
          </cell>
          <cell r="E1594" t="str">
            <v>أصول متداولة</v>
          </cell>
          <cell r="F1594" t="str">
            <v>مصاريف مقدمة وأرصدة مدينة أخرى (بالصافي)</v>
          </cell>
          <cell r="G1594">
            <v>0</v>
          </cell>
          <cell r="H1594">
            <v>0</v>
          </cell>
          <cell r="I1594" t="str">
            <v>أصول متداولة</v>
          </cell>
          <cell r="J1594" t="str">
            <v>ذمم _ غلام مصطفي نزار _ 4751</v>
          </cell>
          <cell r="K1594">
            <v>0</v>
          </cell>
          <cell r="L1594">
            <v>0</v>
          </cell>
          <cell r="M1594">
            <v>12040</v>
          </cell>
          <cell r="N1594">
            <v>12040</v>
          </cell>
          <cell r="O1594">
            <v>0</v>
          </cell>
          <cell r="P1594">
            <v>0</v>
          </cell>
          <cell r="Q1594">
            <v>0</v>
          </cell>
        </row>
        <row r="1595">
          <cell r="B1595">
            <v>203062480</v>
          </cell>
          <cell r="C1595" t="str">
            <v>أنظمة</v>
          </cell>
          <cell r="D1595" t="str">
            <v>المركز المالي</v>
          </cell>
          <cell r="E1595" t="str">
            <v>أصول متداولة</v>
          </cell>
          <cell r="F1595" t="str">
            <v>مصاريف مقدمة وأرصدة مدينة أخرى (بالصافي)</v>
          </cell>
          <cell r="G1595">
            <v>0</v>
          </cell>
          <cell r="H1595">
            <v>0</v>
          </cell>
          <cell r="I1595" t="str">
            <v>أصول متداولة</v>
          </cell>
          <cell r="J1595" t="str">
            <v>ذمم _ سونيل كومار امات بودها ناندان_ 1172</v>
          </cell>
          <cell r="K1595">
            <v>0</v>
          </cell>
          <cell r="L1595">
            <v>0</v>
          </cell>
          <cell r="M1595">
            <v>58208</v>
          </cell>
          <cell r="N1595">
            <v>58208</v>
          </cell>
          <cell r="O1595">
            <v>0</v>
          </cell>
          <cell r="P1595">
            <v>0</v>
          </cell>
          <cell r="Q1595">
            <v>0</v>
          </cell>
        </row>
        <row r="1596">
          <cell r="B1596">
            <v>203062481</v>
          </cell>
          <cell r="C1596" t="str">
            <v>أنظمة</v>
          </cell>
          <cell r="D1596" t="str">
            <v>المركز المالي</v>
          </cell>
          <cell r="E1596" t="str">
            <v>أصول متداولة</v>
          </cell>
          <cell r="F1596" t="str">
            <v>مصاريف مقدمة وأرصدة مدينة أخرى (بالصافي)</v>
          </cell>
          <cell r="G1596" t="str">
            <v>مدينون متنوعون</v>
          </cell>
          <cell r="H1596">
            <v>0</v>
          </cell>
          <cell r="I1596" t="str">
            <v>أصول متداولة</v>
          </cell>
          <cell r="J1596" t="str">
            <v>ذمم _ محمد حماد أصف محمد أصف_4720</v>
          </cell>
          <cell r="K1596">
            <v>0</v>
          </cell>
          <cell r="L1596">
            <v>0</v>
          </cell>
          <cell r="M1596">
            <v>46210</v>
          </cell>
          <cell r="N1596">
            <v>46210</v>
          </cell>
          <cell r="O1596">
            <v>0</v>
          </cell>
          <cell r="P1596">
            <v>0</v>
          </cell>
          <cell r="Q1596">
            <v>0</v>
          </cell>
        </row>
        <row r="1597">
          <cell r="B1597">
            <v>203062482</v>
          </cell>
          <cell r="C1597" t="str">
            <v>أنظمة</v>
          </cell>
          <cell r="D1597" t="str">
            <v>المركز المالي</v>
          </cell>
          <cell r="E1597" t="str">
            <v>أصول متداولة</v>
          </cell>
          <cell r="F1597" t="str">
            <v>مصاريف مقدمة وأرصدة مدينة أخرى (بالصافي)</v>
          </cell>
          <cell r="G1597" t="str">
            <v>مدينون متنوعون</v>
          </cell>
          <cell r="H1597">
            <v>0</v>
          </cell>
          <cell r="I1597" t="str">
            <v>أصول متداولة</v>
          </cell>
          <cell r="J1597" t="str">
            <v>ذمم _ سوباش شلبان سوباش _ 4721</v>
          </cell>
          <cell r="K1597">
            <v>0</v>
          </cell>
          <cell r="L1597">
            <v>0</v>
          </cell>
          <cell r="M1597">
            <v>32529</v>
          </cell>
          <cell r="N1597">
            <v>32529</v>
          </cell>
          <cell r="O1597">
            <v>0</v>
          </cell>
          <cell r="P1597">
            <v>0</v>
          </cell>
          <cell r="Q1597">
            <v>0</v>
          </cell>
        </row>
        <row r="1598">
          <cell r="B1598">
            <v>203062483</v>
          </cell>
          <cell r="C1598" t="str">
            <v>أنظمة</v>
          </cell>
          <cell r="D1598" t="str">
            <v>المركز المالي</v>
          </cell>
          <cell r="E1598" t="str">
            <v>أصول متداولة</v>
          </cell>
          <cell r="F1598" t="str">
            <v>مصاريف مقدمة وأرصدة مدينة أخرى (بالصافي)</v>
          </cell>
          <cell r="G1598" t="str">
            <v>مدينون متنوعون</v>
          </cell>
          <cell r="H1598">
            <v>0</v>
          </cell>
          <cell r="I1598" t="str">
            <v>أصول متداولة</v>
          </cell>
          <cell r="J1598" t="str">
            <v>ذمم _ رانجيت برابهاكاران بيلاي شاندر _ 4722</v>
          </cell>
          <cell r="K1598">
            <v>0</v>
          </cell>
          <cell r="L1598">
            <v>0</v>
          </cell>
          <cell r="M1598">
            <v>73603</v>
          </cell>
          <cell r="N1598">
            <v>73603</v>
          </cell>
          <cell r="O1598">
            <v>0</v>
          </cell>
          <cell r="P1598">
            <v>0</v>
          </cell>
          <cell r="Q1598">
            <v>0</v>
          </cell>
        </row>
        <row r="1599">
          <cell r="B1599">
            <v>203062484</v>
          </cell>
          <cell r="C1599" t="str">
            <v>أنظمة</v>
          </cell>
          <cell r="D1599" t="str">
            <v>المركز المالي</v>
          </cell>
          <cell r="E1599" t="str">
            <v>أصول متداولة</v>
          </cell>
          <cell r="F1599" t="str">
            <v>مصاريف مقدمة وأرصدة مدينة أخرى (بالصافي)</v>
          </cell>
          <cell r="G1599" t="str">
            <v>مدينون متنوعون</v>
          </cell>
          <cell r="H1599">
            <v>0</v>
          </cell>
          <cell r="I1599" t="str">
            <v>أصول متداولة</v>
          </cell>
          <cell r="J1599" t="str">
            <v>ذمم مشراف جويد اشرف _ 4724</v>
          </cell>
          <cell r="K1599">
            <v>0</v>
          </cell>
          <cell r="L1599">
            <v>0</v>
          </cell>
          <cell r="M1599">
            <v>26065</v>
          </cell>
          <cell r="N1599">
            <v>26065</v>
          </cell>
          <cell r="O1599">
            <v>0</v>
          </cell>
          <cell r="P1599">
            <v>0</v>
          </cell>
          <cell r="Q1599">
            <v>0</v>
          </cell>
        </row>
        <row r="1600">
          <cell r="B1600">
            <v>203062485</v>
          </cell>
          <cell r="C1600" t="str">
            <v>أنظمة</v>
          </cell>
          <cell r="D1600" t="str">
            <v>المركز المالي</v>
          </cell>
          <cell r="E1600" t="str">
            <v>أصول متداولة</v>
          </cell>
          <cell r="F1600" t="str">
            <v>مصاريف مقدمة وأرصدة مدينة أخرى (بالصافي)</v>
          </cell>
          <cell r="G1600" t="str">
            <v>مدينون متنوعون</v>
          </cell>
          <cell r="H1600">
            <v>0</v>
          </cell>
          <cell r="I1600" t="str">
            <v>أصول متداولة</v>
          </cell>
          <cell r="J1600" t="str">
            <v>ذمم _ محمد عمر فاروق _ 4733</v>
          </cell>
          <cell r="K1600">
            <v>0</v>
          </cell>
          <cell r="L1600">
            <v>0</v>
          </cell>
          <cell r="M1600">
            <v>20504</v>
          </cell>
          <cell r="N1600">
            <v>20504</v>
          </cell>
          <cell r="O1600">
            <v>0</v>
          </cell>
          <cell r="P1600">
            <v>0</v>
          </cell>
          <cell r="Q1600">
            <v>0</v>
          </cell>
        </row>
        <row r="1601">
          <cell r="B1601">
            <v>203062486</v>
          </cell>
          <cell r="C1601" t="str">
            <v>أنظمة</v>
          </cell>
          <cell r="D1601" t="str">
            <v>المركز المالي</v>
          </cell>
          <cell r="E1601" t="str">
            <v>أصول متداولة</v>
          </cell>
          <cell r="F1601" t="str">
            <v>مصاريف مقدمة وأرصدة مدينة أخرى (بالصافي)</v>
          </cell>
          <cell r="G1601">
            <v>0</v>
          </cell>
          <cell r="H1601">
            <v>0</v>
          </cell>
          <cell r="I1601" t="str">
            <v>أصول متداولة</v>
          </cell>
          <cell r="J1601" t="str">
            <v>ذمم_ سامي علي محمد ابو سلامه_4748</v>
          </cell>
          <cell r="K1601">
            <v>0</v>
          </cell>
          <cell r="L1601">
            <v>0</v>
          </cell>
          <cell r="M1601">
            <v>4437</v>
          </cell>
          <cell r="N1601">
            <v>4437</v>
          </cell>
          <cell r="O1601">
            <v>0</v>
          </cell>
          <cell r="P1601">
            <v>0</v>
          </cell>
          <cell r="Q1601">
            <v>0</v>
          </cell>
        </row>
        <row r="1602">
          <cell r="B1602">
            <v>203062487</v>
          </cell>
          <cell r="C1602" t="str">
            <v>أنظمة</v>
          </cell>
          <cell r="D1602" t="str">
            <v>المركز المالي</v>
          </cell>
          <cell r="E1602" t="str">
            <v>أصول متداولة</v>
          </cell>
          <cell r="F1602" t="str">
            <v>مصاريف مقدمة وأرصدة مدينة أخرى (بالصافي)</v>
          </cell>
          <cell r="G1602">
            <v>0</v>
          </cell>
          <cell r="H1602">
            <v>0</v>
          </cell>
          <cell r="I1602" t="str">
            <v>أصول متداولة</v>
          </cell>
          <cell r="J1602" t="str">
            <v>ذمم _ محمد فوزي فرج العبد _ 4749</v>
          </cell>
          <cell r="K1602">
            <v>0</v>
          </cell>
          <cell r="L1602">
            <v>0</v>
          </cell>
          <cell r="M1602">
            <v>24422</v>
          </cell>
          <cell r="N1602">
            <v>24422</v>
          </cell>
          <cell r="O1602">
            <v>0</v>
          </cell>
          <cell r="P1602">
            <v>0</v>
          </cell>
          <cell r="Q1602">
            <v>0</v>
          </cell>
        </row>
        <row r="1603">
          <cell r="B1603">
            <v>203062488</v>
          </cell>
          <cell r="C1603" t="str">
            <v>أنظمة</v>
          </cell>
          <cell r="D1603" t="str">
            <v>المركز المالي</v>
          </cell>
          <cell r="E1603" t="str">
            <v>إلتزامات متداولة</v>
          </cell>
          <cell r="F1603" t="str">
            <v>مصاريف مستحقة وأرصدة دائنة أخرى</v>
          </cell>
          <cell r="G1603" t="str">
            <v>دائنون متنوعون</v>
          </cell>
          <cell r="H1603">
            <v>0</v>
          </cell>
          <cell r="I1603" t="str">
            <v>إلتزامات متداولة</v>
          </cell>
          <cell r="J1603" t="str">
            <v>ذمم_رفيق بيارى _عمالة خارجية</v>
          </cell>
          <cell r="K1603">
            <v>0</v>
          </cell>
          <cell r="L1603">
            <v>0</v>
          </cell>
          <cell r="M1603">
            <v>33467</v>
          </cell>
          <cell r="N1603">
            <v>33467</v>
          </cell>
          <cell r="O1603">
            <v>0</v>
          </cell>
          <cell r="P1603">
            <v>0</v>
          </cell>
          <cell r="Q1603">
            <v>0</v>
          </cell>
        </row>
        <row r="1604">
          <cell r="B1604">
            <v>203062489</v>
          </cell>
          <cell r="C1604" t="str">
            <v>أنظمة</v>
          </cell>
          <cell r="D1604" t="str">
            <v>المركز المالي</v>
          </cell>
          <cell r="E1604" t="str">
            <v>أصول متداولة</v>
          </cell>
          <cell r="F1604" t="str">
            <v>مصاريف مقدمة وأرصدة مدينة أخرى (بالصافي)</v>
          </cell>
          <cell r="G1604">
            <v>0</v>
          </cell>
          <cell r="H1604">
            <v>0</v>
          </cell>
          <cell r="I1604" t="str">
            <v>أصول متداولة</v>
          </cell>
          <cell r="J1604" t="str">
            <v>ريم محمد حماد عنيق_3192</v>
          </cell>
          <cell r="K1604">
            <v>0</v>
          </cell>
          <cell r="L1604">
            <v>0</v>
          </cell>
          <cell r="M1604">
            <v>7000</v>
          </cell>
          <cell r="N1604">
            <v>7000</v>
          </cell>
          <cell r="O1604">
            <v>0</v>
          </cell>
          <cell r="P1604">
            <v>0</v>
          </cell>
          <cell r="Q1604">
            <v>0</v>
          </cell>
        </row>
        <row r="1605">
          <cell r="B1605">
            <v>203062490</v>
          </cell>
          <cell r="C1605" t="str">
            <v>أنظمة</v>
          </cell>
          <cell r="D1605" t="str">
            <v>المركز المالي</v>
          </cell>
          <cell r="E1605" t="str">
            <v>أصول متداولة</v>
          </cell>
          <cell r="F1605" t="str">
            <v>مصاريف مقدمة وأرصدة مدينة أخرى (بالصافي)</v>
          </cell>
          <cell r="G1605">
            <v>0</v>
          </cell>
          <cell r="H1605">
            <v>0</v>
          </cell>
          <cell r="I1605" t="str">
            <v>أصول متداولة</v>
          </cell>
          <cell r="J1605" t="str">
            <v>ندي حمد زيد الشتري_3193</v>
          </cell>
          <cell r="K1605">
            <v>0</v>
          </cell>
          <cell r="L1605">
            <v>0</v>
          </cell>
          <cell r="M1605">
            <v>7000</v>
          </cell>
          <cell r="N1605">
            <v>7000</v>
          </cell>
          <cell r="O1605">
            <v>0</v>
          </cell>
          <cell r="P1605">
            <v>0</v>
          </cell>
          <cell r="Q1605">
            <v>0</v>
          </cell>
        </row>
        <row r="1606">
          <cell r="B1606">
            <v>203062491</v>
          </cell>
          <cell r="C1606" t="str">
            <v>أنظمة</v>
          </cell>
          <cell r="D1606" t="str">
            <v>المركز المالي</v>
          </cell>
          <cell r="E1606" t="str">
            <v>أصول متداولة</v>
          </cell>
          <cell r="F1606" t="str">
            <v>مصاريف مقدمة وأرصدة مدينة أخرى (بالصافي)</v>
          </cell>
          <cell r="G1606">
            <v>0</v>
          </cell>
          <cell r="H1606">
            <v>0</v>
          </cell>
          <cell r="I1606" t="str">
            <v>أصول متداولة</v>
          </cell>
          <cell r="J1606" t="str">
            <v>**********</v>
          </cell>
          <cell r="K1606">
            <v>0</v>
          </cell>
          <cell r="L1606">
            <v>0</v>
          </cell>
          <cell r="M1606">
            <v>0</v>
          </cell>
          <cell r="N1606">
            <v>0</v>
          </cell>
          <cell r="O1606">
            <v>0</v>
          </cell>
          <cell r="P1606">
            <v>0</v>
          </cell>
          <cell r="Q1606">
            <v>0</v>
          </cell>
        </row>
        <row r="1607">
          <cell r="B1607">
            <v>203062492</v>
          </cell>
          <cell r="C1607" t="str">
            <v>أنظمة</v>
          </cell>
          <cell r="D1607" t="str">
            <v>المركز المالي</v>
          </cell>
          <cell r="E1607" t="str">
            <v>أصول متداولة</v>
          </cell>
          <cell r="F1607" t="str">
            <v>مصاريف مقدمة وأرصدة مدينة أخرى (بالصافي)</v>
          </cell>
          <cell r="G1607">
            <v>0</v>
          </cell>
          <cell r="H1607">
            <v>0</v>
          </cell>
          <cell r="I1607" t="str">
            <v>أصول متداولة</v>
          </cell>
          <cell r="J1607" t="str">
            <v>**************</v>
          </cell>
          <cell r="K1607">
            <v>0</v>
          </cell>
          <cell r="L1607">
            <v>0</v>
          </cell>
          <cell r="M1607">
            <v>0</v>
          </cell>
          <cell r="N1607">
            <v>0</v>
          </cell>
          <cell r="O1607">
            <v>0</v>
          </cell>
          <cell r="P1607">
            <v>0</v>
          </cell>
          <cell r="Q1607">
            <v>0</v>
          </cell>
        </row>
        <row r="1608">
          <cell r="B1608">
            <v>203062493</v>
          </cell>
          <cell r="C1608" t="str">
            <v>أنظمة</v>
          </cell>
          <cell r="D1608" t="str">
            <v>المركز المالي</v>
          </cell>
          <cell r="E1608" t="str">
            <v>أصول متداولة</v>
          </cell>
          <cell r="F1608" t="str">
            <v>مصاريف مقدمة وأرصدة مدينة أخرى (بالصافي)</v>
          </cell>
          <cell r="G1608">
            <v>0</v>
          </cell>
          <cell r="H1608">
            <v>0</v>
          </cell>
          <cell r="I1608" t="str">
            <v>أصول متداولة</v>
          </cell>
          <cell r="J1608" t="str">
            <v>*************</v>
          </cell>
          <cell r="K1608">
            <v>0</v>
          </cell>
          <cell r="L1608">
            <v>0</v>
          </cell>
          <cell r="M1608">
            <v>0</v>
          </cell>
          <cell r="N1608">
            <v>0</v>
          </cell>
          <cell r="O1608">
            <v>0</v>
          </cell>
          <cell r="P1608">
            <v>0</v>
          </cell>
          <cell r="Q1608">
            <v>0</v>
          </cell>
        </row>
        <row r="1609">
          <cell r="B1609">
            <v>203062494</v>
          </cell>
          <cell r="C1609" t="str">
            <v>أنظمة</v>
          </cell>
          <cell r="D1609" t="str">
            <v>المركز المالي</v>
          </cell>
          <cell r="E1609" t="str">
            <v>أصول متداولة</v>
          </cell>
          <cell r="F1609" t="str">
            <v>مصاريف مقدمة وأرصدة مدينة أخرى (بالصافي)</v>
          </cell>
          <cell r="G1609">
            <v>0</v>
          </cell>
          <cell r="H1609">
            <v>0</v>
          </cell>
          <cell r="I1609" t="str">
            <v>أصول متداولة</v>
          </cell>
          <cell r="J1609" t="str">
            <v>ذمم _ عارف بن رابح بن سعود  الرشيدي_3194</v>
          </cell>
          <cell r="K1609">
            <v>0</v>
          </cell>
          <cell r="L1609">
            <v>0</v>
          </cell>
          <cell r="M1609">
            <v>45667</v>
          </cell>
          <cell r="N1609">
            <v>45667</v>
          </cell>
          <cell r="O1609">
            <v>0</v>
          </cell>
          <cell r="P1609">
            <v>0</v>
          </cell>
          <cell r="Q1609">
            <v>0</v>
          </cell>
        </row>
        <row r="1610">
          <cell r="B1610">
            <v>203062495</v>
          </cell>
          <cell r="C1610" t="str">
            <v>أنظمة</v>
          </cell>
          <cell r="D1610" t="str">
            <v>المركز المالي</v>
          </cell>
          <cell r="E1610" t="str">
            <v>أصول متداولة</v>
          </cell>
          <cell r="F1610" t="str">
            <v>مصاريف مقدمة وأرصدة مدينة أخرى (بالصافي)</v>
          </cell>
          <cell r="G1610">
            <v>0</v>
          </cell>
          <cell r="H1610">
            <v>0</v>
          </cell>
          <cell r="I1610" t="str">
            <v>أصول متداولة</v>
          </cell>
          <cell r="J1610" t="str">
            <v>ذمم _ متعب خليف مثني الحربي_3195</v>
          </cell>
          <cell r="K1610">
            <v>0</v>
          </cell>
          <cell r="L1610">
            <v>0</v>
          </cell>
          <cell r="M1610">
            <v>7000</v>
          </cell>
          <cell r="N1610">
            <v>7000</v>
          </cell>
          <cell r="O1610">
            <v>0</v>
          </cell>
          <cell r="P1610">
            <v>0</v>
          </cell>
          <cell r="Q1610">
            <v>0</v>
          </cell>
        </row>
        <row r="1611">
          <cell r="B1611">
            <v>203062496</v>
          </cell>
          <cell r="C1611" t="str">
            <v>أنظمة</v>
          </cell>
          <cell r="D1611" t="str">
            <v>المركز المالي</v>
          </cell>
          <cell r="E1611" t="str">
            <v>إلتزامات متداولة</v>
          </cell>
          <cell r="F1611" t="str">
            <v>مصاريف مستحقة وأرصدة دائنة أخرى</v>
          </cell>
          <cell r="G1611" t="str">
            <v>دائنون متنوعون</v>
          </cell>
          <cell r="H1611">
            <v>0</v>
          </cell>
          <cell r="I1611" t="str">
            <v>إلتزامات متداولة</v>
          </cell>
          <cell r="J1611" t="str">
            <v>ذمم_عبد القيوم قادر غلام _عمالة خارجية</v>
          </cell>
          <cell r="K1611">
            <v>0</v>
          </cell>
          <cell r="L1611">
            <v>0</v>
          </cell>
          <cell r="M1611">
            <v>36264</v>
          </cell>
          <cell r="N1611">
            <v>36264</v>
          </cell>
          <cell r="O1611">
            <v>0</v>
          </cell>
          <cell r="P1611">
            <v>0</v>
          </cell>
          <cell r="Q1611">
            <v>0</v>
          </cell>
        </row>
        <row r="1612">
          <cell r="B1612">
            <v>203062497</v>
          </cell>
          <cell r="C1612" t="str">
            <v>أنظمة</v>
          </cell>
          <cell r="D1612" t="str">
            <v>المركز المالي</v>
          </cell>
          <cell r="E1612" t="str">
            <v>إلتزامات متداولة</v>
          </cell>
          <cell r="F1612" t="str">
            <v>مصاريف مستحقة وأرصدة دائنة أخرى</v>
          </cell>
          <cell r="G1612" t="str">
            <v>دائنون متنوعون</v>
          </cell>
          <cell r="H1612">
            <v>0</v>
          </cell>
          <cell r="I1612" t="str">
            <v>إلتزامات متداولة</v>
          </cell>
          <cell r="J1612" t="str">
            <v>ذمم_محمد ناصر يوسف _عمالة خارجية</v>
          </cell>
          <cell r="K1612">
            <v>0</v>
          </cell>
          <cell r="L1612">
            <v>0</v>
          </cell>
          <cell r="M1612">
            <v>27580</v>
          </cell>
          <cell r="N1612">
            <v>27580</v>
          </cell>
          <cell r="O1612">
            <v>0</v>
          </cell>
          <cell r="P1612">
            <v>0</v>
          </cell>
          <cell r="Q1612">
            <v>0</v>
          </cell>
        </row>
        <row r="1613">
          <cell r="B1613">
            <v>203062498</v>
          </cell>
          <cell r="C1613" t="str">
            <v>أنظمة</v>
          </cell>
          <cell r="D1613" t="str">
            <v>المركز المالي</v>
          </cell>
          <cell r="E1613" t="str">
            <v>إلتزامات متداولة</v>
          </cell>
          <cell r="F1613" t="str">
            <v>مصاريف مستحقة وأرصدة دائنة أخرى</v>
          </cell>
          <cell r="G1613" t="str">
            <v>دائنون متنوعون</v>
          </cell>
          <cell r="H1613">
            <v>0</v>
          </cell>
          <cell r="I1613" t="str">
            <v>إلتزامات متداولة</v>
          </cell>
          <cell r="J1613" t="str">
            <v>ذمم_احمد غازى الخلف _عمالة خارجية</v>
          </cell>
          <cell r="K1613">
            <v>0</v>
          </cell>
          <cell r="L1613">
            <v>0</v>
          </cell>
          <cell r="M1613">
            <v>67887.5</v>
          </cell>
          <cell r="N1613">
            <v>67887.5</v>
          </cell>
          <cell r="O1613">
            <v>0</v>
          </cell>
          <cell r="P1613">
            <v>0</v>
          </cell>
          <cell r="Q1613">
            <v>0</v>
          </cell>
        </row>
        <row r="1614">
          <cell r="B1614">
            <v>203062499</v>
          </cell>
          <cell r="C1614" t="str">
            <v>أنظمة</v>
          </cell>
          <cell r="D1614" t="str">
            <v>المركز المالي</v>
          </cell>
          <cell r="E1614" t="str">
            <v>أصول متداولة</v>
          </cell>
          <cell r="F1614" t="str">
            <v>مصاريف مقدمة وأرصدة مدينة أخرى (بالصافي)</v>
          </cell>
          <cell r="G1614">
            <v>0</v>
          </cell>
          <cell r="H1614">
            <v>0</v>
          </cell>
          <cell r="I1614" t="str">
            <v>أصول متداولة</v>
          </cell>
          <cell r="J1614" t="str">
            <v>ذمم_ مشتاق احمد محمد سيد خان -4752</v>
          </cell>
          <cell r="K1614">
            <v>0</v>
          </cell>
          <cell r="L1614">
            <v>0</v>
          </cell>
          <cell r="M1614">
            <v>11249</v>
          </cell>
          <cell r="N1614">
            <v>11249</v>
          </cell>
          <cell r="O1614">
            <v>0</v>
          </cell>
          <cell r="P1614">
            <v>0</v>
          </cell>
          <cell r="Q1614">
            <v>0</v>
          </cell>
        </row>
        <row r="1615">
          <cell r="B1615">
            <v>203062500</v>
          </cell>
          <cell r="C1615" t="str">
            <v>أنظمة</v>
          </cell>
          <cell r="D1615" t="str">
            <v>المركز المالي</v>
          </cell>
          <cell r="E1615" t="str">
            <v>أصول متداولة</v>
          </cell>
          <cell r="F1615" t="str">
            <v>مصاريف مقدمة وأرصدة مدينة أخرى (بالصافي)</v>
          </cell>
          <cell r="G1615">
            <v>0</v>
          </cell>
          <cell r="H1615">
            <v>0</v>
          </cell>
          <cell r="I1615" t="str">
            <v>أصول متداولة</v>
          </cell>
          <cell r="J1615" t="str">
            <v>ذمم_ علام بسيونى طلبه -4753</v>
          </cell>
          <cell r="K1615">
            <v>0</v>
          </cell>
          <cell r="L1615">
            <v>0</v>
          </cell>
          <cell r="M1615">
            <v>18412</v>
          </cell>
          <cell r="N1615">
            <v>18412</v>
          </cell>
          <cell r="O1615">
            <v>0</v>
          </cell>
          <cell r="P1615">
            <v>0</v>
          </cell>
          <cell r="Q1615">
            <v>0</v>
          </cell>
        </row>
        <row r="1616">
          <cell r="B1616">
            <v>203062501</v>
          </cell>
          <cell r="C1616" t="str">
            <v>أنظمة</v>
          </cell>
          <cell r="D1616" t="str">
            <v>المركز المالي</v>
          </cell>
          <cell r="E1616" t="str">
            <v>أصول متداولة</v>
          </cell>
          <cell r="F1616" t="str">
            <v>مصاريف مقدمة وأرصدة مدينة أخرى (بالصافي)</v>
          </cell>
          <cell r="G1616">
            <v>0</v>
          </cell>
          <cell r="H1616">
            <v>0</v>
          </cell>
          <cell r="I1616" t="str">
            <v>أصول متداولة</v>
          </cell>
          <cell r="J1616" t="str">
            <v>ذمم_ محمد عصام محمد راضى -4754</v>
          </cell>
          <cell r="K1616">
            <v>0</v>
          </cell>
          <cell r="L1616">
            <v>0</v>
          </cell>
          <cell r="M1616">
            <v>18518</v>
          </cell>
          <cell r="N1616">
            <v>18518</v>
          </cell>
          <cell r="O1616">
            <v>0</v>
          </cell>
          <cell r="P1616">
            <v>0</v>
          </cell>
          <cell r="Q1616">
            <v>0</v>
          </cell>
        </row>
        <row r="1617">
          <cell r="B1617">
            <v>203062502</v>
          </cell>
          <cell r="C1617" t="str">
            <v>أنظمة</v>
          </cell>
          <cell r="D1617" t="str">
            <v>المركز المالي</v>
          </cell>
          <cell r="E1617" t="str">
            <v>أصول متداولة</v>
          </cell>
          <cell r="F1617" t="str">
            <v>مصاريف مقدمة وأرصدة مدينة أخرى (بالصافي)</v>
          </cell>
          <cell r="G1617">
            <v>0</v>
          </cell>
          <cell r="H1617">
            <v>0</v>
          </cell>
          <cell r="I1617" t="str">
            <v>أصول متداولة</v>
          </cell>
          <cell r="J1617" t="str">
            <v>ذمم_ ارشيد محمد سعيد -4756</v>
          </cell>
          <cell r="K1617">
            <v>0</v>
          </cell>
          <cell r="L1617">
            <v>0</v>
          </cell>
          <cell r="M1617">
            <v>9129.5</v>
          </cell>
          <cell r="N1617">
            <v>9129.5</v>
          </cell>
          <cell r="O1617">
            <v>0</v>
          </cell>
          <cell r="P1617">
            <v>0</v>
          </cell>
          <cell r="Q1617">
            <v>0</v>
          </cell>
        </row>
        <row r="1618">
          <cell r="B1618">
            <v>203062503</v>
          </cell>
          <cell r="C1618" t="str">
            <v>أنظمة</v>
          </cell>
          <cell r="D1618" t="str">
            <v>المركز المالي</v>
          </cell>
          <cell r="E1618" t="str">
            <v>أصول متداولة</v>
          </cell>
          <cell r="F1618" t="str">
            <v>مصاريف مقدمة وأرصدة مدينة أخرى (بالصافي)</v>
          </cell>
          <cell r="G1618">
            <v>0</v>
          </cell>
          <cell r="H1618">
            <v>0</v>
          </cell>
          <cell r="I1618" t="str">
            <v>أصول متداولة</v>
          </cell>
          <cell r="J1618" t="str">
            <v>ذمم_ حبيب الرحمن -4757</v>
          </cell>
          <cell r="K1618">
            <v>0</v>
          </cell>
          <cell r="L1618">
            <v>0</v>
          </cell>
          <cell r="M1618">
            <v>9255.5</v>
          </cell>
          <cell r="N1618">
            <v>9255.5</v>
          </cell>
          <cell r="O1618">
            <v>0</v>
          </cell>
          <cell r="P1618">
            <v>0</v>
          </cell>
          <cell r="Q1618">
            <v>0</v>
          </cell>
        </row>
        <row r="1619">
          <cell r="B1619">
            <v>203062504</v>
          </cell>
          <cell r="C1619" t="str">
            <v>أنظمة</v>
          </cell>
          <cell r="D1619" t="str">
            <v>المركز المالي</v>
          </cell>
          <cell r="E1619" t="str">
            <v>أصول متداولة</v>
          </cell>
          <cell r="F1619" t="str">
            <v>مصاريف مقدمة وأرصدة مدينة أخرى (بالصافي)</v>
          </cell>
          <cell r="G1619">
            <v>0</v>
          </cell>
          <cell r="H1619">
            <v>0</v>
          </cell>
          <cell r="I1619" t="str">
            <v>أصول متداولة</v>
          </cell>
          <cell r="J1619" t="str">
            <v>ذمم _ جواد فاروق _1174</v>
          </cell>
          <cell r="K1619">
            <v>0</v>
          </cell>
          <cell r="L1619">
            <v>0</v>
          </cell>
          <cell r="M1619">
            <v>35254</v>
          </cell>
          <cell r="N1619">
            <v>35254</v>
          </cell>
          <cell r="O1619">
            <v>0</v>
          </cell>
          <cell r="P1619">
            <v>0</v>
          </cell>
          <cell r="Q1619">
            <v>0</v>
          </cell>
        </row>
        <row r="1620">
          <cell r="B1620">
            <v>203062505</v>
          </cell>
          <cell r="C1620" t="str">
            <v>أنظمة</v>
          </cell>
          <cell r="D1620" t="str">
            <v>المركز المالي</v>
          </cell>
          <cell r="E1620" t="str">
            <v>أصول متداولة</v>
          </cell>
          <cell r="F1620" t="str">
            <v>مصاريف مقدمة وأرصدة مدينة أخرى (بالصافي)</v>
          </cell>
          <cell r="G1620">
            <v>0</v>
          </cell>
          <cell r="H1620">
            <v>0</v>
          </cell>
          <cell r="I1620" t="str">
            <v>أصول متداولة</v>
          </cell>
          <cell r="J1620" t="str">
            <v>ذمم _ مانجو سورب _ 4755</v>
          </cell>
          <cell r="K1620">
            <v>0</v>
          </cell>
          <cell r="L1620">
            <v>0</v>
          </cell>
          <cell r="M1620">
            <v>41942</v>
          </cell>
          <cell r="N1620">
            <v>41942</v>
          </cell>
          <cell r="O1620">
            <v>0</v>
          </cell>
          <cell r="P1620">
            <v>0</v>
          </cell>
          <cell r="Q1620">
            <v>0</v>
          </cell>
        </row>
        <row r="1621">
          <cell r="B1621">
            <v>203062506</v>
          </cell>
          <cell r="C1621" t="str">
            <v>أنظمة</v>
          </cell>
          <cell r="D1621" t="str">
            <v>المركز المالي</v>
          </cell>
          <cell r="E1621" t="str">
            <v>إلتزامات متداولة</v>
          </cell>
          <cell r="F1621" t="str">
            <v>مصاريف مستحقة وأرصدة دائنة أخرى</v>
          </cell>
          <cell r="G1621" t="str">
            <v>دائنون متنوعون</v>
          </cell>
          <cell r="H1621">
            <v>0</v>
          </cell>
          <cell r="I1621" t="str">
            <v>إلتزامات متداولة</v>
          </cell>
          <cell r="J1621" t="str">
            <v>ذمم_مد اختر اوسين -عماله خارجيه</v>
          </cell>
          <cell r="K1621">
            <v>0</v>
          </cell>
          <cell r="L1621">
            <v>0</v>
          </cell>
          <cell r="M1621">
            <v>31462</v>
          </cell>
          <cell r="N1621">
            <v>31462</v>
          </cell>
          <cell r="O1621">
            <v>0</v>
          </cell>
          <cell r="P1621">
            <v>0</v>
          </cell>
          <cell r="Q1621">
            <v>0</v>
          </cell>
        </row>
        <row r="1622">
          <cell r="B1622">
            <v>203062507</v>
          </cell>
          <cell r="C1622" t="str">
            <v>أنظمة</v>
          </cell>
          <cell r="D1622" t="str">
            <v>المركز المالي</v>
          </cell>
          <cell r="E1622" t="str">
            <v>إلتزامات متداولة</v>
          </cell>
          <cell r="F1622" t="str">
            <v>مصاريف مستحقة وأرصدة دائنة أخرى</v>
          </cell>
          <cell r="G1622" t="str">
            <v>دائنون متنوعون</v>
          </cell>
          <cell r="H1622">
            <v>0</v>
          </cell>
          <cell r="I1622" t="str">
            <v>إلتزامات متداولة</v>
          </cell>
          <cell r="J1622" t="str">
            <v>ذمم_جيبابد حسين خان -عماله خارجيه</v>
          </cell>
          <cell r="K1622">
            <v>0</v>
          </cell>
          <cell r="L1622">
            <v>0</v>
          </cell>
          <cell r="M1622">
            <v>29614</v>
          </cell>
          <cell r="N1622">
            <v>29614</v>
          </cell>
          <cell r="O1622">
            <v>0</v>
          </cell>
          <cell r="P1622">
            <v>0</v>
          </cell>
          <cell r="Q1622">
            <v>0</v>
          </cell>
        </row>
        <row r="1623">
          <cell r="B1623">
            <v>203062508</v>
          </cell>
          <cell r="C1623" t="str">
            <v>أنظمة</v>
          </cell>
          <cell r="D1623" t="str">
            <v>المركز المالي</v>
          </cell>
          <cell r="E1623" t="str">
            <v>إلتزامات متداولة</v>
          </cell>
          <cell r="F1623" t="str">
            <v>مصاريف مستحقة وأرصدة دائنة أخرى</v>
          </cell>
          <cell r="G1623" t="str">
            <v>دائنون متنوعون</v>
          </cell>
          <cell r="H1623">
            <v>0</v>
          </cell>
          <cell r="I1623" t="str">
            <v>إلتزامات متداولة</v>
          </cell>
          <cell r="J1623" t="str">
            <v>ذمم_سراج رشيد شوكيدار -عماله خارجيه</v>
          </cell>
          <cell r="K1623">
            <v>0</v>
          </cell>
          <cell r="L1623">
            <v>0</v>
          </cell>
          <cell r="M1623">
            <v>27479</v>
          </cell>
          <cell r="N1623">
            <v>27479</v>
          </cell>
          <cell r="O1623">
            <v>0</v>
          </cell>
          <cell r="P1623">
            <v>0</v>
          </cell>
          <cell r="Q1623">
            <v>0</v>
          </cell>
        </row>
        <row r="1624">
          <cell r="B1624">
            <v>203062509</v>
          </cell>
          <cell r="C1624" t="str">
            <v>أنظمة</v>
          </cell>
          <cell r="D1624" t="str">
            <v>المركز المالي</v>
          </cell>
          <cell r="E1624" t="str">
            <v>إلتزامات متداولة</v>
          </cell>
          <cell r="F1624" t="str">
            <v>مصاريف مستحقة وأرصدة دائنة أخرى</v>
          </cell>
          <cell r="G1624" t="str">
            <v>دائنون متنوعون</v>
          </cell>
          <cell r="H1624">
            <v>0</v>
          </cell>
          <cell r="I1624" t="str">
            <v>إلتزامات متداولة</v>
          </cell>
          <cell r="J1624" t="str">
            <v>ذمم_مد شاه علم -عماله خارجيه</v>
          </cell>
          <cell r="K1624">
            <v>0</v>
          </cell>
          <cell r="L1624">
            <v>0</v>
          </cell>
          <cell r="M1624">
            <v>31112</v>
          </cell>
          <cell r="N1624">
            <v>31112</v>
          </cell>
          <cell r="O1624">
            <v>0</v>
          </cell>
          <cell r="P1624">
            <v>0</v>
          </cell>
          <cell r="Q1624">
            <v>0</v>
          </cell>
        </row>
        <row r="1625">
          <cell r="B1625">
            <v>203062510</v>
          </cell>
          <cell r="C1625" t="str">
            <v>أنظمة</v>
          </cell>
          <cell r="D1625" t="str">
            <v>المركز المالي</v>
          </cell>
          <cell r="E1625" t="str">
            <v>إلتزامات متداولة</v>
          </cell>
          <cell r="F1625" t="str">
            <v>مصاريف مستحقة وأرصدة دائنة أخرى</v>
          </cell>
          <cell r="G1625" t="str">
            <v>دائنون متنوعون</v>
          </cell>
          <cell r="H1625">
            <v>0</v>
          </cell>
          <cell r="I1625" t="str">
            <v>إلتزامات متداولة</v>
          </cell>
          <cell r="J1625" t="str">
            <v>ذمم_فاروق اوكوم -عماله خارجيه</v>
          </cell>
          <cell r="K1625">
            <v>0</v>
          </cell>
          <cell r="L1625">
            <v>0</v>
          </cell>
          <cell r="M1625">
            <v>32064</v>
          </cell>
          <cell r="N1625">
            <v>32064</v>
          </cell>
          <cell r="O1625">
            <v>0</v>
          </cell>
          <cell r="P1625">
            <v>0</v>
          </cell>
          <cell r="Q1625">
            <v>0</v>
          </cell>
        </row>
        <row r="1626">
          <cell r="B1626">
            <v>203062511</v>
          </cell>
          <cell r="C1626" t="str">
            <v>أنظمة</v>
          </cell>
          <cell r="D1626" t="str">
            <v>المركز المالي</v>
          </cell>
          <cell r="E1626" t="str">
            <v>إلتزامات متداولة</v>
          </cell>
          <cell r="F1626" t="str">
            <v>مصاريف مستحقة وأرصدة دائنة أخرى</v>
          </cell>
          <cell r="G1626" t="str">
            <v>دائنون متنوعون</v>
          </cell>
          <cell r="H1626">
            <v>0</v>
          </cell>
          <cell r="I1626" t="str">
            <v>إلتزامات متداولة</v>
          </cell>
          <cell r="J1626" t="str">
            <v>ذمم_مد جلال مياه-عماله خارجيه</v>
          </cell>
          <cell r="K1626">
            <v>0</v>
          </cell>
          <cell r="L1626">
            <v>0</v>
          </cell>
          <cell r="M1626">
            <v>31434</v>
          </cell>
          <cell r="N1626">
            <v>31434</v>
          </cell>
          <cell r="O1626">
            <v>0</v>
          </cell>
          <cell r="P1626">
            <v>0</v>
          </cell>
          <cell r="Q1626">
            <v>0</v>
          </cell>
        </row>
        <row r="1627">
          <cell r="B1627">
            <v>203062512</v>
          </cell>
          <cell r="C1627" t="str">
            <v>أنظمة</v>
          </cell>
          <cell r="D1627" t="str">
            <v>المركز المالي</v>
          </cell>
          <cell r="E1627" t="str">
            <v>أصول متداولة</v>
          </cell>
          <cell r="F1627" t="str">
            <v>مصاريف مقدمة وأرصدة مدينة أخرى (بالصافي)</v>
          </cell>
          <cell r="G1627">
            <v>0</v>
          </cell>
          <cell r="H1627">
            <v>0</v>
          </cell>
          <cell r="I1627" t="str">
            <v>أصول متداولة</v>
          </cell>
          <cell r="J1627" t="str">
            <v>ذمم_ مد مشرف حسين _عمالة خارجية</v>
          </cell>
          <cell r="K1627">
            <v>0</v>
          </cell>
          <cell r="L1627">
            <v>0</v>
          </cell>
          <cell r="M1627">
            <v>6687</v>
          </cell>
          <cell r="N1627">
            <v>6687</v>
          </cell>
          <cell r="O1627">
            <v>0</v>
          </cell>
          <cell r="P1627">
            <v>0</v>
          </cell>
          <cell r="Q1627">
            <v>0</v>
          </cell>
        </row>
        <row r="1628">
          <cell r="B1628">
            <v>203062513</v>
          </cell>
          <cell r="C1628" t="str">
            <v>أنظمة</v>
          </cell>
          <cell r="D1628" t="str">
            <v>المركز المالي</v>
          </cell>
          <cell r="E1628" t="str">
            <v>أصول متداولة</v>
          </cell>
          <cell r="F1628" t="str">
            <v>مصاريف مقدمة وأرصدة مدينة أخرى (بالصافي)</v>
          </cell>
          <cell r="G1628">
            <v>0</v>
          </cell>
          <cell r="H1628">
            <v>0</v>
          </cell>
          <cell r="I1628" t="str">
            <v>أصول متداولة</v>
          </cell>
          <cell r="J1628" t="str">
            <v>ذمم_سيف الاسلام_4759</v>
          </cell>
          <cell r="K1628">
            <v>0</v>
          </cell>
          <cell r="L1628">
            <v>0</v>
          </cell>
          <cell r="M1628">
            <v>8094</v>
          </cell>
          <cell r="N1628">
            <v>8094</v>
          </cell>
          <cell r="O1628">
            <v>0</v>
          </cell>
          <cell r="P1628">
            <v>0</v>
          </cell>
          <cell r="Q1628">
            <v>0</v>
          </cell>
        </row>
        <row r="1629">
          <cell r="B1629">
            <v>203062514</v>
          </cell>
          <cell r="C1629" t="str">
            <v>أنظمة</v>
          </cell>
          <cell r="D1629" t="str">
            <v>المركز المالي</v>
          </cell>
          <cell r="E1629" t="str">
            <v>أصول متداولة</v>
          </cell>
          <cell r="F1629" t="str">
            <v>مصاريف مقدمة وأرصدة مدينة أخرى (بالصافي)</v>
          </cell>
          <cell r="G1629">
            <v>0</v>
          </cell>
          <cell r="H1629">
            <v>0</v>
          </cell>
          <cell r="I1629" t="str">
            <v>أصول متداولة</v>
          </cell>
          <cell r="J1629" t="str">
            <v>ذمم_إسماعيل حسين_4758</v>
          </cell>
          <cell r="K1629">
            <v>0</v>
          </cell>
          <cell r="L1629">
            <v>0</v>
          </cell>
          <cell r="M1629">
            <v>7902</v>
          </cell>
          <cell r="N1629">
            <v>7902</v>
          </cell>
          <cell r="O1629">
            <v>0</v>
          </cell>
          <cell r="P1629">
            <v>0</v>
          </cell>
          <cell r="Q1629">
            <v>0</v>
          </cell>
        </row>
        <row r="1630">
          <cell r="B1630">
            <v>203062515</v>
          </cell>
          <cell r="C1630" t="str">
            <v>أنظمة</v>
          </cell>
          <cell r="D1630" t="str">
            <v>المركز المالي</v>
          </cell>
          <cell r="E1630" t="str">
            <v>أصول متداولة</v>
          </cell>
          <cell r="F1630" t="str">
            <v>مصاريف مقدمة وأرصدة مدينة أخرى (بالصافي)</v>
          </cell>
          <cell r="G1630">
            <v>0</v>
          </cell>
          <cell r="H1630">
            <v>0</v>
          </cell>
          <cell r="I1630" t="str">
            <v>أصول متداولة</v>
          </cell>
          <cell r="J1630" t="str">
            <v>ذمم_محمد مصطفي_4775</v>
          </cell>
          <cell r="K1630">
            <v>0</v>
          </cell>
          <cell r="L1630">
            <v>0</v>
          </cell>
          <cell r="M1630">
            <v>6562.5</v>
          </cell>
          <cell r="N1630">
            <v>6562.5</v>
          </cell>
          <cell r="O1630">
            <v>0</v>
          </cell>
          <cell r="P1630">
            <v>0</v>
          </cell>
          <cell r="Q1630">
            <v>0</v>
          </cell>
        </row>
        <row r="1631">
          <cell r="B1631">
            <v>203062516</v>
          </cell>
          <cell r="C1631" t="str">
            <v>أنظمة</v>
          </cell>
          <cell r="D1631" t="str">
            <v>المركز المالي</v>
          </cell>
          <cell r="E1631" t="str">
            <v>أصول متداولة</v>
          </cell>
          <cell r="F1631" t="str">
            <v>مصاريف مقدمة وأرصدة مدينة أخرى (بالصافي)</v>
          </cell>
          <cell r="G1631">
            <v>0</v>
          </cell>
          <cell r="H1631">
            <v>0</v>
          </cell>
          <cell r="I1631" t="str">
            <v>أصول متداولة</v>
          </cell>
          <cell r="J1631" t="str">
            <v>ذمم_سعد رجب احمد الاغا_4767</v>
          </cell>
          <cell r="K1631">
            <v>0</v>
          </cell>
          <cell r="L1631">
            <v>0</v>
          </cell>
          <cell r="M1631">
            <v>12937</v>
          </cell>
          <cell r="N1631">
            <v>12937</v>
          </cell>
          <cell r="O1631">
            <v>0</v>
          </cell>
          <cell r="P1631">
            <v>0</v>
          </cell>
          <cell r="Q1631">
            <v>0</v>
          </cell>
        </row>
        <row r="1632">
          <cell r="B1632">
            <v>203062517</v>
          </cell>
          <cell r="C1632" t="str">
            <v>أنظمة</v>
          </cell>
          <cell r="D1632" t="str">
            <v>المركز المالي</v>
          </cell>
          <cell r="E1632" t="str">
            <v>أصول متداولة</v>
          </cell>
          <cell r="F1632" t="str">
            <v>مصاريف مقدمة وأرصدة مدينة أخرى (بالصافي)</v>
          </cell>
          <cell r="G1632">
            <v>0</v>
          </cell>
          <cell r="H1632">
            <v>0</v>
          </cell>
          <cell r="I1632" t="str">
            <v>أصول متداولة</v>
          </cell>
          <cell r="J1632" t="str">
            <v>ذمم_عبد الناصر رجب احمد الاغا_4766</v>
          </cell>
          <cell r="K1632">
            <v>0</v>
          </cell>
          <cell r="L1632">
            <v>0</v>
          </cell>
          <cell r="M1632">
            <v>13051</v>
          </cell>
          <cell r="N1632">
            <v>13051</v>
          </cell>
          <cell r="O1632">
            <v>0</v>
          </cell>
          <cell r="P1632">
            <v>0</v>
          </cell>
          <cell r="Q1632">
            <v>0</v>
          </cell>
        </row>
        <row r="1633">
          <cell r="B1633">
            <v>203062518</v>
          </cell>
          <cell r="C1633" t="str">
            <v>أنظمة</v>
          </cell>
          <cell r="D1633" t="str">
            <v>المركز المالي</v>
          </cell>
          <cell r="E1633" t="str">
            <v>أصول متداولة</v>
          </cell>
          <cell r="F1633" t="str">
            <v>مصاريف مقدمة وأرصدة مدينة أخرى (بالصافي)</v>
          </cell>
          <cell r="G1633">
            <v>0</v>
          </cell>
          <cell r="H1633">
            <v>0</v>
          </cell>
          <cell r="I1633" t="str">
            <v>أصول متداولة</v>
          </cell>
          <cell r="J1633" t="str">
            <v>ذمم_محمد احمد محمد عثمان_1176</v>
          </cell>
          <cell r="K1633">
            <v>0</v>
          </cell>
          <cell r="L1633">
            <v>0</v>
          </cell>
          <cell r="M1633">
            <v>38467</v>
          </cell>
          <cell r="N1633">
            <v>38467</v>
          </cell>
          <cell r="O1633">
            <v>0</v>
          </cell>
          <cell r="P1633">
            <v>0</v>
          </cell>
          <cell r="Q1633">
            <v>0</v>
          </cell>
        </row>
        <row r="1634">
          <cell r="B1634">
            <v>203062519</v>
          </cell>
          <cell r="C1634" t="str">
            <v>أنظمة</v>
          </cell>
          <cell r="D1634" t="str">
            <v>المركز المالي</v>
          </cell>
          <cell r="E1634" t="str">
            <v>أصول متداولة</v>
          </cell>
          <cell r="F1634" t="str">
            <v>مصاريف مقدمة وأرصدة مدينة أخرى (بالصافي)</v>
          </cell>
          <cell r="G1634">
            <v>0</v>
          </cell>
          <cell r="H1634">
            <v>0</v>
          </cell>
          <cell r="I1634" t="str">
            <v>أصول متداولة</v>
          </cell>
          <cell r="J1634" t="str">
            <v>ذمم_احمد جمال زين عزيز الدين_4777</v>
          </cell>
          <cell r="K1634">
            <v>0</v>
          </cell>
          <cell r="L1634">
            <v>0</v>
          </cell>
          <cell r="M1634">
            <v>14694</v>
          </cell>
          <cell r="N1634">
            <v>14694</v>
          </cell>
          <cell r="O1634">
            <v>0</v>
          </cell>
          <cell r="P1634">
            <v>0</v>
          </cell>
          <cell r="Q1634">
            <v>0</v>
          </cell>
        </row>
        <row r="1635">
          <cell r="B1635">
            <v>203062520</v>
          </cell>
          <cell r="C1635" t="str">
            <v>أنظمة</v>
          </cell>
          <cell r="D1635" t="str">
            <v>المركز المالي</v>
          </cell>
          <cell r="E1635" t="str">
            <v>أصول متداولة</v>
          </cell>
          <cell r="F1635" t="str">
            <v>مصاريف مقدمة وأرصدة مدينة أخرى (بالصافي)</v>
          </cell>
          <cell r="G1635">
            <v>0</v>
          </cell>
          <cell r="H1635">
            <v>0</v>
          </cell>
          <cell r="I1635" t="str">
            <v>أصول متداولة</v>
          </cell>
          <cell r="J1635" t="str">
            <v>ذمم _ ياسر احمد ماهر احمد _ 1177</v>
          </cell>
          <cell r="K1635">
            <v>0</v>
          </cell>
          <cell r="L1635">
            <v>0</v>
          </cell>
          <cell r="M1635">
            <v>67500</v>
          </cell>
          <cell r="N1635">
            <v>67500</v>
          </cell>
          <cell r="O1635">
            <v>0</v>
          </cell>
          <cell r="P1635">
            <v>0</v>
          </cell>
          <cell r="Q1635">
            <v>0</v>
          </cell>
        </row>
        <row r="1636">
          <cell r="B1636">
            <v>203062521</v>
          </cell>
          <cell r="C1636" t="str">
            <v>أنظمة</v>
          </cell>
          <cell r="D1636" t="str">
            <v>المركز المالي</v>
          </cell>
          <cell r="E1636" t="str">
            <v>أصول متداولة</v>
          </cell>
          <cell r="F1636" t="str">
            <v>مصاريف مقدمة وأرصدة مدينة أخرى (بالصافي)</v>
          </cell>
          <cell r="G1636">
            <v>0</v>
          </cell>
          <cell r="H1636">
            <v>0</v>
          </cell>
          <cell r="I1636" t="str">
            <v>أصول متداولة</v>
          </cell>
          <cell r="J1636" t="str">
            <v>ذمم _ رفعت  صلاح محمد الزيني_ 4760</v>
          </cell>
          <cell r="K1636">
            <v>0</v>
          </cell>
          <cell r="L1636">
            <v>0</v>
          </cell>
          <cell r="M1636">
            <v>14277</v>
          </cell>
          <cell r="N1636">
            <v>14277</v>
          </cell>
          <cell r="O1636">
            <v>0</v>
          </cell>
          <cell r="P1636">
            <v>0</v>
          </cell>
          <cell r="Q1636">
            <v>0</v>
          </cell>
        </row>
        <row r="1637">
          <cell r="B1637">
            <v>203062522</v>
          </cell>
          <cell r="C1637" t="str">
            <v>أنظمة</v>
          </cell>
          <cell r="D1637" t="str">
            <v>المركز المالي</v>
          </cell>
          <cell r="E1637" t="str">
            <v>أصول متداولة</v>
          </cell>
          <cell r="F1637" t="str">
            <v>مصاريف مقدمة وأرصدة مدينة أخرى (بالصافي)</v>
          </cell>
          <cell r="G1637">
            <v>0</v>
          </cell>
          <cell r="H1637">
            <v>0</v>
          </cell>
          <cell r="I1637" t="str">
            <v>أصول متداولة</v>
          </cell>
          <cell r="J1637" t="str">
            <v>ذمم _ شريف شيخ _4761</v>
          </cell>
          <cell r="K1637">
            <v>0</v>
          </cell>
          <cell r="L1637">
            <v>0</v>
          </cell>
          <cell r="M1637">
            <v>6378</v>
          </cell>
          <cell r="N1637">
            <v>6378</v>
          </cell>
          <cell r="O1637">
            <v>0</v>
          </cell>
          <cell r="P1637">
            <v>0</v>
          </cell>
          <cell r="Q1637">
            <v>0</v>
          </cell>
        </row>
        <row r="1638">
          <cell r="B1638">
            <v>203062523</v>
          </cell>
          <cell r="C1638" t="str">
            <v>أنظمة</v>
          </cell>
          <cell r="D1638" t="str">
            <v>المركز المالي</v>
          </cell>
          <cell r="E1638" t="str">
            <v>أصول متداولة</v>
          </cell>
          <cell r="F1638" t="str">
            <v>مصاريف مقدمة وأرصدة مدينة أخرى (بالصافي)</v>
          </cell>
          <cell r="G1638">
            <v>0</v>
          </cell>
          <cell r="H1638">
            <v>0</v>
          </cell>
          <cell r="I1638" t="str">
            <v>أصول متداولة</v>
          </cell>
          <cell r="J1638" t="str">
            <v>ذمم _ اختر اوسين _4762</v>
          </cell>
          <cell r="K1638">
            <v>0</v>
          </cell>
          <cell r="L1638">
            <v>0</v>
          </cell>
          <cell r="M1638">
            <v>5290</v>
          </cell>
          <cell r="N1638">
            <v>5290</v>
          </cell>
          <cell r="O1638">
            <v>0</v>
          </cell>
          <cell r="P1638">
            <v>0</v>
          </cell>
          <cell r="Q1638">
            <v>0</v>
          </cell>
        </row>
        <row r="1639">
          <cell r="B1639">
            <v>203062524</v>
          </cell>
          <cell r="C1639" t="str">
            <v>أنظمة</v>
          </cell>
          <cell r="D1639" t="str">
            <v>المركز المالي</v>
          </cell>
          <cell r="E1639" t="str">
            <v>أصول متداولة</v>
          </cell>
          <cell r="F1639" t="str">
            <v>مصاريف مقدمة وأرصدة مدينة أخرى (بالصافي)</v>
          </cell>
          <cell r="G1639">
            <v>0</v>
          </cell>
          <cell r="H1639">
            <v>0</v>
          </cell>
          <cell r="I1639" t="str">
            <v>أصول متداولة</v>
          </cell>
          <cell r="J1639" t="str">
            <v>ذمم _ ابو موسي غازي_ 4763</v>
          </cell>
          <cell r="K1639">
            <v>0</v>
          </cell>
          <cell r="L1639">
            <v>0</v>
          </cell>
          <cell r="M1639">
            <v>6095</v>
          </cell>
          <cell r="N1639">
            <v>6095</v>
          </cell>
          <cell r="O1639">
            <v>0</v>
          </cell>
          <cell r="P1639">
            <v>0</v>
          </cell>
          <cell r="Q1639">
            <v>0</v>
          </cell>
        </row>
        <row r="1640">
          <cell r="B1640">
            <v>203062525</v>
          </cell>
          <cell r="C1640" t="str">
            <v>أنظمة</v>
          </cell>
          <cell r="D1640" t="str">
            <v>المركز المالي</v>
          </cell>
          <cell r="E1640" t="str">
            <v>أصول متداولة</v>
          </cell>
          <cell r="F1640" t="str">
            <v>مصاريف مقدمة وأرصدة مدينة أخرى (بالصافي)</v>
          </cell>
          <cell r="G1640">
            <v>0</v>
          </cell>
          <cell r="H1640">
            <v>0</v>
          </cell>
          <cell r="I1640" t="str">
            <v>أصول متداولة</v>
          </cell>
          <cell r="J1640" t="str">
            <v>ذمم _ اسماعيل ابو طاهر اسماعيل _ 4764</v>
          </cell>
          <cell r="K1640">
            <v>0</v>
          </cell>
          <cell r="L1640">
            <v>0</v>
          </cell>
          <cell r="M1640">
            <v>6150</v>
          </cell>
          <cell r="N1640">
            <v>6150</v>
          </cell>
          <cell r="O1640">
            <v>0</v>
          </cell>
          <cell r="P1640">
            <v>0</v>
          </cell>
          <cell r="Q1640">
            <v>0</v>
          </cell>
        </row>
        <row r="1641">
          <cell r="B1641">
            <v>203062526</v>
          </cell>
          <cell r="C1641" t="str">
            <v>أنظمة</v>
          </cell>
          <cell r="D1641" t="str">
            <v>المركز المالي</v>
          </cell>
          <cell r="E1641" t="str">
            <v>أصول متداولة</v>
          </cell>
          <cell r="F1641" t="str">
            <v>مصاريف مقدمة وأرصدة مدينة أخرى (بالصافي)</v>
          </cell>
          <cell r="G1641">
            <v>0</v>
          </cell>
          <cell r="H1641">
            <v>0</v>
          </cell>
          <cell r="I1641" t="str">
            <v>أصول متداولة</v>
          </cell>
          <cell r="J1641" t="str">
            <v>ذمم _ زبشان رحيم داد خات احمد _4768</v>
          </cell>
          <cell r="K1641">
            <v>0</v>
          </cell>
          <cell r="L1641">
            <v>0</v>
          </cell>
          <cell r="M1641">
            <v>20383.5</v>
          </cell>
          <cell r="N1641">
            <v>20383.5</v>
          </cell>
          <cell r="O1641">
            <v>0</v>
          </cell>
          <cell r="P1641">
            <v>0</v>
          </cell>
          <cell r="Q1641">
            <v>0</v>
          </cell>
        </row>
        <row r="1642">
          <cell r="B1642">
            <v>203062527</v>
          </cell>
          <cell r="C1642" t="str">
            <v>أنظمة</v>
          </cell>
          <cell r="D1642" t="str">
            <v>المركز المالي</v>
          </cell>
          <cell r="E1642" t="str">
            <v>أصول متداولة</v>
          </cell>
          <cell r="F1642" t="str">
            <v>مصاريف مقدمة وأرصدة مدينة أخرى (بالصافي)</v>
          </cell>
          <cell r="G1642">
            <v>0</v>
          </cell>
          <cell r="H1642">
            <v>0</v>
          </cell>
          <cell r="I1642" t="str">
            <v>أصول متداولة</v>
          </cell>
          <cell r="J1642" t="str">
            <v>ذمم _ محمد راسل راسيل محمد _ 4770</v>
          </cell>
          <cell r="K1642">
            <v>0</v>
          </cell>
          <cell r="L1642">
            <v>0</v>
          </cell>
          <cell r="M1642">
            <v>6024</v>
          </cell>
          <cell r="N1642">
            <v>6024</v>
          </cell>
          <cell r="O1642">
            <v>0</v>
          </cell>
          <cell r="P1642">
            <v>0</v>
          </cell>
          <cell r="Q1642">
            <v>0</v>
          </cell>
        </row>
        <row r="1643">
          <cell r="B1643">
            <v>203062528</v>
          </cell>
          <cell r="C1643" t="str">
            <v>أنظمة</v>
          </cell>
          <cell r="D1643" t="str">
            <v>المركز المالي</v>
          </cell>
          <cell r="E1643" t="str">
            <v>أصول متداولة</v>
          </cell>
          <cell r="F1643" t="str">
            <v>مصاريف مقدمة وأرصدة مدينة أخرى (بالصافي)</v>
          </cell>
          <cell r="G1643">
            <v>0</v>
          </cell>
          <cell r="H1643">
            <v>0</v>
          </cell>
          <cell r="I1643" t="str">
            <v>أصول متداولة</v>
          </cell>
          <cell r="J1643" t="str">
            <v>ذمم _ محمد زاهد ال اسلام _ 4771</v>
          </cell>
          <cell r="K1643">
            <v>0</v>
          </cell>
          <cell r="L1643">
            <v>0</v>
          </cell>
          <cell r="M1643">
            <v>5899</v>
          </cell>
          <cell r="N1643">
            <v>5899</v>
          </cell>
          <cell r="O1643">
            <v>0</v>
          </cell>
          <cell r="P1643">
            <v>0</v>
          </cell>
          <cell r="Q1643">
            <v>0</v>
          </cell>
        </row>
        <row r="1644">
          <cell r="B1644">
            <v>203062529</v>
          </cell>
          <cell r="C1644" t="str">
            <v>أنظمة</v>
          </cell>
          <cell r="D1644" t="str">
            <v>المركز المالي</v>
          </cell>
          <cell r="E1644" t="str">
            <v>أصول متداولة</v>
          </cell>
          <cell r="F1644" t="str">
            <v>مصاريف مقدمة وأرصدة مدينة أخرى (بالصافي)</v>
          </cell>
          <cell r="G1644">
            <v>0</v>
          </cell>
          <cell r="H1644">
            <v>0</v>
          </cell>
          <cell r="I1644" t="str">
            <v>أصول متداولة</v>
          </cell>
          <cell r="J1644" t="str">
            <v>ذمم _ اولاد محمد عب ال غوني _4772</v>
          </cell>
          <cell r="K1644">
            <v>0</v>
          </cell>
          <cell r="L1644">
            <v>0</v>
          </cell>
          <cell r="M1644">
            <v>6176</v>
          </cell>
          <cell r="N1644">
            <v>6176</v>
          </cell>
          <cell r="O1644">
            <v>0</v>
          </cell>
          <cell r="P1644">
            <v>0</v>
          </cell>
          <cell r="Q1644">
            <v>0</v>
          </cell>
        </row>
        <row r="1645">
          <cell r="B1645">
            <v>203062530</v>
          </cell>
          <cell r="C1645" t="str">
            <v>أنظمة</v>
          </cell>
          <cell r="D1645" t="str">
            <v>المركز المالي</v>
          </cell>
          <cell r="E1645" t="str">
            <v>أصول متداولة</v>
          </cell>
          <cell r="F1645" t="str">
            <v>مصاريف مقدمة وأرصدة مدينة أخرى (بالصافي)</v>
          </cell>
          <cell r="G1645">
            <v>0</v>
          </cell>
          <cell r="H1645">
            <v>0</v>
          </cell>
          <cell r="I1645" t="str">
            <v>أصول متداولة</v>
          </cell>
          <cell r="J1645" t="str">
            <v>ذمم _ شادي حسين محمد النجار _ 4773</v>
          </cell>
          <cell r="K1645">
            <v>0</v>
          </cell>
          <cell r="L1645">
            <v>0</v>
          </cell>
          <cell r="M1645">
            <v>18893</v>
          </cell>
          <cell r="N1645">
            <v>18893</v>
          </cell>
          <cell r="O1645">
            <v>0</v>
          </cell>
          <cell r="P1645">
            <v>0</v>
          </cell>
          <cell r="Q1645">
            <v>0</v>
          </cell>
        </row>
        <row r="1646">
          <cell r="B1646">
            <v>203062531</v>
          </cell>
          <cell r="C1646" t="str">
            <v>أنظمة</v>
          </cell>
          <cell r="D1646" t="str">
            <v>المركز المالي</v>
          </cell>
          <cell r="E1646" t="str">
            <v>أصول متداولة</v>
          </cell>
          <cell r="F1646" t="str">
            <v>مصاريف مقدمة وأرصدة مدينة أخرى (بالصافي)</v>
          </cell>
          <cell r="G1646">
            <v>0</v>
          </cell>
          <cell r="H1646">
            <v>0</v>
          </cell>
          <cell r="I1646" t="str">
            <v>أصول متداولة</v>
          </cell>
          <cell r="J1646" t="str">
            <v>ذمم _ اشرف عبدالعظيم كامل علي _ 4774</v>
          </cell>
          <cell r="K1646">
            <v>0</v>
          </cell>
          <cell r="L1646">
            <v>0</v>
          </cell>
          <cell r="M1646">
            <v>18369</v>
          </cell>
          <cell r="N1646">
            <v>18369</v>
          </cell>
          <cell r="O1646">
            <v>0</v>
          </cell>
          <cell r="P1646">
            <v>0</v>
          </cell>
          <cell r="Q1646">
            <v>0</v>
          </cell>
        </row>
        <row r="1647">
          <cell r="B1647">
            <v>203062532</v>
          </cell>
          <cell r="C1647" t="str">
            <v>أنظمة</v>
          </cell>
          <cell r="D1647" t="str">
            <v>المركز المالي</v>
          </cell>
          <cell r="E1647" t="str">
            <v>أصول متداولة</v>
          </cell>
          <cell r="F1647" t="str">
            <v>مصاريف مقدمة وأرصدة مدينة أخرى (بالصافي)</v>
          </cell>
          <cell r="G1647">
            <v>0</v>
          </cell>
          <cell r="H1647">
            <v>0</v>
          </cell>
          <cell r="I1647" t="str">
            <v>أصول متداولة</v>
          </cell>
          <cell r="J1647" t="str">
            <v>ذمم _ مد مشرف حسين _ 4787</v>
          </cell>
          <cell r="K1647">
            <v>0</v>
          </cell>
          <cell r="L1647">
            <v>0</v>
          </cell>
          <cell r="M1647">
            <v>8228.5</v>
          </cell>
          <cell r="N1647">
            <v>8228.5</v>
          </cell>
          <cell r="O1647">
            <v>0</v>
          </cell>
          <cell r="P1647">
            <v>0</v>
          </cell>
          <cell r="Q1647">
            <v>0</v>
          </cell>
        </row>
        <row r="1648">
          <cell r="B1648">
            <v>203062533</v>
          </cell>
          <cell r="C1648" t="str">
            <v>أنظمة</v>
          </cell>
          <cell r="D1648" t="str">
            <v>المركز المالي</v>
          </cell>
          <cell r="E1648" t="str">
            <v>أصول متداولة</v>
          </cell>
          <cell r="F1648" t="str">
            <v>مصاريف مقدمة وأرصدة مدينة أخرى (بالصافي)</v>
          </cell>
          <cell r="G1648">
            <v>0</v>
          </cell>
          <cell r="H1648">
            <v>0</v>
          </cell>
          <cell r="I1648" t="str">
            <v>أصول متداولة</v>
          </cell>
          <cell r="J1648" t="str">
            <v>ذمم _ محمد تميم عزيز تميم _ 4788</v>
          </cell>
          <cell r="K1648">
            <v>0</v>
          </cell>
          <cell r="L1648">
            <v>0</v>
          </cell>
          <cell r="M1648">
            <v>7260</v>
          </cell>
          <cell r="N1648">
            <v>7260</v>
          </cell>
          <cell r="O1648">
            <v>0</v>
          </cell>
          <cell r="P1648">
            <v>0</v>
          </cell>
          <cell r="Q1648">
            <v>0</v>
          </cell>
        </row>
        <row r="1649">
          <cell r="B1649">
            <v>203062534</v>
          </cell>
          <cell r="C1649" t="str">
            <v>أنظمة</v>
          </cell>
          <cell r="D1649" t="str">
            <v>المركز المالي</v>
          </cell>
          <cell r="E1649" t="str">
            <v>أصول متداولة</v>
          </cell>
          <cell r="F1649" t="str">
            <v>مصاريف مقدمة وأرصدة مدينة أخرى (بالصافي)</v>
          </cell>
          <cell r="G1649">
            <v>0</v>
          </cell>
          <cell r="H1649">
            <v>0</v>
          </cell>
          <cell r="I1649" t="str">
            <v>أصول متداولة</v>
          </cell>
          <cell r="J1649" t="str">
            <v>ذمم _ غازي محمد غازي محمد عوضين _ 4792</v>
          </cell>
          <cell r="K1649">
            <v>0</v>
          </cell>
          <cell r="L1649">
            <v>0</v>
          </cell>
          <cell r="M1649">
            <v>13349</v>
          </cell>
          <cell r="N1649">
            <v>13349</v>
          </cell>
          <cell r="O1649">
            <v>0</v>
          </cell>
          <cell r="P1649">
            <v>0</v>
          </cell>
          <cell r="Q1649">
            <v>0</v>
          </cell>
        </row>
        <row r="1650">
          <cell r="B1650">
            <v>203062535</v>
          </cell>
          <cell r="C1650" t="str">
            <v>أنظمة</v>
          </cell>
          <cell r="D1650" t="str">
            <v>المركز المالي</v>
          </cell>
          <cell r="E1650" t="str">
            <v>أصول متداولة</v>
          </cell>
          <cell r="F1650" t="str">
            <v>مصاريف مقدمة وأرصدة مدينة أخرى (بالصافي)</v>
          </cell>
          <cell r="G1650">
            <v>0</v>
          </cell>
          <cell r="H1650">
            <v>0</v>
          </cell>
          <cell r="I1650" t="str">
            <v>أصول متداولة</v>
          </cell>
          <cell r="J1650" t="str">
            <v>ذمم _ محمد هاردهان _ 4799</v>
          </cell>
          <cell r="K1650">
            <v>0</v>
          </cell>
          <cell r="L1650">
            <v>0</v>
          </cell>
          <cell r="M1650">
            <v>3975</v>
          </cell>
          <cell r="N1650">
            <v>3975</v>
          </cell>
          <cell r="O1650">
            <v>0</v>
          </cell>
          <cell r="P1650">
            <v>0</v>
          </cell>
          <cell r="Q1650">
            <v>0</v>
          </cell>
        </row>
        <row r="1651">
          <cell r="B1651">
            <v>203062536</v>
          </cell>
          <cell r="C1651" t="str">
            <v>أنظمة</v>
          </cell>
          <cell r="D1651" t="str">
            <v>المركز المالي</v>
          </cell>
          <cell r="E1651" t="str">
            <v>أصول متداولة</v>
          </cell>
          <cell r="F1651" t="str">
            <v>مصاريف مقدمة وأرصدة مدينة أخرى (بالصافي)</v>
          </cell>
          <cell r="G1651">
            <v>0</v>
          </cell>
          <cell r="H1651">
            <v>0</v>
          </cell>
          <cell r="I1651" t="str">
            <v>أصول متداولة</v>
          </cell>
          <cell r="J1651" t="str">
            <v>ذمم _ ثرى داس _ 4800</v>
          </cell>
          <cell r="K1651">
            <v>0</v>
          </cell>
          <cell r="L1651">
            <v>0</v>
          </cell>
          <cell r="M1651">
            <v>4996</v>
          </cell>
          <cell r="N1651">
            <v>4996</v>
          </cell>
          <cell r="O1651">
            <v>0</v>
          </cell>
          <cell r="P1651">
            <v>0</v>
          </cell>
          <cell r="Q1651">
            <v>0</v>
          </cell>
        </row>
        <row r="1652">
          <cell r="B1652">
            <v>203062537</v>
          </cell>
          <cell r="C1652" t="str">
            <v>أنظمة</v>
          </cell>
          <cell r="D1652" t="str">
            <v>المركز المالي</v>
          </cell>
          <cell r="E1652" t="str">
            <v>أصول متداولة</v>
          </cell>
          <cell r="F1652" t="str">
            <v>مصاريف مقدمة وأرصدة مدينة أخرى (بالصافي)</v>
          </cell>
          <cell r="G1652">
            <v>0</v>
          </cell>
          <cell r="H1652">
            <v>0</v>
          </cell>
          <cell r="I1652" t="str">
            <v>أصول متداولة</v>
          </cell>
          <cell r="J1652" t="str">
            <v>ذمم _ جويتو  _ 4801</v>
          </cell>
          <cell r="K1652">
            <v>0</v>
          </cell>
          <cell r="L1652">
            <v>0</v>
          </cell>
          <cell r="M1652">
            <v>10715</v>
          </cell>
          <cell r="N1652">
            <v>10715</v>
          </cell>
          <cell r="O1652">
            <v>0</v>
          </cell>
          <cell r="P1652">
            <v>0</v>
          </cell>
          <cell r="Q1652">
            <v>0</v>
          </cell>
        </row>
        <row r="1653">
          <cell r="B1653">
            <v>203062538</v>
          </cell>
          <cell r="C1653" t="str">
            <v>أنظمة</v>
          </cell>
          <cell r="D1653" t="str">
            <v>المركز المالي</v>
          </cell>
          <cell r="E1653" t="str">
            <v>أصول متداولة</v>
          </cell>
          <cell r="F1653" t="str">
            <v>مصاريف مقدمة وأرصدة مدينة أخرى (بالصافي)</v>
          </cell>
          <cell r="G1653">
            <v>0</v>
          </cell>
          <cell r="H1653">
            <v>0</v>
          </cell>
          <cell r="I1653" t="str">
            <v>أصول متداولة</v>
          </cell>
          <cell r="J1653" t="str">
            <v>ذمم _ جونى بانجويد  _ 4802</v>
          </cell>
          <cell r="K1653">
            <v>0</v>
          </cell>
          <cell r="L1653">
            <v>0</v>
          </cell>
          <cell r="M1653">
            <v>12636</v>
          </cell>
          <cell r="N1653">
            <v>12636</v>
          </cell>
          <cell r="O1653">
            <v>0</v>
          </cell>
          <cell r="P1653">
            <v>0</v>
          </cell>
          <cell r="Q1653">
            <v>0</v>
          </cell>
        </row>
        <row r="1654">
          <cell r="B1654">
            <v>203062539</v>
          </cell>
          <cell r="C1654" t="str">
            <v>أنظمة</v>
          </cell>
          <cell r="D1654" t="str">
            <v>المركز المالي</v>
          </cell>
          <cell r="E1654" t="str">
            <v>أصول متداولة</v>
          </cell>
          <cell r="F1654" t="str">
            <v>مصاريف مقدمة وأرصدة مدينة أخرى (بالصافي)</v>
          </cell>
          <cell r="G1654">
            <v>0</v>
          </cell>
          <cell r="H1654">
            <v>0</v>
          </cell>
          <cell r="I1654" t="str">
            <v>أصول متداولة</v>
          </cell>
          <cell r="J1654" t="str">
            <v>ذمم _ غونسالو جر كينتو ميلينديش  _ 4803</v>
          </cell>
          <cell r="K1654">
            <v>0</v>
          </cell>
          <cell r="L1654">
            <v>0</v>
          </cell>
          <cell r="M1654">
            <v>13168</v>
          </cell>
          <cell r="N1654">
            <v>13168</v>
          </cell>
          <cell r="O1654">
            <v>0</v>
          </cell>
          <cell r="P1654">
            <v>0</v>
          </cell>
          <cell r="Q1654">
            <v>0</v>
          </cell>
        </row>
        <row r="1655">
          <cell r="B1655">
            <v>203062540</v>
          </cell>
          <cell r="C1655" t="str">
            <v>أنظمة</v>
          </cell>
          <cell r="D1655" t="str">
            <v>المركز المالي</v>
          </cell>
          <cell r="E1655" t="str">
            <v>أصول متداولة</v>
          </cell>
          <cell r="F1655" t="str">
            <v>مصاريف مقدمة وأرصدة مدينة أخرى (بالصافي)</v>
          </cell>
          <cell r="G1655">
            <v>0</v>
          </cell>
          <cell r="H1655">
            <v>0</v>
          </cell>
          <cell r="I1655" t="str">
            <v>أصول متداولة</v>
          </cell>
          <cell r="J1655" t="str">
            <v>ذمم _ جويمير بيدال مونديجار _ 4804</v>
          </cell>
          <cell r="K1655">
            <v>0</v>
          </cell>
          <cell r="L1655">
            <v>0</v>
          </cell>
          <cell r="M1655">
            <v>10481</v>
          </cell>
          <cell r="N1655">
            <v>10481</v>
          </cell>
          <cell r="O1655">
            <v>0</v>
          </cell>
          <cell r="P1655">
            <v>0</v>
          </cell>
          <cell r="Q1655">
            <v>0</v>
          </cell>
        </row>
        <row r="1656">
          <cell r="B1656">
            <v>203062541</v>
          </cell>
          <cell r="C1656" t="str">
            <v>أنظمة</v>
          </cell>
          <cell r="D1656" t="str">
            <v>المركز المالي</v>
          </cell>
          <cell r="E1656" t="str">
            <v>أصول متداولة</v>
          </cell>
          <cell r="F1656" t="str">
            <v>مصاريف مقدمة وأرصدة مدينة أخرى (بالصافي)</v>
          </cell>
          <cell r="G1656">
            <v>0</v>
          </cell>
          <cell r="H1656">
            <v>0</v>
          </cell>
          <cell r="I1656" t="str">
            <v>أصول متداولة</v>
          </cell>
          <cell r="J1656" t="str">
            <v>ذمم _ جوينى اواو فيرنانديز _ 4805</v>
          </cell>
          <cell r="K1656">
            <v>0</v>
          </cell>
          <cell r="L1656">
            <v>0</v>
          </cell>
          <cell r="M1656">
            <v>10268</v>
          </cell>
          <cell r="N1656">
            <v>10268</v>
          </cell>
          <cell r="O1656">
            <v>0</v>
          </cell>
          <cell r="P1656">
            <v>0</v>
          </cell>
          <cell r="Q1656">
            <v>0</v>
          </cell>
        </row>
        <row r="1657">
          <cell r="B1657">
            <v>203062542</v>
          </cell>
          <cell r="C1657" t="str">
            <v>أنظمة</v>
          </cell>
          <cell r="D1657" t="str">
            <v>المركز المالي</v>
          </cell>
          <cell r="E1657" t="str">
            <v>أصول متداولة</v>
          </cell>
          <cell r="F1657" t="str">
            <v>مصاريف مقدمة وأرصدة مدينة أخرى (بالصافي)</v>
          </cell>
          <cell r="G1657">
            <v>0</v>
          </cell>
          <cell r="H1657">
            <v>0</v>
          </cell>
          <cell r="I1657" t="str">
            <v>أصول متداولة</v>
          </cell>
          <cell r="J1657" t="str">
            <v>ذمم _ ايمن محمد عبد السلام مندور _ 4806</v>
          </cell>
          <cell r="K1657">
            <v>0</v>
          </cell>
          <cell r="L1657">
            <v>0</v>
          </cell>
          <cell r="M1657">
            <v>6906</v>
          </cell>
          <cell r="N1657">
            <v>6906</v>
          </cell>
          <cell r="O1657">
            <v>0</v>
          </cell>
          <cell r="P1657">
            <v>0</v>
          </cell>
          <cell r="Q1657">
            <v>0</v>
          </cell>
        </row>
        <row r="1658">
          <cell r="B1658">
            <v>203062543</v>
          </cell>
          <cell r="C1658" t="str">
            <v>أنظمة</v>
          </cell>
          <cell r="D1658" t="str">
            <v>المركز المالي</v>
          </cell>
          <cell r="E1658" t="str">
            <v>أصول متداولة</v>
          </cell>
          <cell r="F1658" t="str">
            <v>مصاريف مقدمة وأرصدة مدينة أخرى (بالصافي)</v>
          </cell>
          <cell r="G1658">
            <v>0</v>
          </cell>
          <cell r="H1658">
            <v>0</v>
          </cell>
          <cell r="I1658" t="str">
            <v>أصول متداولة</v>
          </cell>
          <cell r="J1658" t="str">
            <v>ذمم _ وليد سامى عبد الماجد _ 4795</v>
          </cell>
          <cell r="K1658">
            <v>0</v>
          </cell>
          <cell r="L1658">
            <v>0</v>
          </cell>
          <cell r="M1658">
            <v>14662</v>
          </cell>
          <cell r="N1658">
            <v>14662</v>
          </cell>
          <cell r="O1658">
            <v>0</v>
          </cell>
          <cell r="P1658">
            <v>0</v>
          </cell>
          <cell r="Q1658">
            <v>0</v>
          </cell>
        </row>
        <row r="1659">
          <cell r="B1659">
            <v>203062544</v>
          </cell>
          <cell r="C1659" t="str">
            <v>أنظمة</v>
          </cell>
          <cell r="D1659" t="str">
            <v>المركز المالي</v>
          </cell>
          <cell r="E1659" t="str">
            <v>أصول متداولة</v>
          </cell>
          <cell r="F1659" t="str">
            <v>مصاريف مقدمة وأرصدة مدينة أخرى (بالصافي)</v>
          </cell>
          <cell r="G1659">
            <v>0</v>
          </cell>
          <cell r="H1659">
            <v>0</v>
          </cell>
          <cell r="I1659" t="str">
            <v>أصول متداولة</v>
          </cell>
          <cell r="J1659" t="str">
            <v>ذمم _ سمير سيد بيومى على _ 4798</v>
          </cell>
          <cell r="K1659">
            <v>0</v>
          </cell>
          <cell r="L1659">
            <v>0</v>
          </cell>
          <cell r="M1659">
            <v>8538</v>
          </cell>
          <cell r="N1659">
            <v>8538</v>
          </cell>
          <cell r="O1659">
            <v>0</v>
          </cell>
          <cell r="P1659">
            <v>0</v>
          </cell>
          <cell r="Q1659">
            <v>0</v>
          </cell>
        </row>
        <row r="1660">
          <cell r="B1660">
            <v>203062545</v>
          </cell>
          <cell r="C1660" t="str">
            <v>أنظمة</v>
          </cell>
          <cell r="D1660" t="str">
            <v>المركز المالي</v>
          </cell>
          <cell r="E1660" t="str">
            <v>أصول متداولة</v>
          </cell>
          <cell r="F1660" t="str">
            <v>مصاريف مقدمة وأرصدة مدينة أخرى (بالصافي)</v>
          </cell>
          <cell r="G1660">
            <v>0</v>
          </cell>
          <cell r="H1660">
            <v>0</v>
          </cell>
          <cell r="I1660" t="str">
            <v>أصول متداولة</v>
          </cell>
          <cell r="J1660" t="str">
            <v>ذمم _ مبروك رجب عبد الله _ 4807</v>
          </cell>
          <cell r="K1660">
            <v>0</v>
          </cell>
          <cell r="L1660">
            <v>0</v>
          </cell>
          <cell r="M1660">
            <v>5933</v>
          </cell>
          <cell r="N1660">
            <v>5933</v>
          </cell>
          <cell r="O1660">
            <v>0</v>
          </cell>
          <cell r="P1660">
            <v>0</v>
          </cell>
          <cell r="Q1660">
            <v>0</v>
          </cell>
        </row>
        <row r="1661">
          <cell r="B1661">
            <v>203062546</v>
          </cell>
          <cell r="C1661" t="str">
            <v>أنظمة</v>
          </cell>
          <cell r="D1661" t="str">
            <v>المركز المالي</v>
          </cell>
          <cell r="E1661" t="str">
            <v>أصول متداولة</v>
          </cell>
          <cell r="F1661" t="str">
            <v>مصاريف مقدمة وأرصدة مدينة أخرى (بالصافي)</v>
          </cell>
          <cell r="G1661">
            <v>0</v>
          </cell>
          <cell r="H1661">
            <v>0</v>
          </cell>
          <cell r="I1661" t="str">
            <v>أصول متداولة</v>
          </cell>
          <cell r="J1661" t="str">
            <v>ذمم _ ربيع محمد علوان _ 4808</v>
          </cell>
          <cell r="K1661">
            <v>0</v>
          </cell>
          <cell r="L1661">
            <v>0</v>
          </cell>
          <cell r="M1661">
            <v>5315</v>
          </cell>
          <cell r="N1661">
            <v>5315</v>
          </cell>
          <cell r="O1661">
            <v>0</v>
          </cell>
          <cell r="P1661">
            <v>0</v>
          </cell>
          <cell r="Q1661">
            <v>0</v>
          </cell>
        </row>
        <row r="1662">
          <cell r="B1662">
            <v>203062547</v>
          </cell>
          <cell r="C1662" t="str">
            <v>أنظمة</v>
          </cell>
          <cell r="D1662" t="str">
            <v>المركز المالي</v>
          </cell>
          <cell r="E1662" t="str">
            <v>أصول متداولة</v>
          </cell>
          <cell r="F1662" t="str">
            <v>مصاريف مقدمة وأرصدة مدينة أخرى (بالصافي)</v>
          </cell>
          <cell r="G1662">
            <v>0</v>
          </cell>
          <cell r="H1662">
            <v>0</v>
          </cell>
          <cell r="I1662" t="str">
            <v>أصول متداولة</v>
          </cell>
          <cell r="J1662" t="str">
            <v>ذمم _ علاء صلاح عبد الرحمن نعيم _ 4809</v>
          </cell>
          <cell r="K1662">
            <v>0</v>
          </cell>
          <cell r="L1662">
            <v>0</v>
          </cell>
          <cell r="M1662">
            <v>6109</v>
          </cell>
          <cell r="N1662">
            <v>6109</v>
          </cell>
          <cell r="O1662">
            <v>0</v>
          </cell>
          <cell r="P1662">
            <v>0</v>
          </cell>
          <cell r="Q1662">
            <v>0</v>
          </cell>
        </row>
        <row r="1663">
          <cell r="B1663">
            <v>203062548</v>
          </cell>
          <cell r="C1663" t="str">
            <v>أنظمة</v>
          </cell>
          <cell r="D1663" t="str">
            <v>المركز المالي</v>
          </cell>
          <cell r="E1663" t="str">
            <v>أصول متداولة</v>
          </cell>
          <cell r="F1663" t="str">
            <v>مصاريف مقدمة وأرصدة مدينة أخرى (بالصافي)</v>
          </cell>
          <cell r="G1663">
            <v>0</v>
          </cell>
          <cell r="H1663">
            <v>0</v>
          </cell>
          <cell r="I1663" t="str">
            <v>أصول متداولة</v>
          </cell>
          <cell r="J1663" t="str">
            <v>ذمم _ على سيد متولى منصور _ 4810</v>
          </cell>
          <cell r="K1663">
            <v>0</v>
          </cell>
          <cell r="L1663">
            <v>0</v>
          </cell>
          <cell r="M1663">
            <v>4452</v>
          </cell>
          <cell r="N1663">
            <v>4452</v>
          </cell>
          <cell r="O1663">
            <v>0</v>
          </cell>
          <cell r="P1663">
            <v>0</v>
          </cell>
          <cell r="Q1663">
            <v>0</v>
          </cell>
        </row>
        <row r="1664">
          <cell r="B1664">
            <v>203062549</v>
          </cell>
          <cell r="C1664" t="str">
            <v>أنظمة</v>
          </cell>
          <cell r="D1664" t="str">
            <v>المركز المالي</v>
          </cell>
          <cell r="E1664" t="str">
            <v>إلتزامات متداولة</v>
          </cell>
          <cell r="F1664" t="str">
            <v>مصاريف مستحقة وأرصدة دائنة أخرى</v>
          </cell>
          <cell r="G1664" t="str">
            <v>دائنون متنوعون</v>
          </cell>
          <cell r="H1664">
            <v>0</v>
          </cell>
          <cell r="I1664" t="str">
            <v>إلتزامات متداولة</v>
          </cell>
          <cell r="J1664" t="str">
            <v>ذمم _ محمد عبد الكريم خان _ KAFD310</v>
          </cell>
          <cell r="K1664">
            <v>0</v>
          </cell>
          <cell r="L1664">
            <v>0</v>
          </cell>
          <cell r="M1664">
            <v>14654</v>
          </cell>
          <cell r="N1664">
            <v>14654</v>
          </cell>
          <cell r="O1664">
            <v>0</v>
          </cell>
          <cell r="P1664">
            <v>0</v>
          </cell>
          <cell r="Q1664">
            <v>0</v>
          </cell>
        </row>
        <row r="1665">
          <cell r="B1665">
            <v>203062550</v>
          </cell>
          <cell r="C1665" t="str">
            <v>أنظمة</v>
          </cell>
          <cell r="D1665" t="str">
            <v>المركز المالي</v>
          </cell>
          <cell r="E1665" t="str">
            <v>إلتزامات متداولة</v>
          </cell>
          <cell r="F1665" t="str">
            <v>مصاريف مستحقة وأرصدة دائنة أخرى</v>
          </cell>
          <cell r="G1665" t="str">
            <v>دائنون متنوعون</v>
          </cell>
          <cell r="H1665">
            <v>0</v>
          </cell>
          <cell r="I1665" t="str">
            <v>إلتزامات متداولة</v>
          </cell>
          <cell r="J1665" t="str">
            <v>ذمم _ على رازا محمد سالم _ KAFD310</v>
          </cell>
          <cell r="K1665">
            <v>0</v>
          </cell>
          <cell r="L1665">
            <v>0</v>
          </cell>
          <cell r="M1665">
            <v>15461</v>
          </cell>
          <cell r="N1665">
            <v>15461</v>
          </cell>
          <cell r="O1665">
            <v>0</v>
          </cell>
          <cell r="P1665">
            <v>0</v>
          </cell>
          <cell r="Q1665">
            <v>0</v>
          </cell>
        </row>
        <row r="1666">
          <cell r="B1666">
            <v>203062551</v>
          </cell>
          <cell r="C1666" t="str">
            <v>أنظمة</v>
          </cell>
          <cell r="D1666" t="str">
            <v>المركز المالي</v>
          </cell>
          <cell r="E1666" t="str">
            <v>إلتزامات متداولة</v>
          </cell>
          <cell r="F1666" t="str">
            <v>مصاريف مستحقة وأرصدة دائنة أخرى</v>
          </cell>
          <cell r="G1666" t="str">
            <v>دائنون متنوعون</v>
          </cell>
          <cell r="H1666">
            <v>0</v>
          </cell>
          <cell r="I1666" t="str">
            <v>إلتزامات متداولة</v>
          </cell>
          <cell r="J1666" t="str">
            <v>ذمم _ ساجان ثنغويلا _ KAFD310</v>
          </cell>
          <cell r="K1666">
            <v>0</v>
          </cell>
          <cell r="L1666">
            <v>0</v>
          </cell>
          <cell r="M1666">
            <v>11076</v>
          </cell>
          <cell r="N1666">
            <v>11076</v>
          </cell>
          <cell r="O1666">
            <v>0</v>
          </cell>
          <cell r="P1666">
            <v>0</v>
          </cell>
          <cell r="Q1666">
            <v>0</v>
          </cell>
        </row>
        <row r="1667">
          <cell r="B1667">
            <v>203062552</v>
          </cell>
          <cell r="C1667" t="str">
            <v>أنظمة</v>
          </cell>
          <cell r="D1667" t="str">
            <v>المركز المالي</v>
          </cell>
          <cell r="E1667" t="str">
            <v>أصول متداولة</v>
          </cell>
          <cell r="F1667" t="str">
            <v>مصاريف مقدمة وأرصدة مدينة أخرى (بالصافي)</v>
          </cell>
          <cell r="G1667">
            <v>0</v>
          </cell>
          <cell r="H1667">
            <v>0</v>
          </cell>
          <cell r="I1667" t="str">
            <v>أصول متداولة</v>
          </cell>
          <cell r="J1667" t="str">
            <v>ذمم _ بيريندار ماندال _ 4813</v>
          </cell>
          <cell r="K1667">
            <v>0</v>
          </cell>
          <cell r="L1667">
            <v>0</v>
          </cell>
          <cell r="M1667">
            <v>3145</v>
          </cell>
          <cell r="N1667">
            <v>3145</v>
          </cell>
          <cell r="O1667">
            <v>0</v>
          </cell>
          <cell r="P1667">
            <v>0</v>
          </cell>
          <cell r="Q1667">
            <v>0</v>
          </cell>
        </row>
        <row r="1668">
          <cell r="B1668">
            <v>203062553</v>
          </cell>
          <cell r="C1668" t="str">
            <v>أنظمة</v>
          </cell>
          <cell r="D1668" t="str">
            <v>المركز المالي</v>
          </cell>
          <cell r="E1668" t="str">
            <v>أصول متداولة</v>
          </cell>
          <cell r="F1668" t="str">
            <v>مصاريف مقدمة وأرصدة مدينة أخرى (بالصافي)</v>
          </cell>
          <cell r="G1668">
            <v>0</v>
          </cell>
          <cell r="H1668">
            <v>0</v>
          </cell>
          <cell r="I1668" t="str">
            <v>أصول متداولة</v>
          </cell>
          <cell r="J1668" t="str">
            <v>ذمم _ حماده فايز عبد لعزيز _ 4815</v>
          </cell>
          <cell r="K1668">
            <v>0</v>
          </cell>
          <cell r="L1668">
            <v>0</v>
          </cell>
          <cell r="M1668">
            <v>3650</v>
          </cell>
          <cell r="N1668">
            <v>3650</v>
          </cell>
          <cell r="O1668">
            <v>0</v>
          </cell>
          <cell r="P1668">
            <v>0</v>
          </cell>
          <cell r="Q1668">
            <v>0</v>
          </cell>
        </row>
        <row r="1669">
          <cell r="B1669">
            <v>203062554</v>
          </cell>
          <cell r="C1669" t="str">
            <v>أنظمة</v>
          </cell>
          <cell r="D1669" t="str">
            <v>المركز المالي</v>
          </cell>
          <cell r="E1669" t="str">
            <v>أصول متداولة</v>
          </cell>
          <cell r="F1669" t="str">
            <v>مصاريف مقدمة وأرصدة مدينة أخرى (بالصافي)</v>
          </cell>
          <cell r="G1669">
            <v>0</v>
          </cell>
          <cell r="H1669">
            <v>0</v>
          </cell>
          <cell r="I1669" t="str">
            <v>أصول متداولة</v>
          </cell>
          <cell r="J1669" t="str">
            <v>ذمم _ خالد محمود يوسف _ 4816</v>
          </cell>
          <cell r="K1669">
            <v>0</v>
          </cell>
          <cell r="L1669">
            <v>0</v>
          </cell>
          <cell r="M1669">
            <v>4797</v>
          </cell>
          <cell r="N1669">
            <v>4797</v>
          </cell>
          <cell r="O1669">
            <v>0</v>
          </cell>
          <cell r="P1669">
            <v>0</v>
          </cell>
          <cell r="Q1669">
            <v>0</v>
          </cell>
        </row>
        <row r="1670">
          <cell r="B1670">
            <v>203062555</v>
          </cell>
          <cell r="C1670" t="str">
            <v>أنظمة</v>
          </cell>
          <cell r="D1670" t="str">
            <v>المركز المالي</v>
          </cell>
          <cell r="E1670" t="str">
            <v>أصول متداولة</v>
          </cell>
          <cell r="F1670" t="str">
            <v>مصاريف مقدمة وأرصدة مدينة أخرى (بالصافي)</v>
          </cell>
          <cell r="G1670">
            <v>0</v>
          </cell>
          <cell r="H1670">
            <v>0</v>
          </cell>
          <cell r="I1670" t="str">
            <v>أصول متداولة</v>
          </cell>
          <cell r="J1670" t="str">
            <v>ذمم _ محمد حلمى عبد الدايم _ 4817</v>
          </cell>
          <cell r="K1670">
            <v>0</v>
          </cell>
          <cell r="L1670">
            <v>0</v>
          </cell>
          <cell r="M1670">
            <v>4359</v>
          </cell>
          <cell r="N1670">
            <v>4359</v>
          </cell>
          <cell r="O1670">
            <v>0</v>
          </cell>
          <cell r="P1670">
            <v>0</v>
          </cell>
          <cell r="Q1670">
            <v>0</v>
          </cell>
        </row>
        <row r="1671">
          <cell r="B1671">
            <v>203062556</v>
          </cell>
          <cell r="C1671" t="str">
            <v>أنظمة</v>
          </cell>
          <cell r="D1671" t="str">
            <v>المركز المالي</v>
          </cell>
          <cell r="E1671" t="str">
            <v>أصول متداولة</v>
          </cell>
          <cell r="F1671" t="str">
            <v>مصاريف مقدمة وأرصدة مدينة أخرى (بالصافي)</v>
          </cell>
          <cell r="G1671">
            <v>0</v>
          </cell>
          <cell r="H1671">
            <v>0</v>
          </cell>
          <cell r="I1671" t="str">
            <v>أصول متداولة</v>
          </cell>
          <cell r="J1671" t="str">
            <v>ذمم _ ماجد محمد السيد مهدى _ 4818</v>
          </cell>
          <cell r="K1671">
            <v>0</v>
          </cell>
          <cell r="L1671">
            <v>0</v>
          </cell>
          <cell r="M1671">
            <v>4400</v>
          </cell>
          <cell r="N1671">
            <v>4400</v>
          </cell>
          <cell r="O1671">
            <v>0</v>
          </cell>
          <cell r="P1671">
            <v>0</v>
          </cell>
          <cell r="Q1671">
            <v>0</v>
          </cell>
        </row>
        <row r="1672">
          <cell r="B1672">
            <v>203062557</v>
          </cell>
          <cell r="C1672" t="str">
            <v>أنظمة</v>
          </cell>
          <cell r="D1672" t="str">
            <v>المركز المالي</v>
          </cell>
          <cell r="E1672" t="str">
            <v>أصول متداولة</v>
          </cell>
          <cell r="F1672" t="str">
            <v>مصاريف مقدمة وأرصدة مدينة أخرى (بالصافي)</v>
          </cell>
          <cell r="G1672">
            <v>0</v>
          </cell>
          <cell r="H1672">
            <v>0</v>
          </cell>
          <cell r="I1672" t="str">
            <v>أصول متداولة</v>
          </cell>
          <cell r="J1672" t="str">
            <v>ذمم _ رمضان سعيد عيد السيد _ 4822</v>
          </cell>
          <cell r="K1672">
            <v>0</v>
          </cell>
          <cell r="L1672">
            <v>0</v>
          </cell>
          <cell r="M1672">
            <v>4841</v>
          </cell>
          <cell r="N1672">
            <v>4841</v>
          </cell>
          <cell r="O1672">
            <v>0</v>
          </cell>
          <cell r="P1672">
            <v>0</v>
          </cell>
          <cell r="Q1672">
            <v>0</v>
          </cell>
        </row>
        <row r="1673">
          <cell r="B1673">
            <v>203062558</v>
          </cell>
          <cell r="C1673" t="str">
            <v>أنظمة</v>
          </cell>
          <cell r="D1673" t="str">
            <v>المركز المالي</v>
          </cell>
          <cell r="E1673" t="str">
            <v>أصول متداولة</v>
          </cell>
          <cell r="F1673" t="str">
            <v>مصاريف مقدمة وأرصدة مدينة أخرى (بالصافي)</v>
          </cell>
          <cell r="G1673">
            <v>0</v>
          </cell>
          <cell r="H1673">
            <v>0</v>
          </cell>
          <cell r="I1673" t="str">
            <v>أصول متداولة</v>
          </cell>
          <cell r="J1673" t="str">
            <v>ذمم _ البينو جرديل روزاريو  _ 4820</v>
          </cell>
          <cell r="K1673">
            <v>0</v>
          </cell>
          <cell r="L1673">
            <v>0</v>
          </cell>
          <cell r="M1673">
            <v>3618</v>
          </cell>
          <cell r="N1673">
            <v>3618</v>
          </cell>
          <cell r="O1673">
            <v>0</v>
          </cell>
          <cell r="P1673">
            <v>0</v>
          </cell>
          <cell r="Q1673">
            <v>0</v>
          </cell>
        </row>
        <row r="1674">
          <cell r="B1674">
            <v>203062559</v>
          </cell>
          <cell r="C1674" t="str">
            <v>أنظمة</v>
          </cell>
          <cell r="D1674" t="str">
            <v>المركز المالي</v>
          </cell>
          <cell r="E1674" t="str">
            <v>أصول متداولة</v>
          </cell>
          <cell r="F1674" t="str">
            <v>مصاريف مقدمة وأرصدة مدينة أخرى (بالصافي)</v>
          </cell>
          <cell r="G1674">
            <v>0</v>
          </cell>
          <cell r="H1674">
            <v>0</v>
          </cell>
          <cell r="I1674" t="str">
            <v>أصول متداولة</v>
          </cell>
          <cell r="J1674" t="str">
            <v>ذمم _ ادوين بومباسى امانتج _ 4821</v>
          </cell>
          <cell r="K1674">
            <v>0</v>
          </cell>
          <cell r="L1674">
            <v>0</v>
          </cell>
          <cell r="M1674">
            <v>3515</v>
          </cell>
          <cell r="N1674">
            <v>3515</v>
          </cell>
          <cell r="O1674">
            <v>0</v>
          </cell>
          <cell r="P1674">
            <v>0</v>
          </cell>
          <cell r="Q1674">
            <v>0</v>
          </cell>
        </row>
        <row r="1675">
          <cell r="B1675">
            <v>203062560</v>
          </cell>
          <cell r="C1675" t="str">
            <v>أنظمة</v>
          </cell>
          <cell r="D1675" t="str">
            <v>المركز المالي</v>
          </cell>
          <cell r="E1675" t="str">
            <v>أصول متداولة</v>
          </cell>
          <cell r="F1675" t="str">
            <v>مصاريف مقدمة وأرصدة مدينة أخرى (بالصافي)</v>
          </cell>
          <cell r="G1675">
            <v>0</v>
          </cell>
          <cell r="H1675">
            <v>0</v>
          </cell>
          <cell r="I1675" t="str">
            <v>أصول متداولة</v>
          </cell>
          <cell r="J1675" t="str">
            <v>ذمم _ جمالى سعيد قرنى سنوسى _ 4814</v>
          </cell>
          <cell r="K1675">
            <v>0</v>
          </cell>
          <cell r="L1675">
            <v>0</v>
          </cell>
          <cell r="M1675">
            <v>7269</v>
          </cell>
          <cell r="N1675">
            <v>7269</v>
          </cell>
          <cell r="O1675">
            <v>0</v>
          </cell>
          <cell r="P1675">
            <v>0</v>
          </cell>
          <cell r="Q1675">
            <v>0</v>
          </cell>
        </row>
        <row r="1676">
          <cell r="B1676">
            <v>203062561</v>
          </cell>
          <cell r="C1676" t="str">
            <v>أنظمة</v>
          </cell>
          <cell r="D1676" t="str">
            <v>المركز المالي</v>
          </cell>
          <cell r="E1676" t="str">
            <v>أصول متداولة</v>
          </cell>
          <cell r="F1676" t="str">
            <v>مصاريف مقدمة وأرصدة مدينة أخرى (بالصافي)</v>
          </cell>
          <cell r="G1676">
            <v>0</v>
          </cell>
          <cell r="H1676">
            <v>0</v>
          </cell>
          <cell r="I1676" t="str">
            <v>أصول متداولة</v>
          </cell>
          <cell r="J1676" t="str">
            <v>ذمم _ مجدي احمد عبد السلام محمد _ 4819</v>
          </cell>
          <cell r="K1676">
            <v>0</v>
          </cell>
          <cell r="L1676">
            <v>0</v>
          </cell>
          <cell r="M1676">
            <v>7986</v>
          </cell>
          <cell r="N1676">
            <v>7986</v>
          </cell>
          <cell r="O1676">
            <v>0</v>
          </cell>
          <cell r="P1676">
            <v>0</v>
          </cell>
          <cell r="Q1676">
            <v>0</v>
          </cell>
        </row>
        <row r="1677">
          <cell r="B1677">
            <v>203062562</v>
          </cell>
          <cell r="C1677" t="str">
            <v>أنظمة</v>
          </cell>
          <cell r="D1677" t="str">
            <v>المركز المالي</v>
          </cell>
          <cell r="E1677" t="str">
            <v>أصول متداولة</v>
          </cell>
          <cell r="F1677" t="str">
            <v>مصاريف مقدمة وأرصدة مدينة أخرى (بالصافي)</v>
          </cell>
          <cell r="G1677">
            <v>0</v>
          </cell>
          <cell r="H1677">
            <v>0</v>
          </cell>
          <cell r="I1677" t="str">
            <v>أصول متداولة</v>
          </cell>
          <cell r="J1677" t="str">
            <v>ذمم _ طاهر زمان _ عمالة خارجية</v>
          </cell>
          <cell r="K1677">
            <v>0</v>
          </cell>
          <cell r="L1677">
            <v>0</v>
          </cell>
          <cell r="M1677">
            <v>480</v>
          </cell>
          <cell r="N1677">
            <v>480</v>
          </cell>
          <cell r="O1677">
            <v>0</v>
          </cell>
          <cell r="P1677">
            <v>0</v>
          </cell>
          <cell r="Q1677">
            <v>0</v>
          </cell>
        </row>
        <row r="1678">
          <cell r="B1678">
            <v>203062563</v>
          </cell>
          <cell r="C1678" t="str">
            <v>أنظمة</v>
          </cell>
          <cell r="D1678" t="str">
            <v>المركز المالي</v>
          </cell>
          <cell r="E1678" t="str">
            <v>أصول متداولة</v>
          </cell>
          <cell r="F1678" t="str">
            <v>مصاريف مقدمة وأرصدة مدينة أخرى (بالصافي)</v>
          </cell>
          <cell r="G1678">
            <v>0</v>
          </cell>
          <cell r="H1678">
            <v>0</v>
          </cell>
          <cell r="I1678" t="str">
            <v>أصول متداولة</v>
          </cell>
          <cell r="J1678" t="str">
            <v>ذمم _ مصطفى محمد غازى _ 1179</v>
          </cell>
          <cell r="K1678">
            <v>0</v>
          </cell>
          <cell r="L1678">
            <v>0</v>
          </cell>
          <cell r="M1678">
            <v>7109</v>
          </cell>
          <cell r="N1678">
            <v>7109</v>
          </cell>
          <cell r="O1678">
            <v>0</v>
          </cell>
          <cell r="P1678">
            <v>0</v>
          </cell>
          <cell r="Q1678">
            <v>0</v>
          </cell>
        </row>
        <row r="1679">
          <cell r="B1679">
            <v>203062564</v>
          </cell>
          <cell r="C1679" t="str">
            <v>أنظمة</v>
          </cell>
          <cell r="D1679" t="str">
            <v>المركز المالي</v>
          </cell>
          <cell r="E1679" t="str">
            <v>إلتزامات متداولة</v>
          </cell>
          <cell r="F1679" t="str">
            <v>مصاريف مستحقة وأرصدة دائنة أخرى</v>
          </cell>
          <cell r="G1679" t="str">
            <v>دائنون متنوعون</v>
          </cell>
          <cell r="H1679">
            <v>0</v>
          </cell>
          <cell r="I1679" t="str">
            <v>إلتزامات متداولة</v>
          </cell>
          <cell r="J1679" t="str">
            <v>ذمم _ على اسامة طارق _ عمالة خارجية</v>
          </cell>
          <cell r="K1679">
            <v>0</v>
          </cell>
          <cell r="L1679">
            <v>0</v>
          </cell>
          <cell r="M1679">
            <v>8538</v>
          </cell>
          <cell r="N1679">
            <v>8538</v>
          </cell>
          <cell r="O1679">
            <v>0</v>
          </cell>
          <cell r="P1679">
            <v>0</v>
          </cell>
          <cell r="Q1679">
            <v>0</v>
          </cell>
        </row>
        <row r="1680">
          <cell r="B1680">
            <v>203062565</v>
          </cell>
          <cell r="C1680" t="str">
            <v>أنظمة</v>
          </cell>
          <cell r="D1680" t="str">
            <v>المركز المالي</v>
          </cell>
          <cell r="E1680" t="str">
            <v>أصول متداولة</v>
          </cell>
          <cell r="F1680" t="str">
            <v>مصاريف مقدمة وأرصدة مدينة أخرى (بالصافي)</v>
          </cell>
          <cell r="G1680">
            <v>0</v>
          </cell>
          <cell r="H1680">
            <v>0</v>
          </cell>
          <cell r="I1680" t="str">
            <v>أصول متداولة</v>
          </cell>
          <cell r="J1680" t="str">
            <v>ذمم _ اظهار الحق _ عمالة خارجية</v>
          </cell>
          <cell r="K1680">
            <v>0</v>
          </cell>
          <cell r="L1680">
            <v>0</v>
          </cell>
          <cell r="M1680">
            <v>2084</v>
          </cell>
          <cell r="N1680">
            <v>2084</v>
          </cell>
          <cell r="O1680">
            <v>0</v>
          </cell>
          <cell r="P1680">
            <v>0</v>
          </cell>
          <cell r="Q1680">
            <v>0</v>
          </cell>
        </row>
        <row r="1681">
          <cell r="B1681">
            <v>203062566</v>
          </cell>
          <cell r="C1681" t="str">
            <v>أنظمة</v>
          </cell>
          <cell r="D1681" t="str">
            <v>المركز المالي</v>
          </cell>
          <cell r="E1681" t="str">
            <v>أصول متداولة</v>
          </cell>
          <cell r="F1681" t="str">
            <v>مصاريف مقدمة وأرصدة مدينة أخرى (بالصافي)</v>
          </cell>
          <cell r="G1681">
            <v>0</v>
          </cell>
          <cell r="H1681">
            <v>0</v>
          </cell>
          <cell r="I1681" t="str">
            <v>أصول متداولة</v>
          </cell>
          <cell r="J1681" t="str">
            <v>ذمم _ اسلام السيد السيد ابو الفضل _ 1180</v>
          </cell>
          <cell r="K1681">
            <v>0</v>
          </cell>
          <cell r="L1681">
            <v>0</v>
          </cell>
          <cell r="M1681">
            <v>3125</v>
          </cell>
          <cell r="N1681">
            <v>3125</v>
          </cell>
          <cell r="O1681">
            <v>0</v>
          </cell>
          <cell r="P1681">
            <v>0</v>
          </cell>
          <cell r="Q1681">
            <v>0</v>
          </cell>
        </row>
        <row r="1682">
          <cell r="B1682">
            <v>203062567</v>
          </cell>
          <cell r="C1682" t="str">
            <v>أنظمة</v>
          </cell>
          <cell r="D1682" t="str">
            <v>المركز المالي</v>
          </cell>
          <cell r="E1682" t="str">
            <v>أصول متداولة</v>
          </cell>
          <cell r="F1682" t="str">
            <v>مصاريف مقدمة وأرصدة مدينة أخرى (بالصافي)</v>
          </cell>
          <cell r="G1682">
            <v>0</v>
          </cell>
          <cell r="H1682">
            <v>0</v>
          </cell>
          <cell r="I1682" t="str">
            <v>أصول متداولة</v>
          </cell>
          <cell r="J1682" t="str">
            <v>ذمم _ محمد عبده العرب موسي _ 4824</v>
          </cell>
          <cell r="K1682">
            <v>0</v>
          </cell>
          <cell r="L1682">
            <v>0</v>
          </cell>
          <cell r="M1682">
            <v>1625</v>
          </cell>
          <cell r="N1682">
            <v>1625</v>
          </cell>
          <cell r="O1682">
            <v>0</v>
          </cell>
          <cell r="P1682">
            <v>0</v>
          </cell>
          <cell r="Q1682">
            <v>0</v>
          </cell>
        </row>
        <row r="1683">
          <cell r="B1683">
            <v>203062568</v>
          </cell>
          <cell r="C1683" t="str">
            <v>أنظمة</v>
          </cell>
          <cell r="D1683" t="str">
            <v>المركز المالي</v>
          </cell>
          <cell r="E1683" t="str">
            <v>أصول متداولة</v>
          </cell>
          <cell r="F1683" t="str">
            <v>مصاريف مقدمة وأرصدة مدينة أخرى (بالصافي)</v>
          </cell>
          <cell r="G1683">
            <v>0</v>
          </cell>
          <cell r="H1683">
            <v>0</v>
          </cell>
          <cell r="I1683" t="str">
            <v>أصول متداولة</v>
          </cell>
          <cell r="J1683" t="str">
            <v>ذمم _ مصطفى محمود السيد ابراهيم _ 4825</v>
          </cell>
          <cell r="K1683">
            <v>0</v>
          </cell>
          <cell r="L1683">
            <v>0</v>
          </cell>
          <cell r="M1683">
            <v>1300</v>
          </cell>
          <cell r="N1683">
            <v>1300</v>
          </cell>
          <cell r="O1683">
            <v>0</v>
          </cell>
          <cell r="P1683">
            <v>0</v>
          </cell>
          <cell r="Q1683">
            <v>0</v>
          </cell>
        </row>
        <row r="1684">
          <cell r="B1684">
            <v>203062569</v>
          </cell>
          <cell r="C1684" t="str">
            <v>أنظمة</v>
          </cell>
          <cell r="D1684" t="str">
            <v>المركز المالي</v>
          </cell>
          <cell r="E1684" t="str">
            <v>أصول متداولة</v>
          </cell>
          <cell r="F1684" t="str">
            <v>مصاريف مقدمة وأرصدة مدينة أخرى (بالصافي)</v>
          </cell>
          <cell r="G1684">
            <v>0</v>
          </cell>
          <cell r="H1684">
            <v>0</v>
          </cell>
          <cell r="I1684" t="str">
            <v>أصول متداولة</v>
          </cell>
          <cell r="J1684" t="str">
            <v>ذمم _ السيد جمالى احمد عمارة  _ 4823</v>
          </cell>
          <cell r="K1684">
            <v>0</v>
          </cell>
          <cell r="L1684">
            <v>0</v>
          </cell>
          <cell r="M1684">
            <v>3411</v>
          </cell>
          <cell r="N1684">
            <v>3411</v>
          </cell>
          <cell r="O1684">
            <v>0</v>
          </cell>
          <cell r="P1684">
            <v>0</v>
          </cell>
          <cell r="Q1684">
            <v>0</v>
          </cell>
        </row>
        <row r="1685">
          <cell r="B1685">
            <v>203062571</v>
          </cell>
          <cell r="C1685" t="str">
            <v>أنظمة</v>
          </cell>
          <cell r="D1685" t="str">
            <v>المركز المالي</v>
          </cell>
          <cell r="E1685" t="str">
            <v>إلتزامات متداولة</v>
          </cell>
          <cell r="F1685" t="str">
            <v>مصاريف مستحقة وأرصدة دائنة أخرى</v>
          </cell>
          <cell r="G1685" t="str">
            <v>دائنون متنوعون</v>
          </cell>
          <cell r="H1685">
            <v>0</v>
          </cell>
          <cell r="I1685" t="str">
            <v>إلتزامات متداولة</v>
          </cell>
          <cell r="J1685" t="str">
            <v>ذمم_زوهيب احمد_ عمالة خارجيه</v>
          </cell>
          <cell r="K1685">
            <v>0</v>
          </cell>
          <cell r="L1685">
            <v>0</v>
          </cell>
          <cell r="M1685">
            <v>2507</v>
          </cell>
          <cell r="N1685">
            <v>2507</v>
          </cell>
          <cell r="O1685">
            <v>0</v>
          </cell>
          <cell r="P1685">
            <v>0</v>
          </cell>
          <cell r="Q1685">
            <v>0</v>
          </cell>
        </row>
        <row r="1686">
          <cell r="B1686">
            <v>203062572</v>
          </cell>
          <cell r="C1686" t="str">
            <v>أنظمة</v>
          </cell>
          <cell r="D1686" t="str">
            <v>المركز المالي</v>
          </cell>
          <cell r="E1686" t="str">
            <v>إلتزامات متداولة</v>
          </cell>
          <cell r="F1686" t="str">
            <v>مصاريف مستحقة وأرصدة دائنة أخرى</v>
          </cell>
          <cell r="G1686" t="str">
            <v>دائنون متنوعون</v>
          </cell>
          <cell r="H1686">
            <v>0</v>
          </cell>
          <cell r="I1686" t="str">
            <v>إلتزامات متداولة</v>
          </cell>
          <cell r="J1686" t="str">
            <v>ذمم_محمد شعيب خان_ عمالة خارجيه</v>
          </cell>
          <cell r="K1686">
            <v>0</v>
          </cell>
          <cell r="L1686">
            <v>0</v>
          </cell>
          <cell r="M1686">
            <v>1846</v>
          </cell>
          <cell r="N1686">
            <v>1846</v>
          </cell>
          <cell r="O1686">
            <v>0</v>
          </cell>
          <cell r="P1686">
            <v>0</v>
          </cell>
          <cell r="Q1686">
            <v>0</v>
          </cell>
        </row>
        <row r="1687">
          <cell r="B1687">
            <v>203063200</v>
          </cell>
          <cell r="C1687" t="str">
            <v>أنظمة</v>
          </cell>
          <cell r="D1687" t="str">
            <v>المركز المالي</v>
          </cell>
          <cell r="E1687" t="str">
            <v>أصول متداولة</v>
          </cell>
          <cell r="F1687" t="str">
            <v>مصاريف مقدمة وأرصدة مدينة أخرى (بالصافي)</v>
          </cell>
          <cell r="G1687">
            <v>0</v>
          </cell>
          <cell r="H1687">
            <v>0</v>
          </cell>
          <cell r="I1687" t="str">
            <v>أصول متداولة</v>
          </cell>
          <cell r="J1687" t="str">
            <v>ذمم_ندي ابراهيم مبارك 3200</v>
          </cell>
          <cell r="K1687">
            <v>0</v>
          </cell>
          <cell r="L1687">
            <v>0</v>
          </cell>
          <cell r="M1687">
            <v>3000</v>
          </cell>
          <cell r="N1687">
            <v>3000</v>
          </cell>
          <cell r="O1687">
            <v>0</v>
          </cell>
          <cell r="P1687">
            <v>0</v>
          </cell>
          <cell r="Q1687">
            <v>0</v>
          </cell>
        </row>
        <row r="1688">
          <cell r="B1688">
            <v>203063201</v>
          </cell>
          <cell r="C1688" t="str">
            <v>أنظمة</v>
          </cell>
          <cell r="D1688" t="str">
            <v>المركز المالي</v>
          </cell>
          <cell r="E1688" t="str">
            <v>أصول متداولة</v>
          </cell>
          <cell r="F1688" t="str">
            <v>مصاريف مقدمة وأرصدة مدينة أخرى (بالصافي)</v>
          </cell>
          <cell r="G1688">
            <v>0</v>
          </cell>
          <cell r="H1688">
            <v>0</v>
          </cell>
          <cell r="I1688" t="str">
            <v>أصول متداولة</v>
          </cell>
          <cell r="J1688" t="str">
            <v>ذمم_ منى مهند سالم الاحمرى3201</v>
          </cell>
          <cell r="K1688">
            <v>0</v>
          </cell>
          <cell r="L1688">
            <v>0</v>
          </cell>
          <cell r="M1688">
            <v>5000</v>
          </cell>
          <cell r="N1688">
            <v>5000</v>
          </cell>
          <cell r="O1688">
            <v>0</v>
          </cell>
          <cell r="P1688">
            <v>0</v>
          </cell>
          <cell r="Q1688">
            <v>0</v>
          </cell>
        </row>
        <row r="1689">
          <cell r="B1689">
            <v>203063202</v>
          </cell>
          <cell r="C1689" t="str">
            <v>أنظمة</v>
          </cell>
          <cell r="D1689" t="str">
            <v>المركز المالي</v>
          </cell>
          <cell r="E1689" t="str">
            <v>أصول متداولة</v>
          </cell>
          <cell r="F1689" t="str">
            <v>مصاريف مقدمة وأرصدة مدينة أخرى (بالصافي)</v>
          </cell>
          <cell r="G1689">
            <v>0</v>
          </cell>
          <cell r="H1689">
            <v>0</v>
          </cell>
          <cell r="I1689" t="str">
            <v>أصول متداولة</v>
          </cell>
          <cell r="J1689" t="str">
            <v>ذمم_ منيره محمد مسفر3202</v>
          </cell>
          <cell r="K1689">
            <v>0</v>
          </cell>
          <cell r="L1689">
            <v>0</v>
          </cell>
          <cell r="M1689">
            <v>5000</v>
          </cell>
          <cell r="N1689">
            <v>5000</v>
          </cell>
          <cell r="O1689">
            <v>0</v>
          </cell>
          <cell r="P1689">
            <v>0</v>
          </cell>
          <cell r="Q1689">
            <v>0</v>
          </cell>
        </row>
        <row r="1690">
          <cell r="B1690">
            <v>203063203</v>
          </cell>
          <cell r="C1690" t="str">
            <v>أنظمة</v>
          </cell>
          <cell r="D1690" t="str">
            <v>المركز المالي</v>
          </cell>
          <cell r="E1690" t="str">
            <v>أصول متداولة</v>
          </cell>
          <cell r="F1690" t="str">
            <v>مصاريف مقدمة وأرصدة مدينة أخرى (بالصافي)</v>
          </cell>
          <cell r="G1690">
            <v>0</v>
          </cell>
          <cell r="H1690">
            <v>0</v>
          </cell>
          <cell r="I1690" t="str">
            <v>أصول متداولة</v>
          </cell>
          <cell r="J1690" t="str">
            <v>ذمم_صابرين ظافر على3203</v>
          </cell>
          <cell r="K1690">
            <v>0</v>
          </cell>
          <cell r="L1690">
            <v>0</v>
          </cell>
          <cell r="M1690">
            <v>5000</v>
          </cell>
          <cell r="N1690">
            <v>5000</v>
          </cell>
          <cell r="O1690">
            <v>0</v>
          </cell>
          <cell r="P1690">
            <v>0</v>
          </cell>
          <cell r="Q1690">
            <v>0</v>
          </cell>
        </row>
        <row r="1691">
          <cell r="B1691">
            <v>203063204</v>
          </cell>
          <cell r="C1691" t="str">
            <v>أنظمة</v>
          </cell>
          <cell r="D1691" t="str">
            <v>المركز المالي</v>
          </cell>
          <cell r="E1691" t="str">
            <v>أصول متداولة</v>
          </cell>
          <cell r="F1691" t="str">
            <v>مصاريف مقدمة وأرصدة مدينة أخرى (بالصافي)</v>
          </cell>
          <cell r="G1691">
            <v>0</v>
          </cell>
          <cell r="H1691">
            <v>0</v>
          </cell>
          <cell r="I1691" t="str">
            <v>أصول متداولة</v>
          </cell>
          <cell r="J1691" t="str">
            <v>ذمم_ريان على حسن3204</v>
          </cell>
          <cell r="K1691">
            <v>0</v>
          </cell>
          <cell r="L1691">
            <v>0</v>
          </cell>
          <cell r="M1691">
            <v>5000</v>
          </cell>
          <cell r="N1691">
            <v>5000</v>
          </cell>
          <cell r="O1691">
            <v>0</v>
          </cell>
          <cell r="P1691">
            <v>0</v>
          </cell>
          <cell r="Q1691">
            <v>0</v>
          </cell>
        </row>
        <row r="1692">
          <cell r="B1692">
            <v>203063205</v>
          </cell>
          <cell r="C1692" t="str">
            <v>أنظمة</v>
          </cell>
          <cell r="D1692" t="str">
            <v>المركز المالي</v>
          </cell>
          <cell r="E1692" t="str">
            <v>أصول متداولة</v>
          </cell>
          <cell r="F1692" t="str">
            <v>مصاريف مقدمة وأرصدة مدينة أخرى (بالصافي)</v>
          </cell>
          <cell r="G1692">
            <v>0</v>
          </cell>
          <cell r="H1692">
            <v>0</v>
          </cell>
          <cell r="I1692" t="str">
            <v>أصول متداولة</v>
          </cell>
          <cell r="J1692" t="str">
            <v>ذمم_محمد عبد الله الشهرانى3205</v>
          </cell>
          <cell r="K1692">
            <v>0</v>
          </cell>
          <cell r="L1692">
            <v>0</v>
          </cell>
          <cell r="M1692">
            <v>5000</v>
          </cell>
          <cell r="N1692">
            <v>5000</v>
          </cell>
          <cell r="O1692">
            <v>0</v>
          </cell>
          <cell r="P1692">
            <v>0</v>
          </cell>
          <cell r="Q1692">
            <v>0</v>
          </cell>
        </row>
        <row r="1693">
          <cell r="B1693">
            <v>203063206</v>
          </cell>
          <cell r="C1693" t="str">
            <v>أنظمة</v>
          </cell>
          <cell r="D1693" t="str">
            <v>المركز المالي</v>
          </cell>
          <cell r="E1693" t="str">
            <v>أصول متداولة</v>
          </cell>
          <cell r="F1693" t="str">
            <v>مصاريف مقدمة وأرصدة مدينة أخرى (بالصافي)</v>
          </cell>
          <cell r="G1693">
            <v>0</v>
          </cell>
          <cell r="H1693">
            <v>0</v>
          </cell>
          <cell r="I1693" t="str">
            <v>أصول متداولة</v>
          </cell>
          <cell r="J1693" t="str">
            <v>ذمم_هديل على حسن3206</v>
          </cell>
          <cell r="K1693">
            <v>0</v>
          </cell>
          <cell r="L1693">
            <v>0</v>
          </cell>
          <cell r="M1693">
            <v>5000</v>
          </cell>
          <cell r="N1693">
            <v>5000</v>
          </cell>
          <cell r="O1693">
            <v>0</v>
          </cell>
          <cell r="P1693">
            <v>0</v>
          </cell>
          <cell r="Q1693">
            <v>0</v>
          </cell>
        </row>
        <row r="1694">
          <cell r="B1694">
            <v>203063207</v>
          </cell>
          <cell r="C1694" t="str">
            <v>أنظمة</v>
          </cell>
          <cell r="D1694" t="str">
            <v>المركز المالي</v>
          </cell>
          <cell r="E1694" t="str">
            <v>أصول متداولة</v>
          </cell>
          <cell r="F1694" t="str">
            <v>مصاريف مقدمة وأرصدة مدينة أخرى (بالصافي)</v>
          </cell>
          <cell r="G1694">
            <v>0</v>
          </cell>
          <cell r="H1694">
            <v>0</v>
          </cell>
          <cell r="I1694" t="str">
            <v>أصول متداولة</v>
          </cell>
          <cell r="J1694" t="str">
            <v>ذمم_زينه محمد احمد3207</v>
          </cell>
          <cell r="K1694">
            <v>0</v>
          </cell>
          <cell r="L1694">
            <v>0</v>
          </cell>
          <cell r="M1694">
            <v>5000</v>
          </cell>
          <cell r="N1694">
            <v>5000</v>
          </cell>
          <cell r="O1694">
            <v>0</v>
          </cell>
          <cell r="P1694">
            <v>0</v>
          </cell>
          <cell r="Q1694">
            <v>0</v>
          </cell>
        </row>
        <row r="1695">
          <cell r="B1695">
            <v>203063208</v>
          </cell>
          <cell r="C1695" t="str">
            <v>أنظمة</v>
          </cell>
          <cell r="D1695" t="str">
            <v>المركز المالي</v>
          </cell>
          <cell r="E1695" t="str">
            <v>أصول متداولة</v>
          </cell>
          <cell r="F1695" t="str">
            <v>مصاريف مقدمة وأرصدة مدينة أخرى (بالصافي)</v>
          </cell>
          <cell r="G1695">
            <v>0</v>
          </cell>
          <cell r="H1695">
            <v>0</v>
          </cell>
          <cell r="I1695" t="str">
            <v>أصول متداولة</v>
          </cell>
          <cell r="J1695" t="str">
            <v>ذمم_ريماس صالح محمد3208</v>
          </cell>
          <cell r="K1695">
            <v>0</v>
          </cell>
          <cell r="L1695">
            <v>0</v>
          </cell>
          <cell r="M1695">
            <v>2000</v>
          </cell>
          <cell r="N1695">
            <v>2000</v>
          </cell>
          <cell r="O1695">
            <v>0</v>
          </cell>
          <cell r="P1695">
            <v>0</v>
          </cell>
          <cell r="Q1695">
            <v>0</v>
          </cell>
        </row>
        <row r="1696">
          <cell r="B1696">
            <v>203063209</v>
          </cell>
          <cell r="C1696" t="str">
            <v>أنظمة</v>
          </cell>
          <cell r="D1696" t="str">
            <v>المركز المالي</v>
          </cell>
          <cell r="E1696" t="str">
            <v>أصول متداولة</v>
          </cell>
          <cell r="F1696" t="str">
            <v>مصاريف مقدمة وأرصدة مدينة أخرى (بالصافي)</v>
          </cell>
          <cell r="G1696">
            <v>0</v>
          </cell>
          <cell r="H1696">
            <v>0</v>
          </cell>
          <cell r="I1696" t="str">
            <v>أصول متداولة</v>
          </cell>
          <cell r="J1696" t="str">
            <v>ذمم_منيره احمد القحطانى3209</v>
          </cell>
          <cell r="K1696">
            <v>0</v>
          </cell>
          <cell r="L1696">
            <v>0</v>
          </cell>
          <cell r="M1696">
            <v>5000</v>
          </cell>
          <cell r="N1696">
            <v>5000</v>
          </cell>
          <cell r="O1696">
            <v>0</v>
          </cell>
          <cell r="P1696">
            <v>0</v>
          </cell>
          <cell r="Q1696">
            <v>0</v>
          </cell>
        </row>
        <row r="1697">
          <cell r="B1697">
            <v>203063210</v>
          </cell>
          <cell r="C1697" t="str">
            <v>أنظمة</v>
          </cell>
          <cell r="D1697" t="str">
            <v>المركز المالي</v>
          </cell>
          <cell r="E1697" t="str">
            <v>أصول متداولة</v>
          </cell>
          <cell r="F1697" t="str">
            <v>مصاريف مقدمة وأرصدة مدينة أخرى (بالصافي)</v>
          </cell>
          <cell r="G1697">
            <v>0</v>
          </cell>
          <cell r="H1697">
            <v>0</v>
          </cell>
          <cell r="I1697" t="str">
            <v>أصول متداولة</v>
          </cell>
          <cell r="J1697" t="str">
            <v>ذمم_محمد نوزال امين_4779</v>
          </cell>
          <cell r="K1697">
            <v>0</v>
          </cell>
          <cell r="L1697">
            <v>0</v>
          </cell>
          <cell r="M1697">
            <v>6785.5</v>
          </cell>
          <cell r="N1697">
            <v>6785.5</v>
          </cell>
          <cell r="O1697">
            <v>0</v>
          </cell>
          <cell r="P1697">
            <v>0</v>
          </cell>
          <cell r="Q1697">
            <v>0</v>
          </cell>
        </row>
        <row r="1698">
          <cell r="B1698">
            <v>203063211</v>
          </cell>
          <cell r="C1698" t="str">
            <v>أنظمة</v>
          </cell>
          <cell r="D1698" t="str">
            <v>المركز المالي</v>
          </cell>
          <cell r="E1698" t="str">
            <v>أصول متداولة</v>
          </cell>
          <cell r="F1698" t="str">
            <v>مصاريف مقدمة وأرصدة مدينة أخرى (بالصافي)</v>
          </cell>
          <cell r="G1698">
            <v>0</v>
          </cell>
          <cell r="H1698">
            <v>0</v>
          </cell>
          <cell r="I1698" t="str">
            <v>أصول متداولة</v>
          </cell>
          <cell r="J1698" t="str">
            <v>ذمم_اشرف الحق_4785</v>
          </cell>
          <cell r="K1698">
            <v>0</v>
          </cell>
          <cell r="L1698">
            <v>0</v>
          </cell>
          <cell r="M1698">
            <v>6865.5</v>
          </cell>
          <cell r="N1698">
            <v>6865.5</v>
          </cell>
          <cell r="O1698">
            <v>0</v>
          </cell>
          <cell r="P1698">
            <v>0</v>
          </cell>
          <cell r="Q1698">
            <v>0</v>
          </cell>
        </row>
        <row r="1699">
          <cell r="B1699">
            <v>203063212</v>
          </cell>
          <cell r="C1699" t="str">
            <v>أنظمة</v>
          </cell>
          <cell r="D1699" t="str">
            <v>المركز المالي</v>
          </cell>
          <cell r="E1699" t="str">
            <v>أصول متداولة</v>
          </cell>
          <cell r="F1699" t="str">
            <v>مصاريف مقدمة وأرصدة مدينة أخرى (بالصافي)</v>
          </cell>
          <cell r="G1699">
            <v>0</v>
          </cell>
          <cell r="H1699">
            <v>0</v>
          </cell>
          <cell r="I1699" t="str">
            <v>أصول متداولة</v>
          </cell>
          <cell r="J1699" t="str">
            <v>ذمم_ممدوح سيد مصطفي محمد_4790</v>
          </cell>
          <cell r="K1699">
            <v>0</v>
          </cell>
          <cell r="L1699">
            <v>0</v>
          </cell>
          <cell r="M1699">
            <v>12974</v>
          </cell>
          <cell r="N1699">
            <v>12974</v>
          </cell>
          <cell r="O1699">
            <v>0</v>
          </cell>
          <cell r="P1699">
            <v>0</v>
          </cell>
          <cell r="Q1699">
            <v>0</v>
          </cell>
        </row>
        <row r="1700">
          <cell r="B1700">
            <v>203063213</v>
          </cell>
          <cell r="C1700" t="str">
            <v>أنظمة</v>
          </cell>
          <cell r="D1700" t="str">
            <v>المركز المالي</v>
          </cell>
          <cell r="E1700" t="str">
            <v>أصول متداولة</v>
          </cell>
          <cell r="F1700" t="str">
            <v>مصاريف مقدمة وأرصدة مدينة أخرى (بالصافي)</v>
          </cell>
          <cell r="G1700">
            <v>0</v>
          </cell>
          <cell r="H1700">
            <v>0</v>
          </cell>
          <cell r="I1700" t="str">
            <v>أصول متداولة</v>
          </cell>
          <cell r="J1700" t="str">
            <v>ذمم_ابراهيم اسماعيل عبد الفتاح محمد_4791</v>
          </cell>
          <cell r="K1700">
            <v>0</v>
          </cell>
          <cell r="L1700">
            <v>0</v>
          </cell>
          <cell r="M1700">
            <v>13443</v>
          </cell>
          <cell r="N1700">
            <v>13443</v>
          </cell>
          <cell r="O1700">
            <v>0</v>
          </cell>
          <cell r="P1700">
            <v>0</v>
          </cell>
          <cell r="Q1700">
            <v>0</v>
          </cell>
        </row>
        <row r="1701">
          <cell r="B1701">
            <v>203063214</v>
          </cell>
          <cell r="C1701" t="str">
            <v>أنظمة</v>
          </cell>
          <cell r="D1701" t="str">
            <v>المركز المالي</v>
          </cell>
          <cell r="E1701" t="str">
            <v>إلتزامات متداولة</v>
          </cell>
          <cell r="F1701" t="str">
            <v>مصاريف مستحقة وأرصدة دائنة أخرى</v>
          </cell>
          <cell r="G1701" t="str">
            <v>دائنون متنوعون</v>
          </cell>
          <cell r="H1701">
            <v>0</v>
          </cell>
          <cell r="I1701" t="str">
            <v>إلتزامات متداولة</v>
          </cell>
          <cell r="J1701" t="str">
            <v>ذمم _ ملحة مسفر ديلم القحطاني</v>
          </cell>
          <cell r="K1701">
            <v>0</v>
          </cell>
          <cell r="L1701">
            <v>0</v>
          </cell>
          <cell r="M1701">
            <v>12000</v>
          </cell>
          <cell r="N1701">
            <v>12000</v>
          </cell>
          <cell r="O1701">
            <v>0</v>
          </cell>
          <cell r="P1701">
            <v>0</v>
          </cell>
          <cell r="Q1701">
            <v>0</v>
          </cell>
        </row>
        <row r="1702">
          <cell r="B1702">
            <v>203063215</v>
          </cell>
          <cell r="C1702" t="str">
            <v>أنظمة</v>
          </cell>
          <cell r="D1702" t="str">
            <v>المركز المالي</v>
          </cell>
          <cell r="E1702" t="str">
            <v>أصول متداولة</v>
          </cell>
          <cell r="F1702" t="str">
            <v>مصاريف مقدمة وأرصدة مدينة أخرى (بالصافي)</v>
          </cell>
          <cell r="G1702">
            <v>0</v>
          </cell>
          <cell r="H1702">
            <v>0</v>
          </cell>
          <cell r="I1702" t="str">
            <v>أصول متداولة</v>
          </cell>
          <cell r="J1702" t="str">
            <v>ذمم _ عزيز ال رحمن مامون _4793</v>
          </cell>
          <cell r="K1702">
            <v>0</v>
          </cell>
          <cell r="L1702">
            <v>0</v>
          </cell>
          <cell r="M1702">
            <v>5650</v>
          </cell>
          <cell r="N1702">
            <v>5650</v>
          </cell>
          <cell r="O1702">
            <v>0</v>
          </cell>
          <cell r="P1702">
            <v>0</v>
          </cell>
          <cell r="Q1702">
            <v>0</v>
          </cell>
        </row>
        <row r="1703">
          <cell r="B1703">
            <v>203063216</v>
          </cell>
          <cell r="C1703" t="str">
            <v>أنظمة</v>
          </cell>
          <cell r="D1703" t="str">
            <v>المركز المالي</v>
          </cell>
          <cell r="E1703" t="str">
            <v>أصول متداولة</v>
          </cell>
          <cell r="F1703" t="str">
            <v>مصاريف مقدمة وأرصدة مدينة أخرى (بالصافي)</v>
          </cell>
          <cell r="G1703">
            <v>0</v>
          </cell>
          <cell r="H1703">
            <v>0</v>
          </cell>
          <cell r="I1703" t="str">
            <v>أصول متداولة</v>
          </cell>
          <cell r="J1703" t="str">
            <v>ذمم _ مد فخر ال اسلام _4794</v>
          </cell>
          <cell r="K1703">
            <v>0</v>
          </cell>
          <cell r="L1703">
            <v>0</v>
          </cell>
          <cell r="M1703">
            <v>5688</v>
          </cell>
          <cell r="N1703">
            <v>5688</v>
          </cell>
          <cell r="O1703">
            <v>0</v>
          </cell>
          <cell r="P1703">
            <v>0</v>
          </cell>
          <cell r="Q1703">
            <v>0</v>
          </cell>
        </row>
        <row r="1704">
          <cell r="B1704">
            <v>203063217</v>
          </cell>
          <cell r="C1704" t="str">
            <v>أنظمة</v>
          </cell>
          <cell r="D1704" t="str">
            <v>المركز المالي</v>
          </cell>
          <cell r="E1704" t="str">
            <v>أصول متداولة</v>
          </cell>
          <cell r="F1704" t="str">
            <v>مصاريف مقدمة وأرصدة مدينة أخرى (بالصافي)</v>
          </cell>
          <cell r="G1704">
            <v>0</v>
          </cell>
          <cell r="H1704">
            <v>0</v>
          </cell>
          <cell r="I1704" t="str">
            <v>أصول متداولة</v>
          </cell>
          <cell r="J1704" t="str">
            <v>ذمم_ فيروز محمد ادريس _4782</v>
          </cell>
          <cell r="K1704">
            <v>0</v>
          </cell>
          <cell r="L1704">
            <v>0</v>
          </cell>
          <cell r="M1704">
            <v>11701</v>
          </cell>
          <cell r="N1704">
            <v>11701</v>
          </cell>
          <cell r="O1704">
            <v>0</v>
          </cell>
          <cell r="P1704">
            <v>0</v>
          </cell>
          <cell r="Q1704">
            <v>0</v>
          </cell>
        </row>
        <row r="1705">
          <cell r="B1705">
            <v>203063218</v>
          </cell>
          <cell r="C1705" t="str">
            <v>أنظمة</v>
          </cell>
          <cell r="D1705" t="str">
            <v>المركز المالي</v>
          </cell>
          <cell r="E1705" t="str">
            <v>أصول متداولة</v>
          </cell>
          <cell r="F1705" t="str">
            <v>مصاريف مقدمة وأرصدة مدينة أخرى (بالصافي)</v>
          </cell>
          <cell r="G1705">
            <v>0</v>
          </cell>
          <cell r="H1705">
            <v>0</v>
          </cell>
          <cell r="I1705" t="str">
            <v>أصول متداولة</v>
          </cell>
          <cell r="J1705" t="str">
            <v>ذمم_ محمد سيا علام _4776</v>
          </cell>
          <cell r="K1705">
            <v>0</v>
          </cell>
          <cell r="L1705">
            <v>0</v>
          </cell>
          <cell r="M1705">
            <v>10638</v>
          </cell>
          <cell r="N1705">
            <v>10638</v>
          </cell>
          <cell r="O1705">
            <v>0</v>
          </cell>
          <cell r="P1705">
            <v>0</v>
          </cell>
          <cell r="Q1705">
            <v>0</v>
          </cell>
        </row>
        <row r="1706">
          <cell r="B1706">
            <v>203063219</v>
          </cell>
          <cell r="C1706" t="str">
            <v>أنظمة</v>
          </cell>
          <cell r="D1706" t="str">
            <v>المركز المالي</v>
          </cell>
          <cell r="E1706" t="str">
            <v>أصول متداولة</v>
          </cell>
          <cell r="F1706" t="str">
            <v>مصاريف مقدمة وأرصدة مدينة أخرى (بالصافي)</v>
          </cell>
          <cell r="G1706">
            <v>0</v>
          </cell>
          <cell r="H1706">
            <v>0</v>
          </cell>
          <cell r="I1706" t="str">
            <v>أصول متداولة</v>
          </cell>
          <cell r="J1706" t="str">
            <v>ذمم_ حسن زابدال فخر _4786</v>
          </cell>
          <cell r="K1706">
            <v>0</v>
          </cell>
          <cell r="L1706">
            <v>0</v>
          </cell>
          <cell r="M1706">
            <v>10507</v>
          </cell>
          <cell r="N1706">
            <v>10507</v>
          </cell>
          <cell r="O1706">
            <v>0</v>
          </cell>
          <cell r="P1706">
            <v>0</v>
          </cell>
          <cell r="Q1706">
            <v>0</v>
          </cell>
        </row>
        <row r="1707">
          <cell r="B1707">
            <v>203063220</v>
          </cell>
          <cell r="C1707" t="str">
            <v>أنظمة</v>
          </cell>
          <cell r="D1707" t="str">
            <v>المركز المالي</v>
          </cell>
          <cell r="E1707" t="str">
            <v>أصول متداولة</v>
          </cell>
          <cell r="F1707" t="str">
            <v>مصاريف مقدمة وأرصدة مدينة أخرى (بالصافي)</v>
          </cell>
          <cell r="G1707">
            <v>0</v>
          </cell>
          <cell r="H1707">
            <v>0</v>
          </cell>
          <cell r="I1707" t="str">
            <v>أصول متداولة</v>
          </cell>
          <cell r="J1707" t="str">
            <v>ذمم_ شاه علام _4784</v>
          </cell>
          <cell r="K1707">
            <v>0</v>
          </cell>
          <cell r="L1707">
            <v>0</v>
          </cell>
          <cell r="M1707">
            <v>11158</v>
          </cell>
          <cell r="N1707">
            <v>11158</v>
          </cell>
          <cell r="O1707">
            <v>0</v>
          </cell>
          <cell r="P1707">
            <v>0</v>
          </cell>
          <cell r="Q1707">
            <v>0</v>
          </cell>
        </row>
        <row r="1708">
          <cell r="B1708">
            <v>203063221</v>
          </cell>
          <cell r="C1708" t="str">
            <v>أنظمة</v>
          </cell>
          <cell r="D1708" t="str">
            <v>المركز المالي</v>
          </cell>
          <cell r="E1708" t="str">
            <v>أصول متداولة</v>
          </cell>
          <cell r="F1708" t="str">
            <v>مصاريف مقدمة وأرصدة مدينة أخرى (بالصافي)</v>
          </cell>
          <cell r="G1708">
            <v>0</v>
          </cell>
          <cell r="H1708">
            <v>0</v>
          </cell>
          <cell r="I1708" t="str">
            <v>أصول متداولة</v>
          </cell>
          <cell r="J1708" t="str">
            <v>ذمم_ محمد طارق حسن _4783</v>
          </cell>
          <cell r="K1708">
            <v>0</v>
          </cell>
          <cell r="L1708">
            <v>0</v>
          </cell>
          <cell r="M1708">
            <v>12161</v>
          </cell>
          <cell r="N1708">
            <v>12161</v>
          </cell>
          <cell r="O1708">
            <v>0</v>
          </cell>
          <cell r="P1708">
            <v>0</v>
          </cell>
          <cell r="Q1708">
            <v>0</v>
          </cell>
        </row>
        <row r="1709">
          <cell r="B1709">
            <v>203063222</v>
          </cell>
          <cell r="C1709" t="str">
            <v>أنظمة</v>
          </cell>
          <cell r="D1709" t="str">
            <v>المركز المالي</v>
          </cell>
          <cell r="E1709" t="str">
            <v>أصول متداولة</v>
          </cell>
          <cell r="F1709" t="str">
            <v>مصاريف مقدمة وأرصدة مدينة أخرى (بالصافي)</v>
          </cell>
          <cell r="G1709">
            <v>0</v>
          </cell>
          <cell r="H1709">
            <v>0</v>
          </cell>
          <cell r="I1709" t="str">
            <v>أصول متداولة</v>
          </cell>
          <cell r="J1709" t="str">
            <v>ذمم_ محمد منير _4778</v>
          </cell>
          <cell r="K1709">
            <v>0</v>
          </cell>
          <cell r="L1709">
            <v>0</v>
          </cell>
          <cell r="M1709">
            <v>10497</v>
          </cell>
          <cell r="N1709">
            <v>10497</v>
          </cell>
          <cell r="O1709">
            <v>0</v>
          </cell>
          <cell r="P1709">
            <v>0</v>
          </cell>
          <cell r="Q1709">
            <v>0</v>
          </cell>
        </row>
        <row r="1710">
          <cell r="B1710">
            <v>203063223</v>
          </cell>
          <cell r="C1710" t="str">
            <v>أنظمة</v>
          </cell>
          <cell r="D1710" t="str">
            <v>المركز المالي</v>
          </cell>
          <cell r="E1710" t="str">
            <v>أصول متداولة</v>
          </cell>
          <cell r="F1710" t="str">
            <v>مصاريف مقدمة وأرصدة مدينة أخرى (بالصافي)</v>
          </cell>
          <cell r="G1710">
            <v>0</v>
          </cell>
          <cell r="H1710">
            <v>0</v>
          </cell>
          <cell r="I1710" t="str">
            <v>أصول متداولة</v>
          </cell>
          <cell r="J1710" t="str">
            <v>ذمم_ جرجيس علم اتولا _4780</v>
          </cell>
          <cell r="K1710">
            <v>0</v>
          </cell>
          <cell r="L1710">
            <v>0</v>
          </cell>
          <cell r="M1710">
            <v>13491</v>
          </cell>
          <cell r="N1710">
            <v>13491</v>
          </cell>
          <cell r="O1710">
            <v>0</v>
          </cell>
          <cell r="P1710">
            <v>0</v>
          </cell>
          <cell r="Q1710">
            <v>0</v>
          </cell>
        </row>
        <row r="1711">
          <cell r="B1711">
            <v>203063224</v>
          </cell>
          <cell r="C1711" t="str">
            <v>أنظمة</v>
          </cell>
          <cell r="D1711" t="str">
            <v>المركز المالي</v>
          </cell>
          <cell r="E1711" t="str">
            <v>أصول متداولة</v>
          </cell>
          <cell r="F1711" t="str">
            <v>مصاريف مقدمة وأرصدة مدينة أخرى (بالصافي)</v>
          </cell>
          <cell r="G1711">
            <v>0</v>
          </cell>
          <cell r="H1711">
            <v>0</v>
          </cell>
          <cell r="I1711" t="str">
            <v>أصول متداولة</v>
          </cell>
          <cell r="J1711" t="str">
            <v>ذمم_ اذاد على محمد _4781</v>
          </cell>
          <cell r="K1711">
            <v>0</v>
          </cell>
          <cell r="L1711">
            <v>0</v>
          </cell>
          <cell r="M1711">
            <v>13428</v>
          </cell>
          <cell r="N1711">
            <v>13428</v>
          </cell>
          <cell r="O1711">
            <v>0</v>
          </cell>
          <cell r="P1711">
            <v>0</v>
          </cell>
          <cell r="Q1711">
            <v>0</v>
          </cell>
        </row>
        <row r="1712">
          <cell r="B1712">
            <v>203063225</v>
          </cell>
          <cell r="C1712" t="str">
            <v>أنظمة</v>
          </cell>
          <cell r="D1712" t="str">
            <v>المركز المالي</v>
          </cell>
          <cell r="E1712" t="str">
            <v>أصول متداولة</v>
          </cell>
          <cell r="F1712" t="str">
            <v>مصاريف مقدمة وأرصدة مدينة أخرى (بالصافي)</v>
          </cell>
          <cell r="G1712">
            <v>0</v>
          </cell>
          <cell r="H1712">
            <v>0</v>
          </cell>
          <cell r="I1712" t="str">
            <v>أصول متداولة</v>
          </cell>
          <cell r="J1712" t="str">
            <v>ذمم _ اكرم خيرى كمال السيد _4796</v>
          </cell>
          <cell r="K1712">
            <v>0</v>
          </cell>
          <cell r="L1712">
            <v>0</v>
          </cell>
          <cell r="M1712">
            <v>5837</v>
          </cell>
          <cell r="N1712">
            <v>5837</v>
          </cell>
          <cell r="O1712">
            <v>0</v>
          </cell>
          <cell r="P1712">
            <v>0</v>
          </cell>
          <cell r="Q1712">
            <v>0</v>
          </cell>
        </row>
        <row r="1713">
          <cell r="B1713">
            <v>203063226</v>
          </cell>
          <cell r="C1713" t="str">
            <v>أنظمة</v>
          </cell>
          <cell r="D1713" t="str">
            <v>المركز المالي</v>
          </cell>
          <cell r="E1713" t="str">
            <v>أصول متداولة</v>
          </cell>
          <cell r="F1713" t="str">
            <v>مصاريف مقدمة وأرصدة مدينة أخرى (بالصافي)</v>
          </cell>
          <cell r="G1713">
            <v>0</v>
          </cell>
          <cell r="H1713">
            <v>0</v>
          </cell>
          <cell r="I1713" t="str">
            <v>أصول متداولة</v>
          </cell>
          <cell r="J1713" t="str">
            <v>ذمم _ محمد عمر صادق _4797</v>
          </cell>
          <cell r="K1713">
            <v>0</v>
          </cell>
          <cell r="L1713">
            <v>0</v>
          </cell>
          <cell r="M1713">
            <v>7750</v>
          </cell>
          <cell r="N1713">
            <v>7750</v>
          </cell>
          <cell r="O1713">
            <v>0</v>
          </cell>
          <cell r="P1713">
            <v>0</v>
          </cell>
          <cell r="Q1713">
            <v>0</v>
          </cell>
        </row>
        <row r="1714">
          <cell r="B1714">
            <v>203063227</v>
          </cell>
          <cell r="C1714" t="str">
            <v>أنظمة</v>
          </cell>
          <cell r="D1714" t="str">
            <v>المركز المالي</v>
          </cell>
          <cell r="E1714" t="str">
            <v>أصول متداولة</v>
          </cell>
          <cell r="F1714" t="str">
            <v>مصاريف مقدمة وأرصدة مدينة أخرى (بالصافي)</v>
          </cell>
          <cell r="G1714">
            <v>0</v>
          </cell>
          <cell r="H1714">
            <v>0</v>
          </cell>
          <cell r="I1714" t="str">
            <v>أصول متداولة</v>
          </cell>
          <cell r="J1714" t="str">
            <v>ذمم_محمد هارون طاهر حسن _4765</v>
          </cell>
          <cell r="K1714">
            <v>0</v>
          </cell>
          <cell r="L1714">
            <v>0</v>
          </cell>
          <cell r="M1714">
            <v>1598</v>
          </cell>
          <cell r="N1714">
            <v>1598</v>
          </cell>
          <cell r="O1714">
            <v>0</v>
          </cell>
          <cell r="P1714">
            <v>0</v>
          </cell>
          <cell r="Q1714">
            <v>0</v>
          </cell>
        </row>
        <row r="1715">
          <cell r="B1715">
            <v>203063228</v>
          </cell>
          <cell r="C1715" t="str">
            <v>أنظمة</v>
          </cell>
          <cell r="D1715" t="str">
            <v>المركز المالي</v>
          </cell>
          <cell r="E1715" t="str">
            <v>أصول متداولة</v>
          </cell>
          <cell r="F1715" t="str">
            <v>مصاريف مقدمة وأرصدة مدينة أخرى (بالصافي)</v>
          </cell>
          <cell r="G1715">
            <v>0</v>
          </cell>
          <cell r="H1715">
            <v>0</v>
          </cell>
          <cell r="I1715" t="str">
            <v>أصول متداولة</v>
          </cell>
          <cell r="J1715" t="str">
            <v>ذمم _ عبدالرحمن فرج حمد الزبيدي_ 4769</v>
          </cell>
          <cell r="K1715">
            <v>0</v>
          </cell>
          <cell r="L1715">
            <v>0</v>
          </cell>
          <cell r="M1715">
            <v>2365</v>
          </cell>
          <cell r="N1715">
            <v>2365</v>
          </cell>
          <cell r="O1715">
            <v>0</v>
          </cell>
          <cell r="P1715">
            <v>0</v>
          </cell>
          <cell r="Q1715">
            <v>0</v>
          </cell>
        </row>
        <row r="1716">
          <cell r="B1716">
            <v>203063229</v>
          </cell>
          <cell r="C1716" t="str">
            <v>أنظمة</v>
          </cell>
          <cell r="D1716" t="str">
            <v>المركز المالي</v>
          </cell>
          <cell r="E1716" t="str">
            <v>أصول متداولة</v>
          </cell>
          <cell r="F1716" t="str">
            <v>مصاريف مقدمة وأرصدة مدينة أخرى (بالصافي)</v>
          </cell>
          <cell r="G1716">
            <v>0</v>
          </cell>
          <cell r="H1716">
            <v>0</v>
          </cell>
          <cell r="I1716" t="str">
            <v>أصول متداولة</v>
          </cell>
          <cell r="J1716" t="str">
            <v>ذمم_ريماس احمد مترك ال علاس القحطاني 3210</v>
          </cell>
          <cell r="K1716">
            <v>0</v>
          </cell>
          <cell r="L1716">
            <v>0</v>
          </cell>
          <cell r="M1716">
            <v>3000</v>
          </cell>
          <cell r="N1716">
            <v>3000</v>
          </cell>
          <cell r="O1716">
            <v>0</v>
          </cell>
          <cell r="P1716">
            <v>0</v>
          </cell>
          <cell r="Q1716">
            <v>0</v>
          </cell>
        </row>
        <row r="1717">
          <cell r="B1717">
            <v>203063230</v>
          </cell>
          <cell r="C1717" t="str">
            <v>أنظمة</v>
          </cell>
          <cell r="D1717" t="str">
            <v>المركز المالي</v>
          </cell>
          <cell r="E1717" t="str">
            <v>أصول متداولة</v>
          </cell>
          <cell r="F1717" t="str">
            <v>مصاريف مقدمة وأرصدة مدينة أخرى (بالصافي)</v>
          </cell>
          <cell r="G1717">
            <v>0</v>
          </cell>
          <cell r="H1717">
            <v>0</v>
          </cell>
          <cell r="I1717" t="str">
            <v>أصول متداولة</v>
          </cell>
          <cell r="J1717" t="str">
            <v>ذمم_سجي يحي محمد الاسمري 3212</v>
          </cell>
          <cell r="K1717">
            <v>0</v>
          </cell>
          <cell r="L1717">
            <v>0</v>
          </cell>
          <cell r="M1717">
            <v>1000</v>
          </cell>
          <cell r="N1717">
            <v>1000</v>
          </cell>
          <cell r="O1717">
            <v>0</v>
          </cell>
          <cell r="P1717">
            <v>0</v>
          </cell>
          <cell r="Q1717">
            <v>0</v>
          </cell>
        </row>
        <row r="1718">
          <cell r="B1718">
            <v>203063231</v>
          </cell>
          <cell r="C1718" t="str">
            <v>أنظمة</v>
          </cell>
          <cell r="D1718" t="str">
            <v>المركز المالي</v>
          </cell>
          <cell r="E1718" t="str">
            <v>أصول متداولة</v>
          </cell>
          <cell r="F1718" t="str">
            <v>مصاريف مقدمة وأرصدة مدينة أخرى (بالصافي)</v>
          </cell>
          <cell r="G1718">
            <v>0</v>
          </cell>
          <cell r="H1718">
            <v>0</v>
          </cell>
          <cell r="I1718" t="str">
            <v>أصول متداولة</v>
          </cell>
          <cell r="J1718" t="str">
            <v>ذمم_خضراء مبارك الدوسرى 3213</v>
          </cell>
          <cell r="K1718">
            <v>0</v>
          </cell>
          <cell r="L1718">
            <v>0</v>
          </cell>
          <cell r="M1718">
            <v>3000</v>
          </cell>
          <cell r="N1718">
            <v>3000</v>
          </cell>
          <cell r="O1718">
            <v>0</v>
          </cell>
          <cell r="P1718">
            <v>0</v>
          </cell>
          <cell r="Q1718">
            <v>0</v>
          </cell>
        </row>
        <row r="1719">
          <cell r="B1719">
            <v>203063232</v>
          </cell>
          <cell r="C1719" t="str">
            <v>أنظمة</v>
          </cell>
          <cell r="D1719" t="str">
            <v>المركز المالي</v>
          </cell>
          <cell r="E1719" t="str">
            <v>أصول متداولة</v>
          </cell>
          <cell r="F1719" t="str">
            <v>مصاريف مقدمة وأرصدة مدينة أخرى (بالصافي)</v>
          </cell>
          <cell r="G1719">
            <v>0</v>
          </cell>
          <cell r="H1719">
            <v>0</v>
          </cell>
          <cell r="I1719" t="str">
            <v>أصول متداولة</v>
          </cell>
          <cell r="J1719" t="str">
            <v>ذمم_بشائر نافع محمد عسيرى 3214</v>
          </cell>
          <cell r="K1719">
            <v>0</v>
          </cell>
          <cell r="L1719">
            <v>0</v>
          </cell>
          <cell r="M1719">
            <v>3000</v>
          </cell>
          <cell r="N1719">
            <v>3000</v>
          </cell>
          <cell r="O1719">
            <v>0</v>
          </cell>
          <cell r="P1719">
            <v>0</v>
          </cell>
          <cell r="Q1719">
            <v>0</v>
          </cell>
        </row>
        <row r="1720">
          <cell r="B1720">
            <v>203063233</v>
          </cell>
          <cell r="C1720" t="str">
            <v>أنظمة</v>
          </cell>
          <cell r="D1720" t="str">
            <v>المركز المالي</v>
          </cell>
          <cell r="E1720" t="str">
            <v>أصول متداولة</v>
          </cell>
          <cell r="F1720" t="str">
            <v>مصاريف مقدمة وأرصدة مدينة أخرى (بالصافي)</v>
          </cell>
          <cell r="G1720">
            <v>0</v>
          </cell>
          <cell r="H1720">
            <v>0</v>
          </cell>
          <cell r="I1720" t="str">
            <v>أصول متداولة</v>
          </cell>
          <cell r="J1720" t="str">
            <v>ذمم_شروق محمد شرقى الكثيرى 3215</v>
          </cell>
          <cell r="K1720">
            <v>0</v>
          </cell>
          <cell r="L1720">
            <v>0</v>
          </cell>
          <cell r="M1720">
            <v>3000</v>
          </cell>
          <cell r="N1720">
            <v>3000</v>
          </cell>
          <cell r="O1720">
            <v>0</v>
          </cell>
          <cell r="P1720">
            <v>0</v>
          </cell>
          <cell r="Q1720">
            <v>0</v>
          </cell>
        </row>
        <row r="1721">
          <cell r="B1721">
            <v>203063234</v>
          </cell>
          <cell r="C1721" t="str">
            <v>أنظمة</v>
          </cell>
          <cell r="D1721" t="str">
            <v>المركز المالي</v>
          </cell>
          <cell r="E1721" t="str">
            <v>أصول متداولة</v>
          </cell>
          <cell r="F1721" t="str">
            <v>مصاريف مقدمة وأرصدة مدينة أخرى (بالصافي)</v>
          </cell>
          <cell r="G1721">
            <v>0</v>
          </cell>
          <cell r="H1721">
            <v>0</v>
          </cell>
          <cell r="I1721" t="str">
            <v>أصول متداولة</v>
          </cell>
          <cell r="J1721" t="str">
            <v>ذمم_ريم عطيه زايد الحارثى 3216</v>
          </cell>
          <cell r="K1721">
            <v>0</v>
          </cell>
          <cell r="L1721">
            <v>0</v>
          </cell>
          <cell r="M1721">
            <v>3000</v>
          </cell>
          <cell r="N1721">
            <v>3000</v>
          </cell>
          <cell r="O1721">
            <v>0</v>
          </cell>
          <cell r="P1721">
            <v>0</v>
          </cell>
          <cell r="Q1721">
            <v>0</v>
          </cell>
        </row>
        <row r="1722">
          <cell r="B1722">
            <v>203063235</v>
          </cell>
          <cell r="C1722" t="str">
            <v>أنظمة</v>
          </cell>
          <cell r="D1722" t="str">
            <v>المركز المالي</v>
          </cell>
          <cell r="E1722" t="str">
            <v>أصول متداولة</v>
          </cell>
          <cell r="F1722" t="str">
            <v>مصاريف مقدمة وأرصدة مدينة أخرى (بالصافي)</v>
          </cell>
          <cell r="G1722">
            <v>0</v>
          </cell>
          <cell r="H1722">
            <v>0</v>
          </cell>
          <cell r="I1722" t="str">
            <v>أصول متداولة</v>
          </cell>
          <cell r="J1722" t="str">
            <v>ذمم_شوق ناصر عساف الكثيرى 3217</v>
          </cell>
          <cell r="K1722">
            <v>0</v>
          </cell>
          <cell r="L1722">
            <v>0</v>
          </cell>
          <cell r="M1722">
            <v>3000</v>
          </cell>
          <cell r="N1722">
            <v>3000</v>
          </cell>
          <cell r="O1722">
            <v>0</v>
          </cell>
          <cell r="P1722">
            <v>0</v>
          </cell>
          <cell r="Q1722">
            <v>0</v>
          </cell>
        </row>
        <row r="1723">
          <cell r="B1723">
            <v>203063236</v>
          </cell>
          <cell r="C1723" t="str">
            <v>أنظمة</v>
          </cell>
          <cell r="D1723" t="str">
            <v>المركز المالي</v>
          </cell>
          <cell r="E1723" t="str">
            <v>أصول متداولة</v>
          </cell>
          <cell r="F1723" t="str">
            <v>مصاريف مقدمة وأرصدة مدينة أخرى (بالصافي)</v>
          </cell>
          <cell r="G1723">
            <v>0</v>
          </cell>
          <cell r="H1723">
            <v>0</v>
          </cell>
          <cell r="I1723" t="str">
            <v>أصول متداولة</v>
          </cell>
          <cell r="J1723" t="str">
            <v>ذمم_امجاد عبد الرحمن عبد الرحيم المالكى  3218</v>
          </cell>
          <cell r="K1723">
            <v>0</v>
          </cell>
          <cell r="L1723">
            <v>0</v>
          </cell>
          <cell r="M1723">
            <v>3000</v>
          </cell>
          <cell r="N1723">
            <v>3000</v>
          </cell>
          <cell r="O1723">
            <v>0</v>
          </cell>
          <cell r="P1723">
            <v>0</v>
          </cell>
          <cell r="Q1723">
            <v>0</v>
          </cell>
        </row>
        <row r="1724">
          <cell r="B1724">
            <v>203063237</v>
          </cell>
          <cell r="C1724" t="str">
            <v>أنظمة</v>
          </cell>
          <cell r="D1724" t="str">
            <v>المركز المالي</v>
          </cell>
          <cell r="E1724" t="str">
            <v>أصول متداولة</v>
          </cell>
          <cell r="F1724" t="str">
            <v>مصاريف مقدمة وأرصدة مدينة أخرى (بالصافي)</v>
          </cell>
          <cell r="G1724">
            <v>0</v>
          </cell>
          <cell r="H1724">
            <v>0</v>
          </cell>
          <cell r="I1724" t="str">
            <v>أصول متداولة</v>
          </cell>
          <cell r="J1724" t="str">
            <v>ذمم_ابتسام فيصل عبد الله القحطانى 3219</v>
          </cell>
          <cell r="K1724">
            <v>0</v>
          </cell>
          <cell r="L1724">
            <v>0</v>
          </cell>
          <cell r="M1724">
            <v>3000</v>
          </cell>
          <cell r="N1724">
            <v>3000</v>
          </cell>
          <cell r="O1724">
            <v>0</v>
          </cell>
          <cell r="P1724">
            <v>0</v>
          </cell>
          <cell r="Q1724">
            <v>0</v>
          </cell>
        </row>
        <row r="1725">
          <cell r="B1725">
            <v>203063238</v>
          </cell>
          <cell r="C1725" t="str">
            <v>أنظمة</v>
          </cell>
          <cell r="D1725" t="str">
            <v>المركز المالي</v>
          </cell>
          <cell r="E1725" t="str">
            <v>أصول متداولة</v>
          </cell>
          <cell r="F1725" t="str">
            <v>مصاريف مقدمة وأرصدة مدينة أخرى (بالصافي)</v>
          </cell>
          <cell r="G1725">
            <v>0</v>
          </cell>
          <cell r="H1725">
            <v>0</v>
          </cell>
          <cell r="I1725" t="str">
            <v>أصول متداولة</v>
          </cell>
          <cell r="J1725" t="str">
            <v>ذمم_فجر ياسر بن مشبب حنيف 3220</v>
          </cell>
          <cell r="K1725">
            <v>0</v>
          </cell>
          <cell r="L1725">
            <v>0</v>
          </cell>
          <cell r="M1725">
            <v>3000</v>
          </cell>
          <cell r="N1725">
            <v>3000</v>
          </cell>
          <cell r="O1725">
            <v>0</v>
          </cell>
          <cell r="P1725">
            <v>0</v>
          </cell>
          <cell r="Q1725">
            <v>0</v>
          </cell>
        </row>
        <row r="1726">
          <cell r="B1726">
            <v>203063239</v>
          </cell>
          <cell r="C1726" t="str">
            <v>أنظمة</v>
          </cell>
          <cell r="D1726" t="str">
            <v>المركز المالي</v>
          </cell>
          <cell r="E1726" t="str">
            <v>أصول متداولة</v>
          </cell>
          <cell r="F1726" t="str">
            <v>مصاريف مقدمة وأرصدة مدينة أخرى (بالصافي)</v>
          </cell>
          <cell r="G1726">
            <v>0</v>
          </cell>
          <cell r="H1726">
            <v>0</v>
          </cell>
          <cell r="I1726" t="str">
            <v>أصول متداولة</v>
          </cell>
          <cell r="J1726" t="str">
            <v>ذمم_مزون صالح فنيس الاحمرى 3221</v>
          </cell>
          <cell r="K1726">
            <v>0</v>
          </cell>
          <cell r="L1726">
            <v>0</v>
          </cell>
          <cell r="M1726">
            <v>3000</v>
          </cell>
          <cell r="N1726">
            <v>3000</v>
          </cell>
          <cell r="O1726">
            <v>0</v>
          </cell>
          <cell r="P1726">
            <v>0</v>
          </cell>
          <cell r="Q1726">
            <v>0</v>
          </cell>
        </row>
        <row r="1727">
          <cell r="B1727">
            <v>203063240</v>
          </cell>
          <cell r="C1727" t="str">
            <v>أنظمة</v>
          </cell>
          <cell r="D1727" t="str">
            <v>المركز المالي</v>
          </cell>
          <cell r="E1727" t="str">
            <v>أصول متداولة</v>
          </cell>
          <cell r="F1727" t="str">
            <v>مصاريف مقدمة وأرصدة مدينة أخرى (بالصافي)</v>
          </cell>
          <cell r="G1727">
            <v>0</v>
          </cell>
          <cell r="H1727">
            <v>0</v>
          </cell>
          <cell r="I1727" t="str">
            <v>أصول متداولة</v>
          </cell>
          <cell r="J1727" t="str">
            <v>ذمم_مشعل محمد حسن الشهرانى 3222</v>
          </cell>
          <cell r="K1727">
            <v>0</v>
          </cell>
          <cell r="L1727">
            <v>0</v>
          </cell>
          <cell r="M1727">
            <v>3000</v>
          </cell>
          <cell r="N1727">
            <v>3000</v>
          </cell>
          <cell r="O1727">
            <v>0</v>
          </cell>
          <cell r="P1727">
            <v>0</v>
          </cell>
          <cell r="Q1727">
            <v>0</v>
          </cell>
        </row>
        <row r="1728">
          <cell r="B1728">
            <v>203063241</v>
          </cell>
          <cell r="C1728" t="str">
            <v>أنظمة</v>
          </cell>
          <cell r="D1728" t="str">
            <v>المركز المالي</v>
          </cell>
          <cell r="E1728" t="str">
            <v>أصول متداولة</v>
          </cell>
          <cell r="F1728" t="str">
            <v>مصاريف مقدمة وأرصدة مدينة أخرى (بالصافي)</v>
          </cell>
          <cell r="G1728">
            <v>0</v>
          </cell>
          <cell r="H1728">
            <v>0</v>
          </cell>
          <cell r="I1728" t="str">
            <v>أصول متداولة</v>
          </cell>
          <cell r="J1728" t="str">
            <v>ذمم_رنيم عبد العزيز عطاء ابو حمسة 3223</v>
          </cell>
          <cell r="K1728">
            <v>0</v>
          </cell>
          <cell r="L1728">
            <v>0</v>
          </cell>
          <cell r="M1728">
            <v>3000</v>
          </cell>
          <cell r="N1728">
            <v>3000</v>
          </cell>
          <cell r="O1728">
            <v>0</v>
          </cell>
          <cell r="P1728">
            <v>0</v>
          </cell>
          <cell r="Q1728">
            <v>0</v>
          </cell>
        </row>
        <row r="1729">
          <cell r="B1729">
            <v>203063242</v>
          </cell>
          <cell r="C1729" t="str">
            <v>أنظمة</v>
          </cell>
          <cell r="D1729" t="str">
            <v>المركز المالي</v>
          </cell>
          <cell r="E1729" t="str">
            <v>أصول متداولة</v>
          </cell>
          <cell r="F1729" t="str">
            <v>مصاريف مقدمة وأرصدة مدينة أخرى (بالصافي)</v>
          </cell>
          <cell r="G1729">
            <v>0</v>
          </cell>
          <cell r="H1729">
            <v>0</v>
          </cell>
          <cell r="I1729" t="str">
            <v>أصول متداولة</v>
          </cell>
          <cell r="J1729" t="str">
            <v>ذمم _ محمد دسوقي عبدالخالق مصطفي_ 4812</v>
          </cell>
          <cell r="K1729">
            <v>0</v>
          </cell>
          <cell r="L1729">
            <v>0</v>
          </cell>
          <cell r="M1729">
            <v>5994</v>
          </cell>
          <cell r="N1729">
            <v>5994</v>
          </cell>
          <cell r="O1729">
            <v>0</v>
          </cell>
          <cell r="P1729">
            <v>0</v>
          </cell>
          <cell r="Q1729">
            <v>0</v>
          </cell>
        </row>
        <row r="1730">
          <cell r="B1730">
            <v>203063243</v>
          </cell>
          <cell r="C1730" t="str">
            <v>أنظمة</v>
          </cell>
          <cell r="D1730" t="str">
            <v>المركز المالي</v>
          </cell>
          <cell r="E1730" t="str">
            <v>أصول متداولة</v>
          </cell>
          <cell r="F1730" t="str">
            <v>مصاريف مقدمة وأرصدة مدينة أخرى (بالصافي)</v>
          </cell>
          <cell r="G1730">
            <v>0</v>
          </cell>
          <cell r="H1730">
            <v>0</v>
          </cell>
          <cell r="I1730" t="str">
            <v>أصول متداولة</v>
          </cell>
          <cell r="J1730" t="str">
            <v>ذمم _ محمود محمد محمود حموده _ 4811</v>
          </cell>
          <cell r="K1730">
            <v>0</v>
          </cell>
          <cell r="L1730">
            <v>0</v>
          </cell>
          <cell r="M1730">
            <v>5909</v>
          </cell>
          <cell r="N1730">
            <v>5909</v>
          </cell>
          <cell r="O1730">
            <v>0</v>
          </cell>
          <cell r="P1730">
            <v>0</v>
          </cell>
          <cell r="Q1730">
            <v>0</v>
          </cell>
        </row>
        <row r="1731">
          <cell r="B1731">
            <v>203063244</v>
          </cell>
          <cell r="C1731" t="str">
            <v>أنظمة</v>
          </cell>
          <cell r="D1731" t="str">
            <v>المركز المالي</v>
          </cell>
          <cell r="E1731" t="str">
            <v>أصول متداولة</v>
          </cell>
          <cell r="F1731" t="str">
            <v>مصاريف مقدمة وأرصدة مدينة أخرى (بالصافي)</v>
          </cell>
          <cell r="G1731">
            <v>0</v>
          </cell>
          <cell r="H1731">
            <v>0</v>
          </cell>
          <cell r="I1731" t="str">
            <v>أصول متداولة</v>
          </cell>
          <cell r="J1731" t="str">
            <v>ذمم_سلمى شفلوت محمد القحطانى 3224</v>
          </cell>
          <cell r="K1731">
            <v>0</v>
          </cell>
          <cell r="L1731">
            <v>0</v>
          </cell>
          <cell r="M1731">
            <v>2000</v>
          </cell>
          <cell r="N1731">
            <v>2000</v>
          </cell>
          <cell r="O1731">
            <v>0</v>
          </cell>
          <cell r="P1731">
            <v>0</v>
          </cell>
          <cell r="Q1731">
            <v>0</v>
          </cell>
        </row>
        <row r="1732">
          <cell r="B1732">
            <v>203063245</v>
          </cell>
          <cell r="C1732" t="str">
            <v>أنظمة</v>
          </cell>
          <cell r="D1732" t="str">
            <v>المركز المالي</v>
          </cell>
          <cell r="E1732" t="str">
            <v>أصول متداولة</v>
          </cell>
          <cell r="F1732" t="str">
            <v>مصاريف مقدمة وأرصدة مدينة أخرى (بالصافي)</v>
          </cell>
          <cell r="G1732">
            <v>0</v>
          </cell>
          <cell r="H1732">
            <v>0</v>
          </cell>
          <cell r="I1732" t="str">
            <v>أصول متداولة</v>
          </cell>
          <cell r="J1732" t="str">
            <v>ذمم_ريم عبد الله محمد عسيري 3225</v>
          </cell>
          <cell r="K1732">
            <v>0</v>
          </cell>
          <cell r="L1732">
            <v>0</v>
          </cell>
          <cell r="M1732">
            <v>2000</v>
          </cell>
          <cell r="N1732">
            <v>2000</v>
          </cell>
          <cell r="O1732">
            <v>0</v>
          </cell>
          <cell r="P1732">
            <v>0</v>
          </cell>
          <cell r="Q1732">
            <v>0</v>
          </cell>
        </row>
        <row r="1733">
          <cell r="B1733">
            <v>203063246</v>
          </cell>
          <cell r="C1733" t="str">
            <v>أنظمة</v>
          </cell>
          <cell r="D1733" t="str">
            <v>المركز المالي</v>
          </cell>
          <cell r="E1733" t="str">
            <v>أصول متداولة</v>
          </cell>
          <cell r="F1733" t="str">
            <v>مصاريف مقدمة وأرصدة مدينة أخرى (بالصافي)</v>
          </cell>
          <cell r="G1733">
            <v>0</v>
          </cell>
          <cell r="H1733">
            <v>0</v>
          </cell>
          <cell r="I1733" t="str">
            <v>أصول متداولة</v>
          </cell>
          <cell r="J1733" t="str">
            <v>ذمم_عبد الله صالح ابن محمد القحطاني 3226</v>
          </cell>
          <cell r="K1733">
            <v>0</v>
          </cell>
          <cell r="L1733">
            <v>0</v>
          </cell>
          <cell r="M1733">
            <v>2000</v>
          </cell>
          <cell r="N1733">
            <v>2000</v>
          </cell>
          <cell r="O1733">
            <v>0</v>
          </cell>
          <cell r="P1733">
            <v>0</v>
          </cell>
          <cell r="Q1733">
            <v>0</v>
          </cell>
        </row>
        <row r="1734">
          <cell r="B1734">
            <v>203063247</v>
          </cell>
          <cell r="C1734" t="str">
            <v>أنظمة</v>
          </cell>
          <cell r="D1734" t="str">
            <v>المركز المالي</v>
          </cell>
          <cell r="E1734" t="str">
            <v>أصول متداولة</v>
          </cell>
          <cell r="F1734" t="str">
            <v>مصاريف مقدمة وأرصدة مدينة أخرى (بالصافي)</v>
          </cell>
          <cell r="G1734">
            <v>0</v>
          </cell>
          <cell r="H1734">
            <v>0</v>
          </cell>
          <cell r="I1734" t="str">
            <v>أصول متداولة</v>
          </cell>
          <cell r="J1734" t="str">
            <v>ذمم_روان صالح ابن محمد القحطاني 3227</v>
          </cell>
          <cell r="K1734">
            <v>0</v>
          </cell>
          <cell r="L1734">
            <v>0</v>
          </cell>
          <cell r="M1734">
            <v>2000</v>
          </cell>
          <cell r="N1734">
            <v>2000</v>
          </cell>
          <cell r="O1734">
            <v>0</v>
          </cell>
          <cell r="P1734">
            <v>0</v>
          </cell>
          <cell r="Q1734">
            <v>0</v>
          </cell>
        </row>
        <row r="1735">
          <cell r="B1735">
            <v>203063248</v>
          </cell>
          <cell r="C1735" t="str">
            <v>أنظمة</v>
          </cell>
          <cell r="D1735" t="str">
            <v>المركز المالي</v>
          </cell>
          <cell r="E1735" t="str">
            <v>أصول متداولة</v>
          </cell>
          <cell r="F1735" t="str">
            <v>مصاريف مقدمة وأرصدة مدينة أخرى (بالصافي)</v>
          </cell>
          <cell r="G1735">
            <v>0</v>
          </cell>
          <cell r="H1735">
            <v>0</v>
          </cell>
          <cell r="I1735" t="str">
            <v>أصول متداولة</v>
          </cell>
          <cell r="J1735" t="str">
            <v>ذمم_صالحه عبد الله محمد الشهراني 3228</v>
          </cell>
          <cell r="K1735">
            <v>0</v>
          </cell>
          <cell r="L1735">
            <v>0</v>
          </cell>
          <cell r="M1735">
            <v>2000</v>
          </cell>
          <cell r="N1735">
            <v>2000</v>
          </cell>
          <cell r="O1735">
            <v>0</v>
          </cell>
          <cell r="P1735">
            <v>0</v>
          </cell>
          <cell r="Q1735">
            <v>0</v>
          </cell>
        </row>
        <row r="1736">
          <cell r="B1736">
            <v>203063249</v>
          </cell>
          <cell r="C1736" t="str">
            <v>أنظمة</v>
          </cell>
          <cell r="D1736" t="str">
            <v>المركز المالي</v>
          </cell>
          <cell r="E1736" t="str">
            <v>أصول متداولة</v>
          </cell>
          <cell r="F1736" t="str">
            <v>مصاريف مقدمة وأرصدة مدينة أخرى (بالصافي)</v>
          </cell>
          <cell r="G1736">
            <v>0</v>
          </cell>
          <cell r="H1736">
            <v>0</v>
          </cell>
          <cell r="I1736" t="str">
            <v>أصول متداولة</v>
          </cell>
          <cell r="J1736" t="str">
            <v>ذمم_فوزية شفلوت محمد القحطاني 3229</v>
          </cell>
          <cell r="K1736">
            <v>0</v>
          </cell>
          <cell r="L1736">
            <v>0</v>
          </cell>
          <cell r="M1736">
            <v>2000</v>
          </cell>
          <cell r="N1736">
            <v>2000</v>
          </cell>
          <cell r="O1736">
            <v>0</v>
          </cell>
          <cell r="P1736">
            <v>0</v>
          </cell>
          <cell r="Q1736">
            <v>0</v>
          </cell>
        </row>
        <row r="1737">
          <cell r="B1737">
            <v>203063250</v>
          </cell>
          <cell r="C1737" t="str">
            <v>أنظمة</v>
          </cell>
          <cell r="D1737" t="str">
            <v>المركز المالي</v>
          </cell>
          <cell r="E1737" t="str">
            <v>أصول متداولة</v>
          </cell>
          <cell r="F1737" t="str">
            <v>مصاريف مقدمة وأرصدة مدينة أخرى (بالصافي)</v>
          </cell>
          <cell r="G1737">
            <v>0</v>
          </cell>
          <cell r="H1737">
            <v>0</v>
          </cell>
          <cell r="I1737" t="str">
            <v>أصول متداولة</v>
          </cell>
          <cell r="J1737" t="str">
            <v>ذمم_روان مرزوق حماد العتيبي3230</v>
          </cell>
          <cell r="K1737">
            <v>0</v>
          </cell>
          <cell r="L1737">
            <v>0</v>
          </cell>
          <cell r="M1737">
            <v>2000</v>
          </cell>
          <cell r="N1737">
            <v>2000</v>
          </cell>
          <cell r="O1737">
            <v>0</v>
          </cell>
          <cell r="P1737">
            <v>0</v>
          </cell>
          <cell r="Q1737">
            <v>0</v>
          </cell>
        </row>
        <row r="1738">
          <cell r="B1738">
            <v>203063251</v>
          </cell>
          <cell r="C1738" t="str">
            <v>أنظمة</v>
          </cell>
          <cell r="D1738" t="str">
            <v>المركز المالي</v>
          </cell>
          <cell r="E1738" t="str">
            <v>أصول متداولة</v>
          </cell>
          <cell r="F1738" t="str">
            <v>مصاريف مقدمة وأرصدة مدينة أخرى (بالصافي)</v>
          </cell>
          <cell r="G1738">
            <v>0</v>
          </cell>
          <cell r="H1738">
            <v>0</v>
          </cell>
          <cell r="I1738" t="str">
            <v>أصول متداولة</v>
          </cell>
          <cell r="J1738" t="str">
            <v>ذمم_فاطمه نفاع بعيجان الرشيدي3231</v>
          </cell>
          <cell r="K1738">
            <v>0</v>
          </cell>
          <cell r="L1738">
            <v>0</v>
          </cell>
          <cell r="M1738">
            <v>2000</v>
          </cell>
          <cell r="N1738">
            <v>2000</v>
          </cell>
          <cell r="O1738">
            <v>0</v>
          </cell>
          <cell r="P1738">
            <v>0</v>
          </cell>
          <cell r="Q1738">
            <v>0</v>
          </cell>
        </row>
        <row r="1739">
          <cell r="B1739">
            <v>203063252</v>
          </cell>
          <cell r="C1739" t="str">
            <v>أنظمة</v>
          </cell>
          <cell r="D1739" t="str">
            <v>المركز المالي</v>
          </cell>
          <cell r="E1739" t="str">
            <v>أصول متداولة</v>
          </cell>
          <cell r="F1739" t="str">
            <v>مصاريف مقدمة وأرصدة مدينة أخرى (بالصافي)</v>
          </cell>
          <cell r="G1739">
            <v>0</v>
          </cell>
          <cell r="H1739">
            <v>0</v>
          </cell>
          <cell r="I1739" t="str">
            <v>أصول متداولة</v>
          </cell>
          <cell r="J1739" t="str">
            <v>ذمم_لجين فهد صالح القحطاني 3232</v>
          </cell>
          <cell r="K1739">
            <v>0</v>
          </cell>
          <cell r="L1739">
            <v>0</v>
          </cell>
          <cell r="M1739">
            <v>2000</v>
          </cell>
          <cell r="N1739">
            <v>2000</v>
          </cell>
          <cell r="O1739">
            <v>0</v>
          </cell>
          <cell r="P1739">
            <v>0</v>
          </cell>
          <cell r="Q1739">
            <v>0</v>
          </cell>
        </row>
        <row r="1740">
          <cell r="B1740">
            <v>203063253</v>
          </cell>
          <cell r="C1740" t="str">
            <v>أنظمة</v>
          </cell>
          <cell r="D1740" t="str">
            <v>المركز المالي</v>
          </cell>
          <cell r="E1740" t="str">
            <v>أصول متداولة</v>
          </cell>
          <cell r="F1740" t="str">
            <v>مصاريف مقدمة وأرصدة مدينة أخرى (بالصافي)</v>
          </cell>
          <cell r="G1740">
            <v>0</v>
          </cell>
          <cell r="H1740">
            <v>0</v>
          </cell>
          <cell r="I1740" t="str">
            <v>أصول متداولة</v>
          </cell>
          <cell r="J1740" t="str">
            <v>ذمم_ريناد عبد العزيز عطاء ابو حمسه 3233</v>
          </cell>
          <cell r="K1740">
            <v>0</v>
          </cell>
          <cell r="L1740">
            <v>0</v>
          </cell>
          <cell r="M1740">
            <v>2000</v>
          </cell>
          <cell r="N1740">
            <v>2000</v>
          </cell>
          <cell r="O1740">
            <v>0</v>
          </cell>
          <cell r="P1740">
            <v>0</v>
          </cell>
          <cell r="Q1740">
            <v>0</v>
          </cell>
        </row>
        <row r="1741">
          <cell r="B1741">
            <v>203063254</v>
          </cell>
          <cell r="C1741" t="str">
            <v>أنظمة</v>
          </cell>
          <cell r="D1741" t="str">
            <v>المركز المالي</v>
          </cell>
          <cell r="E1741" t="str">
            <v>أصول متداولة</v>
          </cell>
          <cell r="F1741" t="str">
            <v>مصاريف مقدمة وأرصدة مدينة أخرى (بالصافي)</v>
          </cell>
          <cell r="G1741">
            <v>0</v>
          </cell>
          <cell r="H1741">
            <v>0</v>
          </cell>
          <cell r="I1741" t="str">
            <v>أصول متداولة</v>
          </cell>
          <cell r="J1741" t="str">
            <v>ذمم_نواف محمد حسن الشهراني 3234</v>
          </cell>
          <cell r="K1741">
            <v>0</v>
          </cell>
          <cell r="L1741">
            <v>0</v>
          </cell>
          <cell r="M1741">
            <v>2000</v>
          </cell>
          <cell r="N1741">
            <v>2000</v>
          </cell>
          <cell r="O1741">
            <v>0</v>
          </cell>
          <cell r="P1741">
            <v>0</v>
          </cell>
          <cell r="Q1741">
            <v>0</v>
          </cell>
        </row>
        <row r="1742">
          <cell r="B1742">
            <v>203063255</v>
          </cell>
          <cell r="C1742" t="str">
            <v>أنظمة</v>
          </cell>
          <cell r="D1742" t="str">
            <v>المركز المالي</v>
          </cell>
          <cell r="E1742" t="str">
            <v>أصول متداولة</v>
          </cell>
          <cell r="F1742" t="str">
            <v>مصاريف مقدمة وأرصدة مدينة أخرى (بالصافي)</v>
          </cell>
          <cell r="G1742">
            <v>0</v>
          </cell>
          <cell r="H1742">
            <v>0</v>
          </cell>
          <cell r="I1742" t="str">
            <v>أصول متداولة</v>
          </cell>
          <cell r="J1742" t="str">
            <v>ذمم _ ميعاد علي محمد القحطاني_ 3235</v>
          </cell>
          <cell r="K1742">
            <v>0</v>
          </cell>
          <cell r="L1742">
            <v>0</v>
          </cell>
          <cell r="M1742">
            <v>1000</v>
          </cell>
          <cell r="N1742">
            <v>1000</v>
          </cell>
          <cell r="O1742">
            <v>0</v>
          </cell>
          <cell r="P1742">
            <v>0</v>
          </cell>
          <cell r="Q1742">
            <v>0</v>
          </cell>
        </row>
        <row r="1743">
          <cell r="B1743">
            <v>203063256</v>
          </cell>
          <cell r="C1743" t="str">
            <v>أنظمة</v>
          </cell>
          <cell r="D1743" t="str">
            <v>المركز المالي</v>
          </cell>
          <cell r="E1743" t="str">
            <v>أصول متداولة</v>
          </cell>
          <cell r="F1743" t="str">
            <v>مصاريف مقدمة وأرصدة مدينة أخرى (بالصافي)</v>
          </cell>
          <cell r="G1743">
            <v>0</v>
          </cell>
          <cell r="H1743">
            <v>0</v>
          </cell>
          <cell r="I1743" t="str">
            <v>أصول متداولة</v>
          </cell>
          <cell r="J1743" t="str">
            <v>ذمم _ عبود سعد عبد الله الشهراني _ 3236</v>
          </cell>
          <cell r="K1743">
            <v>0</v>
          </cell>
          <cell r="L1743">
            <v>0</v>
          </cell>
          <cell r="M1743">
            <v>1000</v>
          </cell>
          <cell r="N1743">
            <v>1000</v>
          </cell>
          <cell r="O1743">
            <v>0</v>
          </cell>
          <cell r="P1743">
            <v>0</v>
          </cell>
          <cell r="Q1743">
            <v>0</v>
          </cell>
        </row>
        <row r="1744">
          <cell r="B1744">
            <v>203063257</v>
          </cell>
          <cell r="C1744" t="str">
            <v>أنظمة</v>
          </cell>
          <cell r="D1744" t="str">
            <v>المركز المالي</v>
          </cell>
          <cell r="E1744" t="str">
            <v>أصول متداولة</v>
          </cell>
          <cell r="F1744" t="str">
            <v>مصاريف مقدمة وأرصدة مدينة أخرى (بالصافي)</v>
          </cell>
          <cell r="G1744">
            <v>0</v>
          </cell>
          <cell r="H1744">
            <v>0</v>
          </cell>
          <cell r="I1744" t="str">
            <v>أصول متداولة</v>
          </cell>
          <cell r="J1744" t="str">
            <v>ذمم _ عبد الله نايف جاموس الشمري _ 3237</v>
          </cell>
          <cell r="K1744">
            <v>0</v>
          </cell>
          <cell r="L1744">
            <v>0</v>
          </cell>
          <cell r="M1744">
            <v>3733</v>
          </cell>
          <cell r="N1744">
            <v>3733</v>
          </cell>
          <cell r="O1744">
            <v>0</v>
          </cell>
          <cell r="P1744">
            <v>0</v>
          </cell>
          <cell r="Q1744">
            <v>0</v>
          </cell>
        </row>
        <row r="1745">
          <cell r="B1745">
            <v>203063258</v>
          </cell>
          <cell r="C1745" t="str">
            <v>أنظمة</v>
          </cell>
          <cell r="D1745" t="str">
            <v>المركز المالي</v>
          </cell>
          <cell r="E1745" t="str">
            <v>أصول متداولة</v>
          </cell>
          <cell r="F1745" t="str">
            <v>مصاريف مقدمة وأرصدة مدينة أخرى (بالصافي)</v>
          </cell>
          <cell r="G1745">
            <v>0</v>
          </cell>
          <cell r="H1745">
            <v>0</v>
          </cell>
          <cell r="I1745" t="str">
            <v>أصول متداولة</v>
          </cell>
          <cell r="J1745" t="str">
            <v>ذمم _ خيرية عبد الله محمد القحطاني _ 3238</v>
          </cell>
          <cell r="K1745">
            <v>0</v>
          </cell>
          <cell r="L1745">
            <v>0</v>
          </cell>
          <cell r="M1745">
            <v>1000</v>
          </cell>
          <cell r="N1745">
            <v>1000</v>
          </cell>
          <cell r="O1745">
            <v>0</v>
          </cell>
          <cell r="P1745">
            <v>0</v>
          </cell>
          <cell r="Q1745">
            <v>0</v>
          </cell>
        </row>
        <row r="1746">
          <cell r="B1746">
            <v>203063259</v>
          </cell>
          <cell r="C1746" t="str">
            <v>أنظمة</v>
          </cell>
          <cell r="D1746" t="str">
            <v>المركز المالي</v>
          </cell>
          <cell r="E1746" t="str">
            <v>أصول متداولة</v>
          </cell>
          <cell r="F1746" t="str">
            <v>مصاريف مقدمة وأرصدة مدينة أخرى (بالصافي)</v>
          </cell>
          <cell r="G1746">
            <v>0</v>
          </cell>
          <cell r="H1746">
            <v>0</v>
          </cell>
          <cell r="I1746" t="str">
            <v>أصول متداولة</v>
          </cell>
          <cell r="J1746" t="str">
            <v>ذمم _ فيصل مغرق زيد السبييعي _3239</v>
          </cell>
          <cell r="K1746">
            <v>0</v>
          </cell>
          <cell r="L1746">
            <v>0</v>
          </cell>
          <cell r="M1746">
            <v>4500</v>
          </cell>
          <cell r="N1746">
            <v>4500</v>
          </cell>
          <cell r="O1746">
            <v>0</v>
          </cell>
          <cell r="P1746">
            <v>0</v>
          </cell>
          <cell r="Q1746">
            <v>0</v>
          </cell>
        </row>
        <row r="1747">
          <cell r="B1747">
            <v>203063260</v>
          </cell>
          <cell r="C1747" t="str">
            <v>أنظمة</v>
          </cell>
          <cell r="D1747" t="str">
            <v>المركز المالي</v>
          </cell>
          <cell r="E1747" t="str">
            <v>أصول متداولة</v>
          </cell>
          <cell r="F1747" t="str">
            <v>مصاريف مقدمة وأرصدة مدينة أخرى (بالصافي)</v>
          </cell>
          <cell r="G1747">
            <v>0</v>
          </cell>
          <cell r="H1747">
            <v>0</v>
          </cell>
          <cell r="I1747" t="str">
            <v>أصول متداولة</v>
          </cell>
          <cell r="J1747" t="str">
            <v>ذمم _ أمل شافي بن عقيل الشمري _ 3240</v>
          </cell>
          <cell r="K1747">
            <v>0</v>
          </cell>
          <cell r="L1747">
            <v>0</v>
          </cell>
          <cell r="M1747">
            <v>1000</v>
          </cell>
          <cell r="N1747">
            <v>1000</v>
          </cell>
          <cell r="O1747">
            <v>0</v>
          </cell>
          <cell r="P1747">
            <v>0</v>
          </cell>
          <cell r="Q1747">
            <v>0</v>
          </cell>
        </row>
        <row r="1748">
          <cell r="B1748">
            <v>203063261</v>
          </cell>
          <cell r="C1748" t="str">
            <v>أنظمة</v>
          </cell>
          <cell r="D1748" t="str">
            <v>المركز المالي</v>
          </cell>
          <cell r="E1748" t="str">
            <v>أصول متداولة</v>
          </cell>
          <cell r="F1748" t="str">
            <v>مصاريف مقدمة وأرصدة مدينة أخرى (بالصافي)</v>
          </cell>
          <cell r="G1748">
            <v>0</v>
          </cell>
          <cell r="H1748">
            <v>0</v>
          </cell>
          <cell r="I1748" t="str">
            <v>أصول متداولة</v>
          </cell>
          <cell r="J1748" t="str">
            <v>ذمم _ سعده مدلول بن دهام الشمري _ 3241</v>
          </cell>
          <cell r="K1748">
            <v>0</v>
          </cell>
          <cell r="L1748">
            <v>0</v>
          </cell>
          <cell r="M1748">
            <v>1000</v>
          </cell>
          <cell r="N1748">
            <v>1000</v>
          </cell>
          <cell r="O1748">
            <v>0</v>
          </cell>
          <cell r="P1748">
            <v>0</v>
          </cell>
          <cell r="Q1748">
            <v>0</v>
          </cell>
        </row>
        <row r="1749">
          <cell r="B1749">
            <v>203063262</v>
          </cell>
          <cell r="C1749" t="str">
            <v>أنظمة</v>
          </cell>
          <cell r="D1749" t="str">
            <v>المركز المالي</v>
          </cell>
          <cell r="E1749" t="str">
            <v>أصول متداولة</v>
          </cell>
          <cell r="F1749" t="str">
            <v>مصاريف مقدمة وأرصدة مدينة أخرى (بالصافي)</v>
          </cell>
          <cell r="G1749">
            <v>0</v>
          </cell>
          <cell r="H1749">
            <v>0</v>
          </cell>
          <cell r="I1749" t="str">
            <v>أصول متداولة</v>
          </cell>
          <cell r="J1749" t="str">
            <v>ذمم _ سلمي مشبب محمد القحطاني _3242</v>
          </cell>
          <cell r="K1749">
            <v>0</v>
          </cell>
          <cell r="L1749">
            <v>0</v>
          </cell>
          <cell r="M1749">
            <v>1000</v>
          </cell>
          <cell r="N1749">
            <v>1000</v>
          </cell>
          <cell r="O1749">
            <v>0</v>
          </cell>
          <cell r="P1749">
            <v>0</v>
          </cell>
          <cell r="Q1749">
            <v>0</v>
          </cell>
        </row>
        <row r="1750">
          <cell r="B1750">
            <v>203063263</v>
          </cell>
          <cell r="C1750" t="str">
            <v>أنظمة</v>
          </cell>
          <cell r="D1750" t="str">
            <v>المركز المالي</v>
          </cell>
          <cell r="E1750" t="str">
            <v>أصول متداولة</v>
          </cell>
          <cell r="F1750" t="str">
            <v>مصاريف مقدمة وأرصدة مدينة أخرى (بالصافي)</v>
          </cell>
          <cell r="G1750">
            <v>0</v>
          </cell>
          <cell r="H1750">
            <v>0</v>
          </cell>
          <cell r="I1750" t="str">
            <v>أصول متداولة</v>
          </cell>
          <cell r="J1750" t="str">
            <v>ذمم _ حنان محمد حسن ال ثابت _ 3243</v>
          </cell>
          <cell r="K1750">
            <v>0</v>
          </cell>
          <cell r="L1750">
            <v>0</v>
          </cell>
          <cell r="M1750">
            <v>1000</v>
          </cell>
          <cell r="N1750">
            <v>1000</v>
          </cell>
          <cell r="O1750">
            <v>0</v>
          </cell>
          <cell r="P1750">
            <v>0</v>
          </cell>
          <cell r="Q1750">
            <v>0</v>
          </cell>
        </row>
        <row r="1751">
          <cell r="B1751">
            <v>203063264</v>
          </cell>
          <cell r="C1751" t="str">
            <v>أنظمة</v>
          </cell>
          <cell r="D1751" t="str">
            <v>المركز المالي</v>
          </cell>
          <cell r="E1751" t="str">
            <v>أصول متداولة</v>
          </cell>
          <cell r="F1751" t="str">
            <v>مصاريف مقدمة وأرصدة مدينة أخرى (بالصافي)</v>
          </cell>
          <cell r="G1751" t="str">
            <v>مدينون متنوعون</v>
          </cell>
          <cell r="H1751">
            <v>0</v>
          </cell>
          <cell r="I1751" t="str">
            <v>أصول متداولة</v>
          </cell>
          <cell r="J1751" t="str">
            <v>ذمم _ هند محمد حسن ال ثابت _ 3244</v>
          </cell>
          <cell r="K1751">
            <v>0</v>
          </cell>
          <cell r="L1751">
            <v>0</v>
          </cell>
          <cell r="M1751">
            <v>1000</v>
          </cell>
          <cell r="N1751">
            <v>1000</v>
          </cell>
          <cell r="O1751">
            <v>0</v>
          </cell>
          <cell r="P1751">
            <v>0</v>
          </cell>
          <cell r="Q1751">
            <v>0</v>
          </cell>
        </row>
        <row r="1752">
          <cell r="B1752">
            <v>203063265</v>
          </cell>
          <cell r="C1752" t="str">
            <v>أنظمة</v>
          </cell>
          <cell r="D1752" t="str">
            <v>المركز المالي</v>
          </cell>
          <cell r="E1752" t="str">
            <v>أصول متداولة</v>
          </cell>
          <cell r="F1752" t="str">
            <v>مصاريف مقدمة وأرصدة مدينة أخرى (بالصافي)</v>
          </cell>
          <cell r="G1752">
            <v>0</v>
          </cell>
          <cell r="H1752">
            <v>0</v>
          </cell>
          <cell r="I1752" t="str">
            <v>أصول متداولة</v>
          </cell>
          <cell r="J1752" t="str">
            <v>ذمم _ مها حمود جار الله المزيني _ 3245</v>
          </cell>
          <cell r="K1752">
            <v>0</v>
          </cell>
          <cell r="L1752">
            <v>0</v>
          </cell>
          <cell r="M1752">
            <v>1000</v>
          </cell>
          <cell r="N1752">
            <v>1000</v>
          </cell>
          <cell r="O1752">
            <v>0</v>
          </cell>
          <cell r="P1752">
            <v>0</v>
          </cell>
          <cell r="Q1752">
            <v>0</v>
          </cell>
        </row>
        <row r="1753">
          <cell r="B1753">
            <v>203063266</v>
          </cell>
          <cell r="C1753" t="str">
            <v>أنظمة</v>
          </cell>
          <cell r="D1753" t="str">
            <v>المركز المالي</v>
          </cell>
          <cell r="E1753" t="str">
            <v>أصول متداولة</v>
          </cell>
          <cell r="F1753" t="str">
            <v>مصاريف مقدمة وأرصدة مدينة أخرى (بالصافي)</v>
          </cell>
          <cell r="G1753">
            <v>0</v>
          </cell>
          <cell r="H1753">
            <v>0</v>
          </cell>
          <cell r="I1753" t="str">
            <v>أصول متداولة</v>
          </cell>
          <cell r="J1753" t="str">
            <v>ذمم _ عبد العزيز شافي بن عقيل الشمري _ 3246</v>
          </cell>
          <cell r="K1753">
            <v>0</v>
          </cell>
          <cell r="L1753">
            <v>0</v>
          </cell>
          <cell r="M1753">
            <v>1000</v>
          </cell>
          <cell r="N1753">
            <v>1000</v>
          </cell>
          <cell r="O1753">
            <v>0</v>
          </cell>
          <cell r="P1753">
            <v>0</v>
          </cell>
          <cell r="Q1753">
            <v>0</v>
          </cell>
        </row>
        <row r="1754">
          <cell r="B1754">
            <v>203063267</v>
          </cell>
          <cell r="C1754" t="str">
            <v>أنظمة</v>
          </cell>
          <cell r="D1754" t="str">
            <v>المركز المالي</v>
          </cell>
          <cell r="E1754" t="str">
            <v>أصول متداولة</v>
          </cell>
          <cell r="F1754" t="str">
            <v>مصاريف مقدمة وأرصدة مدينة أخرى (بالصافي)</v>
          </cell>
          <cell r="G1754">
            <v>0</v>
          </cell>
          <cell r="H1754">
            <v>0</v>
          </cell>
          <cell r="I1754" t="str">
            <v>أصول متداولة</v>
          </cell>
          <cell r="J1754" t="str">
            <v>ذمم _ نوف علي احمد ال لبدان _ 3247</v>
          </cell>
          <cell r="K1754">
            <v>0</v>
          </cell>
          <cell r="L1754">
            <v>0</v>
          </cell>
          <cell r="M1754">
            <v>1000</v>
          </cell>
          <cell r="N1754">
            <v>1000</v>
          </cell>
          <cell r="O1754">
            <v>0</v>
          </cell>
          <cell r="P1754">
            <v>0</v>
          </cell>
          <cell r="Q1754">
            <v>0</v>
          </cell>
        </row>
        <row r="1755">
          <cell r="B1755">
            <v>203063268</v>
          </cell>
          <cell r="C1755" t="str">
            <v>أنظمة</v>
          </cell>
          <cell r="D1755" t="str">
            <v>المركز المالي</v>
          </cell>
          <cell r="E1755" t="str">
            <v>أصول متداولة</v>
          </cell>
          <cell r="F1755" t="str">
            <v>مصاريف مقدمة وأرصدة مدينة أخرى (بالصافي)</v>
          </cell>
          <cell r="G1755">
            <v>0</v>
          </cell>
          <cell r="H1755">
            <v>0</v>
          </cell>
          <cell r="I1755" t="str">
            <v>أصول متداولة</v>
          </cell>
          <cell r="J1755" t="str">
            <v>ذمم _ سديم حربي محمد ال ثابت _ 3248</v>
          </cell>
          <cell r="K1755">
            <v>0</v>
          </cell>
          <cell r="L1755">
            <v>0</v>
          </cell>
          <cell r="M1755">
            <v>1000</v>
          </cell>
          <cell r="N1755">
            <v>1000</v>
          </cell>
          <cell r="O1755">
            <v>0</v>
          </cell>
          <cell r="P1755">
            <v>0</v>
          </cell>
          <cell r="Q1755">
            <v>0</v>
          </cell>
        </row>
        <row r="1756">
          <cell r="B1756">
            <v>203063269</v>
          </cell>
          <cell r="C1756" t="str">
            <v>أنظمة</v>
          </cell>
          <cell r="D1756" t="str">
            <v>المركز المالي</v>
          </cell>
          <cell r="E1756" t="str">
            <v>أصول متداولة</v>
          </cell>
          <cell r="F1756" t="str">
            <v>مصاريف مقدمة وأرصدة مدينة أخرى (بالصافي)</v>
          </cell>
          <cell r="G1756">
            <v>0</v>
          </cell>
          <cell r="H1756">
            <v>0</v>
          </cell>
          <cell r="I1756" t="str">
            <v>أصول متداولة</v>
          </cell>
          <cell r="J1756" t="str">
            <v>ذمم _ شروق يحي علي عسيري _ 3249</v>
          </cell>
          <cell r="K1756">
            <v>0</v>
          </cell>
          <cell r="L1756">
            <v>0</v>
          </cell>
          <cell r="M1756">
            <v>1000</v>
          </cell>
          <cell r="N1756">
            <v>1000</v>
          </cell>
          <cell r="O1756">
            <v>0</v>
          </cell>
          <cell r="P1756">
            <v>0</v>
          </cell>
          <cell r="Q1756">
            <v>0</v>
          </cell>
        </row>
        <row r="1757">
          <cell r="B1757">
            <v>203063270</v>
          </cell>
          <cell r="C1757" t="str">
            <v>أنظمة</v>
          </cell>
          <cell r="D1757" t="str">
            <v>المركز المالي</v>
          </cell>
          <cell r="E1757" t="str">
            <v>أصول متداولة</v>
          </cell>
          <cell r="F1757" t="str">
            <v>مصاريف مقدمة وأرصدة مدينة أخرى (بالصافي)</v>
          </cell>
          <cell r="G1757">
            <v>0</v>
          </cell>
          <cell r="H1757">
            <v>0</v>
          </cell>
          <cell r="I1757" t="str">
            <v>أصول متداولة</v>
          </cell>
          <cell r="J1757" t="str">
            <v>ذمم _ سعود محمد ابن مسفر القحطاني _3250</v>
          </cell>
          <cell r="K1757">
            <v>0</v>
          </cell>
          <cell r="L1757">
            <v>0</v>
          </cell>
          <cell r="M1757">
            <v>1000</v>
          </cell>
          <cell r="N1757">
            <v>1000</v>
          </cell>
          <cell r="O1757">
            <v>0</v>
          </cell>
          <cell r="P1757">
            <v>0</v>
          </cell>
          <cell r="Q1757">
            <v>0</v>
          </cell>
        </row>
        <row r="1758">
          <cell r="B1758">
            <v>203063271</v>
          </cell>
          <cell r="C1758" t="str">
            <v>أنظمة</v>
          </cell>
          <cell r="D1758" t="str">
            <v>المركز المالي</v>
          </cell>
          <cell r="E1758" t="str">
            <v>أصول متداولة</v>
          </cell>
          <cell r="F1758" t="str">
            <v>مصاريف مقدمة وأرصدة مدينة أخرى (بالصافي)</v>
          </cell>
          <cell r="G1758">
            <v>0</v>
          </cell>
          <cell r="H1758">
            <v>0</v>
          </cell>
          <cell r="I1758" t="str">
            <v>أصول متداولة</v>
          </cell>
          <cell r="J1758" t="str">
            <v>ذمم _ ثمراء مريع علي القحطاني _ 3251</v>
          </cell>
          <cell r="K1758">
            <v>0</v>
          </cell>
          <cell r="L1758">
            <v>0</v>
          </cell>
          <cell r="M1758">
            <v>1000</v>
          </cell>
          <cell r="N1758">
            <v>1000</v>
          </cell>
          <cell r="O1758">
            <v>0</v>
          </cell>
          <cell r="P1758">
            <v>0</v>
          </cell>
          <cell r="Q1758">
            <v>0</v>
          </cell>
        </row>
        <row r="1759">
          <cell r="B1759">
            <v>203070001</v>
          </cell>
          <cell r="C1759" t="str">
            <v>أنظمة</v>
          </cell>
          <cell r="D1759" t="str">
            <v>المركز المالي</v>
          </cell>
          <cell r="E1759" t="str">
            <v>إلتزامات متداولة</v>
          </cell>
          <cell r="F1759" t="str">
            <v>مصاريف مستحقة وأرصدة دائنة أخرى</v>
          </cell>
          <cell r="G1759" t="str">
            <v>دائنون متنوعون</v>
          </cell>
          <cell r="H1759">
            <v>0</v>
          </cell>
          <cell r="I1759" t="str">
            <v>إلتزامات متداولة</v>
          </cell>
          <cell r="J1759" t="str">
            <v>VAT 15% الدفعة المقدمة للعملاء</v>
          </cell>
          <cell r="K1759">
            <v>0</v>
          </cell>
          <cell r="L1759">
            <v>0</v>
          </cell>
          <cell r="M1759">
            <v>9054733.75</v>
          </cell>
          <cell r="N1759">
            <v>9054733.75</v>
          </cell>
          <cell r="O1759">
            <v>0</v>
          </cell>
          <cell r="P1759">
            <v>0</v>
          </cell>
          <cell r="Q1759">
            <v>0</v>
          </cell>
        </row>
        <row r="1760">
          <cell r="B1760">
            <v>203080101</v>
          </cell>
          <cell r="C1760" t="str">
            <v>أنظمة</v>
          </cell>
          <cell r="D1760" t="str">
            <v>المركز المالي</v>
          </cell>
          <cell r="E1760" t="str">
            <v>إلتزامات متداولة</v>
          </cell>
          <cell r="F1760" t="str">
            <v>مصاريف مستحقة وأرصدة دائنة أخرى</v>
          </cell>
          <cell r="G1760" t="str">
            <v>دائنون متنوعون</v>
          </cell>
          <cell r="H1760">
            <v>0</v>
          </cell>
          <cell r="I1760" t="str">
            <v>إلتزامات متداولة</v>
          </cell>
          <cell r="J1760" t="str">
            <v>عقد ايجار_19-20  مصنع انظمة الالمنيوم  _100000</v>
          </cell>
          <cell r="K1760">
            <v>0</v>
          </cell>
          <cell r="L1760">
            <v>0</v>
          </cell>
          <cell r="M1760">
            <v>57500</v>
          </cell>
          <cell r="N1760">
            <v>57500</v>
          </cell>
          <cell r="O1760">
            <v>0</v>
          </cell>
          <cell r="P1760">
            <v>0</v>
          </cell>
          <cell r="Q1760">
            <v>0</v>
          </cell>
        </row>
        <row r="1761">
          <cell r="B1761">
            <v>203080102</v>
          </cell>
          <cell r="C1761" t="str">
            <v>أنظمة</v>
          </cell>
          <cell r="D1761" t="str">
            <v>المركز المالي</v>
          </cell>
          <cell r="E1761" t="str">
            <v>إلتزامات متداولة</v>
          </cell>
          <cell r="F1761" t="str">
            <v>مصاريف مستحقة وأرصدة دائنة أخرى</v>
          </cell>
          <cell r="G1761" t="str">
            <v>دائنون متنوعون</v>
          </cell>
          <cell r="H1761">
            <v>0</v>
          </cell>
          <cell r="I1761" t="str">
            <v>إلتزامات متداولة</v>
          </cell>
          <cell r="J1761" t="str">
            <v>عقد ايجار_17-18 مصنع الزجاج _100000</v>
          </cell>
          <cell r="K1761">
            <v>0</v>
          </cell>
          <cell r="L1761">
            <v>0</v>
          </cell>
          <cell r="M1761">
            <v>115000</v>
          </cell>
          <cell r="N1761">
            <v>115000</v>
          </cell>
          <cell r="O1761">
            <v>0</v>
          </cell>
          <cell r="P1761">
            <v>0</v>
          </cell>
          <cell r="Q1761">
            <v>0</v>
          </cell>
        </row>
        <row r="1762">
          <cell r="B1762">
            <v>203080103</v>
          </cell>
          <cell r="C1762" t="str">
            <v>أنظمة</v>
          </cell>
          <cell r="D1762" t="str">
            <v>المركز المالي</v>
          </cell>
          <cell r="E1762" t="str">
            <v>إلتزامات متداولة</v>
          </cell>
          <cell r="F1762" t="str">
            <v>مصاريف مستحقة وأرصدة دائنة أخرى</v>
          </cell>
          <cell r="G1762" t="str">
            <v>دائنون متنوعون</v>
          </cell>
          <cell r="H1762">
            <v>0</v>
          </cell>
          <cell r="I1762" t="str">
            <v>إلتزامات متداولة</v>
          </cell>
          <cell r="J1762" t="str">
            <v>عقد ايجار_13-14  مصنع انظمة الالمنيوم  _100000</v>
          </cell>
          <cell r="K1762">
            <v>0</v>
          </cell>
          <cell r="L1762">
            <v>0</v>
          </cell>
          <cell r="M1762">
            <v>115000</v>
          </cell>
          <cell r="N1762">
            <v>115000</v>
          </cell>
          <cell r="O1762">
            <v>0</v>
          </cell>
          <cell r="P1762">
            <v>0</v>
          </cell>
          <cell r="Q1762">
            <v>0</v>
          </cell>
        </row>
        <row r="1763">
          <cell r="B1763">
            <v>203080104</v>
          </cell>
          <cell r="C1763" t="str">
            <v>أنظمة</v>
          </cell>
          <cell r="D1763" t="str">
            <v>المركز المالي</v>
          </cell>
          <cell r="E1763" t="str">
            <v>أصول متداولة</v>
          </cell>
          <cell r="F1763" t="str">
            <v>مصاريف مقدمة وأرصدة مدينة أخرى (بالصافي)</v>
          </cell>
          <cell r="G1763">
            <v>0</v>
          </cell>
          <cell r="H1763">
            <v>0</v>
          </cell>
          <cell r="I1763" t="str">
            <v>أصول متداولة</v>
          </cell>
          <cell r="J1763" t="str">
            <v>عقد ايجار_7-8  مستودع انظمة الالمنيوم  _100000</v>
          </cell>
          <cell r="K1763">
            <v>0</v>
          </cell>
          <cell r="L1763">
            <v>0</v>
          </cell>
          <cell r="M1763">
            <v>165000</v>
          </cell>
          <cell r="N1763">
            <v>165000</v>
          </cell>
          <cell r="O1763">
            <v>0</v>
          </cell>
          <cell r="P1763">
            <v>0</v>
          </cell>
          <cell r="Q1763">
            <v>0</v>
          </cell>
        </row>
        <row r="1764">
          <cell r="B1764">
            <v>203080105</v>
          </cell>
          <cell r="C1764" t="str">
            <v>أنظمة</v>
          </cell>
          <cell r="D1764" t="str">
            <v>المركز المالي</v>
          </cell>
          <cell r="E1764" t="str">
            <v>إلتزامات متداولة</v>
          </cell>
          <cell r="F1764" t="str">
            <v>مصاريف مستحقة وأرصدة دائنة أخرى</v>
          </cell>
          <cell r="G1764" t="str">
            <v>دائنون متنوعون</v>
          </cell>
          <cell r="H1764">
            <v>0</v>
          </cell>
          <cell r="I1764" t="str">
            <v>إلتزامات متداولة</v>
          </cell>
          <cell r="J1764" t="str">
            <v>عقد ايجار_6  مستودع انظمة الالمنيوم  _45000_مكتب مشاريع النور</v>
          </cell>
          <cell r="K1764">
            <v>0</v>
          </cell>
          <cell r="L1764">
            <v>0</v>
          </cell>
          <cell r="M1764">
            <v>23000</v>
          </cell>
          <cell r="N1764">
            <v>23000</v>
          </cell>
          <cell r="O1764">
            <v>0</v>
          </cell>
          <cell r="P1764">
            <v>0</v>
          </cell>
          <cell r="Q1764">
            <v>0</v>
          </cell>
        </row>
        <row r="1765">
          <cell r="B1765">
            <v>203080106</v>
          </cell>
          <cell r="C1765" t="str">
            <v>أنظمة</v>
          </cell>
          <cell r="D1765" t="str">
            <v>المركز المالي</v>
          </cell>
          <cell r="E1765" t="str">
            <v>إلتزامات متداولة</v>
          </cell>
          <cell r="F1765" t="str">
            <v>مصاريف مستحقة وأرصدة دائنة أخرى</v>
          </cell>
          <cell r="G1765" t="str">
            <v>دائنون متنوعون</v>
          </cell>
          <cell r="H1765">
            <v>0</v>
          </cell>
          <cell r="I1765" t="str">
            <v>إلتزامات متداولة</v>
          </cell>
          <cell r="J1765" t="str">
            <v>عقد ايجار_ورشة 15 -16  _45000_ مكتب مشاريع النور</v>
          </cell>
          <cell r="K1765">
            <v>0</v>
          </cell>
          <cell r="L1765">
            <v>0</v>
          </cell>
          <cell r="M1765">
            <v>184000</v>
          </cell>
          <cell r="N1765">
            <v>184000</v>
          </cell>
          <cell r="O1765">
            <v>0</v>
          </cell>
          <cell r="P1765">
            <v>0</v>
          </cell>
          <cell r="Q1765">
            <v>0</v>
          </cell>
        </row>
        <row r="1766">
          <cell r="B1766">
            <v>203080107</v>
          </cell>
          <cell r="C1766" t="str">
            <v>أنظمة</v>
          </cell>
          <cell r="D1766" t="str">
            <v>المركز المالي</v>
          </cell>
          <cell r="E1766" t="str">
            <v>إلتزامات متداولة</v>
          </cell>
          <cell r="F1766" t="str">
            <v>مصاريف مستحقة وأرصدة دائنة أخرى</v>
          </cell>
          <cell r="G1766" t="str">
            <v>دائنون متنوعون</v>
          </cell>
          <cell r="H1766">
            <v>0</v>
          </cell>
          <cell r="I1766" t="str">
            <v>إلتزامات متداولة</v>
          </cell>
          <cell r="J1766" t="str">
            <v>عقد ايجار_شركة ارض المتاجرة-مصنع الحديد- 21 - 22</v>
          </cell>
          <cell r="K1766">
            <v>0</v>
          </cell>
          <cell r="L1766">
            <v>0</v>
          </cell>
          <cell r="M1766">
            <v>161000</v>
          </cell>
          <cell r="N1766">
            <v>161000</v>
          </cell>
          <cell r="O1766">
            <v>0</v>
          </cell>
          <cell r="P1766">
            <v>0</v>
          </cell>
          <cell r="Q1766">
            <v>0</v>
          </cell>
        </row>
        <row r="1767">
          <cell r="B1767">
            <v>203080201</v>
          </cell>
          <cell r="C1767" t="str">
            <v>أنظمة</v>
          </cell>
          <cell r="D1767" t="str">
            <v>المركز المالي</v>
          </cell>
          <cell r="E1767" t="str">
            <v>إلتزامات متداولة</v>
          </cell>
          <cell r="F1767" t="str">
            <v>مصاريف مستحقة وأرصدة دائنة أخرى</v>
          </cell>
          <cell r="G1767" t="str">
            <v>دائنون متنوعون</v>
          </cell>
          <cell r="H1767">
            <v>0</v>
          </cell>
          <cell r="I1767" t="str">
            <v>إلتزامات متداولة</v>
          </cell>
          <cell r="J1767" t="str">
            <v>عقد ايجار _70-71 مصنع واجهات الرياض_100000 _ احمد فهد الدسيماني</v>
          </cell>
          <cell r="K1767">
            <v>0</v>
          </cell>
          <cell r="L1767">
            <v>0</v>
          </cell>
          <cell r="M1767">
            <v>115000</v>
          </cell>
          <cell r="N1767">
            <v>115000</v>
          </cell>
          <cell r="O1767">
            <v>0</v>
          </cell>
          <cell r="P1767">
            <v>0</v>
          </cell>
          <cell r="Q1767">
            <v>0</v>
          </cell>
        </row>
        <row r="1768">
          <cell r="B1768">
            <v>203080202</v>
          </cell>
          <cell r="C1768" t="str">
            <v>أنظمة</v>
          </cell>
          <cell r="D1768" t="str">
            <v>المركز المالي</v>
          </cell>
          <cell r="E1768" t="str">
            <v>إلتزامات متداولة</v>
          </cell>
          <cell r="F1768" t="str">
            <v>مصاريف مستحقة وأرصدة دائنة أخرى</v>
          </cell>
          <cell r="G1768" t="str">
            <v>دائنون متنوعون</v>
          </cell>
          <cell r="H1768">
            <v>0</v>
          </cell>
          <cell r="I1768" t="str">
            <v>إلتزامات متداولة</v>
          </cell>
          <cell r="J1768" t="str">
            <v>عقد ايجار _مستودع رقم 2 _50000</v>
          </cell>
          <cell r="K1768">
            <v>0</v>
          </cell>
          <cell r="L1768">
            <v>0</v>
          </cell>
          <cell r="M1768">
            <v>46000</v>
          </cell>
          <cell r="N1768">
            <v>46000</v>
          </cell>
          <cell r="O1768">
            <v>0</v>
          </cell>
          <cell r="P1768">
            <v>0</v>
          </cell>
          <cell r="Q1768">
            <v>0</v>
          </cell>
        </row>
        <row r="1769">
          <cell r="B1769">
            <v>203080203</v>
          </cell>
          <cell r="C1769" t="str">
            <v>أنظمة</v>
          </cell>
          <cell r="D1769" t="str">
            <v>المركز المالي</v>
          </cell>
          <cell r="E1769" t="str">
            <v>إلتزامات متداولة</v>
          </cell>
          <cell r="F1769" t="str">
            <v>مصاريف مستحقة وأرصدة دائنة أخرى</v>
          </cell>
          <cell r="G1769" t="str">
            <v>دائنون متنوعون</v>
          </cell>
          <cell r="H1769">
            <v>0</v>
          </cell>
          <cell r="I1769" t="str">
            <v>إلتزامات متداولة</v>
          </cell>
          <cell r="J1769" t="str">
            <v>عقد ايجار _ورشة جوجوريو _</v>
          </cell>
          <cell r="K1769">
            <v>0</v>
          </cell>
          <cell r="L1769">
            <v>0</v>
          </cell>
          <cell r="M1769">
            <v>86250</v>
          </cell>
          <cell r="N1769">
            <v>86250</v>
          </cell>
          <cell r="O1769">
            <v>0</v>
          </cell>
          <cell r="P1769">
            <v>0</v>
          </cell>
          <cell r="Q1769">
            <v>0</v>
          </cell>
        </row>
        <row r="1770">
          <cell r="B1770">
            <v>203080204</v>
          </cell>
          <cell r="C1770" t="str">
            <v>أنظمة</v>
          </cell>
          <cell r="D1770" t="str">
            <v>المركز المالي</v>
          </cell>
          <cell r="E1770" t="str">
            <v>إلتزامات متداولة</v>
          </cell>
          <cell r="F1770" t="str">
            <v>مصاريف مستحقة وأرصدة دائنة أخرى</v>
          </cell>
          <cell r="G1770" t="str">
            <v>دائنون متنوعون</v>
          </cell>
          <cell r="H1770">
            <v>0</v>
          </cell>
          <cell r="I1770" t="str">
            <v>إلتزامات متداولة</v>
          </cell>
          <cell r="J1770" t="str">
            <v>عقد ايجار _ايمن التويجرى _عمارة الاميرة</v>
          </cell>
          <cell r="K1770">
            <v>0</v>
          </cell>
          <cell r="L1770">
            <v>0</v>
          </cell>
          <cell r="M1770">
            <v>44760</v>
          </cell>
          <cell r="N1770">
            <v>44760</v>
          </cell>
          <cell r="O1770">
            <v>0</v>
          </cell>
          <cell r="P1770">
            <v>0</v>
          </cell>
          <cell r="Q1770">
            <v>0</v>
          </cell>
        </row>
        <row r="1771">
          <cell r="B1771">
            <v>203080301</v>
          </cell>
          <cell r="C1771" t="str">
            <v>أنظمة</v>
          </cell>
          <cell r="D1771" t="str">
            <v>المركز المالي</v>
          </cell>
          <cell r="E1771" t="str">
            <v>إلتزامات متداولة</v>
          </cell>
          <cell r="F1771" t="str">
            <v>مصاريف مستحقة وأرصدة دائنة أخرى</v>
          </cell>
          <cell r="G1771" t="str">
            <v>دائنون متنوعون</v>
          </cell>
          <cell r="H1771">
            <v>0</v>
          </cell>
          <cell r="I1771" t="str">
            <v>إلتزامات متداولة</v>
          </cell>
          <cell r="J1771" t="str">
            <v>عقد ايجار _297-298_مصنع الحديد _100000</v>
          </cell>
          <cell r="K1771">
            <v>0</v>
          </cell>
          <cell r="L1771">
            <v>0</v>
          </cell>
          <cell r="M1771">
            <v>146050</v>
          </cell>
          <cell r="N1771">
            <v>146050</v>
          </cell>
          <cell r="O1771">
            <v>0</v>
          </cell>
          <cell r="P1771">
            <v>0</v>
          </cell>
          <cell r="Q1771">
            <v>0</v>
          </cell>
        </row>
        <row r="1772">
          <cell r="B1772">
            <v>203080302</v>
          </cell>
          <cell r="C1772" t="str">
            <v>أنظمة</v>
          </cell>
          <cell r="D1772" t="str">
            <v>المركز المالي</v>
          </cell>
          <cell r="E1772" t="str">
            <v>إلتزامات متداولة</v>
          </cell>
          <cell r="F1772" t="str">
            <v>مصاريف مستحقة وأرصدة دائنة أخرى</v>
          </cell>
          <cell r="G1772" t="str">
            <v>دائنون متنوعون</v>
          </cell>
          <cell r="H1772">
            <v>0</v>
          </cell>
          <cell r="I1772" t="str">
            <v>إلتزامات متداولة</v>
          </cell>
          <cell r="J1772" t="str">
            <v>عقد ايجار _304-306_مصنع الحديد _90000</v>
          </cell>
          <cell r="K1772">
            <v>0</v>
          </cell>
          <cell r="L1772">
            <v>0</v>
          </cell>
          <cell r="M1772">
            <v>0</v>
          </cell>
          <cell r="N1772">
            <v>0</v>
          </cell>
          <cell r="O1772">
            <v>0</v>
          </cell>
          <cell r="P1772">
            <v>0</v>
          </cell>
          <cell r="Q1772">
            <v>0</v>
          </cell>
        </row>
        <row r="1773">
          <cell r="B1773">
            <v>203080401</v>
          </cell>
          <cell r="C1773" t="str">
            <v>أنظمة</v>
          </cell>
          <cell r="D1773" t="str">
            <v>المركز المالي</v>
          </cell>
          <cell r="E1773" t="str">
            <v>إلتزامات متداولة</v>
          </cell>
          <cell r="F1773" t="str">
            <v>مصاريف مستحقة وأرصدة دائنة أخرى</v>
          </cell>
          <cell r="G1773" t="str">
            <v>دائنون متنوعون</v>
          </cell>
          <cell r="H1773">
            <v>0</v>
          </cell>
          <cell r="I1773" t="str">
            <v>إلتزامات متداولة</v>
          </cell>
          <cell r="J1773" t="str">
            <v>عقد ايجار _ مصنع تقنية الطلاء_180000</v>
          </cell>
          <cell r="K1773">
            <v>0</v>
          </cell>
          <cell r="L1773">
            <v>0</v>
          </cell>
          <cell r="M1773">
            <v>0</v>
          </cell>
          <cell r="N1773">
            <v>0</v>
          </cell>
          <cell r="O1773">
            <v>0</v>
          </cell>
          <cell r="P1773">
            <v>0</v>
          </cell>
          <cell r="Q1773">
            <v>0</v>
          </cell>
        </row>
        <row r="1774">
          <cell r="B1774">
            <v>203080501</v>
          </cell>
          <cell r="C1774" t="str">
            <v>أنظمة</v>
          </cell>
          <cell r="D1774" t="str">
            <v>المركز المالي</v>
          </cell>
          <cell r="E1774" t="str">
            <v>إلتزامات متداولة</v>
          </cell>
          <cell r="F1774" t="str">
            <v>مصاريف مستحقة وأرصدة دائنة أخرى</v>
          </cell>
          <cell r="G1774" t="str">
            <v>دائنون متنوعون</v>
          </cell>
          <cell r="H1774">
            <v>0</v>
          </cell>
          <cell r="I1774" t="str">
            <v>إلتزامات متداولة</v>
          </cell>
          <cell r="J1774" t="str">
            <v>عقد ايجار عماره اسطنبول سكن العمال _230000</v>
          </cell>
          <cell r="K1774">
            <v>0</v>
          </cell>
          <cell r="L1774">
            <v>0</v>
          </cell>
          <cell r="M1774">
            <v>255000</v>
          </cell>
          <cell r="N1774">
            <v>255000</v>
          </cell>
          <cell r="O1774">
            <v>0</v>
          </cell>
          <cell r="P1774">
            <v>0</v>
          </cell>
          <cell r="Q1774">
            <v>0</v>
          </cell>
        </row>
        <row r="1775">
          <cell r="B1775">
            <v>203080502</v>
          </cell>
          <cell r="C1775" t="str">
            <v>أنظمة</v>
          </cell>
          <cell r="D1775" t="str">
            <v>المركز المالي</v>
          </cell>
          <cell r="E1775" t="str">
            <v>إلتزامات متداولة</v>
          </cell>
          <cell r="F1775" t="str">
            <v>مصاريف مستحقة وأرصدة دائنة أخرى</v>
          </cell>
          <cell r="G1775" t="str">
            <v>دائنون متنوعون</v>
          </cell>
          <cell r="H1775">
            <v>0</v>
          </cell>
          <cell r="I1775" t="str">
            <v>إلتزامات متداولة</v>
          </cell>
          <cell r="J1775" t="str">
            <v>عقد ايجار_سكن العمال شقة 68-شركة عبدالاله بن صالح المهيلب وشريكه</v>
          </cell>
          <cell r="K1775">
            <v>0</v>
          </cell>
          <cell r="L1775">
            <v>0</v>
          </cell>
          <cell r="M1775">
            <v>21650</v>
          </cell>
          <cell r="N1775">
            <v>21650</v>
          </cell>
          <cell r="O1775">
            <v>0</v>
          </cell>
          <cell r="P1775">
            <v>0</v>
          </cell>
          <cell r="Q1775">
            <v>0</v>
          </cell>
        </row>
        <row r="1776">
          <cell r="B1776">
            <v>203080601</v>
          </cell>
          <cell r="C1776" t="str">
            <v>أنظمة</v>
          </cell>
          <cell r="D1776" t="str">
            <v>المركز المالي</v>
          </cell>
          <cell r="E1776" t="str">
            <v>إلتزامات متداولة</v>
          </cell>
          <cell r="F1776" t="str">
            <v>مصاريف مستحقة وأرصدة دائنة أخرى</v>
          </cell>
          <cell r="G1776" t="str">
            <v>دائنون متنوعون</v>
          </cell>
          <cell r="H1776">
            <v>0</v>
          </cell>
          <cell r="I1776" t="str">
            <v>إلتزامات متداولة</v>
          </cell>
          <cell r="J1776" t="str">
            <v>عقد ايجار سكن النسيم القديم _16000</v>
          </cell>
          <cell r="K1776">
            <v>0</v>
          </cell>
          <cell r="L1776">
            <v>0</v>
          </cell>
          <cell r="M1776">
            <v>0</v>
          </cell>
          <cell r="N1776">
            <v>0</v>
          </cell>
          <cell r="O1776">
            <v>0</v>
          </cell>
          <cell r="P1776">
            <v>0</v>
          </cell>
          <cell r="Q1776">
            <v>0</v>
          </cell>
        </row>
        <row r="1777">
          <cell r="B1777">
            <v>203080602</v>
          </cell>
          <cell r="C1777" t="str">
            <v>أنظمة</v>
          </cell>
          <cell r="D1777" t="str">
            <v>المركز المالي</v>
          </cell>
          <cell r="E1777" t="str">
            <v>أصول متداولة</v>
          </cell>
          <cell r="F1777" t="str">
            <v>مصاريف مقدمة وأرصدة مدينة أخرى (بالصافي)</v>
          </cell>
          <cell r="G1777">
            <v>0</v>
          </cell>
          <cell r="H1777">
            <v>0</v>
          </cell>
          <cell r="I1777" t="str">
            <v>أصول متداولة</v>
          </cell>
          <cell r="J1777" t="str">
            <v>عقد ايجار سكن النسيم الجديد1  _20000</v>
          </cell>
          <cell r="K1777">
            <v>0</v>
          </cell>
          <cell r="L1777">
            <v>0</v>
          </cell>
          <cell r="M1777">
            <v>20000</v>
          </cell>
          <cell r="N1777">
            <v>20000</v>
          </cell>
          <cell r="O1777">
            <v>0</v>
          </cell>
          <cell r="P1777">
            <v>0</v>
          </cell>
          <cell r="Q1777">
            <v>0</v>
          </cell>
        </row>
        <row r="1778">
          <cell r="B1778">
            <v>203080603</v>
          </cell>
          <cell r="C1778" t="str">
            <v>أنظمة</v>
          </cell>
          <cell r="D1778" t="str">
            <v>المركز المالي</v>
          </cell>
          <cell r="E1778" t="str">
            <v>إلتزامات متداولة</v>
          </cell>
          <cell r="F1778" t="str">
            <v>مصاريف مستحقة وأرصدة دائنة أخرى</v>
          </cell>
          <cell r="G1778" t="str">
            <v>دائنون متنوعون</v>
          </cell>
          <cell r="H1778">
            <v>0</v>
          </cell>
          <cell r="I1778" t="str">
            <v>إلتزامات متداولة</v>
          </cell>
          <cell r="J1778" t="str">
            <v>عقد ايجار سكن النسيم الجديد الهفوف  _26000</v>
          </cell>
          <cell r="K1778">
            <v>0</v>
          </cell>
          <cell r="L1778">
            <v>0</v>
          </cell>
          <cell r="M1778">
            <v>13000</v>
          </cell>
          <cell r="N1778">
            <v>13000</v>
          </cell>
          <cell r="O1778">
            <v>0</v>
          </cell>
          <cell r="P1778">
            <v>0</v>
          </cell>
          <cell r="Q1778">
            <v>0</v>
          </cell>
        </row>
        <row r="1779">
          <cell r="B1779">
            <v>203080701</v>
          </cell>
          <cell r="C1779" t="str">
            <v>أنظمة</v>
          </cell>
          <cell r="D1779" t="str">
            <v>المركز المالي</v>
          </cell>
          <cell r="E1779" t="str">
            <v>إلتزامات متداولة</v>
          </cell>
          <cell r="F1779" t="str">
            <v>مصاريف مستحقة وأرصدة دائنة أخرى</v>
          </cell>
          <cell r="G1779" t="str">
            <v>دائنون متنوعون</v>
          </cell>
          <cell r="H1779">
            <v>0</v>
          </cell>
          <cell r="I1779" t="str">
            <v>إلتزامات متداولة</v>
          </cell>
          <cell r="J1779" t="str">
            <v>عقد ايجار مصنع الابواب الخشبيه ورشة 363/364_80000</v>
          </cell>
          <cell r="K1779">
            <v>0</v>
          </cell>
          <cell r="L1779">
            <v>0</v>
          </cell>
          <cell r="M1779">
            <v>0</v>
          </cell>
          <cell r="N1779">
            <v>0</v>
          </cell>
          <cell r="O1779">
            <v>0</v>
          </cell>
          <cell r="P1779">
            <v>0</v>
          </cell>
          <cell r="Q1779">
            <v>0</v>
          </cell>
        </row>
        <row r="1780">
          <cell r="B1780">
            <v>203080702</v>
          </cell>
          <cell r="C1780" t="str">
            <v>أنظمة</v>
          </cell>
          <cell r="D1780" t="str">
            <v>المركز المالي</v>
          </cell>
          <cell r="E1780" t="str">
            <v>إلتزامات متداولة</v>
          </cell>
          <cell r="F1780" t="str">
            <v>مصاريف مستحقة وأرصدة دائنة أخرى</v>
          </cell>
          <cell r="G1780" t="str">
            <v>دائنون متنوعون</v>
          </cell>
          <cell r="H1780">
            <v>0</v>
          </cell>
          <cell r="I1780" t="str">
            <v>إلتزامات متداولة</v>
          </cell>
          <cell r="J1780" t="str">
            <v>عقد ايجار مصنع الابواب المعدنية _80000</v>
          </cell>
          <cell r="K1780">
            <v>0</v>
          </cell>
          <cell r="L1780">
            <v>0</v>
          </cell>
          <cell r="M1780">
            <v>0</v>
          </cell>
          <cell r="N1780">
            <v>0</v>
          </cell>
          <cell r="O1780">
            <v>0</v>
          </cell>
          <cell r="P1780">
            <v>0</v>
          </cell>
          <cell r="Q1780">
            <v>0</v>
          </cell>
        </row>
        <row r="1781">
          <cell r="B1781">
            <v>203080703</v>
          </cell>
          <cell r="C1781" t="str">
            <v>أنظمة</v>
          </cell>
          <cell r="D1781" t="str">
            <v>المركز المالي</v>
          </cell>
          <cell r="E1781" t="str">
            <v>إلتزامات متداولة</v>
          </cell>
          <cell r="F1781" t="str">
            <v>مصاريف مستحقة وأرصدة دائنة أخرى</v>
          </cell>
          <cell r="G1781" t="str">
            <v>دائنون متنوعون</v>
          </cell>
          <cell r="H1781">
            <v>0</v>
          </cell>
          <cell r="I1781" t="str">
            <v>إلتزامات متداولة</v>
          </cell>
          <cell r="J1781" t="str">
            <v>عقد ايجار مصنع الحديد  365و366</v>
          </cell>
          <cell r="K1781">
            <v>0</v>
          </cell>
          <cell r="L1781">
            <v>0</v>
          </cell>
          <cell r="M1781">
            <v>178250</v>
          </cell>
          <cell r="N1781">
            <v>178250</v>
          </cell>
          <cell r="O1781">
            <v>0</v>
          </cell>
          <cell r="P1781">
            <v>0</v>
          </cell>
          <cell r="Q1781">
            <v>0</v>
          </cell>
        </row>
        <row r="1782">
          <cell r="B1782">
            <v>203080704</v>
          </cell>
          <cell r="C1782" t="str">
            <v>أنظمة</v>
          </cell>
          <cell r="D1782" t="str">
            <v>المركز المالي</v>
          </cell>
          <cell r="E1782" t="str">
            <v>إلتزامات متداولة</v>
          </cell>
          <cell r="F1782" t="str">
            <v>مصاريف مستحقة وأرصدة دائنة أخرى</v>
          </cell>
          <cell r="G1782" t="str">
            <v>دائنون متنوعون</v>
          </cell>
          <cell r="H1782">
            <v>0</v>
          </cell>
          <cell r="I1782" t="str">
            <v>إلتزامات متداولة</v>
          </cell>
          <cell r="J1782" t="str">
            <v>عقد ايجار مصنع  جانبي بالشهر_بجوار الابواب الخشبيه</v>
          </cell>
          <cell r="K1782">
            <v>0</v>
          </cell>
          <cell r="L1782">
            <v>0</v>
          </cell>
          <cell r="M1782">
            <v>0</v>
          </cell>
          <cell r="N1782">
            <v>0</v>
          </cell>
          <cell r="O1782">
            <v>0</v>
          </cell>
          <cell r="P1782">
            <v>0</v>
          </cell>
          <cell r="Q1782">
            <v>0</v>
          </cell>
        </row>
        <row r="1783">
          <cell r="B1783">
            <v>203080705</v>
          </cell>
          <cell r="C1783" t="str">
            <v>أنظمة</v>
          </cell>
          <cell r="D1783" t="str">
            <v>المركز المالي</v>
          </cell>
          <cell r="E1783" t="str">
            <v>إلتزامات متداولة</v>
          </cell>
          <cell r="F1783" t="str">
            <v>مصاريف مستحقة وأرصدة دائنة أخرى</v>
          </cell>
          <cell r="G1783" t="str">
            <v>دائنون متنوعون</v>
          </cell>
          <cell r="H1783">
            <v>0</v>
          </cell>
          <cell r="I1783" t="str">
            <v>إلتزامات متداولة</v>
          </cell>
          <cell r="J1783" t="str">
            <v>عقد ايجار مصنع  هنجر شركة النخيش</v>
          </cell>
          <cell r="K1783">
            <v>0</v>
          </cell>
          <cell r="L1783">
            <v>0</v>
          </cell>
          <cell r="M1783">
            <v>0</v>
          </cell>
          <cell r="N1783">
            <v>0</v>
          </cell>
          <cell r="O1783">
            <v>0</v>
          </cell>
          <cell r="P1783">
            <v>0</v>
          </cell>
          <cell r="Q1783">
            <v>0</v>
          </cell>
        </row>
        <row r="1784">
          <cell r="B1784">
            <v>203080801</v>
          </cell>
          <cell r="C1784" t="str">
            <v>أنظمة</v>
          </cell>
          <cell r="D1784" t="str">
            <v>المركز المالي</v>
          </cell>
          <cell r="E1784" t="str">
            <v>إلتزامات متداولة</v>
          </cell>
          <cell r="F1784" t="str">
            <v>مصاريف مستحقة وأرصدة دائنة أخرى</v>
          </cell>
          <cell r="G1784" t="str">
            <v>دائنون متنوعون</v>
          </cell>
          <cell r="H1784">
            <v>0</v>
          </cell>
          <cell r="I1784" t="str">
            <v>إلتزامات متداولة</v>
          </cell>
          <cell r="J1784" t="str">
            <v>عقد ايجار سكن 3و4 عمارة الابناء_36680</v>
          </cell>
          <cell r="K1784">
            <v>0</v>
          </cell>
          <cell r="L1784">
            <v>0</v>
          </cell>
          <cell r="M1784">
            <v>14946</v>
          </cell>
          <cell r="N1784">
            <v>14946</v>
          </cell>
          <cell r="O1784">
            <v>0</v>
          </cell>
          <cell r="P1784">
            <v>0</v>
          </cell>
          <cell r="Q1784">
            <v>0</v>
          </cell>
        </row>
        <row r="1785">
          <cell r="B1785">
            <v>203080802</v>
          </cell>
          <cell r="C1785" t="str">
            <v>أنظمة</v>
          </cell>
          <cell r="D1785" t="str">
            <v>المركز المالي</v>
          </cell>
          <cell r="E1785" t="str">
            <v>أصول متداولة</v>
          </cell>
          <cell r="F1785" t="str">
            <v>مصاريف مقدمة وأرصدة مدينة أخرى (بالصافي)</v>
          </cell>
          <cell r="G1785" t="str">
            <v>مدينون متنوعون</v>
          </cell>
          <cell r="H1785">
            <v>0</v>
          </cell>
          <cell r="I1785" t="str">
            <v>أصول متداولة</v>
          </cell>
          <cell r="J1785" t="str">
            <v>عقد ايجار شقة 209 و 210 سكن العمال-شركة العواد للاستثمارات</v>
          </cell>
          <cell r="K1785">
            <v>0</v>
          </cell>
          <cell r="L1785">
            <v>0</v>
          </cell>
          <cell r="M1785">
            <v>42000</v>
          </cell>
          <cell r="N1785">
            <v>42000</v>
          </cell>
          <cell r="O1785">
            <v>0</v>
          </cell>
          <cell r="P1785">
            <v>0</v>
          </cell>
          <cell r="Q1785">
            <v>0</v>
          </cell>
        </row>
        <row r="1786">
          <cell r="B1786">
            <v>203080903</v>
          </cell>
          <cell r="C1786" t="str">
            <v>أنظمة</v>
          </cell>
          <cell r="D1786" t="str">
            <v>المركز المالي</v>
          </cell>
          <cell r="E1786" t="str">
            <v>إلتزامات متداولة</v>
          </cell>
          <cell r="F1786" t="str">
            <v>مصاريف مستحقة وأرصدة دائنة أخرى</v>
          </cell>
          <cell r="G1786" t="str">
            <v>دائنون متنوعون</v>
          </cell>
          <cell r="H1786">
            <v>0</v>
          </cell>
          <cell r="I1786" t="str">
            <v>إلتزامات متداولة</v>
          </cell>
          <cell r="J1786" t="str">
            <v>عقد ايجار_ سكن الشباب في النسيم2 شقه 33000  _ محمد سعود</v>
          </cell>
          <cell r="K1786">
            <v>0</v>
          </cell>
          <cell r="L1786">
            <v>0</v>
          </cell>
          <cell r="M1786">
            <v>16500</v>
          </cell>
          <cell r="N1786">
            <v>16500</v>
          </cell>
          <cell r="O1786">
            <v>0</v>
          </cell>
          <cell r="P1786">
            <v>0</v>
          </cell>
          <cell r="Q1786">
            <v>0</v>
          </cell>
        </row>
        <row r="1787">
          <cell r="B1787">
            <v>203080904</v>
          </cell>
          <cell r="C1787" t="str">
            <v>أنظمة</v>
          </cell>
          <cell r="D1787" t="str">
            <v>المركز المالي</v>
          </cell>
          <cell r="E1787" t="str">
            <v>إلتزامات متداولة</v>
          </cell>
          <cell r="F1787" t="str">
            <v>مصاريف مستحقة وأرصدة دائنة أخرى</v>
          </cell>
          <cell r="G1787" t="str">
            <v>دائنون متنوعون</v>
          </cell>
          <cell r="H1787">
            <v>0</v>
          </cell>
          <cell r="I1787" t="str">
            <v>إلتزامات متداولة</v>
          </cell>
          <cell r="J1787" t="str">
            <v>عقد ايجار_ سكن شقة رقم -مكتب عبدالمجيد محمد عبدالرحمن التويجرى للعقارا</v>
          </cell>
          <cell r="K1787">
            <v>0</v>
          </cell>
          <cell r="L1787">
            <v>0</v>
          </cell>
          <cell r="M1787">
            <v>27125</v>
          </cell>
          <cell r="N1787">
            <v>27125</v>
          </cell>
          <cell r="O1787">
            <v>0</v>
          </cell>
          <cell r="P1787">
            <v>0</v>
          </cell>
          <cell r="Q1787">
            <v>0</v>
          </cell>
        </row>
        <row r="1788">
          <cell r="B1788">
            <v>203080905</v>
          </cell>
          <cell r="C1788" t="str">
            <v>أنظمة</v>
          </cell>
          <cell r="D1788" t="str">
            <v>المركز المالي</v>
          </cell>
          <cell r="E1788" t="str">
            <v>إلتزامات متداولة</v>
          </cell>
          <cell r="F1788" t="str">
            <v>مصاريف مستحقة وأرصدة دائنة أخرى</v>
          </cell>
          <cell r="G1788" t="str">
            <v>دائنون متنوعون</v>
          </cell>
          <cell r="H1788">
            <v>0</v>
          </cell>
          <cell r="I1788" t="str">
            <v>إلتزامات متداولة</v>
          </cell>
          <cell r="J1788" t="str">
            <v>عقد ايجار_ سكن 3شقة(10و11و12  -مكتب عبدالمجيد محمد عبدالرحمن التويجرى</v>
          </cell>
          <cell r="K1788">
            <v>0</v>
          </cell>
          <cell r="L1788">
            <v>0</v>
          </cell>
          <cell r="M1788">
            <v>33125</v>
          </cell>
          <cell r="N1788">
            <v>33125</v>
          </cell>
          <cell r="O1788">
            <v>0</v>
          </cell>
          <cell r="P1788">
            <v>0</v>
          </cell>
          <cell r="Q1788">
            <v>0</v>
          </cell>
        </row>
        <row r="1789">
          <cell r="B1789">
            <v>203081001</v>
          </cell>
          <cell r="C1789" t="str">
            <v>أنظمة</v>
          </cell>
          <cell r="D1789" t="str">
            <v>المركز المالي</v>
          </cell>
          <cell r="E1789" t="str">
            <v>إلتزامات متداولة</v>
          </cell>
          <cell r="F1789" t="str">
            <v>مصاريف مستحقة وأرصدة دائنة أخرى</v>
          </cell>
          <cell r="G1789" t="str">
            <v>دائنون متنوعون</v>
          </cell>
          <cell r="H1789">
            <v>0</v>
          </cell>
          <cell r="I1789" t="str">
            <v>إلتزامات متداولة</v>
          </cell>
          <cell r="J1789" t="str">
            <v>عقد ايجار سكن209 العمال اسطنبول. _21000</v>
          </cell>
          <cell r="K1789">
            <v>0</v>
          </cell>
          <cell r="L1789">
            <v>0</v>
          </cell>
          <cell r="M1789">
            <v>0</v>
          </cell>
          <cell r="N1789">
            <v>0</v>
          </cell>
          <cell r="O1789">
            <v>0</v>
          </cell>
          <cell r="P1789">
            <v>0</v>
          </cell>
          <cell r="Q1789">
            <v>0</v>
          </cell>
        </row>
        <row r="1790">
          <cell r="B1790">
            <v>203081002</v>
          </cell>
          <cell r="C1790" t="str">
            <v>أنظمة</v>
          </cell>
          <cell r="D1790" t="str">
            <v>المركز المالي</v>
          </cell>
          <cell r="E1790" t="str">
            <v>إلتزامات متداولة</v>
          </cell>
          <cell r="F1790" t="str">
            <v>مصاريف مستحقة وأرصدة دائنة أخرى</v>
          </cell>
          <cell r="G1790" t="str">
            <v>دائنون متنوعون</v>
          </cell>
          <cell r="H1790">
            <v>0</v>
          </cell>
          <cell r="I1790" t="str">
            <v>إلتزامات متداولة</v>
          </cell>
          <cell r="J1790" t="str">
            <v>عقد ايجار سكن210 العمال اسطنبول. _21000</v>
          </cell>
          <cell r="K1790">
            <v>0</v>
          </cell>
          <cell r="L1790">
            <v>0</v>
          </cell>
          <cell r="M1790">
            <v>0</v>
          </cell>
          <cell r="N1790">
            <v>0</v>
          </cell>
          <cell r="O1790">
            <v>0</v>
          </cell>
          <cell r="P1790">
            <v>0</v>
          </cell>
          <cell r="Q1790">
            <v>0</v>
          </cell>
        </row>
        <row r="1791">
          <cell r="B1791">
            <v>203081101</v>
          </cell>
          <cell r="C1791" t="str">
            <v>أنظمة</v>
          </cell>
          <cell r="D1791" t="str">
            <v>المركز المالي</v>
          </cell>
          <cell r="E1791" t="str">
            <v>إلتزامات متداولة</v>
          </cell>
          <cell r="F1791" t="str">
            <v>مصاريف مستحقة وأرصدة دائنة أخرى</v>
          </cell>
          <cell r="G1791" t="str">
            <v>دائنون متنوعون</v>
          </cell>
          <cell r="H1791">
            <v>0</v>
          </cell>
          <cell r="I1791" t="str">
            <v>إلتزامات متداولة</v>
          </cell>
          <cell r="J1791" t="str">
            <v>عقد ايجار _ فيلا دبلكس رقم 2073 _ عبداللةحمود التويجري</v>
          </cell>
          <cell r="K1791">
            <v>0</v>
          </cell>
          <cell r="L1791">
            <v>0</v>
          </cell>
          <cell r="M1791">
            <v>82300</v>
          </cell>
          <cell r="N1791">
            <v>82300</v>
          </cell>
          <cell r="O1791">
            <v>0</v>
          </cell>
          <cell r="P1791">
            <v>0</v>
          </cell>
          <cell r="Q1791">
            <v>0</v>
          </cell>
        </row>
        <row r="1792">
          <cell r="B1792">
            <v>203081102</v>
          </cell>
          <cell r="C1792" t="str">
            <v>أنظمة</v>
          </cell>
          <cell r="D1792" t="str">
            <v>المركز المالي</v>
          </cell>
          <cell r="E1792" t="str">
            <v>إلتزامات متداولة</v>
          </cell>
          <cell r="F1792" t="str">
            <v>مصاريف مستحقة وأرصدة دائنة أخرى</v>
          </cell>
          <cell r="G1792" t="str">
            <v>دائنون متنوعون</v>
          </cell>
          <cell r="H1792">
            <v>0</v>
          </cell>
          <cell r="I1792" t="str">
            <v>إلتزامات متداولة</v>
          </cell>
          <cell r="J1792" t="str">
            <v>عقد ايجار _شقة ( 10-11-14-15) _ شركة عبدالاله بن صالح المهيب و شريكه</v>
          </cell>
          <cell r="K1792">
            <v>0</v>
          </cell>
          <cell r="L1792">
            <v>0</v>
          </cell>
          <cell r="M1792">
            <v>57000</v>
          </cell>
          <cell r="N1792">
            <v>57000</v>
          </cell>
          <cell r="O1792">
            <v>0</v>
          </cell>
          <cell r="P1792">
            <v>0</v>
          </cell>
          <cell r="Q1792">
            <v>0</v>
          </cell>
        </row>
        <row r="1793">
          <cell r="B1793">
            <v>204020101</v>
          </cell>
          <cell r="C1793" t="str">
            <v>أنظمة</v>
          </cell>
          <cell r="D1793" t="str">
            <v>المركز المالي</v>
          </cell>
          <cell r="E1793" t="str">
            <v>إلتزامات غير متداولة</v>
          </cell>
          <cell r="F1793" t="str">
            <v>الموجودات الثابتة(بالصافى)</v>
          </cell>
          <cell r="G1793" t="str">
            <v>مجمع الإهلاك</v>
          </cell>
          <cell r="H1793" t="str">
            <v>مجمع إهلاك الإدارة</v>
          </cell>
          <cell r="I1793" t="str">
            <v>الأصول الثابتة</v>
          </cell>
          <cell r="J1793" t="str">
            <v>مجمع اهلاك_ أثاث وتجهزات وديكورات الإدارة</v>
          </cell>
          <cell r="K1793">
            <v>0</v>
          </cell>
          <cell r="L1793">
            <v>383116</v>
          </cell>
          <cell r="M1793">
            <v>0</v>
          </cell>
          <cell r="N1793">
            <v>62263.590000000004</v>
          </cell>
          <cell r="O1793">
            <v>0</v>
          </cell>
          <cell r="P1793">
            <v>445379.59</v>
          </cell>
          <cell r="Q1793">
            <v>-445379.59</v>
          </cell>
        </row>
        <row r="1794">
          <cell r="B1794">
            <v>204020102</v>
          </cell>
          <cell r="C1794" t="str">
            <v>أنظمة</v>
          </cell>
          <cell r="D1794" t="str">
            <v>المركز المالي</v>
          </cell>
          <cell r="E1794" t="str">
            <v>إلتزامات غير متداولة</v>
          </cell>
          <cell r="F1794" t="str">
            <v>الموجودات الثابتة(بالصافى)</v>
          </cell>
          <cell r="G1794" t="str">
            <v>مجمع الإهلاك</v>
          </cell>
          <cell r="H1794" t="str">
            <v>مجمع إهلاك الإدارة</v>
          </cell>
          <cell r="I1794" t="str">
            <v>الأصول الثابتة</v>
          </cell>
          <cell r="J1794" t="str">
            <v>مجمع اهلاك_ أجهزة وحاسبات وبرامج الإدارة</v>
          </cell>
          <cell r="K1794">
            <v>0</v>
          </cell>
          <cell r="L1794">
            <v>578033</v>
          </cell>
          <cell r="M1794">
            <v>0</v>
          </cell>
          <cell r="N1794">
            <v>117839.2</v>
          </cell>
          <cell r="O1794">
            <v>0</v>
          </cell>
          <cell r="P1794">
            <v>695872.2</v>
          </cell>
          <cell r="Q1794">
            <v>-695872.2</v>
          </cell>
        </row>
        <row r="1795">
          <cell r="B1795">
            <v>204020103</v>
          </cell>
          <cell r="C1795" t="str">
            <v>أنظمة</v>
          </cell>
          <cell r="D1795" t="str">
            <v>المركز المالي</v>
          </cell>
          <cell r="E1795" t="str">
            <v>إلتزامات غير متداولة</v>
          </cell>
          <cell r="F1795" t="str">
            <v>الموجودات الثابتة(بالصافى)</v>
          </cell>
          <cell r="G1795" t="str">
            <v>مجمع الإهلاك</v>
          </cell>
          <cell r="H1795" t="str">
            <v>مجمع إهلاك سيارات الإدارة</v>
          </cell>
          <cell r="I1795" t="str">
            <v>الأصول الثابتة</v>
          </cell>
          <cell r="J1795" t="str">
            <v>مجمع اهلاك_ سيارات الإدارة</v>
          </cell>
          <cell r="K1795">
            <v>0</v>
          </cell>
          <cell r="L1795">
            <v>350483</v>
          </cell>
          <cell r="M1795">
            <v>166356</v>
          </cell>
          <cell r="N1795">
            <v>51940.85</v>
          </cell>
          <cell r="O1795">
            <v>0</v>
          </cell>
          <cell r="P1795">
            <v>236067.84999999998</v>
          </cell>
          <cell r="Q1795">
            <v>-236067.84999999998</v>
          </cell>
        </row>
        <row r="1796">
          <cell r="B1796">
            <v>204020105</v>
          </cell>
          <cell r="C1796" t="str">
            <v>أنظمة</v>
          </cell>
          <cell r="D1796" t="str">
            <v>المركز المالي</v>
          </cell>
          <cell r="E1796" t="str">
            <v>إلتزامات غير متداولة</v>
          </cell>
          <cell r="F1796" t="str">
            <v>أصول حق استخدام  (بالصافي)</v>
          </cell>
          <cell r="G1796" t="str">
            <v>مجمع اهلاك أصول حق استخدام</v>
          </cell>
          <cell r="H1796" t="str">
            <v>مجمع اهلاك أصول حق استخدام</v>
          </cell>
          <cell r="I1796" t="str">
            <v>الأصول الثابتة</v>
          </cell>
          <cell r="J1796" t="str">
            <v>مجمع اهلاك_  أصول حق استخدام</v>
          </cell>
          <cell r="K1796">
            <v>0</v>
          </cell>
          <cell r="L1796">
            <v>1045170</v>
          </cell>
          <cell r="M1796">
            <v>0</v>
          </cell>
          <cell r="N1796">
            <v>583234.87</v>
          </cell>
          <cell r="O1796">
            <v>0</v>
          </cell>
          <cell r="P1796">
            <v>1628404.87</v>
          </cell>
          <cell r="Q1796">
            <v>-1628404.87</v>
          </cell>
        </row>
        <row r="1797">
          <cell r="B1797">
            <v>204020201</v>
          </cell>
          <cell r="C1797" t="str">
            <v>أنظمة</v>
          </cell>
          <cell r="D1797" t="str">
            <v>المركز المالي</v>
          </cell>
          <cell r="E1797" t="str">
            <v>إلتزامات غير متداولة</v>
          </cell>
          <cell r="F1797" t="str">
            <v>الموجودات الثابتة(بالصافى)</v>
          </cell>
          <cell r="G1797" t="str">
            <v>مجمع الإهلاك</v>
          </cell>
          <cell r="H1797" t="str">
            <v>مجمع إهلاك الإدارة</v>
          </cell>
          <cell r="I1797" t="str">
            <v>الأصول الثابتة</v>
          </cell>
          <cell r="J1797" t="str">
            <v>مجمع اهلاك_ أثاث وتجهيزات وديكورات</v>
          </cell>
          <cell r="K1797">
            <v>0</v>
          </cell>
          <cell r="L1797">
            <v>832555</v>
          </cell>
          <cell r="M1797">
            <v>0</v>
          </cell>
          <cell r="N1797">
            <v>12245.58</v>
          </cell>
          <cell r="O1797">
            <v>0</v>
          </cell>
          <cell r="P1797">
            <v>844800.58</v>
          </cell>
          <cell r="Q1797">
            <v>-844800.58</v>
          </cell>
        </row>
        <row r="1798">
          <cell r="B1798">
            <v>204020202</v>
          </cell>
          <cell r="C1798" t="str">
            <v>أنظمة</v>
          </cell>
          <cell r="D1798" t="str">
            <v>المركز المالي</v>
          </cell>
          <cell r="E1798" t="str">
            <v>إلتزامات غير متداولة</v>
          </cell>
          <cell r="F1798" t="str">
            <v>الموجودات الثابتة(بالصافى)</v>
          </cell>
          <cell r="G1798" t="str">
            <v>مجمع الإهلاك</v>
          </cell>
          <cell r="H1798" t="str">
            <v>مجمع إهلاك الألومنيوم</v>
          </cell>
          <cell r="I1798" t="str">
            <v>الأصول الثابتة</v>
          </cell>
          <cell r="J1798" t="str">
            <v>مجمع اهلاك_ أجهزة وآلات</v>
          </cell>
          <cell r="K1798">
            <v>0</v>
          </cell>
          <cell r="L1798">
            <v>3120651</v>
          </cell>
          <cell r="M1798">
            <v>12316</v>
          </cell>
          <cell r="N1798">
            <v>308112.43</v>
          </cell>
          <cell r="O1798">
            <v>0</v>
          </cell>
          <cell r="P1798">
            <v>3416447.43</v>
          </cell>
          <cell r="Q1798">
            <v>-3416447.43</v>
          </cell>
        </row>
        <row r="1799">
          <cell r="B1799">
            <v>204020203</v>
          </cell>
          <cell r="C1799" t="str">
            <v>أنظمة</v>
          </cell>
          <cell r="D1799" t="str">
            <v>المركز المالي</v>
          </cell>
          <cell r="E1799" t="str">
            <v>إلتزامات غير متداولة</v>
          </cell>
          <cell r="F1799" t="str">
            <v>الموجودات الثابتة(بالصافى)</v>
          </cell>
          <cell r="G1799" t="str">
            <v>مجمع الإهلاك</v>
          </cell>
          <cell r="H1799" t="str">
            <v>مجمع إهلاك سيارات الألومنيوم</v>
          </cell>
          <cell r="I1799" t="str">
            <v>الأصول الثابتة</v>
          </cell>
          <cell r="J1799" t="str">
            <v>مجمع اهلاك_ سيارات</v>
          </cell>
          <cell r="K1799">
            <v>0</v>
          </cell>
          <cell r="L1799">
            <v>1638223.82</v>
          </cell>
          <cell r="M1799">
            <v>173799</v>
          </cell>
          <cell r="N1799">
            <v>190213.57</v>
          </cell>
          <cell r="O1799">
            <v>0</v>
          </cell>
          <cell r="P1799">
            <v>1654638.3900000001</v>
          </cell>
          <cell r="Q1799">
            <v>-1654638.3900000001</v>
          </cell>
        </row>
        <row r="1800">
          <cell r="B1800">
            <v>204020204</v>
          </cell>
          <cell r="C1800" t="str">
            <v>أنظمة</v>
          </cell>
          <cell r="D1800" t="str">
            <v>المركز المالي</v>
          </cell>
          <cell r="E1800" t="str">
            <v>إلتزامات غير متداولة</v>
          </cell>
          <cell r="F1800" t="str">
            <v>الموجودات الثابتة(بالصافى)</v>
          </cell>
          <cell r="G1800" t="str">
            <v>مجمع الإهلاك</v>
          </cell>
          <cell r="H1800" t="str">
            <v>مجمع إهلاك الألومنيوم</v>
          </cell>
          <cell r="I1800" t="str">
            <v>الأصول الثابتة</v>
          </cell>
          <cell r="J1800" t="str">
            <v>مجمع اهلاك_ عدد وأدوات</v>
          </cell>
          <cell r="K1800">
            <v>0</v>
          </cell>
          <cell r="L1800">
            <v>805043</v>
          </cell>
          <cell r="M1800">
            <v>0</v>
          </cell>
          <cell r="N1800">
            <v>370314.35000000003</v>
          </cell>
          <cell r="O1800">
            <v>0</v>
          </cell>
          <cell r="P1800">
            <v>1175357.3500000001</v>
          </cell>
          <cell r="Q1800">
            <v>-1175357.3500000001</v>
          </cell>
        </row>
        <row r="1801">
          <cell r="B1801">
            <v>204020205</v>
          </cell>
          <cell r="C1801" t="str">
            <v>أنظمة</v>
          </cell>
          <cell r="D1801" t="str">
            <v>المركز المالي</v>
          </cell>
          <cell r="E1801" t="str">
            <v>إلتزامات غير متداولة</v>
          </cell>
          <cell r="F1801" t="str">
            <v>الموجودات الثابتة(بالصافى)</v>
          </cell>
          <cell r="G1801" t="str">
            <v>مجمع الإهلاك</v>
          </cell>
          <cell r="H1801" t="str">
            <v>مجمع إهلاك الألومنيوم</v>
          </cell>
          <cell r="I1801" t="str">
            <v>الأصول الثابتة</v>
          </cell>
          <cell r="J1801" t="str">
            <v>مجمع اهلاك_ أثاث وتجهيزات السكن</v>
          </cell>
          <cell r="K1801">
            <v>0</v>
          </cell>
          <cell r="L1801">
            <v>122625</v>
          </cell>
          <cell r="M1801">
            <v>0</v>
          </cell>
          <cell r="N1801">
            <v>29494.560000000001</v>
          </cell>
          <cell r="O1801">
            <v>0</v>
          </cell>
          <cell r="P1801">
            <v>152119.56</v>
          </cell>
          <cell r="Q1801">
            <v>-152119.56</v>
          </cell>
        </row>
        <row r="1802">
          <cell r="B1802">
            <v>204020206</v>
          </cell>
          <cell r="C1802" t="str">
            <v>أنظمة</v>
          </cell>
          <cell r="D1802" t="str">
            <v>المركز المالي</v>
          </cell>
          <cell r="E1802" t="str">
            <v>إلتزامات غير متداولة</v>
          </cell>
          <cell r="F1802" t="str">
            <v>الموجودات الثابتة(بالصافى)</v>
          </cell>
          <cell r="G1802" t="str">
            <v>مجمع الإهلاك</v>
          </cell>
          <cell r="H1802" t="str">
            <v>مجمع إهلاك الألومنيوم</v>
          </cell>
          <cell r="I1802" t="str">
            <v>الأصول الثابتة</v>
          </cell>
          <cell r="J1802" t="str">
            <v>مجمع اهلاك_ حاويات المصنع</v>
          </cell>
          <cell r="K1802">
            <v>0</v>
          </cell>
          <cell r="L1802">
            <v>19430</v>
          </cell>
          <cell r="M1802">
            <v>0</v>
          </cell>
          <cell r="N1802">
            <v>29570</v>
          </cell>
          <cell r="O1802">
            <v>0</v>
          </cell>
          <cell r="P1802">
            <v>49000</v>
          </cell>
          <cell r="Q1802">
            <v>-49000</v>
          </cell>
        </row>
        <row r="1803">
          <cell r="B1803">
            <v>204020207</v>
          </cell>
          <cell r="C1803" t="str">
            <v>أنظمة</v>
          </cell>
          <cell r="D1803" t="str">
            <v>المركز المالي</v>
          </cell>
          <cell r="E1803" t="str">
            <v>إلتزامات غير متداولة</v>
          </cell>
          <cell r="F1803" t="str">
            <v>الموجودات الثابتة(بالصافى)</v>
          </cell>
          <cell r="G1803" t="str">
            <v>مجمع الإهلاك</v>
          </cell>
          <cell r="H1803" t="str">
            <v>مجمع إهلاك الألومنيوم</v>
          </cell>
          <cell r="I1803" t="str">
            <v>الأصول الثابتة</v>
          </cell>
          <cell r="J1803" t="str">
            <v>مجمع اهلاك _ اجهزة وحاسبات وبرامج _المصنع</v>
          </cell>
          <cell r="K1803">
            <v>0</v>
          </cell>
          <cell r="L1803">
            <v>0</v>
          </cell>
          <cell r="M1803">
            <v>0</v>
          </cell>
          <cell r="N1803">
            <v>15588.65</v>
          </cell>
          <cell r="O1803">
            <v>0</v>
          </cell>
          <cell r="P1803">
            <v>15588.65</v>
          </cell>
          <cell r="Q1803">
            <v>-15588.65</v>
          </cell>
        </row>
        <row r="1804">
          <cell r="B1804">
            <v>204020208</v>
          </cell>
          <cell r="C1804" t="str">
            <v>أنظمة</v>
          </cell>
          <cell r="D1804" t="str">
            <v>المركز المالي</v>
          </cell>
          <cell r="E1804" t="str">
            <v>إلتزامات غير متداولة</v>
          </cell>
          <cell r="F1804" t="str">
            <v>الموجودات الثابتة(بالصافى)</v>
          </cell>
          <cell r="G1804" t="str">
            <v>مجمع الإهلاك</v>
          </cell>
          <cell r="H1804" t="str">
            <v>مجمع إهلاك الألومنيوم</v>
          </cell>
          <cell r="I1804" t="str">
            <v>الأصول الثابتة</v>
          </cell>
          <cell r="J1804" t="str">
            <v>مجمع اهلاك _ كريدل _ المصنع</v>
          </cell>
          <cell r="K1804">
            <v>0</v>
          </cell>
          <cell r="L1804">
            <v>0</v>
          </cell>
          <cell r="M1804">
            <v>0</v>
          </cell>
          <cell r="N1804">
            <v>55014.19</v>
          </cell>
          <cell r="O1804">
            <v>0</v>
          </cell>
          <cell r="P1804">
            <v>55014.19</v>
          </cell>
          <cell r="Q1804">
            <v>-55014.19</v>
          </cell>
        </row>
        <row r="1805">
          <cell r="B1805">
            <v>204020401</v>
          </cell>
          <cell r="C1805" t="str">
            <v>أنظمة</v>
          </cell>
          <cell r="D1805" t="str">
            <v>المركز المالي</v>
          </cell>
          <cell r="E1805" t="str">
            <v>إلتزامات غير متداولة</v>
          </cell>
          <cell r="F1805" t="str">
            <v>الموجودات الثابتة(بالصافى)</v>
          </cell>
          <cell r="G1805" t="str">
            <v>مجمع الإهلاك</v>
          </cell>
          <cell r="H1805" t="str">
            <v>مجمع إهلاك مصنع الحديد</v>
          </cell>
          <cell r="I1805" t="str">
            <v>الأصول الثابتة</v>
          </cell>
          <cell r="J1805" t="str">
            <v>مجمع اهلاك_أثاث وتجهيزات وديكورات_مصنع الحديد</v>
          </cell>
          <cell r="K1805">
            <v>0</v>
          </cell>
          <cell r="L1805">
            <v>98586</v>
          </cell>
          <cell r="M1805">
            <v>0</v>
          </cell>
          <cell r="N1805">
            <v>18137.260000000002</v>
          </cell>
          <cell r="O1805">
            <v>0</v>
          </cell>
          <cell r="P1805">
            <v>116723.26000000001</v>
          </cell>
          <cell r="Q1805">
            <v>-116723.26000000001</v>
          </cell>
        </row>
        <row r="1806">
          <cell r="B1806">
            <v>204020402</v>
          </cell>
          <cell r="C1806" t="str">
            <v>أنظمة</v>
          </cell>
          <cell r="D1806" t="str">
            <v>المركز المالي</v>
          </cell>
          <cell r="E1806" t="str">
            <v>إلتزامات غير متداولة</v>
          </cell>
          <cell r="F1806" t="str">
            <v>الموجودات الثابتة(بالصافى)</v>
          </cell>
          <cell r="G1806" t="str">
            <v>مجمع الإهلاك</v>
          </cell>
          <cell r="H1806" t="str">
            <v>مجمع إهلاك مصنع الحديد</v>
          </cell>
          <cell r="I1806" t="str">
            <v>الأصول الثابتة</v>
          </cell>
          <cell r="J1806" t="str">
            <v>مجمع اهلاك_أجهزه والات_مصنع الحديد</v>
          </cell>
          <cell r="K1806">
            <v>0</v>
          </cell>
          <cell r="L1806">
            <v>902586</v>
          </cell>
          <cell r="M1806">
            <v>0</v>
          </cell>
          <cell r="N1806">
            <v>257164.06</v>
          </cell>
          <cell r="O1806">
            <v>0</v>
          </cell>
          <cell r="P1806">
            <v>1159750.06</v>
          </cell>
          <cell r="Q1806">
            <v>-1159750.06</v>
          </cell>
        </row>
        <row r="1807">
          <cell r="B1807">
            <v>204020403</v>
          </cell>
          <cell r="C1807" t="str">
            <v>أنظمة</v>
          </cell>
          <cell r="D1807" t="str">
            <v>المركز المالي</v>
          </cell>
          <cell r="E1807" t="str">
            <v>إلتزامات غير متداولة</v>
          </cell>
          <cell r="F1807" t="str">
            <v>الموجودات الثابتة(بالصافى)</v>
          </cell>
          <cell r="G1807" t="str">
            <v>مجمع الإهلاك</v>
          </cell>
          <cell r="H1807">
            <v>0</v>
          </cell>
          <cell r="I1807" t="str">
            <v>الأصول الثابتة</v>
          </cell>
          <cell r="J1807" t="str">
            <v>مجمع اهلاك_سيارات_مصنع الحديد</v>
          </cell>
          <cell r="K1807">
            <v>0</v>
          </cell>
          <cell r="L1807">
            <v>0</v>
          </cell>
          <cell r="M1807">
            <v>0</v>
          </cell>
          <cell r="N1807">
            <v>0</v>
          </cell>
          <cell r="O1807">
            <v>0</v>
          </cell>
          <cell r="P1807">
            <v>0</v>
          </cell>
          <cell r="Q1807">
            <v>0</v>
          </cell>
        </row>
        <row r="1808">
          <cell r="B1808">
            <v>204020404</v>
          </cell>
          <cell r="C1808" t="str">
            <v>أنظمة</v>
          </cell>
          <cell r="D1808" t="str">
            <v>المركز المالي</v>
          </cell>
          <cell r="E1808" t="str">
            <v>إلتزامات غير متداولة</v>
          </cell>
          <cell r="F1808" t="str">
            <v>الموجودات الثابتة(بالصافى)</v>
          </cell>
          <cell r="G1808" t="str">
            <v>مجمع الإهلاك</v>
          </cell>
          <cell r="H1808" t="str">
            <v>مجمع إهلاك مصنع الحديد</v>
          </cell>
          <cell r="I1808" t="str">
            <v>الأصول الثابتة</v>
          </cell>
          <cell r="J1808" t="str">
            <v>مجمع اهلاك_عدد وادوات_مصنع الحديد</v>
          </cell>
          <cell r="K1808">
            <v>0</v>
          </cell>
          <cell r="L1808">
            <v>47397</v>
          </cell>
          <cell r="M1808">
            <v>0</v>
          </cell>
          <cell r="N1808">
            <v>35908.090000000004</v>
          </cell>
          <cell r="O1808">
            <v>0</v>
          </cell>
          <cell r="P1808">
            <v>83305.09</v>
          </cell>
          <cell r="Q1808">
            <v>-83305.09</v>
          </cell>
        </row>
        <row r="1809">
          <cell r="B1809">
            <v>204020405</v>
          </cell>
          <cell r="C1809" t="str">
            <v>أنظمة</v>
          </cell>
          <cell r="D1809" t="str">
            <v>المركز المالي</v>
          </cell>
          <cell r="E1809" t="str">
            <v>إلتزامات غير متداولة</v>
          </cell>
          <cell r="F1809" t="str">
            <v>الموجودات الثابتة(بالصافى)</v>
          </cell>
          <cell r="G1809" t="str">
            <v>مجمع الإهلاك</v>
          </cell>
          <cell r="H1809" t="str">
            <v>مجمع إهلاك مصنع الحديد</v>
          </cell>
          <cell r="I1809" t="str">
            <v>الأصول الثابتة</v>
          </cell>
          <cell r="J1809" t="str">
            <v>مجمع اهلاك_اجهزه وحاسبات وبرامج_مصنع الحديد</v>
          </cell>
          <cell r="K1809">
            <v>0</v>
          </cell>
          <cell r="L1809">
            <v>25137</v>
          </cell>
          <cell r="M1809">
            <v>0</v>
          </cell>
          <cell r="N1809">
            <v>3614.96</v>
          </cell>
          <cell r="O1809">
            <v>0</v>
          </cell>
          <cell r="P1809">
            <v>28751.96</v>
          </cell>
          <cell r="Q1809">
            <v>-28751.96</v>
          </cell>
        </row>
        <row r="1810">
          <cell r="B1810">
            <v>204020501</v>
          </cell>
          <cell r="C1810" t="str">
            <v>أنظمة</v>
          </cell>
          <cell r="D1810" t="str">
            <v>المركز المالي</v>
          </cell>
          <cell r="E1810" t="str">
            <v>إلتزامات غير متداولة</v>
          </cell>
          <cell r="F1810" t="str">
            <v>الموجودات الثابتة(بالصافى)</v>
          </cell>
          <cell r="G1810" t="str">
            <v>مجمع الإهلاك</v>
          </cell>
          <cell r="H1810" t="str">
            <v>مجمع إهلاك مصنع الزجاج</v>
          </cell>
          <cell r="I1810" t="str">
            <v>الأصول الثابتة</v>
          </cell>
          <cell r="J1810" t="str">
            <v>مجمع اهلاك_أثاث وتجهيزات وديكورات الزجاج</v>
          </cell>
          <cell r="K1810">
            <v>0</v>
          </cell>
          <cell r="L1810">
            <v>569817</v>
          </cell>
          <cell r="M1810">
            <v>0</v>
          </cell>
          <cell r="N1810">
            <v>144509.36000000002</v>
          </cell>
          <cell r="O1810">
            <v>0</v>
          </cell>
          <cell r="P1810">
            <v>714326.36</v>
          </cell>
          <cell r="Q1810">
            <v>-714326.36</v>
          </cell>
        </row>
        <row r="1811">
          <cell r="B1811">
            <v>204020502</v>
          </cell>
          <cell r="C1811" t="str">
            <v>أنظمة</v>
          </cell>
          <cell r="D1811" t="str">
            <v>المركز المالي</v>
          </cell>
          <cell r="E1811" t="str">
            <v>إلتزامات غير متداولة</v>
          </cell>
          <cell r="F1811" t="str">
            <v>الموجودات الثابتة(بالصافى)</v>
          </cell>
          <cell r="G1811" t="str">
            <v>مجمع الإهلاك</v>
          </cell>
          <cell r="H1811" t="str">
            <v>مجمع إهلاك مصنع الزجاج</v>
          </cell>
          <cell r="I1811" t="str">
            <v>الأصول الثابتة</v>
          </cell>
          <cell r="J1811" t="str">
            <v>مجمع اهلاك_أجهزه والات_الزجاج</v>
          </cell>
          <cell r="K1811">
            <v>0</v>
          </cell>
          <cell r="L1811">
            <v>396272</v>
          </cell>
          <cell r="M1811">
            <v>0</v>
          </cell>
          <cell r="N1811">
            <v>57061.700000000004</v>
          </cell>
          <cell r="O1811">
            <v>0</v>
          </cell>
          <cell r="P1811">
            <v>453333.7</v>
          </cell>
          <cell r="Q1811">
            <v>-453333.7</v>
          </cell>
        </row>
        <row r="1812">
          <cell r="B1812">
            <v>204030116</v>
          </cell>
          <cell r="C1812" t="str">
            <v>أنظمة</v>
          </cell>
          <cell r="D1812" t="str">
            <v>المركز المالي</v>
          </cell>
          <cell r="E1812" t="str">
            <v>إلتزامات متداولة</v>
          </cell>
          <cell r="F1812" t="str">
            <v>قروض وتسهيلات بنكية متداولة</v>
          </cell>
          <cell r="G1812" t="str">
            <v>تمويل الفرنسي</v>
          </cell>
          <cell r="H1812">
            <v>0</v>
          </cell>
          <cell r="I1812" t="str">
            <v>إلتزامات متداولة</v>
          </cell>
          <cell r="J1812" t="str">
            <v>تمويلات بنكية - شهر يناير 2022</v>
          </cell>
          <cell r="K1812">
            <v>0</v>
          </cell>
          <cell r="L1812">
            <v>405798</v>
          </cell>
          <cell r="M1812">
            <v>405798</v>
          </cell>
          <cell r="N1812">
            <v>0</v>
          </cell>
          <cell r="O1812">
            <v>0</v>
          </cell>
          <cell r="P1812">
            <v>0</v>
          </cell>
          <cell r="Q1812">
            <v>0</v>
          </cell>
        </row>
        <row r="1813">
          <cell r="B1813">
            <v>204030117</v>
          </cell>
          <cell r="C1813" t="str">
            <v>أنظمة</v>
          </cell>
          <cell r="D1813" t="str">
            <v>المركز المالي</v>
          </cell>
          <cell r="E1813" t="str">
            <v>إلتزامات متداولة</v>
          </cell>
          <cell r="F1813" t="str">
            <v>قروض وتسهيلات بنكية متداولة</v>
          </cell>
          <cell r="G1813" t="str">
            <v>تمويل الفرنسي</v>
          </cell>
          <cell r="H1813">
            <v>0</v>
          </cell>
          <cell r="I1813" t="str">
            <v>إلتزامات متداولة</v>
          </cell>
          <cell r="J1813" t="str">
            <v>تمويلات بنكية - شهر مارس 2022</v>
          </cell>
          <cell r="K1813">
            <v>0</v>
          </cell>
          <cell r="L1813">
            <v>1245087</v>
          </cell>
          <cell r="M1813">
            <v>1245087</v>
          </cell>
          <cell r="N1813">
            <v>0</v>
          </cell>
          <cell r="O1813">
            <v>0</v>
          </cell>
          <cell r="P1813">
            <v>0</v>
          </cell>
          <cell r="Q1813">
            <v>0</v>
          </cell>
        </row>
        <row r="1814">
          <cell r="B1814">
            <v>204030118</v>
          </cell>
          <cell r="C1814" t="str">
            <v>أنظمة</v>
          </cell>
          <cell r="D1814" t="str">
            <v>المركز المالي</v>
          </cell>
          <cell r="E1814" t="str">
            <v>إلتزامات متداولة</v>
          </cell>
          <cell r="F1814" t="str">
            <v>قروض وتسهيلات بنكية متداولة</v>
          </cell>
          <cell r="G1814" t="str">
            <v>تمويل الفرنسي</v>
          </cell>
          <cell r="H1814">
            <v>0</v>
          </cell>
          <cell r="I1814" t="str">
            <v>إلتزامات متداولة</v>
          </cell>
          <cell r="J1814" t="str">
            <v>تمويلات بنكية - شهر ابريل _ 2022</v>
          </cell>
          <cell r="K1814">
            <v>0</v>
          </cell>
          <cell r="L1814">
            <v>1236244.1100000001</v>
          </cell>
          <cell r="M1814">
            <v>4081757.11</v>
          </cell>
          <cell r="N1814">
            <v>2845513</v>
          </cell>
          <cell r="O1814">
            <v>0</v>
          </cell>
          <cell r="P1814">
            <v>4.6566128730773926E-10</v>
          </cell>
          <cell r="Q1814">
            <v>-4.6566128730773926E-10</v>
          </cell>
        </row>
        <row r="1815">
          <cell r="B1815">
            <v>204030119</v>
          </cell>
          <cell r="C1815" t="str">
            <v>أنظمة</v>
          </cell>
          <cell r="D1815" t="str">
            <v>المركز المالي</v>
          </cell>
          <cell r="E1815" t="str">
            <v>إلتزامات متداولة</v>
          </cell>
          <cell r="F1815" t="str">
            <v>قروض وتسهيلات بنكية متداولة</v>
          </cell>
          <cell r="G1815" t="str">
            <v>تمويل الفرنسي</v>
          </cell>
          <cell r="H1815">
            <v>0</v>
          </cell>
          <cell r="I1815" t="str">
            <v>إلتزامات متداولة</v>
          </cell>
          <cell r="J1815" t="str">
            <v>تمويلات بنكية - شهر يونيه _ 2022</v>
          </cell>
          <cell r="K1815">
            <v>0</v>
          </cell>
          <cell r="L1815">
            <v>259735.04000000001</v>
          </cell>
          <cell r="M1815">
            <v>2994279.04</v>
          </cell>
          <cell r="N1815">
            <v>2734544</v>
          </cell>
          <cell r="O1815">
            <v>0</v>
          </cell>
          <cell r="P1815">
            <v>0</v>
          </cell>
          <cell r="Q1815">
            <v>0</v>
          </cell>
        </row>
        <row r="1816">
          <cell r="B1816">
            <v>204030120</v>
          </cell>
          <cell r="C1816" t="str">
            <v>أنظمة</v>
          </cell>
          <cell r="D1816" t="str">
            <v>المركز المالي</v>
          </cell>
          <cell r="E1816" t="str">
            <v>إلتزامات متداولة</v>
          </cell>
          <cell r="F1816" t="str">
            <v>قروض وتسهيلات بنكية متداولة</v>
          </cell>
          <cell r="G1816" t="str">
            <v>تمويل الفرنسي</v>
          </cell>
          <cell r="H1816">
            <v>0</v>
          </cell>
          <cell r="I1816" t="str">
            <v>إلتزامات متداولة</v>
          </cell>
          <cell r="J1816" t="str">
            <v>تمويلات بنكية - شهر يوليو _ 2022</v>
          </cell>
          <cell r="K1816">
            <v>0</v>
          </cell>
          <cell r="L1816">
            <v>0</v>
          </cell>
          <cell r="M1816">
            <v>500000</v>
          </cell>
          <cell r="N1816">
            <v>500000</v>
          </cell>
          <cell r="O1816">
            <v>0</v>
          </cell>
          <cell r="P1816">
            <v>0</v>
          </cell>
          <cell r="Q1816">
            <v>0</v>
          </cell>
        </row>
        <row r="1817">
          <cell r="B1817">
            <v>204030121</v>
          </cell>
          <cell r="C1817" t="str">
            <v>أنظمة</v>
          </cell>
          <cell r="D1817" t="str">
            <v>المركز المالي</v>
          </cell>
          <cell r="E1817" t="str">
            <v>إلتزامات متداولة</v>
          </cell>
          <cell r="F1817" t="str">
            <v>قروض وتسهيلات بنكية متداولة</v>
          </cell>
          <cell r="G1817" t="str">
            <v>تمويل الفرنسي</v>
          </cell>
          <cell r="H1817">
            <v>0</v>
          </cell>
          <cell r="I1817" t="str">
            <v>إلتزامات متداولة</v>
          </cell>
          <cell r="J1817" t="str">
            <v>تمويلات بنكية - شهر اغسطس _ 2022</v>
          </cell>
          <cell r="K1817">
            <v>0</v>
          </cell>
          <cell r="L1817">
            <v>0</v>
          </cell>
          <cell r="M1817">
            <v>4846147.75</v>
          </cell>
          <cell r="N1817">
            <v>4846147.75</v>
          </cell>
          <cell r="O1817">
            <v>0</v>
          </cell>
          <cell r="P1817">
            <v>0</v>
          </cell>
          <cell r="Q1817">
            <v>0</v>
          </cell>
        </row>
        <row r="1818">
          <cell r="B1818">
            <v>204030122</v>
          </cell>
          <cell r="C1818" t="str">
            <v>أنظمة</v>
          </cell>
          <cell r="D1818" t="str">
            <v>المركز المالي</v>
          </cell>
          <cell r="E1818" t="str">
            <v>إلتزامات متداولة</v>
          </cell>
          <cell r="F1818" t="str">
            <v>قروض وتسهيلات بنكية متداولة</v>
          </cell>
          <cell r="G1818" t="str">
            <v>تمويل الفرنسي</v>
          </cell>
          <cell r="H1818">
            <v>0</v>
          </cell>
          <cell r="I1818" t="str">
            <v>إلتزامات متداولة</v>
          </cell>
          <cell r="J1818" t="str">
            <v>تمويلات بنكية - شهر سبتمبر _ 2022</v>
          </cell>
          <cell r="K1818">
            <v>0</v>
          </cell>
          <cell r="L1818">
            <v>0</v>
          </cell>
          <cell r="M1818">
            <v>2464433.75</v>
          </cell>
          <cell r="N1818">
            <v>2464433.75</v>
          </cell>
          <cell r="O1818">
            <v>0</v>
          </cell>
          <cell r="P1818">
            <v>0</v>
          </cell>
          <cell r="Q1818">
            <v>0</v>
          </cell>
        </row>
        <row r="1819">
          <cell r="B1819">
            <v>204030123</v>
          </cell>
          <cell r="C1819" t="str">
            <v>أنظمة</v>
          </cell>
          <cell r="D1819" t="str">
            <v>المركز المالي</v>
          </cell>
          <cell r="E1819" t="str">
            <v>إلتزامات متداولة</v>
          </cell>
          <cell r="F1819" t="str">
            <v>قروض وتسهيلات بنكية متداولة</v>
          </cell>
          <cell r="G1819" t="str">
            <v>تمويل الفرنسي</v>
          </cell>
          <cell r="H1819">
            <v>0</v>
          </cell>
          <cell r="I1819" t="str">
            <v>إلتزامات متداولة</v>
          </cell>
          <cell r="J1819" t="str">
            <v>تمويلات بنكية - شهر مايو _ 2022</v>
          </cell>
          <cell r="K1819">
            <v>0</v>
          </cell>
          <cell r="L1819">
            <v>0</v>
          </cell>
          <cell r="M1819">
            <v>580760</v>
          </cell>
          <cell r="N1819">
            <v>580760</v>
          </cell>
          <cell r="O1819">
            <v>0</v>
          </cell>
          <cell r="P1819">
            <v>0</v>
          </cell>
          <cell r="Q1819">
            <v>0</v>
          </cell>
        </row>
        <row r="1820">
          <cell r="B1820">
            <v>204030124</v>
          </cell>
          <cell r="C1820" t="str">
            <v>أنظمة</v>
          </cell>
          <cell r="D1820" t="str">
            <v>المركز المالي</v>
          </cell>
          <cell r="E1820" t="str">
            <v>إلتزامات متداولة</v>
          </cell>
          <cell r="F1820" t="str">
            <v>قروض وتسهيلات بنكية متداولة</v>
          </cell>
          <cell r="G1820" t="str">
            <v>تمويل الفرنسي</v>
          </cell>
          <cell r="H1820">
            <v>0</v>
          </cell>
          <cell r="I1820" t="str">
            <v>إلتزامات متداولة</v>
          </cell>
          <cell r="J1820" t="str">
            <v>تمويلات بنكية - شهراكتوبر _ 2022</v>
          </cell>
          <cell r="K1820">
            <v>0</v>
          </cell>
          <cell r="L1820">
            <v>0</v>
          </cell>
          <cell r="M1820">
            <v>2853332.96</v>
          </cell>
          <cell r="N1820">
            <v>2853332.96</v>
          </cell>
          <cell r="O1820">
            <v>0</v>
          </cell>
          <cell r="P1820">
            <v>0</v>
          </cell>
          <cell r="Q1820">
            <v>0</v>
          </cell>
        </row>
        <row r="1821">
          <cell r="B1821">
            <v>204030125</v>
          </cell>
          <cell r="C1821" t="str">
            <v>أنظمة</v>
          </cell>
          <cell r="D1821" t="str">
            <v>المركز المالي</v>
          </cell>
          <cell r="E1821" t="str">
            <v>إلتزامات متداولة</v>
          </cell>
          <cell r="F1821" t="str">
            <v>قروض وتسهيلات بنكية متداولة</v>
          </cell>
          <cell r="G1821" t="str">
            <v>تمويل الفرنسي</v>
          </cell>
          <cell r="H1821">
            <v>0</v>
          </cell>
          <cell r="I1821" t="str">
            <v>إلتزامات متداولة</v>
          </cell>
          <cell r="J1821" t="str">
            <v>تمويلات بنكية - شهرنوفمبر _ 2022</v>
          </cell>
          <cell r="K1821">
            <v>0</v>
          </cell>
          <cell r="L1821">
            <v>0</v>
          </cell>
          <cell r="M1821">
            <v>1805520.25</v>
          </cell>
          <cell r="N1821">
            <v>1805520.25</v>
          </cell>
          <cell r="O1821">
            <v>0</v>
          </cell>
          <cell r="P1821">
            <v>0</v>
          </cell>
          <cell r="Q1821">
            <v>0</v>
          </cell>
        </row>
        <row r="1822">
          <cell r="B1822">
            <v>204030126</v>
          </cell>
          <cell r="C1822" t="str">
            <v>أنظمة</v>
          </cell>
          <cell r="D1822" t="str">
            <v>المركز المالي</v>
          </cell>
          <cell r="E1822" t="str">
            <v>إلتزامات متداولة</v>
          </cell>
          <cell r="F1822" t="str">
            <v>قروض وتسهيلات بنكية متداولة</v>
          </cell>
          <cell r="G1822" t="str">
            <v>تمويل الفرنسي</v>
          </cell>
          <cell r="H1822">
            <v>0</v>
          </cell>
          <cell r="I1822" t="str">
            <v>إلتزامات متداولة</v>
          </cell>
          <cell r="J1822" t="str">
            <v>تمويلات بنكية - شهر ديسمبر  _ 2022</v>
          </cell>
          <cell r="K1822">
            <v>0</v>
          </cell>
          <cell r="L1822">
            <v>0</v>
          </cell>
          <cell r="M1822">
            <v>6063657.9500000002</v>
          </cell>
          <cell r="N1822">
            <v>6063657.9500000002</v>
          </cell>
          <cell r="O1822">
            <v>0</v>
          </cell>
          <cell r="P1822">
            <v>0</v>
          </cell>
          <cell r="Q1822">
            <v>0</v>
          </cell>
        </row>
        <row r="1823">
          <cell r="B1823">
            <v>204030127</v>
          </cell>
          <cell r="C1823" t="str">
            <v>أنظمة</v>
          </cell>
          <cell r="D1823" t="str">
            <v>المركز المالي</v>
          </cell>
          <cell r="E1823" t="str">
            <v>إلتزامات متداولة</v>
          </cell>
          <cell r="F1823" t="str">
            <v>قروض وتسهيلات بنكية متداولة</v>
          </cell>
          <cell r="G1823" t="str">
            <v>تمويل الفرنسي</v>
          </cell>
          <cell r="H1823" t="str">
            <v>تمويل الفرنسي</v>
          </cell>
          <cell r="I1823" t="str">
            <v>إلتزامات متداولة</v>
          </cell>
          <cell r="J1823" t="str">
            <v>تمويلات بنكية - شهر يناير   _ 2023</v>
          </cell>
          <cell r="K1823">
            <v>0</v>
          </cell>
          <cell r="L1823">
            <v>0</v>
          </cell>
          <cell r="M1823">
            <v>0</v>
          </cell>
          <cell r="N1823">
            <v>925391</v>
          </cell>
          <cell r="O1823">
            <v>0</v>
          </cell>
          <cell r="P1823">
            <v>925391</v>
          </cell>
          <cell r="Q1823">
            <v>-925391</v>
          </cell>
        </row>
        <row r="1824">
          <cell r="B1824">
            <v>204030128</v>
          </cell>
          <cell r="C1824" t="str">
            <v>أنظمة</v>
          </cell>
          <cell r="D1824" t="str">
            <v>المركز المالي</v>
          </cell>
          <cell r="E1824" t="str">
            <v>إلتزامات متداولة</v>
          </cell>
          <cell r="F1824" t="str">
            <v>قروض وتسهيلات بنكية متداولة</v>
          </cell>
          <cell r="G1824" t="str">
            <v>تمويل الفرنسي</v>
          </cell>
          <cell r="H1824">
            <v>0</v>
          </cell>
          <cell r="I1824" t="str">
            <v>إلتزامات متداولة</v>
          </cell>
          <cell r="J1824" t="str">
            <v>تمويلات بنكية - شهر فبراير   _ 2023</v>
          </cell>
          <cell r="K1824">
            <v>0</v>
          </cell>
          <cell r="L1824">
            <v>0</v>
          </cell>
          <cell r="M1824">
            <v>0</v>
          </cell>
          <cell r="N1824">
            <v>0</v>
          </cell>
          <cell r="O1824">
            <v>0</v>
          </cell>
          <cell r="P1824">
            <v>0</v>
          </cell>
          <cell r="Q1824">
            <v>0</v>
          </cell>
        </row>
        <row r="1825">
          <cell r="B1825">
            <v>204030129</v>
          </cell>
          <cell r="C1825" t="str">
            <v>أنظمة</v>
          </cell>
          <cell r="D1825" t="str">
            <v>المركز المالي</v>
          </cell>
          <cell r="E1825" t="str">
            <v>إلتزامات متداولة</v>
          </cell>
          <cell r="F1825" t="str">
            <v>قروض وتسهيلات بنكية متداولة</v>
          </cell>
          <cell r="G1825" t="str">
            <v>تمويل الفرنسي</v>
          </cell>
          <cell r="H1825" t="str">
            <v>تمويل الفرنسي</v>
          </cell>
          <cell r="I1825" t="str">
            <v>إلتزامات متداولة</v>
          </cell>
          <cell r="J1825" t="str">
            <v>تمويلات بنكية - شهر مارس   _ 2023</v>
          </cell>
          <cell r="K1825">
            <v>0</v>
          </cell>
          <cell r="L1825">
            <v>0</v>
          </cell>
          <cell r="M1825">
            <v>0</v>
          </cell>
          <cell r="N1825">
            <v>2676118.7000000002</v>
          </cell>
          <cell r="O1825">
            <v>0</v>
          </cell>
          <cell r="P1825">
            <v>2676118.7000000002</v>
          </cell>
          <cell r="Q1825">
            <v>-2676118.7000000002</v>
          </cell>
        </row>
        <row r="1826">
          <cell r="B1826">
            <v>204030130</v>
          </cell>
          <cell r="C1826" t="str">
            <v>أنظمة</v>
          </cell>
          <cell r="D1826" t="str">
            <v>المركز المالي</v>
          </cell>
          <cell r="E1826" t="str">
            <v>إلتزامات متداولة</v>
          </cell>
          <cell r="F1826" t="str">
            <v>قروض وتسهيلات بنكية متداولة</v>
          </cell>
          <cell r="G1826" t="str">
            <v>تمويل الفرنسي</v>
          </cell>
          <cell r="H1826">
            <v>0</v>
          </cell>
          <cell r="I1826" t="str">
            <v>إلتزامات متداولة</v>
          </cell>
          <cell r="J1826" t="str">
            <v>تمويلات بنكية - شهر ابريل   _ 2023</v>
          </cell>
          <cell r="K1826">
            <v>0</v>
          </cell>
          <cell r="L1826">
            <v>0</v>
          </cell>
          <cell r="M1826">
            <v>0</v>
          </cell>
          <cell r="N1826">
            <v>0</v>
          </cell>
          <cell r="O1826">
            <v>0</v>
          </cell>
          <cell r="P1826">
            <v>0</v>
          </cell>
          <cell r="Q1826">
            <v>0</v>
          </cell>
        </row>
        <row r="1827">
          <cell r="B1827">
            <v>204030131</v>
          </cell>
          <cell r="C1827" t="str">
            <v>أنظمة</v>
          </cell>
          <cell r="D1827" t="str">
            <v>المركز المالي</v>
          </cell>
          <cell r="E1827" t="str">
            <v>إلتزامات متداولة</v>
          </cell>
          <cell r="F1827" t="str">
            <v>قروض وتسهيلات بنكية متداولة</v>
          </cell>
          <cell r="G1827" t="str">
            <v>تمويل الفرنسي</v>
          </cell>
          <cell r="H1827">
            <v>0</v>
          </cell>
          <cell r="I1827" t="str">
            <v>إلتزامات متداولة</v>
          </cell>
          <cell r="J1827" t="str">
            <v>تمويلات بنكية - شهر مايو   _ 2023</v>
          </cell>
          <cell r="K1827">
            <v>0</v>
          </cell>
          <cell r="L1827">
            <v>0</v>
          </cell>
          <cell r="M1827">
            <v>0</v>
          </cell>
          <cell r="N1827">
            <v>0</v>
          </cell>
          <cell r="O1827">
            <v>0</v>
          </cell>
          <cell r="P1827">
            <v>0</v>
          </cell>
          <cell r="Q1827">
            <v>0</v>
          </cell>
        </row>
        <row r="1828">
          <cell r="B1828">
            <v>204030132</v>
          </cell>
          <cell r="C1828" t="str">
            <v>أنظمة</v>
          </cell>
          <cell r="D1828" t="str">
            <v>المركز المالي</v>
          </cell>
          <cell r="E1828" t="str">
            <v>إلتزامات متداولة</v>
          </cell>
          <cell r="F1828" t="str">
            <v>قروض وتسهيلات بنكية متداولة</v>
          </cell>
          <cell r="G1828" t="str">
            <v>تمويل الفرنسي</v>
          </cell>
          <cell r="H1828" t="str">
            <v>تمويل الفرنسي</v>
          </cell>
          <cell r="I1828" t="str">
            <v>إلتزامات متداولة</v>
          </cell>
          <cell r="J1828" t="str">
            <v>تمويلات بنكية - شهر يونيه   _ 2023</v>
          </cell>
          <cell r="K1828">
            <v>0</v>
          </cell>
          <cell r="L1828">
            <v>0</v>
          </cell>
          <cell r="M1828">
            <v>0</v>
          </cell>
          <cell r="N1828">
            <v>801260.49</v>
          </cell>
          <cell r="O1828">
            <v>0</v>
          </cell>
          <cell r="P1828">
            <v>801260.49</v>
          </cell>
          <cell r="Q1828">
            <v>-801260.49</v>
          </cell>
        </row>
        <row r="1829">
          <cell r="B1829">
            <v>204030301</v>
          </cell>
          <cell r="C1829" t="str">
            <v>أنظمة</v>
          </cell>
          <cell r="D1829" t="str">
            <v>المركز المالي</v>
          </cell>
          <cell r="E1829" t="str">
            <v>إلتزامات متداولة</v>
          </cell>
          <cell r="F1829" t="str">
            <v>قروض وتسهيلات بنكية متداولة</v>
          </cell>
          <cell r="G1829" t="str">
            <v>تمويل الاولي</v>
          </cell>
          <cell r="H1829">
            <v>0</v>
          </cell>
          <cell r="I1829" t="str">
            <v>إلتزامات متداولة</v>
          </cell>
          <cell r="J1829" t="str">
            <v>تمويل _ شركة تمويل الأولى قسط مايو 2022</v>
          </cell>
          <cell r="K1829">
            <v>0</v>
          </cell>
          <cell r="L1829">
            <v>179200</v>
          </cell>
          <cell r="M1829">
            <v>179200</v>
          </cell>
          <cell r="N1829">
            <v>0</v>
          </cell>
          <cell r="O1829">
            <v>0</v>
          </cell>
          <cell r="P1829">
            <v>0</v>
          </cell>
          <cell r="Q1829">
            <v>0</v>
          </cell>
        </row>
        <row r="1830">
          <cell r="B1830">
            <v>204030302</v>
          </cell>
          <cell r="C1830" t="str">
            <v>أنظمة</v>
          </cell>
          <cell r="D1830" t="str">
            <v>المركز المالي</v>
          </cell>
          <cell r="E1830" t="str">
            <v>إلتزامات متداولة</v>
          </cell>
          <cell r="F1830" t="str">
            <v>قروض وتسهيلات بنكية متداولة</v>
          </cell>
          <cell r="G1830" t="str">
            <v>تمويل الاولي</v>
          </cell>
          <cell r="H1830">
            <v>0</v>
          </cell>
          <cell r="I1830" t="str">
            <v>إلتزامات متداولة</v>
          </cell>
          <cell r="J1830" t="str">
            <v>تمويل _ شركة تمويل الأولى قسط شهر يونيو 2022</v>
          </cell>
          <cell r="K1830">
            <v>0</v>
          </cell>
          <cell r="L1830">
            <v>179200</v>
          </cell>
          <cell r="M1830">
            <v>179200</v>
          </cell>
          <cell r="N1830">
            <v>0</v>
          </cell>
          <cell r="O1830">
            <v>0</v>
          </cell>
          <cell r="P1830">
            <v>0</v>
          </cell>
          <cell r="Q1830">
            <v>0</v>
          </cell>
        </row>
        <row r="1831">
          <cell r="B1831">
            <v>204030303</v>
          </cell>
          <cell r="C1831" t="str">
            <v>أنظمة</v>
          </cell>
          <cell r="D1831" t="str">
            <v>المركز المالي</v>
          </cell>
          <cell r="E1831" t="str">
            <v>إلتزامات متداولة</v>
          </cell>
          <cell r="F1831" t="str">
            <v>قروض وتسهيلات بنكية متداولة</v>
          </cell>
          <cell r="G1831" t="str">
            <v>تمويل الاولي</v>
          </cell>
          <cell r="H1831">
            <v>0</v>
          </cell>
          <cell r="I1831" t="str">
            <v>إلتزامات متداولة</v>
          </cell>
          <cell r="J1831" t="str">
            <v>تمويل _ شركة تمويل الأولى قسط شهر يوليو 2022</v>
          </cell>
          <cell r="K1831">
            <v>0</v>
          </cell>
          <cell r="L1831">
            <v>179200</v>
          </cell>
          <cell r="M1831">
            <v>179200</v>
          </cell>
          <cell r="N1831">
            <v>0</v>
          </cell>
          <cell r="O1831">
            <v>0</v>
          </cell>
          <cell r="P1831">
            <v>0</v>
          </cell>
          <cell r="Q1831">
            <v>0</v>
          </cell>
        </row>
        <row r="1832">
          <cell r="B1832">
            <v>204030304</v>
          </cell>
          <cell r="C1832" t="str">
            <v>أنظمة</v>
          </cell>
          <cell r="D1832" t="str">
            <v>المركز المالي</v>
          </cell>
          <cell r="E1832" t="str">
            <v>إلتزامات متداولة</v>
          </cell>
          <cell r="F1832" t="str">
            <v>قروض وتسهيلات بنكية متداولة</v>
          </cell>
          <cell r="G1832" t="str">
            <v>تمويل الاولي</v>
          </cell>
          <cell r="H1832">
            <v>0</v>
          </cell>
          <cell r="I1832" t="str">
            <v>إلتزامات متداولة</v>
          </cell>
          <cell r="J1832" t="str">
            <v>تمويل _ شركة تمويل الأولى قسط شهر أغسطس 2022</v>
          </cell>
          <cell r="K1832">
            <v>0</v>
          </cell>
          <cell r="L1832">
            <v>179200</v>
          </cell>
          <cell r="M1832">
            <v>179200</v>
          </cell>
          <cell r="N1832">
            <v>0</v>
          </cell>
          <cell r="O1832">
            <v>0</v>
          </cell>
          <cell r="P1832">
            <v>0</v>
          </cell>
          <cell r="Q1832">
            <v>0</v>
          </cell>
        </row>
        <row r="1833">
          <cell r="B1833">
            <v>204030305</v>
          </cell>
          <cell r="C1833" t="str">
            <v>أنظمة</v>
          </cell>
          <cell r="D1833" t="str">
            <v>المركز المالي</v>
          </cell>
          <cell r="E1833" t="str">
            <v>إلتزامات متداولة</v>
          </cell>
          <cell r="F1833" t="str">
            <v>قروض وتسهيلات بنكية متداولة</v>
          </cell>
          <cell r="G1833" t="str">
            <v>تمويل الاولي</v>
          </cell>
          <cell r="H1833">
            <v>0</v>
          </cell>
          <cell r="I1833" t="str">
            <v>إلتزامات متداولة</v>
          </cell>
          <cell r="J1833" t="str">
            <v>تمويل _ شركة تمويل الأولى قسط شهر سبتمبر 2022</v>
          </cell>
          <cell r="K1833">
            <v>0</v>
          </cell>
          <cell r="L1833">
            <v>179200</v>
          </cell>
          <cell r="M1833">
            <v>179200</v>
          </cell>
          <cell r="N1833">
            <v>0</v>
          </cell>
          <cell r="O1833">
            <v>0</v>
          </cell>
          <cell r="P1833">
            <v>0</v>
          </cell>
          <cell r="Q1833">
            <v>0</v>
          </cell>
        </row>
        <row r="1834">
          <cell r="B1834">
            <v>204030306</v>
          </cell>
          <cell r="C1834" t="str">
            <v>أنظمة</v>
          </cell>
          <cell r="D1834" t="str">
            <v>المركز المالي</v>
          </cell>
          <cell r="E1834" t="str">
            <v>إلتزامات متداولة</v>
          </cell>
          <cell r="F1834" t="str">
            <v>قروض وتسهيلات بنكية متداولة</v>
          </cell>
          <cell r="G1834" t="str">
            <v>تمويل الاولي</v>
          </cell>
          <cell r="H1834">
            <v>0</v>
          </cell>
          <cell r="I1834" t="str">
            <v>إلتزامات متداولة</v>
          </cell>
          <cell r="J1834" t="str">
            <v>تمويل _ شركة تمويل الأولى قسط شهر أكتوبر 2022.</v>
          </cell>
          <cell r="K1834">
            <v>0</v>
          </cell>
          <cell r="L1834">
            <v>179200</v>
          </cell>
          <cell r="M1834">
            <v>179200</v>
          </cell>
          <cell r="N1834">
            <v>0</v>
          </cell>
          <cell r="O1834">
            <v>0</v>
          </cell>
          <cell r="P1834">
            <v>0</v>
          </cell>
          <cell r="Q1834">
            <v>0</v>
          </cell>
        </row>
        <row r="1835">
          <cell r="B1835">
            <v>204030307</v>
          </cell>
          <cell r="C1835" t="str">
            <v>أنظمة</v>
          </cell>
          <cell r="D1835" t="str">
            <v>المركز المالي</v>
          </cell>
          <cell r="E1835" t="str">
            <v>إلتزامات متداولة</v>
          </cell>
          <cell r="F1835" t="str">
            <v>قروض وتسهيلات بنكية متداولة</v>
          </cell>
          <cell r="G1835" t="str">
            <v>تمويل الاولي</v>
          </cell>
          <cell r="H1835">
            <v>0</v>
          </cell>
          <cell r="I1835" t="str">
            <v>إلتزامات متداولة</v>
          </cell>
          <cell r="J1835" t="str">
            <v>تمويل _ شركة تمويل الأولى قسط شهر نوفمبر 2022</v>
          </cell>
          <cell r="K1835">
            <v>0</v>
          </cell>
          <cell r="L1835">
            <v>179200</v>
          </cell>
          <cell r="M1835">
            <v>179200</v>
          </cell>
          <cell r="N1835">
            <v>0</v>
          </cell>
          <cell r="O1835">
            <v>0</v>
          </cell>
          <cell r="P1835">
            <v>0</v>
          </cell>
          <cell r="Q1835">
            <v>0</v>
          </cell>
        </row>
        <row r="1836">
          <cell r="B1836">
            <v>204030308</v>
          </cell>
          <cell r="C1836" t="str">
            <v>أنظمة</v>
          </cell>
          <cell r="D1836" t="str">
            <v>المركز المالي</v>
          </cell>
          <cell r="E1836" t="str">
            <v>إلتزامات متداولة</v>
          </cell>
          <cell r="F1836" t="str">
            <v>قروض وتسهيلات بنكية متداولة</v>
          </cell>
          <cell r="G1836" t="str">
            <v>تمويل الاولي</v>
          </cell>
          <cell r="H1836">
            <v>0</v>
          </cell>
          <cell r="I1836" t="str">
            <v>إلتزامات متداولة</v>
          </cell>
          <cell r="J1836" t="str">
            <v>تمويل _ شركة تمويل الأولى قسط شهر ديسمبر 2022</v>
          </cell>
          <cell r="K1836">
            <v>0</v>
          </cell>
          <cell r="L1836">
            <v>179200</v>
          </cell>
          <cell r="M1836">
            <v>179200</v>
          </cell>
          <cell r="N1836">
            <v>0</v>
          </cell>
          <cell r="O1836">
            <v>0</v>
          </cell>
          <cell r="P1836">
            <v>0</v>
          </cell>
          <cell r="Q1836">
            <v>0</v>
          </cell>
        </row>
        <row r="1837">
          <cell r="B1837">
            <v>204040101</v>
          </cell>
          <cell r="C1837" t="str">
            <v>أنظمة</v>
          </cell>
          <cell r="D1837" t="str">
            <v>المركز المالي</v>
          </cell>
          <cell r="E1837" t="str">
            <v>إلتزامات متداولة</v>
          </cell>
          <cell r="F1837" t="str">
            <v>قروض وتسهيلات بنكية متداولة</v>
          </cell>
          <cell r="G1837" t="str">
            <v>تمويل الاولي</v>
          </cell>
          <cell r="H1837" t="str">
            <v>تمويل الاولي</v>
          </cell>
          <cell r="I1837" t="str">
            <v>إلتزامات متداولة</v>
          </cell>
          <cell r="J1837" t="str">
            <v>تمويل_ شركة تمويل الاولي قسط يناير 2023</v>
          </cell>
          <cell r="K1837">
            <v>0</v>
          </cell>
          <cell r="L1837">
            <v>179200</v>
          </cell>
          <cell r="M1837">
            <v>0</v>
          </cell>
          <cell r="N1837">
            <v>0</v>
          </cell>
          <cell r="O1837">
            <v>0</v>
          </cell>
          <cell r="P1837">
            <v>179200</v>
          </cell>
          <cell r="Q1837">
            <v>-179200</v>
          </cell>
        </row>
        <row r="1838">
          <cell r="B1838">
            <v>204040102</v>
          </cell>
          <cell r="C1838" t="str">
            <v>أنظمة</v>
          </cell>
          <cell r="D1838" t="str">
            <v>المركز المالي</v>
          </cell>
          <cell r="E1838" t="str">
            <v>إلتزامات متداولة</v>
          </cell>
          <cell r="F1838" t="str">
            <v>قروض وتسهيلات بنكية متداولة</v>
          </cell>
          <cell r="G1838" t="str">
            <v>تمويل الاولي</v>
          </cell>
          <cell r="H1838" t="str">
            <v>تمويل الاولي</v>
          </cell>
          <cell r="I1838" t="str">
            <v>إلتزامات متداولة</v>
          </cell>
          <cell r="J1838" t="str">
            <v>تمويل_ شركة تمويل الاولي قسط فبراير 2023</v>
          </cell>
          <cell r="K1838">
            <v>0</v>
          </cell>
          <cell r="L1838">
            <v>179200</v>
          </cell>
          <cell r="M1838">
            <v>0</v>
          </cell>
          <cell r="N1838">
            <v>0</v>
          </cell>
          <cell r="O1838">
            <v>0</v>
          </cell>
          <cell r="P1838">
            <v>179200</v>
          </cell>
          <cell r="Q1838">
            <v>-179200</v>
          </cell>
        </row>
        <row r="1839">
          <cell r="B1839">
            <v>204040103</v>
          </cell>
          <cell r="C1839" t="str">
            <v>أنظمة</v>
          </cell>
          <cell r="D1839" t="str">
            <v>المركز المالي</v>
          </cell>
          <cell r="E1839" t="str">
            <v>إلتزامات متداولة</v>
          </cell>
          <cell r="F1839" t="str">
            <v>قروض وتسهيلات بنكية متداولة</v>
          </cell>
          <cell r="G1839" t="str">
            <v>تمويل الاولي</v>
          </cell>
          <cell r="H1839" t="str">
            <v>تمويل الاولي</v>
          </cell>
          <cell r="I1839" t="str">
            <v>إلتزامات متداولة</v>
          </cell>
          <cell r="J1839" t="str">
            <v>تمويل_ شركة تمويل الاولي قسط مارس 2023</v>
          </cell>
          <cell r="K1839">
            <v>0</v>
          </cell>
          <cell r="L1839">
            <v>179200</v>
          </cell>
          <cell r="M1839">
            <v>0</v>
          </cell>
          <cell r="N1839">
            <v>0</v>
          </cell>
          <cell r="O1839">
            <v>0</v>
          </cell>
          <cell r="P1839">
            <v>179200</v>
          </cell>
          <cell r="Q1839">
            <v>-179200</v>
          </cell>
        </row>
        <row r="1840">
          <cell r="B1840">
            <v>204040104</v>
          </cell>
          <cell r="C1840" t="str">
            <v>أنظمة</v>
          </cell>
          <cell r="D1840" t="str">
            <v>المركز المالي</v>
          </cell>
          <cell r="E1840" t="str">
            <v>إلتزامات متداولة</v>
          </cell>
          <cell r="F1840" t="str">
            <v>قروض وتسهيلات بنكية متداولة</v>
          </cell>
          <cell r="G1840" t="str">
            <v>تمويل الاولي</v>
          </cell>
          <cell r="H1840" t="str">
            <v>تمويل الاولي</v>
          </cell>
          <cell r="I1840" t="str">
            <v>إلتزامات متداولة</v>
          </cell>
          <cell r="J1840" t="str">
            <v>تمويل_ شركة تمويل الاولي قسط ابريل 2023</v>
          </cell>
          <cell r="K1840">
            <v>0</v>
          </cell>
          <cell r="L1840">
            <v>179200</v>
          </cell>
          <cell r="M1840">
            <v>0</v>
          </cell>
          <cell r="N1840">
            <v>0</v>
          </cell>
          <cell r="O1840">
            <v>0</v>
          </cell>
          <cell r="P1840">
            <v>179200</v>
          </cell>
          <cell r="Q1840">
            <v>-179200</v>
          </cell>
        </row>
        <row r="1841">
          <cell r="B1841">
            <v>204040105</v>
          </cell>
          <cell r="C1841" t="str">
            <v>أنظمة</v>
          </cell>
          <cell r="D1841" t="str">
            <v>المركز المالي</v>
          </cell>
          <cell r="E1841" t="str">
            <v>إلتزامات متداولة</v>
          </cell>
          <cell r="F1841" t="str">
            <v>قروض وتسهيلات بنكية متداولة</v>
          </cell>
          <cell r="G1841" t="str">
            <v>تمويل الاولي</v>
          </cell>
          <cell r="H1841" t="str">
            <v>تمويل الاولي</v>
          </cell>
          <cell r="I1841" t="str">
            <v>إلتزامات متداولة</v>
          </cell>
          <cell r="J1841" t="str">
            <v>تمويل_ شركة تمويل الاولي قسط مايو 2023</v>
          </cell>
          <cell r="K1841">
            <v>0</v>
          </cell>
          <cell r="L1841">
            <v>179200</v>
          </cell>
          <cell r="M1841">
            <v>0</v>
          </cell>
          <cell r="N1841">
            <v>0</v>
          </cell>
          <cell r="O1841">
            <v>0</v>
          </cell>
          <cell r="P1841">
            <v>179200</v>
          </cell>
          <cell r="Q1841">
            <v>-179200</v>
          </cell>
        </row>
        <row r="1842">
          <cell r="B1842">
            <v>204040106</v>
          </cell>
          <cell r="C1842" t="str">
            <v>أنظمة</v>
          </cell>
          <cell r="D1842" t="str">
            <v>المركز المالي</v>
          </cell>
          <cell r="E1842" t="str">
            <v>إلتزامات متداولة</v>
          </cell>
          <cell r="F1842" t="str">
            <v>قروض وتسهيلات بنكية متداولة</v>
          </cell>
          <cell r="G1842" t="str">
            <v>تمويل الاولي</v>
          </cell>
          <cell r="H1842" t="str">
            <v>تمويل الاولي</v>
          </cell>
          <cell r="I1842" t="str">
            <v>إلتزامات متداولة</v>
          </cell>
          <cell r="J1842" t="str">
            <v>تمويل_ شركة تمويل الاولي قسط يونيه 2023</v>
          </cell>
          <cell r="K1842">
            <v>0</v>
          </cell>
          <cell r="L1842">
            <v>179200</v>
          </cell>
          <cell r="M1842">
            <v>0</v>
          </cell>
          <cell r="N1842">
            <v>0</v>
          </cell>
          <cell r="O1842">
            <v>0</v>
          </cell>
          <cell r="P1842">
            <v>179200</v>
          </cell>
          <cell r="Q1842">
            <v>-179200</v>
          </cell>
        </row>
        <row r="1843">
          <cell r="B1843">
            <v>204040107</v>
          </cell>
          <cell r="C1843" t="str">
            <v>أنظمة</v>
          </cell>
          <cell r="D1843" t="str">
            <v>المركز المالي</v>
          </cell>
          <cell r="E1843" t="str">
            <v>إلتزامات متداولة</v>
          </cell>
          <cell r="F1843" t="str">
            <v>قروض وتسهيلات بنكية متداولة</v>
          </cell>
          <cell r="G1843" t="str">
            <v>تمويل الاولي</v>
          </cell>
          <cell r="H1843" t="str">
            <v>تمويل الاولي</v>
          </cell>
          <cell r="I1843" t="str">
            <v>إلتزامات متداولة</v>
          </cell>
          <cell r="J1843" t="str">
            <v>تمويل_ شركة تمويل الاولي قسط يوليو 2023</v>
          </cell>
          <cell r="K1843">
            <v>0</v>
          </cell>
          <cell r="L1843">
            <v>179200</v>
          </cell>
          <cell r="M1843">
            <v>0</v>
          </cell>
          <cell r="N1843">
            <v>0</v>
          </cell>
          <cell r="O1843">
            <v>0</v>
          </cell>
          <cell r="P1843">
            <v>179200</v>
          </cell>
          <cell r="Q1843">
            <v>-179200</v>
          </cell>
        </row>
        <row r="1844">
          <cell r="B1844">
            <v>204040108</v>
          </cell>
          <cell r="C1844" t="str">
            <v>أنظمة</v>
          </cell>
          <cell r="D1844" t="str">
            <v>المركز المالي</v>
          </cell>
          <cell r="E1844" t="str">
            <v>إلتزامات متداولة</v>
          </cell>
          <cell r="F1844" t="str">
            <v>قروض وتسهيلات بنكية متداولة</v>
          </cell>
          <cell r="G1844" t="str">
            <v>تمويل الاولي</v>
          </cell>
          <cell r="H1844" t="str">
            <v>تمويل الاولي</v>
          </cell>
          <cell r="I1844" t="str">
            <v>إلتزامات متداولة</v>
          </cell>
          <cell r="J1844" t="str">
            <v>تمويل_ شركة تمويل الاولي قسط اغسطس 2023</v>
          </cell>
          <cell r="K1844">
            <v>0</v>
          </cell>
          <cell r="L1844">
            <v>179200</v>
          </cell>
          <cell r="M1844">
            <v>0</v>
          </cell>
          <cell r="N1844">
            <v>0</v>
          </cell>
          <cell r="O1844">
            <v>0</v>
          </cell>
          <cell r="P1844">
            <v>179200</v>
          </cell>
          <cell r="Q1844">
            <v>-179200</v>
          </cell>
        </row>
        <row r="1845">
          <cell r="B1845">
            <v>204040109</v>
          </cell>
          <cell r="C1845" t="str">
            <v>أنظمة</v>
          </cell>
          <cell r="D1845" t="str">
            <v>المركز المالي</v>
          </cell>
          <cell r="E1845" t="str">
            <v>إلتزامات متداولة</v>
          </cell>
          <cell r="F1845" t="str">
            <v>قروض وتسهيلات بنكية متداولة</v>
          </cell>
          <cell r="G1845" t="str">
            <v>تمويل الاولي</v>
          </cell>
          <cell r="H1845" t="str">
            <v>تمويل الاولي</v>
          </cell>
          <cell r="I1845" t="str">
            <v>إلتزامات متداولة</v>
          </cell>
          <cell r="J1845" t="str">
            <v>تمويل_ شركة تمويل الاولي قسط سبتمبر 2023</v>
          </cell>
          <cell r="K1845">
            <v>0</v>
          </cell>
          <cell r="L1845">
            <v>179200</v>
          </cell>
          <cell r="M1845">
            <v>0</v>
          </cell>
          <cell r="N1845">
            <v>0</v>
          </cell>
          <cell r="O1845">
            <v>0</v>
          </cell>
          <cell r="P1845">
            <v>179200</v>
          </cell>
          <cell r="Q1845">
            <v>-179200</v>
          </cell>
        </row>
        <row r="1846">
          <cell r="B1846">
            <v>204040110</v>
          </cell>
          <cell r="C1846" t="str">
            <v>أنظمة</v>
          </cell>
          <cell r="D1846" t="str">
            <v>المركز المالي</v>
          </cell>
          <cell r="E1846" t="str">
            <v>إلتزامات متداولة</v>
          </cell>
          <cell r="F1846" t="str">
            <v>قروض وتسهيلات بنكية متداولة</v>
          </cell>
          <cell r="G1846" t="str">
            <v>تمويل الاولي</v>
          </cell>
          <cell r="H1846" t="str">
            <v>تمويل الاولي</v>
          </cell>
          <cell r="I1846" t="str">
            <v>إلتزامات متداولة</v>
          </cell>
          <cell r="J1846" t="str">
            <v>تمويل_ شركة تمويل الاولي قسط اكتوبر 2023</v>
          </cell>
          <cell r="K1846">
            <v>0</v>
          </cell>
          <cell r="L1846">
            <v>179200</v>
          </cell>
          <cell r="M1846">
            <v>0</v>
          </cell>
          <cell r="N1846">
            <v>0</v>
          </cell>
          <cell r="O1846">
            <v>0</v>
          </cell>
          <cell r="P1846">
            <v>179200</v>
          </cell>
          <cell r="Q1846">
            <v>-179200</v>
          </cell>
        </row>
        <row r="1847">
          <cell r="B1847">
            <v>204040111</v>
          </cell>
          <cell r="C1847" t="str">
            <v>أنظمة</v>
          </cell>
          <cell r="D1847" t="str">
            <v>المركز المالي</v>
          </cell>
          <cell r="E1847" t="str">
            <v>إلتزامات متداولة</v>
          </cell>
          <cell r="F1847" t="str">
            <v>قروض وتسهيلات بنكية متداولة</v>
          </cell>
          <cell r="G1847" t="str">
            <v>تمويل الاولي</v>
          </cell>
          <cell r="H1847" t="str">
            <v>تمويل الاولي</v>
          </cell>
          <cell r="I1847" t="str">
            <v>إلتزامات متداولة</v>
          </cell>
          <cell r="J1847" t="str">
            <v>تمويل_ شركة تمويل الاولي قسط نوفمبر 2023</v>
          </cell>
          <cell r="K1847">
            <v>0</v>
          </cell>
          <cell r="L1847">
            <v>179200</v>
          </cell>
          <cell r="M1847">
            <v>0</v>
          </cell>
          <cell r="N1847">
            <v>0</v>
          </cell>
          <cell r="O1847">
            <v>0</v>
          </cell>
          <cell r="P1847">
            <v>179200</v>
          </cell>
          <cell r="Q1847">
            <v>-179200</v>
          </cell>
        </row>
        <row r="1848">
          <cell r="B1848">
            <v>204040112</v>
          </cell>
          <cell r="C1848" t="str">
            <v>أنظمة</v>
          </cell>
          <cell r="D1848" t="str">
            <v>المركز المالي</v>
          </cell>
          <cell r="E1848" t="str">
            <v>إلتزامات متداولة</v>
          </cell>
          <cell r="F1848" t="str">
            <v>قروض وتسهيلات بنكية متداولة</v>
          </cell>
          <cell r="G1848" t="str">
            <v>تمويل الاولي</v>
          </cell>
          <cell r="H1848" t="str">
            <v>تمويل الاولي</v>
          </cell>
          <cell r="I1848" t="str">
            <v>إلتزامات متداولة</v>
          </cell>
          <cell r="J1848" t="str">
            <v>تمويل_ شركة تمويل الاولي قسط ديسمبر 2023</v>
          </cell>
          <cell r="K1848">
            <v>0</v>
          </cell>
          <cell r="L1848">
            <v>179200</v>
          </cell>
          <cell r="M1848">
            <v>0</v>
          </cell>
          <cell r="N1848">
            <v>0</v>
          </cell>
          <cell r="O1848">
            <v>0</v>
          </cell>
          <cell r="P1848">
            <v>179200</v>
          </cell>
          <cell r="Q1848">
            <v>-179200</v>
          </cell>
        </row>
        <row r="1849">
          <cell r="B1849">
            <v>204040113</v>
          </cell>
          <cell r="C1849" t="str">
            <v>أنظمة</v>
          </cell>
          <cell r="D1849" t="str">
            <v>المركز المالي</v>
          </cell>
          <cell r="E1849" t="str">
            <v>إلتزامات غير متداولة</v>
          </cell>
          <cell r="F1849" t="str">
            <v>قروض وتسهيلات بنكية غير متداولة</v>
          </cell>
          <cell r="G1849" t="str">
            <v>قروض طويلة الأجل</v>
          </cell>
          <cell r="H1849" t="str">
            <v>تمويل_ شركة تمويل الاولي 2024</v>
          </cell>
          <cell r="I1849" t="str">
            <v>إلتزامات غير متداولة</v>
          </cell>
          <cell r="J1849" t="str">
            <v>تمويل_ شركة تمويل الاولي قسط يناير 2024</v>
          </cell>
          <cell r="K1849">
            <v>0</v>
          </cell>
          <cell r="L1849">
            <v>179200</v>
          </cell>
          <cell r="M1849">
            <v>0</v>
          </cell>
          <cell r="N1849">
            <v>0</v>
          </cell>
          <cell r="O1849">
            <v>0</v>
          </cell>
          <cell r="P1849">
            <v>179200</v>
          </cell>
          <cell r="Q1849">
            <v>-179200</v>
          </cell>
        </row>
        <row r="1850">
          <cell r="B1850">
            <v>204040114</v>
          </cell>
          <cell r="C1850" t="str">
            <v>أنظمة</v>
          </cell>
          <cell r="D1850" t="str">
            <v>المركز المالي</v>
          </cell>
          <cell r="E1850" t="str">
            <v>إلتزامات غير متداولة</v>
          </cell>
          <cell r="F1850" t="str">
            <v>قروض وتسهيلات بنكية غير متداولة</v>
          </cell>
          <cell r="G1850" t="str">
            <v>قروض طويلة الأجل</v>
          </cell>
          <cell r="H1850" t="str">
            <v>تمويل_ شركة تمويل الاولي 2024</v>
          </cell>
          <cell r="I1850" t="str">
            <v>إلتزامات غير متداولة</v>
          </cell>
          <cell r="J1850" t="str">
            <v>تمويل_ شركة تمويل الاولي قسط فبراير 2024</v>
          </cell>
          <cell r="K1850">
            <v>0</v>
          </cell>
          <cell r="L1850">
            <v>179200</v>
          </cell>
          <cell r="M1850">
            <v>0</v>
          </cell>
          <cell r="N1850">
            <v>0</v>
          </cell>
          <cell r="O1850">
            <v>0</v>
          </cell>
          <cell r="P1850">
            <v>179200</v>
          </cell>
          <cell r="Q1850">
            <v>-179200</v>
          </cell>
        </row>
        <row r="1851">
          <cell r="B1851">
            <v>204040115</v>
          </cell>
          <cell r="C1851" t="str">
            <v>أنظمة</v>
          </cell>
          <cell r="D1851" t="str">
            <v>المركز المالي</v>
          </cell>
          <cell r="E1851" t="str">
            <v>إلتزامات غير متداولة</v>
          </cell>
          <cell r="F1851" t="str">
            <v>قروض وتسهيلات بنكية غير متداولة</v>
          </cell>
          <cell r="G1851" t="str">
            <v>قروض طويلة الأجل</v>
          </cell>
          <cell r="H1851" t="str">
            <v>تمويل_ شركة تمويل الاولي 2024</v>
          </cell>
          <cell r="I1851" t="str">
            <v>إلتزامات غير متداولة</v>
          </cell>
          <cell r="J1851" t="str">
            <v>تمويل_ شركة تمويل الاولي قسط مارس 2024</v>
          </cell>
          <cell r="K1851">
            <v>0</v>
          </cell>
          <cell r="L1851">
            <v>179200</v>
          </cell>
          <cell r="M1851">
            <v>0</v>
          </cell>
          <cell r="N1851">
            <v>0</v>
          </cell>
          <cell r="O1851">
            <v>0</v>
          </cell>
          <cell r="P1851">
            <v>179200</v>
          </cell>
          <cell r="Q1851">
            <v>-179200</v>
          </cell>
        </row>
        <row r="1852">
          <cell r="B1852">
            <v>204040116</v>
          </cell>
          <cell r="C1852" t="str">
            <v>أنظمة</v>
          </cell>
          <cell r="D1852" t="str">
            <v>المركز المالي</v>
          </cell>
          <cell r="E1852" t="str">
            <v>إلتزامات غير متداولة</v>
          </cell>
          <cell r="F1852" t="str">
            <v>قروض وتسهيلات بنكية غير متداولة</v>
          </cell>
          <cell r="G1852" t="str">
            <v>قروض طويلة الأجل</v>
          </cell>
          <cell r="H1852" t="str">
            <v>تمويل_ شركة تمويل الاولي 2024</v>
          </cell>
          <cell r="I1852" t="str">
            <v>إلتزامات غير متداولة</v>
          </cell>
          <cell r="J1852" t="str">
            <v>تمويل_ شركة تمويل الاولي قسط ابريل 2024</v>
          </cell>
          <cell r="K1852">
            <v>0</v>
          </cell>
          <cell r="L1852">
            <v>179200</v>
          </cell>
          <cell r="M1852">
            <v>0</v>
          </cell>
          <cell r="N1852">
            <v>0</v>
          </cell>
          <cell r="O1852">
            <v>0</v>
          </cell>
          <cell r="P1852">
            <v>179200</v>
          </cell>
          <cell r="Q1852">
            <v>-179200</v>
          </cell>
        </row>
        <row r="1853">
          <cell r="B1853">
            <v>204040117</v>
          </cell>
          <cell r="C1853" t="str">
            <v>أنظمة</v>
          </cell>
          <cell r="D1853" t="str">
            <v>المركز المالي</v>
          </cell>
          <cell r="E1853" t="str">
            <v>إلتزامات غير متداولة</v>
          </cell>
          <cell r="F1853" t="str">
            <v>قروض وتسهيلات بنكية غير متداولة</v>
          </cell>
          <cell r="G1853" t="str">
            <v>قروض طويلة الأجل</v>
          </cell>
          <cell r="H1853" t="str">
            <v>تمويل_ شركة تمويل الاولي 2024</v>
          </cell>
          <cell r="I1853" t="str">
            <v>إلتزامات غير متداولة</v>
          </cell>
          <cell r="J1853" t="str">
            <v>تمويل_ شركة تمويل الاولي قسط مايو 2024</v>
          </cell>
          <cell r="K1853">
            <v>0</v>
          </cell>
          <cell r="L1853">
            <v>179200</v>
          </cell>
          <cell r="M1853">
            <v>0</v>
          </cell>
          <cell r="N1853">
            <v>0</v>
          </cell>
          <cell r="O1853">
            <v>0</v>
          </cell>
          <cell r="P1853">
            <v>179200</v>
          </cell>
          <cell r="Q1853">
            <v>-179200</v>
          </cell>
        </row>
        <row r="1854">
          <cell r="B1854">
            <v>204040118</v>
          </cell>
          <cell r="C1854" t="str">
            <v>أنظمة</v>
          </cell>
          <cell r="D1854" t="str">
            <v>المركز المالي</v>
          </cell>
          <cell r="E1854" t="str">
            <v>إلتزامات غير متداولة</v>
          </cell>
          <cell r="F1854" t="str">
            <v>قروض وتسهيلات بنكية غير متداولة</v>
          </cell>
          <cell r="G1854" t="str">
            <v>قروض طويلة الأجل</v>
          </cell>
          <cell r="H1854" t="str">
            <v>تمويل_ شركة تمويل الاولي 2024</v>
          </cell>
          <cell r="I1854" t="str">
            <v>إلتزامات غير متداولة</v>
          </cell>
          <cell r="J1854" t="str">
            <v>تمويل_ شركة تمويل الاولي قسط يونيه 2024</v>
          </cell>
          <cell r="K1854">
            <v>0</v>
          </cell>
          <cell r="L1854">
            <v>179200</v>
          </cell>
          <cell r="M1854">
            <v>0</v>
          </cell>
          <cell r="N1854">
            <v>0</v>
          </cell>
          <cell r="O1854">
            <v>0</v>
          </cell>
          <cell r="P1854">
            <v>179200</v>
          </cell>
          <cell r="Q1854">
            <v>-179200</v>
          </cell>
        </row>
        <row r="1855">
          <cell r="B1855">
            <v>204040119</v>
          </cell>
          <cell r="C1855" t="str">
            <v>أنظمة</v>
          </cell>
          <cell r="D1855" t="str">
            <v>المركز المالي</v>
          </cell>
          <cell r="E1855" t="str">
            <v>إلتزامات غير متداولة</v>
          </cell>
          <cell r="F1855" t="str">
            <v>قروض وتسهيلات بنكية غير متداولة</v>
          </cell>
          <cell r="G1855" t="str">
            <v>قروض طويلة الأجل</v>
          </cell>
          <cell r="H1855" t="str">
            <v>تمويل_ شركة تمويل الاولي 2024</v>
          </cell>
          <cell r="I1855" t="str">
            <v>إلتزامات غير متداولة</v>
          </cell>
          <cell r="J1855" t="str">
            <v>تمويل_ شركة تمويل الاولي قسط يوليو 2024</v>
          </cell>
          <cell r="K1855">
            <v>0</v>
          </cell>
          <cell r="L1855">
            <v>179200</v>
          </cell>
          <cell r="M1855">
            <v>0</v>
          </cell>
          <cell r="N1855">
            <v>0</v>
          </cell>
          <cell r="O1855">
            <v>0</v>
          </cell>
          <cell r="P1855">
            <v>179200</v>
          </cell>
          <cell r="Q1855">
            <v>-179200</v>
          </cell>
        </row>
        <row r="1856">
          <cell r="B1856">
            <v>204040120</v>
          </cell>
          <cell r="C1856" t="str">
            <v>أنظمة</v>
          </cell>
          <cell r="D1856" t="str">
            <v>المركز المالي</v>
          </cell>
          <cell r="E1856" t="str">
            <v>إلتزامات غير متداولة</v>
          </cell>
          <cell r="F1856" t="str">
            <v>قروض وتسهيلات بنكية غير متداولة</v>
          </cell>
          <cell r="G1856" t="str">
            <v>قروض طويلة الأجل</v>
          </cell>
          <cell r="H1856" t="str">
            <v>تمويل_ شركة تمويل الاولي 2024</v>
          </cell>
          <cell r="I1856" t="str">
            <v>إلتزامات غير متداولة</v>
          </cell>
          <cell r="J1856" t="str">
            <v>تمويل_ شركة تمويل الاولي قسط اغسطس 2024</v>
          </cell>
          <cell r="K1856">
            <v>0</v>
          </cell>
          <cell r="L1856">
            <v>179200</v>
          </cell>
          <cell r="M1856">
            <v>0</v>
          </cell>
          <cell r="N1856">
            <v>0</v>
          </cell>
          <cell r="O1856">
            <v>0</v>
          </cell>
          <cell r="P1856">
            <v>179200</v>
          </cell>
          <cell r="Q1856">
            <v>-179200</v>
          </cell>
        </row>
        <row r="1857">
          <cell r="B1857">
            <v>204040121</v>
          </cell>
          <cell r="C1857" t="str">
            <v>أنظمة</v>
          </cell>
          <cell r="D1857" t="str">
            <v>المركز المالي</v>
          </cell>
          <cell r="E1857" t="str">
            <v>إلتزامات غير متداولة</v>
          </cell>
          <cell r="F1857" t="str">
            <v>قروض وتسهيلات بنكية غير متداولة</v>
          </cell>
          <cell r="G1857" t="str">
            <v>قروض طويلة الأجل</v>
          </cell>
          <cell r="H1857" t="str">
            <v>تمويل_ شركة تمويل الاولي 2024</v>
          </cell>
          <cell r="I1857" t="str">
            <v>إلتزامات غير متداولة</v>
          </cell>
          <cell r="J1857" t="str">
            <v>تمويل_ شركة تمويل الاولي قسط سبتمبر 2024</v>
          </cell>
          <cell r="K1857">
            <v>0</v>
          </cell>
          <cell r="L1857">
            <v>179200</v>
          </cell>
          <cell r="M1857">
            <v>0</v>
          </cell>
          <cell r="N1857">
            <v>0</v>
          </cell>
          <cell r="O1857">
            <v>0</v>
          </cell>
          <cell r="P1857">
            <v>179200</v>
          </cell>
          <cell r="Q1857">
            <v>-179200</v>
          </cell>
        </row>
        <row r="1858">
          <cell r="B1858">
            <v>204040122</v>
          </cell>
          <cell r="C1858" t="str">
            <v>أنظمة</v>
          </cell>
          <cell r="D1858" t="str">
            <v>المركز المالي</v>
          </cell>
          <cell r="E1858" t="str">
            <v>إلتزامات غير متداولة</v>
          </cell>
          <cell r="F1858" t="str">
            <v>قروض وتسهيلات بنكية غير متداولة</v>
          </cell>
          <cell r="G1858" t="str">
            <v>قروض طويلة الأجل</v>
          </cell>
          <cell r="H1858" t="str">
            <v>تمويل_ شركة تمويل الاولي 2024</v>
          </cell>
          <cell r="I1858" t="str">
            <v>إلتزامات غير متداولة</v>
          </cell>
          <cell r="J1858" t="str">
            <v>تمويل_ شركة تمويل الاولي قسط اكتوبر 2024</v>
          </cell>
          <cell r="K1858">
            <v>0</v>
          </cell>
          <cell r="L1858">
            <v>179200</v>
          </cell>
          <cell r="M1858">
            <v>0</v>
          </cell>
          <cell r="N1858">
            <v>0</v>
          </cell>
          <cell r="O1858">
            <v>0</v>
          </cell>
          <cell r="P1858">
            <v>179200</v>
          </cell>
          <cell r="Q1858">
            <v>-179200</v>
          </cell>
        </row>
        <row r="1859">
          <cell r="B1859">
            <v>2010101002</v>
          </cell>
          <cell r="C1859" t="str">
            <v>أنظمة</v>
          </cell>
          <cell r="D1859" t="str">
            <v>المركز المالي</v>
          </cell>
          <cell r="E1859" t="str">
            <v>إلتزامات متداولة</v>
          </cell>
          <cell r="F1859" t="str">
            <v>الذمم الدائنة التجارية</v>
          </cell>
          <cell r="G1859" t="str">
            <v>الموردين</v>
          </cell>
          <cell r="H1859" t="str">
            <v>الموردين</v>
          </cell>
          <cell r="I1859" t="str">
            <v>إلتزامات متداولة</v>
          </cell>
          <cell r="J1859" t="str">
            <v>مورد_ مصنع شركة المتولى للمنتجات الفولازيه</v>
          </cell>
          <cell r="K1859">
            <v>0</v>
          </cell>
          <cell r="L1859">
            <v>413260.98</v>
          </cell>
          <cell r="M1859">
            <v>1966530</v>
          </cell>
          <cell r="N1859">
            <v>1751137.2</v>
          </cell>
          <cell r="O1859">
            <v>0</v>
          </cell>
          <cell r="P1859">
            <v>197868.1799999997</v>
          </cell>
          <cell r="Q1859">
            <v>-197868.1799999997</v>
          </cell>
        </row>
        <row r="1860">
          <cell r="B1860">
            <v>2010101003</v>
          </cell>
          <cell r="C1860" t="str">
            <v>أنظمة</v>
          </cell>
          <cell r="D1860" t="str">
            <v>المركز المالي</v>
          </cell>
          <cell r="E1860" t="str">
            <v>إلتزامات متداولة</v>
          </cell>
          <cell r="F1860" t="str">
            <v>الذمم الدائنة التجارية</v>
          </cell>
          <cell r="G1860" t="str">
            <v>الموردين</v>
          </cell>
          <cell r="H1860" t="str">
            <v>الموردين</v>
          </cell>
          <cell r="I1860" t="str">
            <v>إلتزامات متداولة</v>
          </cell>
          <cell r="J1860" t="str">
            <v>مورد_ مؤسسة المنيوم العاصمة للتجارة</v>
          </cell>
          <cell r="K1860">
            <v>0</v>
          </cell>
          <cell r="L1860">
            <v>37948.96939999998</v>
          </cell>
          <cell r="M1860">
            <v>454283</v>
          </cell>
          <cell r="N1860">
            <v>563764.00402999995</v>
          </cell>
          <cell r="O1860">
            <v>0</v>
          </cell>
          <cell r="P1860">
            <v>147429.9734299999</v>
          </cell>
          <cell r="Q1860">
            <v>-147429.9734299999</v>
          </cell>
        </row>
        <row r="1861">
          <cell r="B1861">
            <v>2010101004</v>
          </cell>
          <cell r="C1861" t="str">
            <v>أنظمة</v>
          </cell>
          <cell r="D1861" t="str">
            <v>المركز المالي</v>
          </cell>
          <cell r="E1861" t="str">
            <v>إلتزامات متداولة</v>
          </cell>
          <cell r="F1861" t="str">
            <v>الذمم الدائنة التجارية</v>
          </cell>
          <cell r="G1861" t="str">
            <v>الموردين</v>
          </cell>
          <cell r="H1861" t="str">
            <v>الموردين</v>
          </cell>
          <cell r="I1861" t="str">
            <v>إلتزامات متداولة</v>
          </cell>
          <cell r="J1861" t="str">
            <v>مورد_ شركة محسن سيف اليافعي وشركاؤه</v>
          </cell>
          <cell r="K1861">
            <v>0</v>
          </cell>
          <cell r="L1861">
            <v>192926.26</v>
          </cell>
          <cell r="M1861">
            <v>515211.19127999997</v>
          </cell>
          <cell r="N1861">
            <v>575395.31607000006</v>
          </cell>
          <cell r="O1861">
            <v>0</v>
          </cell>
          <cell r="P1861">
            <v>253110.3847900001</v>
          </cell>
          <cell r="Q1861">
            <v>-253110.3847900001</v>
          </cell>
        </row>
        <row r="1862">
          <cell r="B1862">
            <v>2010101006</v>
          </cell>
          <cell r="C1862" t="str">
            <v>أنظمة</v>
          </cell>
          <cell r="D1862" t="str">
            <v>المركز المالي</v>
          </cell>
          <cell r="E1862" t="str">
            <v>إلتزامات متداولة</v>
          </cell>
          <cell r="F1862" t="str">
            <v>الذمم الدائنة التجارية</v>
          </cell>
          <cell r="G1862" t="str">
            <v>الموردين</v>
          </cell>
          <cell r="H1862" t="str">
            <v>الموردين</v>
          </cell>
          <cell r="I1862" t="str">
            <v>إلتزامات متداولة</v>
          </cell>
          <cell r="J1862" t="str">
            <v>مورد_ شركة الزامل القابضة - سليكون</v>
          </cell>
          <cell r="K1862">
            <v>0</v>
          </cell>
          <cell r="L1862">
            <v>206406.76</v>
          </cell>
          <cell r="M1862">
            <v>595000</v>
          </cell>
          <cell r="N1862">
            <v>785795</v>
          </cell>
          <cell r="O1862">
            <v>0</v>
          </cell>
          <cell r="P1862">
            <v>397201.76</v>
          </cell>
          <cell r="Q1862">
            <v>-397201.76</v>
          </cell>
        </row>
        <row r="1863">
          <cell r="B1863">
            <v>2010101007</v>
          </cell>
          <cell r="C1863" t="str">
            <v>أنظمة</v>
          </cell>
          <cell r="D1863" t="str">
            <v>المركز المالي</v>
          </cell>
          <cell r="E1863" t="str">
            <v>إلتزامات متداولة</v>
          </cell>
          <cell r="F1863" t="str">
            <v>الذمم الدائنة التجارية</v>
          </cell>
          <cell r="G1863" t="str">
            <v>الموردين</v>
          </cell>
          <cell r="H1863" t="str">
            <v>الموردين</v>
          </cell>
          <cell r="I1863" t="str">
            <v>إلتزامات متداولة</v>
          </cell>
          <cell r="J1863" t="str">
            <v>مورد_ مصنع شركة موانع التسرب الفنية المحدودة - ربل</v>
          </cell>
          <cell r="K1863">
            <v>0</v>
          </cell>
          <cell r="L1863">
            <v>214790.14</v>
          </cell>
          <cell r="M1863">
            <v>265000</v>
          </cell>
          <cell r="N1863">
            <v>83725.471640000003</v>
          </cell>
          <cell r="O1863">
            <v>0</v>
          </cell>
          <cell r="P1863">
            <v>33515.611640000017</v>
          </cell>
          <cell r="Q1863">
            <v>-33515.611640000017</v>
          </cell>
        </row>
        <row r="1864">
          <cell r="B1864">
            <v>2010101008</v>
          </cell>
          <cell r="C1864" t="str">
            <v>أنظمة</v>
          </cell>
          <cell r="D1864" t="str">
            <v>المركز المالي</v>
          </cell>
          <cell r="E1864" t="str">
            <v>إلتزامات متداولة</v>
          </cell>
          <cell r="F1864" t="str">
            <v>الذمم الدائنة التجارية</v>
          </cell>
          <cell r="G1864" t="str">
            <v>الموردين</v>
          </cell>
          <cell r="H1864" t="str">
            <v>الموردين</v>
          </cell>
          <cell r="I1864" t="str">
            <v>إلتزامات متداولة</v>
          </cell>
          <cell r="J1864" t="str">
            <v>مورد_ الشركة المتحدة للصناعات الزجاجية- الفوزان</v>
          </cell>
          <cell r="K1864">
            <v>0</v>
          </cell>
          <cell r="L1864">
            <v>2059196.5</v>
          </cell>
          <cell r="M1864">
            <v>6556295.1000000006</v>
          </cell>
          <cell r="N1864">
            <v>4558249.7700000005</v>
          </cell>
          <cell r="O1864">
            <v>0</v>
          </cell>
          <cell r="P1864">
            <v>61151.169999999925</v>
          </cell>
          <cell r="Q1864">
            <v>-61151.169999999925</v>
          </cell>
        </row>
        <row r="1865">
          <cell r="B1865">
            <v>2010101009</v>
          </cell>
          <cell r="C1865" t="str">
            <v>أنظمة</v>
          </cell>
          <cell r="D1865" t="str">
            <v>المركز المالي</v>
          </cell>
          <cell r="E1865" t="str">
            <v>إلتزامات متداولة</v>
          </cell>
          <cell r="F1865" t="str">
            <v>الذمم الدائنة التجارية</v>
          </cell>
          <cell r="G1865" t="str">
            <v>الموردين</v>
          </cell>
          <cell r="H1865" t="str">
            <v>الموردين</v>
          </cell>
          <cell r="I1865" t="str">
            <v>إلتزامات متداولة</v>
          </cell>
          <cell r="J1865" t="str">
            <v>مورد_ مصنع برني للالمنيوم و المعادن</v>
          </cell>
          <cell r="K1865">
            <v>1333.8500000000001</v>
          </cell>
          <cell r="L1865">
            <v>0</v>
          </cell>
          <cell r="M1865">
            <v>11944</v>
          </cell>
          <cell r="N1865">
            <v>16714</v>
          </cell>
          <cell r="O1865">
            <v>0</v>
          </cell>
          <cell r="P1865">
            <v>3436.1499999999996</v>
          </cell>
          <cell r="Q1865">
            <v>-3436.1499999999996</v>
          </cell>
        </row>
        <row r="1866">
          <cell r="B1866">
            <v>2010101010</v>
          </cell>
          <cell r="C1866" t="str">
            <v>أنظمة</v>
          </cell>
          <cell r="D1866" t="str">
            <v>المركز المالي</v>
          </cell>
          <cell r="E1866" t="str">
            <v>إلتزامات متداولة</v>
          </cell>
          <cell r="F1866" t="str">
            <v>الذمم الدائنة التجارية</v>
          </cell>
          <cell r="G1866" t="str">
            <v>الموردين</v>
          </cell>
          <cell r="H1866" t="str">
            <v>الموردين</v>
          </cell>
          <cell r="I1866" t="str">
            <v>إلتزامات متداولة</v>
          </cell>
          <cell r="J1866" t="str">
            <v>مورد_ شركة الاندلس القابضة - زجاج</v>
          </cell>
          <cell r="K1866">
            <v>0</v>
          </cell>
          <cell r="L1866">
            <v>680149.08</v>
          </cell>
          <cell r="M1866">
            <v>3153018.77997</v>
          </cell>
          <cell r="N1866">
            <v>3221553.46</v>
          </cell>
          <cell r="O1866">
            <v>0</v>
          </cell>
          <cell r="P1866">
            <v>748683.76003</v>
          </cell>
          <cell r="Q1866">
            <v>-748683.76003</v>
          </cell>
        </row>
        <row r="1867">
          <cell r="B1867">
            <v>2010101011</v>
          </cell>
          <cell r="C1867" t="str">
            <v>أنظمة</v>
          </cell>
          <cell r="D1867" t="str">
            <v>المركز المالي</v>
          </cell>
          <cell r="E1867" t="str">
            <v>إلتزامات متداولة</v>
          </cell>
          <cell r="F1867" t="str">
            <v>الذمم الدائنة التجارية</v>
          </cell>
          <cell r="G1867" t="str">
            <v>الموردين</v>
          </cell>
          <cell r="H1867">
            <v>0</v>
          </cell>
          <cell r="I1867" t="str">
            <v>إلتزامات متداولة</v>
          </cell>
          <cell r="J1867" t="str">
            <v>مورد_ شركة جاردين السعودية</v>
          </cell>
          <cell r="K1867">
            <v>0</v>
          </cell>
          <cell r="L1867">
            <v>0</v>
          </cell>
          <cell r="M1867">
            <v>0</v>
          </cell>
          <cell r="N1867">
            <v>0</v>
          </cell>
          <cell r="O1867">
            <v>0</v>
          </cell>
          <cell r="P1867">
            <v>0</v>
          </cell>
          <cell r="Q1867">
            <v>0</v>
          </cell>
        </row>
        <row r="1868">
          <cell r="B1868">
            <v>2010101013</v>
          </cell>
          <cell r="C1868" t="str">
            <v>أنظمة</v>
          </cell>
          <cell r="D1868" t="str">
            <v>المركز المالي</v>
          </cell>
          <cell r="E1868" t="str">
            <v>إلتزامات متداولة</v>
          </cell>
          <cell r="F1868" t="str">
            <v>الذمم الدائنة التجارية</v>
          </cell>
          <cell r="G1868" t="str">
            <v>الموردين</v>
          </cell>
          <cell r="H1868">
            <v>0</v>
          </cell>
          <cell r="I1868" t="str">
            <v>إلتزامات متداولة</v>
          </cell>
          <cell r="J1868" t="str">
            <v>مورد_ الشركة العربية المتحدة للزجاج المسطح</v>
          </cell>
          <cell r="K1868">
            <v>59708.590000000004</v>
          </cell>
          <cell r="L1868">
            <v>0</v>
          </cell>
          <cell r="M1868">
            <v>340563.33</v>
          </cell>
          <cell r="N1868">
            <v>400271.92</v>
          </cell>
          <cell r="O1868">
            <v>5.8207660913467407E-11</v>
          </cell>
          <cell r="P1868">
            <v>0</v>
          </cell>
          <cell r="Q1868">
            <v>5.8207660913467407E-11</v>
          </cell>
        </row>
        <row r="1869">
          <cell r="B1869">
            <v>2010101014</v>
          </cell>
          <cell r="C1869" t="str">
            <v>أنظمة</v>
          </cell>
          <cell r="D1869" t="str">
            <v>المركز المالي</v>
          </cell>
          <cell r="E1869" t="str">
            <v>إلتزامات متداولة</v>
          </cell>
          <cell r="F1869" t="str">
            <v>الذمم الدائنة التجارية</v>
          </cell>
          <cell r="G1869" t="str">
            <v>الموردين</v>
          </cell>
          <cell r="H1869">
            <v>0</v>
          </cell>
          <cell r="I1869" t="str">
            <v>إلتزامات متداولة</v>
          </cell>
          <cell r="J1869" t="str">
            <v>مورد_ مؤسسة طيف الشام للمقاولات</v>
          </cell>
          <cell r="K1869">
            <v>0</v>
          </cell>
          <cell r="L1869">
            <v>0</v>
          </cell>
          <cell r="M1869">
            <v>0</v>
          </cell>
          <cell r="N1869">
            <v>0</v>
          </cell>
          <cell r="O1869">
            <v>0</v>
          </cell>
          <cell r="P1869">
            <v>0</v>
          </cell>
          <cell r="Q1869">
            <v>0</v>
          </cell>
        </row>
        <row r="1870">
          <cell r="B1870">
            <v>2010101015</v>
          </cell>
          <cell r="C1870" t="str">
            <v>أنظمة</v>
          </cell>
          <cell r="D1870" t="str">
            <v>المركز المالي</v>
          </cell>
          <cell r="E1870" t="str">
            <v>إلتزامات متداولة</v>
          </cell>
          <cell r="F1870" t="str">
            <v>الذمم الدائنة التجارية</v>
          </cell>
          <cell r="G1870" t="str">
            <v>الموردين</v>
          </cell>
          <cell r="H1870">
            <v>0</v>
          </cell>
          <cell r="I1870" t="str">
            <v>إلتزامات متداولة</v>
          </cell>
          <cell r="J1870" t="str">
            <v>مورد_ شركة الزجاج المعماري - ارك جلاس</v>
          </cell>
          <cell r="K1870">
            <v>0</v>
          </cell>
          <cell r="L1870">
            <v>0</v>
          </cell>
          <cell r="M1870">
            <v>0</v>
          </cell>
          <cell r="N1870">
            <v>0</v>
          </cell>
          <cell r="O1870">
            <v>0</v>
          </cell>
          <cell r="P1870">
            <v>0</v>
          </cell>
          <cell r="Q1870">
            <v>0</v>
          </cell>
        </row>
        <row r="1871">
          <cell r="B1871">
            <v>2010101022</v>
          </cell>
          <cell r="C1871" t="str">
            <v>أنظمة</v>
          </cell>
          <cell r="D1871" t="str">
            <v>المركز المالي</v>
          </cell>
          <cell r="E1871" t="str">
            <v>إلتزامات متداولة</v>
          </cell>
          <cell r="F1871" t="str">
            <v>الذمم الدائنة التجارية</v>
          </cell>
          <cell r="G1871" t="str">
            <v>الموردين</v>
          </cell>
          <cell r="H1871" t="str">
            <v>الموردين</v>
          </cell>
          <cell r="I1871" t="str">
            <v>إلتزامات متداولة</v>
          </cell>
          <cell r="J1871" t="str">
            <v>مورد_ شركة معمار للمعدات الانشائية والتجارة المحدودة</v>
          </cell>
          <cell r="K1871">
            <v>0</v>
          </cell>
          <cell r="L1871">
            <v>98579.7</v>
          </cell>
          <cell r="M1871">
            <v>276380</v>
          </cell>
          <cell r="N1871">
            <v>289877.84000000003</v>
          </cell>
          <cell r="O1871">
            <v>0</v>
          </cell>
          <cell r="P1871">
            <v>112077.54000000004</v>
          </cell>
          <cell r="Q1871">
            <v>-112077.54000000004</v>
          </cell>
        </row>
        <row r="1872">
          <cell r="B1872">
            <v>2010101023</v>
          </cell>
          <cell r="C1872" t="str">
            <v>أنظمة</v>
          </cell>
          <cell r="D1872" t="str">
            <v>المركز المالي</v>
          </cell>
          <cell r="E1872" t="str">
            <v>إلتزامات متداولة</v>
          </cell>
          <cell r="F1872" t="str">
            <v>الذمم الدائنة التجارية</v>
          </cell>
          <cell r="G1872" t="str">
            <v>الموردين</v>
          </cell>
          <cell r="H1872" t="str">
            <v>الموردين</v>
          </cell>
          <cell r="I1872" t="str">
            <v>إلتزامات متداولة</v>
          </cell>
          <cell r="J1872" t="str">
            <v>مورد_ شركة امداد الرياض (شركة نسما ترك التجاريه)</v>
          </cell>
          <cell r="K1872">
            <v>0</v>
          </cell>
          <cell r="L1872">
            <v>10392.67</v>
          </cell>
          <cell r="M1872">
            <v>0</v>
          </cell>
          <cell r="N1872">
            <v>0</v>
          </cell>
          <cell r="O1872">
            <v>0</v>
          </cell>
          <cell r="P1872">
            <v>10392.67</v>
          </cell>
          <cell r="Q1872">
            <v>-10392.67</v>
          </cell>
        </row>
        <row r="1873">
          <cell r="B1873">
            <v>2010101024</v>
          </cell>
          <cell r="C1873" t="str">
            <v>أنظمة</v>
          </cell>
          <cell r="D1873" t="str">
            <v>المركز المالي</v>
          </cell>
          <cell r="E1873" t="str">
            <v>إلتزامات متداولة</v>
          </cell>
          <cell r="F1873" t="str">
            <v>الذمم الدائنة التجارية</v>
          </cell>
          <cell r="G1873" t="str">
            <v>الموردين</v>
          </cell>
          <cell r="H1873">
            <v>0</v>
          </cell>
          <cell r="I1873" t="str">
            <v>إلتزامات متداولة</v>
          </cell>
          <cell r="J1873" t="str">
            <v>مورد_ شركة الدانوب السعودي للتجارة المحدودة - أنظمة</v>
          </cell>
          <cell r="K1873">
            <v>0</v>
          </cell>
          <cell r="L1873">
            <v>0</v>
          </cell>
          <cell r="M1873">
            <v>0</v>
          </cell>
          <cell r="N1873">
            <v>0</v>
          </cell>
          <cell r="O1873">
            <v>0</v>
          </cell>
          <cell r="P1873">
            <v>0</v>
          </cell>
          <cell r="Q1873">
            <v>0</v>
          </cell>
        </row>
        <row r="1874">
          <cell r="B1874">
            <v>2010101032</v>
          </cell>
          <cell r="C1874" t="str">
            <v>أنظمة</v>
          </cell>
          <cell r="D1874" t="str">
            <v>المركز المالي</v>
          </cell>
          <cell r="E1874" t="str">
            <v>إلتزامات متداولة</v>
          </cell>
          <cell r="F1874" t="str">
            <v>الذمم الدائنة التجارية</v>
          </cell>
          <cell r="G1874" t="str">
            <v>الموردين</v>
          </cell>
          <cell r="H1874" t="str">
            <v>الموردين</v>
          </cell>
          <cell r="I1874" t="str">
            <v>إلتزامات متداولة</v>
          </cell>
          <cell r="J1874" t="str">
            <v>مورد_ شركة المواد الخصوصية للكيماويات -  الجفالي</v>
          </cell>
          <cell r="K1874">
            <v>0</v>
          </cell>
          <cell r="L1874">
            <v>22437.72</v>
          </cell>
          <cell r="M1874">
            <v>585397.5</v>
          </cell>
          <cell r="N1874">
            <v>615657.1</v>
          </cell>
          <cell r="O1874">
            <v>0</v>
          </cell>
          <cell r="P1874">
            <v>52697.319999999949</v>
          </cell>
          <cell r="Q1874">
            <v>-52697.319999999949</v>
          </cell>
        </row>
        <row r="1875">
          <cell r="B1875">
            <v>2010101033</v>
          </cell>
          <cell r="C1875" t="str">
            <v>أنظمة</v>
          </cell>
          <cell r="D1875" t="str">
            <v>المركز المالي</v>
          </cell>
          <cell r="E1875" t="str">
            <v>إلتزامات متداولة</v>
          </cell>
          <cell r="F1875" t="str">
            <v>الذمم الدائنة التجارية</v>
          </cell>
          <cell r="G1875" t="str">
            <v>الموردين</v>
          </cell>
          <cell r="H1875" t="str">
            <v>الموردين</v>
          </cell>
          <cell r="I1875" t="str">
            <v>إلتزامات متداولة</v>
          </cell>
          <cell r="J1875" t="str">
            <v>مورد_ شركة هيلتي العربية السعودية</v>
          </cell>
          <cell r="K1875">
            <v>0</v>
          </cell>
          <cell r="L1875">
            <v>237773.99</v>
          </cell>
          <cell r="M1875">
            <v>365000</v>
          </cell>
          <cell r="N1875">
            <v>144019.97928999999</v>
          </cell>
          <cell r="O1875">
            <v>0</v>
          </cell>
          <cell r="P1875">
            <v>16793.969289999979</v>
          </cell>
          <cell r="Q1875">
            <v>-16793.969289999979</v>
          </cell>
        </row>
        <row r="1876">
          <cell r="B1876">
            <v>2010101034</v>
          </cell>
          <cell r="C1876" t="str">
            <v>أنظمة</v>
          </cell>
          <cell r="D1876" t="str">
            <v>المركز المالي</v>
          </cell>
          <cell r="E1876" t="str">
            <v>إلتزامات متداولة</v>
          </cell>
          <cell r="F1876" t="str">
            <v>الذمم الدائنة التجارية</v>
          </cell>
          <cell r="G1876" t="str">
            <v>الموردين</v>
          </cell>
          <cell r="H1876" t="str">
            <v>الموردين</v>
          </cell>
          <cell r="I1876" t="str">
            <v>إلتزامات متداولة</v>
          </cell>
          <cell r="J1876" t="str">
            <v>مورد_ شركة بيت التطور للتجارة</v>
          </cell>
          <cell r="K1876">
            <v>0</v>
          </cell>
          <cell r="L1876">
            <v>205265.32</v>
          </cell>
          <cell r="M1876">
            <v>5979823.8899999997</v>
          </cell>
          <cell r="N1876">
            <v>6208040.5899999999</v>
          </cell>
          <cell r="O1876">
            <v>0</v>
          </cell>
          <cell r="P1876">
            <v>433482.02000000048</v>
          </cell>
          <cell r="Q1876">
            <v>-433482.02000000048</v>
          </cell>
        </row>
        <row r="1877">
          <cell r="B1877">
            <v>2010101039</v>
          </cell>
          <cell r="C1877" t="str">
            <v>أنظمة</v>
          </cell>
          <cell r="D1877" t="str">
            <v>المركز المالي</v>
          </cell>
          <cell r="E1877" t="str">
            <v>إلتزامات متداولة</v>
          </cell>
          <cell r="F1877" t="str">
            <v>الذمم الدائنة التجارية</v>
          </cell>
          <cell r="G1877" t="str">
            <v>الموردين</v>
          </cell>
          <cell r="H1877" t="str">
            <v>الموردين</v>
          </cell>
          <cell r="I1877" t="str">
            <v>إلتزامات متداولة</v>
          </cell>
          <cell r="J1877" t="str">
            <v>مورد_ الشركة السعودية للالات الصناعية المحدودة - سيمكو</v>
          </cell>
          <cell r="K1877">
            <v>0</v>
          </cell>
          <cell r="L1877">
            <v>4946.6000000000004</v>
          </cell>
          <cell r="M1877">
            <v>12822.5</v>
          </cell>
          <cell r="N1877">
            <v>12822.5</v>
          </cell>
          <cell r="O1877">
            <v>0</v>
          </cell>
          <cell r="P1877">
            <v>4946.5999999999985</v>
          </cell>
          <cell r="Q1877">
            <v>-4946.5999999999985</v>
          </cell>
        </row>
        <row r="1878">
          <cell r="B1878">
            <v>2010101040</v>
          </cell>
          <cell r="C1878" t="str">
            <v>أنظمة</v>
          </cell>
          <cell r="D1878" t="str">
            <v>المركز المالي</v>
          </cell>
          <cell r="E1878" t="str">
            <v>إلتزامات متداولة</v>
          </cell>
          <cell r="F1878" t="str">
            <v>الذمم الدائنة التجارية</v>
          </cell>
          <cell r="G1878" t="str">
            <v>الموردين</v>
          </cell>
          <cell r="H1878" t="str">
            <v>الموردين</v>
          </cell>
          <cell r="I1878" t="str">
            <v>إلتزامات متداولة</v>
          </cell>
          <cell r="J1878" t="str">
            <v>مورد_ شركة شهاب الصناعية التجارية</v>
          </cell>
          <cell r="K1878">
            <v>0</v>
          </cell>
          <cell r="L1878">
            <v>26523.33</v>
          </cell>
          <cell r="M1878">
            <v>70000</v>
          </cell>
          <cell r="N1878">
            <v>52034.06</v>
          </cell>
          <cell r="O1878">
            <v>0</v>
          </cell>
          <cell r="P1878">
            <v>8557.39</v>
          </cell>
          <cell r="Q1878">
            <v>-8557.39</v>
          </cell>
        </row>
        <row r="1879">
          <cell r="B1879">
            <v>2010101044</v>
          </cell>
          <cell r="C1879" t="str">
            <v>أنظمة</v>
          </cell>
          <cell r="D1879" t="str">
            <v>المركز المالي</v>
          </cell>
          <cell r="E1879" t="str">
            <v>أصول متداولة</v>
          </cell>
          <cell r="F1879" t="str">
            <v>مصاريف مقدمة وأرصدة مدينة أخرى (بالصافي)</v>
          </cell>
          <cell r="G1879" t="str">
            <v>موردون - دفعات مقدمة</v>
          </cell>
          <cell r="H1879" t="str">
            <v>مؤسسة ماس السعودية</v>
          </cell>
          <cell r="I1879" t="str">
            <v>أصول متداولة</v>
          </cell>
          <cell r="J1879" t="str">
            <v>مورد_ مؤسسة ماس السعودية للتجارة - ماكينات</v>
          </cell>
          <cell r="K1879">
            <v>0</v>
          </cell>
          <cell r="L1879">
            <v>322071.8897</v>
          </cell>
          <cell r="M1879">
            <v>677000</v>
          </cell>
          <cell r="N1879">
            <v>285476</v>
          </cell>
          <cell r="O1879">
            <v>69452.110300000058</v>
          </cell>
          <cell r="P1879">
            <v>0</v>
          </cell>
          <cell r="Q1879">
            <v>69452.110300000058</v>
          </cell>
        </row>
        <row r="1880">
          <cell r="B1880">
            <v>2010101060</v>
          </cell>
          <cell r="C1880" t="str">
            <v>أنظمة</v>
          </cell>
          <cell r="D1880" t="str">
            <v>المركز المالي</v>
          </cell>
          <cell r="E1880" t="str">
            <v>إلتزامات متداولة</v>
          </cell>
          <cell r="F1880" t="str">
            <v>الذمم الدائنة التجارية</v>
          </cell>
          <cell r="G1880" t="str">
            <v>الموردين</v>
          </cell>
          <cell r="H1880">
            <v>0</v>
          </cell>
          <cell r="I1880" t="str">
            <v>إلتزامات متداولة</v>
          </cell>
          <cell r="J1880" t="str">
            <v>مورد_ شركة هيرا للصناعة</v>
          </cell>
          <cell r="K1880">
            <v>0</v>
          </cell>
          <cell r="L1880">
            <v>30877.5</v>
          </cell>
          <cell r="M1880">
            <v>48530</v>
          </cell>
          <cell r="N1880">
            <v>17652.5</v>
          </cell>
          <cell r="O1880">
            <v>0</v>
          </cell>
          <cell r="P1880">
            <v>0</v>
          </cell>
          <cell r="Q1880">
            <v>0</v>
          </cell>
        </row>
        <row r="1881">
          <cell r="B1881">
            <v>2010101061</v>
          </cell>
          <cell r="C1881" t="str">
            <v>أنظمة</v>
          </cell>
          <cell r="D1881" t="str">
            <v>المركز المالي</v>
          </cell>
          <cell r="E1881" t="str">
            <v>أصول متداولة</v>
          </cell>
          <cell r="F1881" t="str">
            <v>مصاريف مقدمة وأرصدة مدينة أخرى (بالصافي)</v>
          </cell>
          <cell r="G1881" t="str">
            <v>موردون - دفعات مقدمة</v>
          </cell>
          <cell r="H1881">
            <v>0</v>
          </cell>
          <cell r="I1881" t="str">
            <v>أصول متداولة</v>
          </cell>
          <cell r="J1881" t="str">
            <v>مورد_ مصنع الضحيان لألواح الالمنيوم</v>
          </cell>
          <cell r="K1881">
            <v>0</v>
          </cell>
          <cell r="L1881">
            <v>0</v>
          </cell>
          <cell r="M1881">
            <v>73589</v>
          </cell>
          <cell r="N1881">
            <v>73588.999710000004</v>
          </cell>
          <cell r="O1881">
            <v>2.899999963119626E-4</v>
          </cell>
          <cell r="P1881">
            <v>0</v>
          </cell>
          <cell r="Q1881">
            <v>2.899999963119626E-4</v>
          </cell>
        </row>
        <row r="1882">
          <cell r="B1882">
            <v>2010101062</v>
          </cell>
          <cell r="C1882" t="str">
            <v>أنظمة</v>
          </cell>
          <cell r="D1882" t="str">
            <v>المركز المالي</v>
          </cell>
          <cell r="E1882" t="str">
            <v>إلتزامات متداولة</v>
          </cell>
          <cell r="F1882" t="str">
            <v>الذمم الدائنة التجارية</v>
          </cell>
          <cell r="G1882" t="str">
            <v>الموردين</v>
          </cell>
          <cell r="H1882">
            <v>0</v>
          </cell>
          <cell r="I1882" t="str">
            <v>إلتزامات متداولة</v>
          </cell>
          <cell r="J1882" t="str">
            <v>مورد_ محمد ابراهيم المدني للتجارة - قطع غيار وتر جيت</v>
          </cell>
          <cell r="K1882">
            <v>0</v>
          </cell>
          <cell r="L1882">
            <v>0</v>
          </cell>
          <cell r="M1882">
            <v>37010.450000000004</v>
          </cell>
          <cell r="N1882">
            <v>37010.450000000004</v>
          </cell>
          <cell r="O1882">
            <v>0</v>
          </cell>
          <cell r="P1882">
            <v>0</v>
          </cell>
          <cell r="Q1882">
            <v>0</v>
          </cell>
        </row>
        <row r="1883">
          <cell r="B1883">
            <v>2010101064</v>
          </cell>
          <cell r="C1883" t="str">
            <v>أنظمة</v>
          </cell>
          <cell r="D1883" t="str">
            <v>المركز المالي</v>
          </cell>
          <cell r="E1883" t="str">
            <v>إلتزامات متداولة</v>
          </cell>
          <cell r="F1883" t="str">
            <v>الذمم الدائنة التجارية</v>
          </cell>
          <cell r="G1883" t="str">
            <v>الموردين</v>
          </cell>
          <cell r="H1883" t="str">
            <v>الموردين</v>
          </cell>
          <cell r="I1883" t="str">
            <v>إلتزامات متداولة</v>
          </cell>
          <cell r="J1883" t="str">
            <v>مورد_ شركة منتجات الالمنيوم الوبكو - أنظمة</v>
          </cell>
          <cell r="K1883">
            <v>0</v>
          </cell>
          <cell r="L1883">
            <v>3973246.9255999997</v>
          </cell>
          <cell r="M1883">
            <v>11357014.779999999</v>
          </cell>
          <cell r="N1883">
            <v>11284793.472890001</v>
          </cell>
          <cell r="O1883">
            <v>0</v>
          </cell>
          <cell r="P1883">
            <v>3901025.6184900012</v>
          </cell>
          <cell r="Q1883">
            <v>-3901025.6184900012</v>
          </cell>
        </row>
        <row r="1884">
          <cell r="B1884">
            <v>2010101070</v>
          </cell>
          <cell r="C1884" t="str">
            <v>أنظمة</v>
          </cell>
          <cell r="D1884" t="str">
            <v>المركز المالي</v>
          </cell>
          <cell r="E1884" t="str">
            <v>إلتزامات متداولة</v>
          </cell>
          <cell r="F1884" t="str">
            <v>الذمم الدائنة التجارية</v>
          </cell>
          <cell r="G1884" t="str">
            <v>الموردين</v>
          </cell>
          <cell r="H1884">
            <v>0</v>
          </cell>
          <cell r="I1884" t="str">
            <v>إلتزامات متداولة</v>
          </cell>
          <cell r="J1884" t="str">
            <v>مورد_ شركة مناع للزجاج</v>
          </cell>
          <cell r="K1884">
            <v>0</v>
          </cell>
          <cell r="L1884">
            <v>22905</v>
          </cell>
          <cell r="M1884">
            <v>62763</v>
          </cell>
          <cell r="N1884">
            <v>39858</v>
          </cell>
          <cell r="O1884">
            <v>0</v>
          </cell>
          <cell r="P1884">
            <v>0</v>
          </cell>
          <cell r="Q1884">
            <v>0</v>
          </cell>
        </row>
        <row r="1885">
          <cell r="B1885">
            <v>2010101072</v>
          </cell>
          <cell r="C1885" t="str">
            <v>أنظمة</v>
          </cell>
          <cell r="D1885" t="str">
            <v>المركز المالي</v>
          </cell>
          <cell r="E1885" t="str">
            <v>إلتزامات متداولة</v>
          </cell>
          <cell r="F1885" t="str">
            <v>الذمم الدائنة التجارية</v>
          </cell>
          <cell r="G1885" t="str">
            <v>الموردين</v>
          </cell>
          <cell r="H1885" t="str">
            <v>الموردين</v>
          </cell>
          <cell r="I1885" t="str">
            <v>إلتزامات متداولة</v>
          </cell>
          <cell r="J1885" t="str">
            <v>مورد_ مؤسسة اتون للتجارة</v>
          </cell>
          <cell r="K1885">
            <v>0</v>
          </cell>
          <cell r="L1885">
            <v>42842.996000000014</v>
          </cell>
          <cell r="M1885">
            <v>113523</v>
          </cell>
          <cell r="N1885">
            <v>84089.997420000014</v>
          </cell>
          <cell r="O1885">
            <v>0</v>
          </cell>
          <cell r="P1885">
            <v>13409.993420000028</v>
          </cell>
          <cell r="Q1885">
            <v>-13409.993420000028</v>
          </cell>
        </row>
        <row r="1886">
          <cell r="B1886">
            <v>2010101074</v>
          </cell>
          <cell r="C1886" t="str">
            <v>أنظمة</v>
          </cell>
          <cell r="D1886" t="str">
            <v>المركز المالي</v>
          </cell>
          <cell r="E1886" t="str">
            <v>إلتزامات متداولة</v>
          </cell>
          <cell r="F1886" t="str">
            <v>الذمم الدائنة التجارية</v>
          </cell>
          <cell r="G1886" t="str">
            <v>الموردين</v>
          </cell>
          <cell r="H1886" t="str">
            <v>الموردين</v>
          </cell>
          <cell r="I1886" t="str">
            <v>إلتزامات متداولة</v>
          </cell>
          <cell r="J1886" t="str">
            <v>مورد_ شركة ابناء احمد عمر باحليوه - براغي</v>
          </cell>
          <cell r="K1886">
            <v>0</v>
          </cell>
          <cell r="L1886">
            <v>35776.239999999998</v>
          </cell>
          <cell r="M1886">
            <v>195271.79</v>
          </cell>
          <cell r="N1886">
            <v>209338.56526</v>
          </cell>
          <cell r="O1886">
            <v>0</v>
          </cell>
          <cell r="P1886">
            <v>49843.015259999986</v>
          </cell>
          <cell r="Q1886">
            <v>-49843.015259999986</v>
          </cell>
        </row>
        <row r="1887">
          <cell r="B1887">
            <v>2010101092</v>
          </cell>
          <cell r="C1887" t="str">
            <v>أنظمة</v>
          </cell>
          <cell r="D1887" t="str">
            <v>المركز المالي</v>
          </cell>
          <cell r="E1887" t="str">
            <v>إلتزامات متداولة</v>
          </cell>
          <cell r="F1887" t="str">
            <v>الذمم الدائنة التجارية</v>
          </cell>
          <cell r="G1887" t="str">
            <v>الموردين</v>
          </cell>
          <cell r="H1887">
            <v>0</v>
          </cell>
          <cell r="I1887" t="str">
            <v>إلتزامات متداولة</v>
          </cell>
          <cell r="J1887" t="str">
            <v>مورد_ شركة ابناء ابرهيم عبد الرحمن المانع للتجارة و الصناعة</v>
          </cell>
          <cell r="K1887">
            <v>0</v>
          </cell>
          <cell r="L1887">
            <v>1331</v>
          </cell>
          <cell r="M1887">
            <v>201305.26</v>
          </cell>
          <cell r="N1887">
            <v>199974.25881999999</v>
          </cell>
          <cell r="O1887">
            <v>1.180000021122396E-3</v>
          </cell>
          <cell r="P1887">
            <v>0</v>
          </cell>
          <cell r="Q1887">
            <v>1.180000021122396E-3</v>
          </cell>
        </row>
        <row r="1888">
          <cell r="B1888">
            <v>2010101093</v>
          </cell>
          <cell r="C1888" t="str">
            <v>أنظمة</v>
          </cell>
          <cell r="D1888" t="str">
            <v>المركز المالي</v>
          </cell>
          <cell r="E1888" t="str">
            <v>أصول متداولة</v>
          </cell>
          <cell r="F1888" t="str">
            <v>مصاريف مقدمة وأرصدة مدينة أخرى (بالصافي)</v>
          </cell>
          <cell r="G1888" t="str">
            <v>موردون - دفعات مقدمة</v>
          </cell>
          <cell r="H1888" t="str">
            <v xml:space="preserve">الومنيوم التيسيير </v>
          </cell>
          <cell r="I1888" t="str">
            <v>أصول متداولة</v>
          </cell>
          <cell r="J1888" t="str">
            <v>مورد_ شركة المنيوم التيسير - تالكو</v>
          </cell>
          <cell r="K1888">
            <v>0</v>
          </cell>
          <cell r="L1888">
            <v>501935.41389999987</v>
          </cell>
          <cell r="M1888">
            <v>1832739.9000000001</v>
          </cell>
          <cell r="N1888">
            <v>1256127.56996</v>
          </cell>
          <cell r="O1888">
            <v>74676.916140000336</v>
          </cell>
          <cell r="P1888">
            <v>0</v>
          </cell>
          <cell r="Q1888">
            <v>74676.916140000336</v>
          </cell>
        </row>
        <row r="1889">
          <cell r="B1889">
            <v>2010101095</v>
          </cell>
          <cell r="C1889" t="str">
            <v>أنظمة</v>
          </cell>
          <cell r="D1889" t="str">
            <v>المركز المالي</v>
          </cell>
          <cell r="E1889" t="str">
            <v>إلتزامات متداولة</v>
          </cell>
          <cell r="F1889" t="str">
            <v>الذمم الدائنة التجارية</v>
          </cell>
          <cell r="G1889" t="str">
            <v>الموردين</v>
          </cell>
          <cell r="H1889" t="str">
            <v>الموردين</v>
          </cell>
          <cell r="I1889" t="str">
            <v>إلتزامات متداولة</v>
          </cell>
          <cell r="J1889" t="str">
            <v>مورد_ شركة الاندلس للتجارة - المنيوم و اكسسوارات</v>
          </cell>
          <cell r="K1889">
            <v>0</v>
          </cell>
          <cell r="L1889">
            <v>211395.39</v>
          </cell>
          <cell r="M1889">
            <v>535599.5</v>
          </cell>
          <cell r="N1889">
            <v>462282.80961999996</v>
          </cell>
          <cell r="O1889">
            <v>0</v>
          </cell>
          <cell r="P1889">
            <v>138078.69961999997</v>
          </cell>
          <cell r="Q1889">
            <v>-138078.69961999997</v>
          </cell>
        </row>
        <row r="1890">
          <cell r="B1890">
            <v>2010101096</v>
          </cell>
          <cell r="C1890" t="str">
            <v>أنظمة</v>
          </cell>
          <cell r="D1890" t="str">
            <v>المركز المالي</v>
          </cell>
          <cell r="E1890" t="str">
            <v>إلتزامات متداولة</v>
          </cell>
          <cell r="F1890" t="str">
            <v>الذمم الدائنة التجارية</v>
          </cell>
          <cell r="G1890" t="str">
            <v>الموردين</v>
          </cell>
          <cell r="H1890">
            <v>0</v>
          </cell>
          <cell r="I1890" t="str">
            <v>إلتزامات متداولة</v>
          </cell>
          <cell r="J1890" t="str">
            <v>مورد_ شركة عثمان عبد الرحمن العصيمي و شركاه التجارية</v>
          </cell>
          <cell r="K1890">
            <v>0</v>
          </cell>
          <cell r="L1890">
            <v>0</v>
          </cell>
          <cell r="M1890">
            <v>247691.18</v>
          </cell>
          <cell r="N1890">
            <v>247691.18</v>
          </cell>
          <cell r="O1890">
            <v>0</v>
          </cell>
          <cell r="P1890">
            <v>0</v>
          </cell>
          <cell r="Q1890">
            <v>0</v>
          </cell>
        </row>
        <row r="1891">
          <cell r="B1891">
            <v>2010101097</v>
          </cell>
          <cell r="C1891" t="str">
            <v>أنظمة</v>
          </cell>
          <cell r="D1891" t="str">
            <v>المركز المالي</v>
          </cell>
          <cell r="E1891" t="str">
            <v>إلتزامات متداولة</v>
          </cell>
          <cell r="F1891" t="str">
            <v>الذمم الدائنة التجارية</v>
          </cell>
          <cell r="G1891" t="str">
            <v>الموردين</v>
          </cell>
          <cell r="H1891" t="str">
            <v>الموردين</v>
          </cell>
          <cell r="I1891" t="str">
            <v>إلتزامات متداولة</v>
          </cell>
          <cell r="J1891" t="str">
            <v>مورد_ شركة العاشوري للتجارة و الصناعة و المقاولات</v>
          </cell>
          <cell r="K1891">
            <v>0</v>
          </cell>
          <cell r="L1891">
            <v>734.81000000000006</v>
          </cell>
          <cell r="M1891">
            <v>0</v>
          </cell>
          <cell r="N1891">
            <v>0</v>
          </cell>
          <cell r="O1891">
            <v>0</v>
          </cell>
          <cell r="P1891">
            <v>734.81000000000006</v>
          </cell>
          <cell r="Q1891">
            <v>-734.81000000000006</v>
          </cell>
        </row>
        <row r="1892">
          <cell r="B1892">
            <v>2010101100</v>
          </cell>
          <cell r="C1892" t="str">
            <v>أنظمة</v>
          </cell>
          <cell r="D1892" t="str">
            <v>المركز المالي</v>
          </cell>
          <cell r="E1892" t="str">
            <v>إلتزامات متداولة</v>
          </cell>
          <cell r="F1892" t="str">
            <v>الذمم الدائنة التجارية</v>
          </cell>
          <cell r="G1892" t="str">
            <v>الموردين</v>
          </cell>
          <cell r="H1892">
            <v>0</v>
          </cell>
          <cell r="I1892" t="str">
            <v>إلتزامات متداولة</v>
          </cell>
          <cell r="J1892" t="str">
            <v>مورد_ شركة هدايه السعوديه المحدوده</v>
          </cell>
          <cell r="K1892">
            <v>9832</v>
          </cell>
          <cell r="L1892">
            <v>0</v>
          </cell>
          <cell r="M1892">
            <v>15502.5</v>
          </cell>
          <cell r="N1892">
            <v>25334.5</v>
          </cell>
          <cell r="O1892">
            <v>0</v>
          </cell>
          <cell r="P1892">
            <v>0</v>
          </cell>
          <cell r="Q1892">
            <v>0</v>
          </cell>
        </row>
        <row r="1893">
          <cell r="B1893">
            <v>2010101112</v>
          </cell>
          <cell r="C1893" t="str">
            <v>أنظمة</v>
          </cell>
          <cell r="D1893" t="str">
            <v>المركز المالي</v>
          </cell>
          <cell r="E1893" t="str">
            <v>إلتزامات متداولة</v>
          </cell>
          <cell r="F1893" t="str">
            <v>الذمم الدائنة التجارية</v>
          </cell>
          <cell r="G1893" t="str">
            <v>الموردين</v>
          </cell>
          <cell r="H1893" t="str">
            <v>الموردين</v>
          </cell>
          <cell r="I1893" t="str">
            <v>إلتزامات متداولة</v>
          </cell>
          <cell r="J1893" t="str">
            <v>مورد_ شركة تجديف للتجارة</v>
          </cell>
          <cell r="K1893">
            <v>0</v>
          </cell>
          <cell r="L1893">
            <v>17319</v>
          </cell>
          <cell r="M1893">
            <v>144717</v>
          </cell>
          <cell r="N1893">
            <v>132327.04999999999</v>
          </cell>
          <cell r="O1893">
            <v>0</v>
          </cell>
          <cell r="P1893">
            <v>4929.0499999999884</v>
          </cell>
          <cell r="Q1893">
            <v>-4929.0499999999884</v>
          </cell>
        </row>
        <row r="1894">
          <cell r="B1894">
            <v>2010101115</v>
          </cell>
          <cell r="C1894" t="str">
            <v>أنظمة</v>
          </cell>
          <cell r="D1894" t="str">
            <v>المركز المالي</v>
          </cell>
          <cell r="E1894" t="str">
            <v>إلتزامات متداولة</v>
          </cell>
          <cell r="F1894" t="str">
            <v>الذمم الدائنة التجارية</v>
          </cell>
          <cell r="G1894" t="str">
            <v>الموردين</v>
          </cell>
          <cell r="H1894">
            <v>0</v>
          </cell>
          <cell r="I1894" t="str">
            <v>إلتزامات متداولة</v>
          </cell>
          <cell r="J1894" t="str">
            <v>مورد_ الشركة العربية لتشكيل وزخرفة الزجاج</v>
          </cell>
          <cell r="K1894">
            <v>0</v>
          </cell>
          <cell r="L1894">
            <v>12.18</v>
          </cell>
          <cell r="M1894">
            <v>4207.38</v>
          </cell>
          <cell r="N1894">
            <v>4195.2</v>
          </cell>
          <cell r="O1894">
            <v>0</v>
          </cell>
          <cell r="P1894">
            <v>0</v>
          </cell>
          <cell r="Q1894">
            <v>0</v>
          </cell>
        </row>
        <row r="1895">
          <cell r="B1895">
            <v>2010101120</v>
          </cell>
          <cell r="C1895" t="str">
            <v>أنظمة</v>
          </cell>
          <cell r="D1895" t="str">
            <v>المركز المالي</v>
          </cell>
          <cell r="E1895" t="str">
            <v>إلتزامات متداولة</v>
          </cell>
          <cell r="F1895" t="str">
            <v>الذمم الدائنة التجارية</v>
          </cell>
          <cell r="G1895" t="str">
            <v>الموردين</v>
          </cell>
          <cell r="H1895">
            <v>0</v>
          </cell>
          <cell r="I1895" t="str">
            <v>إلتزامات متداولة</v>
          </cell>
          <cell r="J1895" t="str">
            <v>مورد_ مؤسسة الواح الخليج للتجارة (تكنو بوند )</v>
          </cell>
          <cell r="K1895">
            <v>0</v>
          </cell>
          <cell r="L1895">
            <v>0</v>
          </cell>
          <cell r="M1895">
            <v>11814.23</v>
          </cell>
          <cell r="N1895">
            <v>11814.23</v>
          </cell>
          <cell r="O1895">
            <v>0</v>
          </cell>
          <cell r="P1895">
            <v>0</v>
          </cell>
          <cell r="Q1895">
            <v>0</v>
          </cell>
        </row>
        <row r="1896">
          <cell r="B1896">
            <v>2010101122</v>
          </cell>
          <cell r="C1896" t="str">
            <v>أنظمة</v>
          </cell>
          <cell r="D1896" t="str">
            <v>المركز المالي</v>
          </cell>
          <cell r="E1896" t="str">
            <v>إلتزامات متداولة</v>
          </cell>
          <cell r="F1896" t="str">
            <v>الذمم الدائنة التجارية</v>
          </cell>
          <cell r="G1896" t="str">
            <v>الموردين</v>
          </cell>
          <cell r="H1896" t="str">
            <v>الموردين</v>
          </cell>
          <cell r="I1896" t="str">
            <v>إلتزامات متداولة</v>
          </cell>
          <cell r="J1896" t="str">
            <v>مورد_ مؤسسة بيت الايثار</v>
          </cell>
          <cell r="K1896">
            <v>0</v>
          </cell>
          <cell r="L1896">
            <v>36921.11</v>
          </cell>
          <cell r="M1896">
            <v>131000</v>
          </cell>
          <cell r="N1896">
            <v>129648.98</v>
          </cell>
          <cell r="O1896">
            <v>0</v>
          </cell>
          <cell r="P1896">
            <v>35570.089999999997</v>
          </cell>
          <cell r="Q1896">
            <v>-35570.089999999997</v>
          </cell>
        </row>
        <row r="1897">
          <cell r="B1897">
            <v>2010101138</v>
          </cell>
          <cell r="C1897" t="str">
            <v>أنظمة</v>
          </cell>
          <cell r="D1897" t="str">
            <v>المركز المالي</v>
          </cell>
          <cell r="E1897" t="str">
            <v>إلتزامات متداولة</v>
          </cell>
          <cell r="F1897" t="str">
            <v>الذمم الدائنة التجارية</v>
          </cell>
          <cell r="G1897" t="str">
            <v>الموردين</v>
          </cell>
          <cell r="H1897">
            <v>0</v>
          </cell>
          <cell r="I1897" t="str">
            <v>إلتزامات متداولة</v>
          </cell>
          <cell r="J1897" t="str">
            <v>مورد الخطوط المتخصصة للاعمال المعدنية</v>
          </cell>
          <cell r="K1897">
            <v>0</v>
          </cell>
          <cell r="L1897">
            <v>27.55</v>
          </cell>
          <cell r="M1897">
            <v>52987.35</v>
          </cell>
          <cell r="N1897">
            <v>52959.8</v>
          </cell>
          <cell r="O1897">
            <v>0</v>
          </cell>
          <cell r="P1897">
            <v>7.2759576141834259E-12</v>
          </cell>
          <cell r="Q1897">
            <v>-7.2759576141834259E-12</v>
          </cell>
        </row>
        <row r="1898">
          <cell r="B1898">
            <v>2010101141</v>
          </cell>
          <cell r="C1898" t="str">
            <v>أنظمة</v>
          </cell>
          <cell r="D1898" t="str">
            <v>المركز المالي</v>
          </cell>
          <cell r="E1898" t="str">
            <v>إلتزامات متداولة</v>
          </cell>
          <cell r="F1898" t="str">
            <v>الذمم الدائنة التجارية</v>
          </cell>
          <cell r="G1898" t="str">
            <v>الموردين</v>
          </cell>
          <cell r="H1898">
            <v>0</v>
          </cell>
          <cell r="I1898" t="str">
            <v>إلتزامات متداولة</v>
          </cell>
          <cell r="J1898" t="str">
            <v>مؤسسة بوابة الشتر</v>
          </cell>
          <cell r="K1898">
            <v>0</v>
          </cell>
          <cell r="L1898">
            <v>0</v>
          </cell>
          <cell r="M1898">
            <v>0</v>
          </cell>
          <cell r="N1898">
            <v>0</v>
          </cell>
          <cell r="O1898">
            <v>0</v>
          </cell>
          <cell r="P1898">
            <v>0</v>
          </cell>
          <cell r="Q1898">
            <v>0</v>
          </cell>
        </row>
        <row r="1899">
          <cell r="B1899">
            <v>2010101144</v>
          </cell>
          <cell r="C1899" t="str">
            <v>أنظمة</v>
          </cell>
          <cell r="D1899" t="str">
            <v>المركز المالي</v>
          </cell>
          <cell r="E1899" t="str">
            <v>أصول متداولة</v>
          </cell>
          <cell r="F1899" t="str">
            <v>مصاريف مقدمة وأرصدة مدينة أخرى (بالصافي)</v>
          </cell>
          <cell r="G1899" t="str">
            <v>موردون - دفعات مقدمة</v>
          </cell>
          <cell r="H1899" t="str">
            <v>مؤسسة مكائن الخليج</v>
          </cell>
          <cell r="I1899" t="str">
            <v>أصول متداولة</v>
          </cell>
          <cell r="J1899" t="str">
            <v>مورد_ مؤسسة مكائن الخليج للتجارة - جوماكو</v>
          </cell>
          <cell r="K1899">
            <v>0</v>
          </cell>
          <cell r="L1899">
            <v>0</v>
          </cell>
          <cell r="M1899">
            <v>60140.66</v>
          </cell>
          <cell r="N1899">
            <v>45050.57</v>
          </cell>
          <cell r="O1899">
            <v>15090.090000000004</v>
          </cell>
          <cell r="P1899">
            <v>0</v>
          </cell>
          <cell r="Q1899">
            <v>15090.090000000004</v>
          </cell>
        </row>
        <row r="1900">
          <cell r="B1900">
            <v>2010101147</v>
          </cell>
          <cell r="C1900" t="str">
            <v>أنظمة</v>
          </cell>
          <cell r="D1900" t="str">
            <v>المركز المالي</v>
          </cell>
          <cell r="E1900" t="str">
            <v>إلتزامات متداولة</v>
          </cell>
          <cell r="F1900" t="str">
            <v>الذمم الدائنة التجارية</v>
          </cell>
          <cell r="G1900" t="str">
            <v>الموردين</v>
          </cell>
          <cell r="H1900">
            <v>0</v>
          </cell>
          <cell r="I1900" t="str">
            <v>إلتزامات متداولة</v>
          </cell>
          <cell r="J1900" t="str">
            <v>مورد_ المصنع السعودي لفواصل الالمنيوم</v>
          </cell>
          <cell r="K1900">
            <v>0</v>
          </cell>
          <cell r="L1900">
            <v>1325.49</v>
          </cell>
          <cell r="M1900">
            <v>8091.51</v>
          </cell>
          <cell r="N1900">
            <v>6766.02</v>
          </cell>
          <cell r="O1900">
            <v>0</v>
          </cell>
          <cell r="P1900">
            <v>0</v>
          </cell>
          <cell r="Q1900">
            <v>0</v>
          </cell>
        </row>
        <row r="1901">
          <cell r="B1901">
            <v>2010101149</v>
          </cell>
          <cell r="C1901" t="str">
            <v>أنظمة</v>
          </cell>
          <cell r="D1901" t="str">
            <v>المركز المالي</v>
          </cell>
          <cell r="E1901" t="str">
            <v>إلتزامات متداولة</v>
          </cell>
          <cell r="F1901" t="str">
            <v>الذمم الدائنة التجارية</v>
          </cell>
          <cell r="G1901" t="str">
            <v>الموردين</v>
          </cell>
          <cell r="H1901" t="str">
            <v>الموردين</v>
          </cell>
          <cell r="I1901" t="str">
            <v>إلتزامات متداولة</v>
          </cell>
          <cell r="J1901" t="str">
            <v>مورد_ شركة  بروق الامان التجاريه</v>
          </cell>
          <cell r="K1901">
            <v>0</v>
          </cell>
          <cell r="L1901">
            <v>110154.3</v>
          </cell>
          <cell r="M1901">
            <v>598122.35</v>
          </cell>
          <cell r="N1901">
            <v>636859.16313</v>
          </cell>
          <cell r="O1901">
            <v>0</v>
          </cell>
          <cell r="P1901">
            <v>148891.11313000007</v>
          </cell>
          <cell r="Q1901">
            <v>-148891.11313000007</v>
          </cell>
        </row>
        <row r="1902">
          <cell r="B1902">
            <v>2010101150</v>
          </cell>
          <cell r="C1902" t="str">
            <v>أنظمة</v>
          </cell>
          <cell r="D1902" t="str">
            <v>المركز المالي</v>
          </cell>
          <cell r="E1902" t="str">
            <v>إلتزامات متداولة</v>
          </cell>
          <cell r="F1902" t="str">
            <v>الذمم الدائنة التجارية</v>
          </cell>
          <cell r="G1902" t="str">
            <v>الموردين</v>
          </cell>
          <cell r="H1902">
            <v>0</v>
          </cell>
          <cell r="I1902" t="str">
            <v>إلتزامات متداولة</v>
          </cell>
          <cell r="J1902" t="str">
            <v>مورد _شركة المطاط الفني المحدوده</v>
          </cell>
          <cell r="K1902">
            <v>13560.84</v>
          </cell>
          <cell r="L1902">
            <v>0</v>
          </cell>
          <cell r="M1902">
            <v>100166.63</v>
          </cell>
          <cell r="N1902">
            <v>113727.47192</v>
          </cell>
          <cell r="O1902">
            <v>0</v>
          </cell>
          <cell r="P1902">
            <v>1.919999995152466E-3</v>
          </cell>
          <cell r="Q1902">
            <v>-1.919999995152466E-3</v>
          </cell>
        </row>
        <row r="1903">
          <cell r="B1903">
            <v>2010101155</v>
          </cell>
          <cell r="C1903" t="str">
            <v>أنظمة</v>
          </cell>
          <cell r="D1903" t="str">
            <v>المركز المالي</v>
          </cell>
          <cell r="E1903" t="str">
            <v>إلتزامات متداولة</v>
          </cell>
          <cell r="F1903" t="str">
            <v>الذمم الدائنة التجارية</v>
          </cell>
          <cell r="G1903" t="str">
            <v>الموردين</v>
          </cell>
          <cell r="H1903">
            <v>0</v>
          </cell>
          <cell r="I1903" t="str">
            <v>إلتزامات متداولة</v>
          </cell>
          <cell r="J1903" t="str">
            <v>مورد_ شركة تقنيات الدهان للتجارة</v>
          </cell>
          <cell r="K1903">
            <v>0</v>
          </cell>
          <cell r="L1903">
            <v>0</v>
          </cell>
          <cell r="M1903">
            <v>44183</v>
          </cell>
          <cell r="N1903">
            <v>44183</v>
          </cell>
          <cell r="O1903">
            <v>0</v>
          </cell>
          <cell r="P1903">
            <v>0</v>
          </cell>
          <cell r="Q1903">
            <v>0</v>
          </cell>
        </row>
        <row r="1904">
          <cell r="B1904">
            <v>2010101157</v>
          </cell>
          <cell r="C1904" t="str">
            <v>أنظمة</v>
          </cell>
          <cell r="D1904" t="str">
            <v>المركز المالي</v>
          </cell>
          <cell r="E1904" t="str">
            <v>إلتزامات متداولة</v>
          </cell>
          <cell r="F1904" t="str">
            <v>الذمم الدائنة التجارية</v>
          </cell>
          <cell r="G1904" t="str">
            <v>الموردين</v>
          </cell>
          <cell r="H1904" t="str">
            <v>الموردين</v>
          </cell>
          <cell r="I1904" t="str">
            <v>إلتزامات متداولة</v>
          </cell>
          <cell r="J1904" t="str">
            <v>مورد_ الشركة السعودية الامريكية للزجاج</v>
          </cell>
          <cell r="K1904">
            <v>0</v>
          </cell>
          <cell r="L1904">
            <v>373510.41000000003</v>
          </cell>
          <cell r="M1904">
            <v>8313384.21</v>
          </cell>
          <cell r="N1904">
            <v>11148873.09</v>
          </cell>
          <cell r="O1904">
            <v>0</v>
          </cell>
          <cell r="P1904">
            <v>3208999.29</v>
          </cell>
          <cell r="Q1904">
            <v>-3208999.29</v>
          </cell>
        </row>
        <row r="1905">
          <cell r="B1905">
            <v>2010101161</v>
          </cell>
          <cell r="C1905" t="str">
            <v>أنظمة</v>
          </cell>
          <cell r="D1905" t="str">
            <v>المركز المالي</v>
          </cell>
          <cell r="E1905" t="str">
            <v>إلتزامات متداولة</v>
          </cell>
          <cell r="F1905" t="str">
            <v>الذمم الدائنة التجارية</v>
          </cell>
          <cell r="G1905" t="str">
            <v>الموردين</v>
          </cell>
          <cell r="H1905">
            <v>0</v>
          </cell>
          <cell r="I1905" t="str">
            <v>إلتزامات متداولة</v>
          </cell>
          <cell r="J1905" t="str">
            <v>مورد_ مؤسسة الالات الدقيقة للتجارة</v>
          </cell>
          <cell r="K1905">
            <v>0</v>
          </cell>
          <cell r="L1905">
            <v>1593</v>
          </cell>
          <cell r="M1905">
            <v>60670.05</v>
          </cell>
          <cell r="N1905">
            <v>59077.05</v>
          </cell>
          <cell r="O1905">
            <v>0</v>
          </cell>
          <cell r="P1905">
            <v>0</v>
          </cell>
          <cell r="Q1905">
            <v>0</v>
          </cell>
        </row>
        <row r="1906">
          <cell r="B1906">
            <v>2010101168</v>
          </cell>
          <cell r="C1906" t="str">
            <v>أنظمة</v>
          </cell>
          <cell r="D1906" t="str">
            <v>المركز المالي</v>
          </cell>
          <cell r="E1906" t="str">
            <v>إلتزامات متداولة</v>
          </cell>
          <cell r="F1906" t="str">
            <v>الذمم الدائنة التجارية</v>
          </cell>
          <cell r="G1906" t="str">
            <v>الموردين</v>
          </cell>
          <cell r="H1906" t="str">
            <v>الموردين</v>
          </cell>
          <cell r="I1906" t="str">
            <v>إلتزامات متداولة</v>
          </cell>
          <cell r="J1906" t="str">
            <v>مورد_ شركة خبراء الالواح المركبة المحدوده.</v>
          </cell>
          <cell r="K1906">
            <v>140621.69269999981</v>
          </cell>
          <cell r="L1906">
            <v>0</v>
          </cell>
          <cell r="M1906">
            <v>2093100.58</v>
          </cell>
          <cell r="N1906">
            <v>2359094.8628799999</v>
          </cell>
          <cell r="O1906">
            <v>0</v>
          </cell>
          <cell r="P1906">
            <v>125372.59017999982</v>
          </cell>
          <cell r="Q1906">
            <v>-125372.59017999982</v>
          </cell>
        </row>
        <row r="1907">
          <cell r="B1907">
            <v>2010101169</v>
          </cell>
          <cell r="C1907" t="str">
            <v>أنظمة</v>
          </cell>
          <cell r="D1907" t="str">
            <v>المركز المالي</v>
          </cell>
          <cell r="E1907" t="str">
            <v>إلتزامات متداولة</v>
          </cell>
          <cell r="F1907" t="str">
            <v>الذمم الدائنة التجارية</v>
          </cell>
          <cell r="G1907" t="str">
            <v>الموردين</v>
          </cell>
          <cell r="H1907">
            <v>0</v>
          </cell>
          <cell r="I1907" t="str">
            <v>إلتزامات متداولة</v>
          </cell>
          <cell r="J1907" t="str">
            <v>مورد _ شركة شدادات الخرسانة المتقدمة</v>
          </cell>
          <cell r="K1907">
            <v>11499.49</v>
          </cell>
          <cell r="L1907">
            <v>0</v>
          </cell>
          <cell r="M1907">
            <v>0.51</v>
          </cell>
          <cell r="N1907">
            <v>11500</v>
          </cell>
          <cell r="O1907">
            <v>0</v>
          </cell>
          <cell r="P1907">
            <v>0</v>
          </cell>
          <cell r="Q1907">
            <v>0</v>
          </cell>
        </row>
        <row r="1908">
          <cell r="B1908">
            <v>2010101170</v>
          </cell>
          <cell r="C1908" t="str">
            <v>أنظمة</v>
          </cell>
          <cell r="D1908" t="str">
            <v>المركز المالي</v>
          </cell>
          <cell r="E1908" t="str">
            <v>أصول متداولة</v>
          </cell>
          <cell r="F1908" t="str">
            <v>مصاريف مقدمة وأرصدة مدينة أخرى (بالصافي)</v>
          </cell>
          <cell r="G1908" t="str">
            <v>موردون - دفعات مقدمة</v>
          </cell>
          <cell r="H1908" t="str">
            <v>شركة الخالدي</v>
          </cell>
          <cell r="I1908" t="str">
            <v>أصول متداولة</v>
          </cell>
          <cell r="J1908" t="str">
            <v>مورد _ شركة الخالدي للمقاولات المكانيكيه</v>
          </cell>
          <cell r="K1908">
            <v>74750</v>
          </cell>
          <cell r="L1908">
            <v>0</v>
          </cell>
          <cell r="M1908">
            <v>86537.5</v>
          </cell>
          <cell r="N1908">
            <v>149500</v>
          </cell>
          <cell r="O1908">
            <v>11787.5</v>
          </cell>
          <cell r="P1908">
            <v>0</v>
          </cell>
          <cell r="Q1908">
            <v>11787.5</v>
          </cell>
        </row>
        <row r="1909">
          <cell r="B1909">
            <v>2010101173</v>
          </cell>
          <cell r="C1909" t="str">
            <v>أنظمة</v>
          </cell>
          <cell r="D1909" t="str">
            <v>المركز المالي</v>
          </cell>
          <cell r="E1909" t="str">
            <v>أصول متداولة</v>
          </cell>
          <cell r="F1909" t="str">
            <v>مصاريف مقدمة وأرصدة مدينة أخرى (بالصافي)</v>
          </cell>
          <cell r="G1909" t="str">
            <v>موردون - دفعات مقدمة</v>
          </cell>
          <cell r="H1909" t="str">
            <v>مؤسسة فنون الوحدة</v>
          </cell>
          <cell r="I1909" t="str">
            <v>أصول متداولة</v>
          </cell>
          <cell r="J1909" t="str">
            <v>مورد _ مؤسسة فنون الوحده التقنية للتجاره</v>
          </cell>
          <cell r="K1909">
            <v>5569</v>
          </cell>
          <cell r="L1909">
            <v>0</v>
          </cell>
          <cell r="M1909">
            <v>0</v>
          </cell>
          <cell r="N1909">
            <v>0</v>
          </cell>
          <cell r="O1909">
            <v>5569</v>
          </cell>
          <cell r="P1909">
            <v>0</v>
          </cell>
          <cell r="Q1909">
            <v>5569</v>
          </cell>
        </row>
        <row r="1910">
          <cell r="B1910">
            <v>2010101177</v>
          </cell>
          <cell r="C1910" t="str">
            <v>أنظمة</v>
          </cell>
          <cell r="D1910" t="str">
            <v>المركز المالي</v>
          </cell>
          <cell r="E1910" t="str">
            <v>إلتزامات متداولة</v>
          </cell>
          <cell r="F1910" t="str">
            <v>الذمم الدائنة التجارية</v>
          </cell>
          <cell r="G1910" t="str">
            <v>الموردين</v>
          </cell>
          <cell r="H1910">
            <v>0</v>
          </cell>
          <cell r="I1910" t="str">
            <v>إلتزامات متداولة</v>
          </cell>
          <cell r="J1910" t="str">
            <v>موردمغلق _ شركة عصام قباني _ANM_وPO.200500100</v>
          </cell>
          <cell r="K1910">
            <v>0</v>
          </cell>
          <cell r="L1910">
            <v>74880.14</v>
          </cell>
          <cell r="M1910">
            <v>74880.14</v>
          </cell>
          <cell r="N1910">
            <v>0</v>
          </cell>
          <cell r="O1910">
            <v>0</v>
          </cell>
          <cell r="P1910">
            <v>0</v>
          </cell>
          <cell r="Q1910">
            <v>0</v>
          </cell>
        </row>
        <row r="1911">
          <cell r="B1911">
            <v>2010101182</v>
          </cell>
          <cell r="C1911" t="str">
            <v>أنظمة</v>
          </cell>
          <cell r="D1911" t="str">
            <v>المركز المالي</v>
          </cell>
          <cell r="E1911" t="str">
            <v>إلتزامات متداولة</v>
          </cell>
          <cell r="F1911" t="str">
            <v>الذمم الدائنة التجارية</v>
          </cell>
          <cell r="G1911" t="str">
            <v>الموردين</v>
          </cell>
          <cell r="H1911" t="str">
            <v>الموردين</v>
          </cell>
          <cell r="I1911" t="str">
            <v>إلتزامات متداولة</v>
          </cell>
          <cell r="J1911" t="str">
            <v>مورد _ مؤسسة التلال الزجاجيه للتجاره</v>
          </cell>
          <cell r="K1911">
            <v>0</v>
          </cell>
          <cell r="L1911">
            <v>518.23</v>
          </cell>
          <cell r="M1911">
            <v>40000</v>
          </cell>
          <cell r="N1911">
            <v>41185</v>
          </cell>
          <cell r="O1911">
            <v>0</v>
          </cell>
          <cell r="P1911">
            <v>1703.2300000000032</v>
          </cell>
          <cell r="Q1911">
            <v>-1703.2300000000032</v>
          </cell>
        </row>
        <row r="1912">
          <cell r="B1912">
            <v>2010101183</v>
          </cell>
          <cell r="C1912" t="str">
            <v>أنظمة</v>
          </cell>
          <cell r="D1912" t="str">
            <v>المركز المالي</v>
          </cell>
          <cell r="E1912" t="str">
            <v>أصول متداولة</v>
          </cell>
          <cell r="F1912" t="str">
            <v>مصاريف مقدمة وأرصدة مدينة أخرى (بالصافي)</v>
          </cell>
          <cell r="G1912" t="str">
            <v>موردون - دفعات مقدمة</v>
          </cell>
          <cell r="H1912" t="str">
            <v>شركة الكفاءة المحدودة</v>
          </cell>
          <cell r="I1912" t="str">
            <v>أصول متداولة</v>
          </cell>
          <cell r="J1912" t="str">
            <v>مورد_شركة الكفاءة المحدودة</v>
          </cell>
          <cell r="K1912">
            <v>0</v>
          </cell>
          <cell r="L1912">
            <v>0</v>
          </cell>
          <cell r="M1912">
            <v>210012.5</v>
          </cell>
          <cell r="N1912">
            <v>189406.94989999998</v>
          </cell>
          <cell r="O1912">
            <v>20605.550100000022</v>
          </cell>
          <cell r="P1912">
            <v>0</v>
          </cell>
          <cell r="Q1912">
            <v>20605.550100000022</v>
          </cell>
        </row>
        <row r="1913">
          <cell r="B1913">
            <v>2010101185</v>
          </cell>
          <cell r="C1913" t="str">
            <v>أنظمة</v>
          </cell>
          <cell r="D1913" t="str">
            <v>المركز المالي</v>
          </cell>
          <cell r="E1913" t="str">
            <v>إلتزامات متداولة</v>
          </cell>
          <cell r="F1913" t="str">
            <v>الذمم الدائنة التجارية</v>
          </cell>
          <cell r="G1913" t="str">
            <v>الموردين</v>
          </cell>
          <cell r="H1913">
            <v>0</v>
          </cell>
          <cell r="I1913" t="str">
            <v>إلتزامات متداولة</v>
          </cell>
          <cell r="J1913" t="str">
            <v>مورد _ شركة سيكا العربيه السعودية المحدوده</v>
          </cell>
          <cell r="K1913">
            <v>0</v>
          </cell>
          <cell r="L1913">
            <v>0</v>
          </cell>
          <cell r="M1913">
            <v>199651.5</v>
          </cell>
          <cell r="N1913">
            <v>199651.5</v>
          </cell>
          <cell r="O1913">
            <v>0</v>
          </cell>
          <cell r="P1913">
            <v>0</v>
          </cell>
          <cell r="Q1913">
            <v>0</v>
          </cell>
        </row>
        <row r="1914">
          <cell r="B1914">
            <v>2010101186</v>
          </cell>
          <cell r="C1914" t="str">
            <v>أنظمة</v>
          </cell>
          <cell r="D1914" t="str">
            <v>المركز المالي</v>
          </cell>
          <cell r="E1914" t="str">
            <v>إلتزامات متداولة</v>
          </cell>
          <cell r="F1914" t="str">
            <v>الذمم الدائنة التجارية</v>
          </cell>
          <cell r="G1914" t="str">
            <v>الموردين</v>
          </cell>
          <cell r="H1914">
            <v>0</v>
          </cell>
          <cell r="I1914" t="str">
            <v>إلتزامات متداولة</v>
          </cell>
          <cell r="J1914" t="str">
            <v>مورد_ شركة المصنع العالمى للاحذية الرياضية والبلاستيكية</v>
          </cell>
          <cell r="K1914">
            <v>0</v>
          </cell>
          <cell r="L1914">
            <v>7710.6</v>
          </cell>
          <cell r="M1914">
            <v>7710.6</v>
          </cell>
          <cell r="N1914">
            <v>0</v>
          </cell>
          <cell r="O1914">
            <v>0</v>
          </cell>
          <cell r="P1914">
            <v>0</v>
          </cell>
          <cell r="Q1914">
            <v>0</v>
          </cell>
        </row>
        <row r="1915">
          <cell r="B1915">
            <v>2010101188</v>
          </cell>
          <cell r="C1915" t="str">
            <v>أنظمة</v>
          </cell>
          <cell r="D1915" t="str">
            <v>المركز المالي</v>
          </cell>
          <cell r="E1915" t="str">
            <v>أصول متداولة</v>
          </cell>
          <cell r="F1915" t="str">
            <v>مصاريف مقدمة وأرصدة مدينة أخرى (بالصافي)</v>
          </cell>
          <cell r="G1915" t="str">
            <v>موردون - دفعات مقدمة</v>
          </cell>
          <cell r="H1915" t="str">
            <v>مصنع إبراهيم العوضي</v>
          </cell>
          <cell r="I1915" t="str">
            <v>أصول متداولة</v>
          </cell>
          <cell r="J1915" t="str">
            <v>مورد _ مصنع ابراهيم يوسف العوضي</v>
          </cell>
          <cell r="K1915">
            <v>0</v>
          </cell>
          <cell r="L1915">
            <v>1101.25</v>
          </cell>
          <cell r="M1915">
            <v>10321.82</v>
          </cell>
          <cell r="N1915">
            <v>0</v>
          </cell>
          <cell r="O1915">
            <v>9220.57</v>
          </cell>
          <cell r="P1915">
            <v>0</v>
          </cell>
          <cell r="Q1915">
            <v>9220.57</v>
          </cell>
        </row>
        <row r="1916">
          <cell r="B1916">
            <v>2010101191</v>
          </cell>
          <cell r="C1916" t="str">
            <v>أنظمة</v>
          </cell>
          <cell r="D1916" t="str">
            <v>المركز المالي</v>
          </cell>
          <cell r="E1916" t="str">
            <v>أصول متداولة</v>
          </cell>
          <cell r="F1916" t="str">
            <v>مصاريف مقدمة وأرصدة مدينة أخرى (بالصافي)</v>
          </cell>
          <cell r="G1916" t="str">
            <v>موردون - دفعات مقدمة</v>
          </cell>
          <cell r="H1916" t="str">
            <v>مؤسسة اوبين الأبيض</v>
          </cell>
          <cell r="I1916" t="str">
            <v>أصول متداولة</v>
          </cell>
          <cell r="J1916" t="str">
            <v>مورد _ مؤسسة اوبين الابيض للمقاولات</v>
          </cell>
          <cell r="K1916">
            <v>0</v>
          </cell>
          <cell r="L1916">
            <v>0</v>
          </cell>
          <cell r="M1916">
            <v>29626</v>
          </cell>
          <cell r="N1916">
            <v>0</v>
          </cell>
          <cell r="O1916">
            <v>29626</v>
          </cell>
          <cell r="P1916">
            <v>0</v>
          </cell>
          <cell r="Q1916">
            <v>29626</v>
          </cell>
        </row>
        <row r="1917">
          <cell r="B1917">
            <v>2010101194</v>
          </cell>
          <cell r="C1917" t="str">
            <v>أنظمة</v>
          </cell>
          <cell r="D1917" t="str">
            <v>المركز المالي</v>
          </cell>
          <cell r="E1917" t="str">
            <v>إلتزامات متداولة</v>
          </cell>
          <cell r="F1917" t="str">
            <v>الذمم الدائنة التجارية</v>
          </cell>
          <cell r="G1917" t="str">
            <v>الموردين</v>
          </cell>
          <cell r="H1917" t="str">
            <v>الموردين</v>
          </cell>
          <cell r="I1917" t="str">
            <v>إلتزامات متداولة</v>
          </cell>
          <cell r="J1917" t="str">
            <v>مورد_ مؤسسة المنصات المتحركة للتجارة</v>
          </cell>
          <cell r="K1917">
            <v>0</v>
          </cell>
          <cell r="L1917">
            <v>0</v>
          </cell>
          <cell r="M1917">
            <v>476035</v>
          </cell>
          <cell r="N1917">
            <v>535233</v>
          </cell>
          <cell r="O1917">
            <v>0</v>
          </cell>
          <cell r="P1917">
            <v>59198</v>
          </cell>
          <cell r="Q1917">
            <v>-59198</v>
          </cell>
        </row>
        <row r="1918">
          <cell r="B1918">
            <v>2010101195</v>
          </cell>
          <cell r="C1918" t="str">
            <v>أنظمة</v>
          </cell>
          <cell r="D1918" t="str">
            <v>المركز المالي</v>
          </cell>
          <cell r="E1918" t="str">
            <v>أصول متداولة</v>
          </cell>
          <cell r="F1918" t="str">
            <v>مصاريف مقدمة وأرصدة مدينة أخرى (بالصافي)</v>
          </cell>
          <cell r="G1918" t="str">
            <v>موردون - دفعات مقدمة</v>
          </cell>
          <cell r="H1918" t="str">
            <v>شركة منافع</v>
          </cell>
          <cell r="I1918" t="str">
            <v>أصول متداولة</v>
          </cell>
          <cell r="J1918" t="str">
            <v>مورد_ شركة منافع الصناعية المحدودة</v>
          </cell>
          <cell r="K1918">
            <v>9746.35</v>
          </cell>
          <cell r="L1918">
            <v>0</v>
          </cell>
          <cell r="M1918">
            <v>18745</v>
          </cell>
          <cell r="N1918">
            <v>0</v>
          </cell>
          <cell r="O1918">
            <v>28491.35</v>
          </cell>
          <cell r="P1918">
            <v>0</v>
          </cell>
          <cell r="Q1918">
            <v>28491.35</v>
          </cell>
        </row>
        <row r="1919">
          <cell r="B1919">
            <v>2010101196</v>
          </cell>
          <cell r="C1919" t="str">
            <v>أنظمة</v>
          </cell>
          <cell r="D1919" t="str">
            <v>المركز المالي</v>
          </cell>
          <cell r="E1919" t="str">
            <v>أصول متداولة</v>
          </cell>
          <cell r="F1919" t="str">
            <v>مصاريف مقدمة وأرصدة مدينة أخرى (بالصافي)</v>
          </cell>
          <cell r="G1919" t="str">
            <v>موردون - دفعات مقدمة</v>
          </cell>
          <cell r="H1919">
            <v>0</v>
          </cell>
          <cell r="I1919" t="str">
            <v>أصول متداولة</v>
          </cell>
          <cell r="J1919" t="str">
            <v>مورد_ شركة عبد العزيز وسعد المعجل</v>
          </cell>
          <cell r="K1919">
            <v>0</v>
          </cell>
          <cell r="L1919">
            <v>0</v>
          </cell>
          <cell r="M1919">
            <v>237716.66</v>
          </cell>
          <cell r="N1919">
            <v>237716.66</v>
          </cell>
          <cell r="O1919">
            <v>0</v>
          </cell>
          <cell r="P1919">
            <v>0</v>
          </cell>
          <cell r="Q1919">
            <v>0</v>
          </cell>
        </row>
        <row r="1920">
          <cell r="B1920">
            <v>2010101197</v>
          </cell>
          <cell r="C1920" t="str">
            <v>أنظمة</v>
          </cell>
          <cell r="D1920" t="str">
            <v>المركز المالي</v>
          </cell>
          <cell r="E1920" t="str">
            <v>إلتزامات متداولة</v>
          </cell>
          <cell r="F1920" t="str">
            <v>الذمم الدائنة التجارية</v>
          </cell>
          <cell r="G1920" t="str">
            <v>الموردين</v>
          </cell>
          <cell r="H1920" t="str">
            <v>الموردين</v>
          </cell>
          <cell r="I1920" t="str">
            <v>إلتزامات متداولة</v>
          </cell>
          <cell r="J1920" t="str">
            <v>مورد_ مؤسسة محمد خليل ثوينى للتكييف والتبريد</v>
          </cell>
          <cell r="K1920">
            <v>0</v>
          </cell>
          <cell r="L1920">
            <v>182640.5</v>
          </cell>
          <cell r="M1920">
            <v>680000</v>
          </cell>
          <cell r="N1920">
            <v>739980.15</v>
          </cell>
          <cell r="O1920">
            <v>0</v>
          </cell>
          <cell r="P1920">
            <v>242620.65000000002</v>
          </cell>
          <cell r="Q1920">
            <v>-242620.65000000002</v>
          </cell>
        </row>
        <row r="1921">
          <cell r="B1921">
            <v>2010101198</v>
          </cell>
          <cell r="C1921" t="str">
            <v>أنظمة</v>
          </cell>
          <cell r="D1921" t="str">
            <v>المركز المالي</v>
          </cell>
          <cell r="E1921" t="str">
            <v>إلتزامات متداولة</v>
          </cell>
          <cell r="F1921" t="str">
            <v>الذمم الدائنة التجارية</v>
          </cell>
          <cell r="G1921" t="str">
            <v>الموردين</v>
          </cell>
          <cell r="H1921">
            <v>0</v>
          </cell>
          <cell r="I1921" t="str">
            <v>إلتزامات متداولة</v>
          </cell>
          <cell r="J1921" t="str">
            <v>مورد_ شركة العدد العربية للتجارة / مؤسسة المهرى للتجارة</v>
          </cell>
          <cell r="K1921">
            <v>0</v>
          </cell>
          <cell r="L1921">
            <v>0</v>
          </cell>
          <cell r="M1921">
            <v>29900</v>
          </cell>
          <cell r="N1921">
            <v>29900</v>
          </cell>
          <cell r="O1921">
            <v>0</v>
          </cell>
          <cell r="P1921">
            <v>0</v>
          </cell>
          <cell r="Q1921">
            <v>0</v>
          </cell>
        </row>
        <row r="1922">
          <cell r="B1922">
            <v>2010101200</v>
          </cell>
          <cell r="C1922" t="str">
            <v>أنظمة</v>
          </cell>
          <cell r="D1922" t="str">
            <v>المركز المالي</v>
          </cell>
          <cell r="E1922" t="str">
            <v>أصول متداولة</v>
          </cell>
          <cell r="F1922" t="str">
            <v>مصاريف مقدمة وأرصدة مدينة أخرى (بالصافي)</v>
          </cell>
          <cell r="G1922" t="str">
            <v>موردون - دفعات مقدمة</v>
          </cell>
          <cell r="H1922" t="str">
            <v>مصنع البتراء</v>
          </cell>
          <cell r="I1922" t="str">
            <v>أصول متداولة</v>
          </cell>
          <cell r="J1922" t="str">
            <v>مورد_ مصنع البتراء للصناعات المعدنية</v>
          </cell>
          <cell r="K1922">
            <v>8740</v>
          </cell>
          <cell r="L1922">
            <v>0</v>
          </cell>
          <cell r="M1922">
            <v>0</v>
          </cell>
          <cell r="N1922">
            <v>0</v>
          </cell>
          <cell r="O1922">
            <v>8740</v>
          </cell>
          <cell r="P1922">
            <v>0</v>
          </cell>
          <cell r="Q1922">
            <v>8740</v>
          </cell>
        </row>
        <row r="1923">
          <cell r="B1923">
            <v>2010101201</v>
          </cell>
          <cell r="C1923" t="str">
            <v>أنظمة</v>
          </cell>
          <cell r="D1923" t="str">
            <v>المركز المالي</v>
          </cell>
          <cell r="E1923" t="str">
            <v>إلتزامات متداولة</v>
          </cell>
          <cell r="F1923" t="str">
            <v>الذمم الدائنة التجارية</v>
          </cell>
          <cell r="G1923" t="str">
            <v>الموردين</v>
          </cell>
          <cell r="H1923">
            <v>0</v>
          </cell>
          <cell r="I1923" t="str">
            <v>إلتزامات متداولة</v>
          </cell>
          <cell r="J1923" t="str">
            <v>مورد_ الخليج للسحب GULF EXTRUSIONS</v>
          </cell>
          <cell r="K1923">
            <v>0</v>
          </cell>
          <cell r="L1923">
            <v>21837.128400000038</v>
          </cell>
          <cell r="M1923">
            <v>35652</v>
          </cell>
          <cell r="N1923">
            <v>13814.87356</v>
          </cell>
          <cell r="O1923">
            <v>0</v>
          </cell>
          <cell r="P1923">
            <v>1.9600000377977267E-3</v>
          </cell>
          <cell r="Q1923">
            <v>-1.9600000377977267E-3</v>
          </cell>
        </row>
        <row r="1924">
          <cell r="B1924">
            <v>2010101203</v>
          </cell>
          <cell r="C1924" t="str">
            <v>أنظمة</v>
          </cell>
          <cell r="D1924" t="str">
            <v>المركز المالي</v>
          </cell>
          <cell r="E1924" t="str">
            <v>إلتزامات متداولة</v>
          </cell>
          <cell r="F1924" t="str">
            <v>الذمم الدائنة التجارية</v>
          </cell>
          <cell r="G1924" t="str">
            <v>الموردين</v>
          </cell>
          <cell r="H1924">
            <v>0</v>
          </cell>
          <cell r="I1924" t="str">
            <v>إلتزامات متداولة</v>
          </cell>
          <cell r="J1924" t="str">
            <v>مورد_ شركة دوم الواجهات المحدودة</v>
          </cell>
          <cell r="K1924">
            <v>0</v>
          </cell>
          <cell r="L1924">
            <v>12937.41</v>
          </cell>
          <cell r="M1924">
            <v>43408.22</v>
          </cell>
          <cell r="N1924">
            <v>30470.81</v>
          </cell>
          <cell r="O1924">
            <v>0</v>
          </cell>
          <cell r="P1924">
            <v>0</v>
          </cell>
          <cell r="Q1924">
            <v>0</v>
          </cell>
        </row>
        <row r="1925">
          <cell r="B1925">
            <v>2010101204</v>
          </cell>
          <cell r="C1925" t="str">
            <v>أنظمة</v>
          </cell>
          <cell r="D1925" t="str">
            <v>المركز المالي</v>
          </cell>
          <cell r="E1925" t="str">
            <v>إلتزامات متداولة</v>
          </cell>
          <cell r="F1925" t="str">
            <v>الذمم الدائنة التجارية</v>
          </cell>
          <cell r="G1925" t="str">
            <v>الموردين</v>
          </cell>
          <cell r="H1925">
            <v>0</v>
          </cell>
          <cell r="I1925" t="str">
            <v>إلتزامات متداولة</v>
          </cell>
          <cell r="J1925" t="str">
            <v>مورد_ مؤسسة يوسف صالح الروق التجارية</v>
          </cell>
          <cell r="K1925">
            <v>0</v>
          </cell>
          <cell r="L1925">
            <v>0</v>
          </cell>
          <cell r="M1925">
            <v>2162</v>
          </cell>
          <cell r="N1925">
            <v>2162</v>
          </cell>
          <cell r="O1925">
            <v>0</v>
          </cell>
          <cell r="P1925">
            <v>0</v>
          </cell>
          <cell r="Q1925">
            <v>0</v>
          </cell>
        </row>
        <row r="1926">
          <cell r="B1926">
            <v>2010101206</v>
          </cell>
          <cell r="C1926" t="str">
            <v>أنظمة</v>
          </cell>
          <cell r="D1926" t="str">
            <v>المركز المالي</v>
          </cell>
          <cell r="E1926" t="str">
            <v>إلتزامات متداولة</v>
          </cell>
          <cell r="F1926" t="str">
            <v>الذمم الدائنة التجارية</v>
          </cell>
          <cell r="G1926" t="str">
            <v>الموردين</v>
          </cell>
          <cell r="H1926" t="str">
            <v>الموردين</v>
          </cell>
          <cell r="I1926" t="str">
            <v>إلتزامات متداولة</v>
          </cell>
          <cell r="J1926" t="str">
            <v>مورد_ شركة الاندلس  - الابواب والمصاعد</v>
          </cell>
          <cell r="K1926">
            <v>0</v>
          </cell>
          <cell r="L1926">
            <v>0</v>
          </cell>
          <cell r="M1926">
            <v>63652.5</v>
          </cell>
          <cell r="N1926">
            <v>90562.5</v>
          </cell>
          <cell r="O1926">
            <v>0</v>
          </cell>
          <cell r="P1926">
            <v>26910</v>
          </cell>
          <cell r="Q1926">
            <v>-26910</v>
          </cell>
        </row>
        <row r="1927">
          <cell r="B1927">
            <v>2010101207</v>
          </cell>
          <cell r="C1927" t="str">
            <v>أنظمة</v>
          </cell>
          <cell r="D1927" t="str">
            <v>المركز المالي</v>
          </cell>
          <cell r="E1927" t="str">
            <v>إلتزامات متداولة</v>
          </cell>
          <cell r="F1927" t="str">
            <v>الذمم الدائنة التجارية</v>
          </cell>
          <cell r="G1927" t="str">
            <v>الموردين</v>
          </cell>
          <cell r="H1927">
            <v>0</v>
          </cell>
          <cell r="I1927" t="str">
            <v>إلتزامات متداولة</v>
          </cell>
          <cell r="J1927" t="str">
            <v>مورد_ شركة التجهيزات والمشاريع العربية</v>
          </cell>
          <cell r="K1927">
            <v>17248.439999999999</v>
          </cell>
          <cell r="L1927">
            <v>0</v>
          </cell>
          <cell r="M1927">
            <v>45339.85</v>
          </cell>
          <cell r="N1927">
            <v>62588.29</v>
          </cell>
          <cell r="O1927">
            <v>0</v>
          </cell>
          <cell r="P1927">
            <v>7.2759576141834259E-12</v>
          </cell>
          <cell r="Q1927">
            <v>-7.2759576141834259E-12</v>
          </cell>
        </row>
        <row r="1928">
          <cell r="B1928">
            <v>2010101208</v>
          </cell>
          <cell r="C1928" t="str">
            <v>أنظمة</v>
          </cell>
          <cell r="D1928" t="str">
            <v>المركز المالي</v>
          </cell>
          <cell r="E1928" t="str">
            <v>إلتزامات متداولة</v>
          </cell>
          <cell r="F1928" t="str">
            <v>الذمم الدائنة التجارية</v>
          </cell>
          <cell r="G1928" t="str">
            <v>الموردين</v>
          </cell>
          <cell r="H1928">
            <v>0</v>
          </cell>
          <cell r="I1928" t="str">
            <v>إلتزامات متداولة</v>
          </cell>
          <cell r="J1928" t="str">
            <v>مورد_ شركة ارميتال للانابيب الفولاذية</v>
          </cell>
          <cell r="K1928">
            <v>16742.5</v>
          </cell>
          <cell r="L1928">
            <v>0</v>
          </cell>
          <cell r="M1928">
            <v>99177.5</v>
          </cell>
          <cell r="N1928">
            <v>115920</v>
          </cell>
          <cell r="O1928">
            <v>0</v>
          </cell>
          <cell r="P1928">
            <v>0</v>
          </cell>
          <cell r="Q1928">
            <v>0</v>
          </cell>
        </row>
        <row r="1929">
          <cell r="B1929">
            <v>2010101209</v>
          </cell>
          <cell r="C1929" t="str">
            <v>أنظمة</v>
          </cell>
          <cell r="D1929" t="str">
            <v>المركز المالي</v>
          </cell>
          <cell r="E1929" t="str">
            <v>إلتزامات متداولة</v>
          </cell>
          <cell r="F1929" t="str">
            <v>الذمم الدائنة التجارية</v>
          </cell>
          <cell r="G1929" t="str">
            <v>الموردين</v>
          </cell>
          <cell r="H1929">
            <v>0</v>
          </cell>
          <cell r="I1929" t="str">
            <v>إلتزامات متداولة</v>
          </cell>
          <cell r="J1929" t="str">
            <v>مورد_ مؤسسة عبير الاطلس للتجارة</v>
          </cell>
          <cell r="K1929">
            <v>0</v>
          </cell>
          <cell r="L1929">
            <v>0</v>
          </cell>
          <cell r="M1929">
            <v>58362.5</v>
          </cell>
          <cell r="N1929">
            <v>58362.5</v>
          </cell>
          <cell r="O1929">
            <v>0</v>
          </cell>
          <cell r="P1929">
            <v>0</v>
          </cell>
          <cell r="Q1929">
            <v>0</v>
          </cell>
        </row>
        <row r="1930">
          <cell r="B1930">
            <v>2010101210</v>
          </cell>
          <cell r="C1930" t="str">
            <v>أنظمة</v>
          </cell>
          <cell r="D1930" t="str">
            <v>المركز المالي</v>
          </cell>
          <cell r="E1930" t="str">
            <v>إلتزامات متداولة</v>
          </cell>
          <cell r="F1930" t="str">
            <v>الذمم الدائنة التجارية</v>
          </cell>
          <cell r="G1930" t="str">
            <v>الموردين</v>
          </cell>
          <cell r="H1930">
            <v>0</v>
          </cell>
          <cell r="I1930" t="str">
            <v>إلتزامات متداولة</v>
          </cell>
          <cell r="J1930" t="str">
            <v>مورد_ مؤسسة عمر سعد الصانع للمقاولات</v>
          </cell>
          <cell r="K1930">
            <v>120750</v>
          </cell>
          <cell r="L1930">
            <v>0</v>
          </cell>
          <cell r="M1930">
            <v>509340</v>
          </cell>
          <cell r="N1930">
            <v>630090</v>
          </cell>
          <cell r="O1930">
            <v>0</v>
          </cell>
          <cell r="P1930">
            <v>0</v>
          </cell>
          <cell r="Q1930">
            <v>0</v>
          </cell>
        </row>
        <row r="1931">
          <cell r="B1931">
            <v>2010101213</v>
          </cell>
          <cell r="C1931" t="str">
            <v>أنظمة</v>
          </cell>
          <cell r="D1931" t="str">
            <v>المركز المالي</v>
          </cell>
          <cell r="E1931" t="str">
            <v>إلتزامات متداولة</v>
          </cell>
          <cell r="F1931" t="str">
            <v>الذمم الدائنة التجارية</v>
          </cell>
          <cell r="G1931" t="str">
            <v>الموردين</v>
          </cell>
          <cell r="H1931">
            <v>0</v>
          </cell>
          <cell r="I1931" t="str">
            <v>إلتزامات متداولة</v>
          </cell>
          <cell r="J1931" t="str">
            <v>مورد_ شركة عبد الرزاق قنبر الانصارى</v>
          </cell>
          <cell r="K1931">
            <v>0</v>
          </cell>
          <cell r="L1931">
            <v>0</v>
          </cell>
          <cell r="M1931">
            <v>20976</v>
          </cell>
          <cell r="N1931">
            <v>20976</v>
          </cell>
          <cell r="O1931">
            <v>0</v>
          </cell>
          <cell r="P1931">
            <v>0</v>
          </cell>
          <cell r="Q1931">
            <v>0</v>
          </cell>
        </row>
        <row r="1932">
          <cell r="B1932">
            <v>2010101215</v>
          </cell>
          <cell r="C1932" t="str">
            <v>أنظمة</v>
          </cell>
          <cell r="D1932" t="str">
            <v>المركز المالي</v>
          </cell>
          <cell r="E1932" t="str">
            <v>إلتزامات متداولة</v>
          </cell>
          <cell r="F1932" t="str">
            <v>الذمم الدائنة التجارية</v>
          </cell>
          <cell r="G1932" t="str">
            <v>الموردين</v>
          </cell>
          <cell r="H1932" t="str">
            <v>الموردين</v>
          </cell>
          <cell r="I1932" t="str">
            <v>إلتزامات متداولة</v>
          </cell>
          <cell r="J1932" t="str">
            <v>مورد_ شركة مصنع شبك وحديد التقنية العليا</v>
          </cell>
          <cell r="K1932">
            <v>36225</v>
          </cell>
          <cell r="L1932">
            <v>0</v>
          </cell>
          <cell r="M1932">
            <v>68883.25</v>
          </cell>
          <cell r="N1932">
            <v>129094.40000000001</v>
          </cell>
          <cell r="O1932">
            <v>0</v>
          </cell>
          <cell r="P1932">
            <v>23986.150000000009</v>
          </cell>
          <cell r="Q1932">
            <v>-23986.150000000009</v>
          </cell>
        </row>
        <row r="1933">
          <cell r="B1933">
            <v>2010101218</v>
          </cell>
          <cell r="C1933" t="str">
            <v>أنظمة</v>
          </cell>
          <cell r="D1933" t="str">
            <v>المركز المالي</v>
          </cell>
          <cell r="E1933" t="str">
            <v>إلتزامات متداولة</v>
          </cell>
          <cell r="F1933" t="str">
            <v>الذمم الدائنة التجارية</v>
          </cell>
          <cell r="G1933" t="str">
            <v>الموردين</v>
          </cell>
          <cell r="H1933">
            <v>0</v>
          </cell>
          <cell r="I1933" t="str">
            <v>إلتزامات متداولة</v>
          </cell>
          <cell r="J1933" t="str">
            <v>مورد_ شركة صهر للتجارة</v>
          </cell>
          <cell r="K1933">
            <v>1207.99</v>
          </cell>
          <cell r="L1933">
            <v>0</v>
          </cell>
          <cell r="M1933">
            <v>0</v>
          </cell>
          <cell r="N1933">
            <v>1207.99</v>
          </cell>
          <cell r="O1933">
            <v>0</v>
          </cell>
          <cell r="P1933">
            <v>0</v>
          </cell>
          <cell r="Q1933">
            <v>0</v>
          </cell>
        </row>
        <row r="1934">
          <cell r="B1934">
            <v>2010101219</v>
          </cell>
          <cell r="C1934" t="str">
            <v>أنظمة</v>
          </cell>
          <cell r="D1934" t="str">
            <v>المركز المالي</v>
          </cell>
          <cell r="E1934" t="str">
            <v>إلتزامات متداولة</v>
          </cell>
          <cell r="F1934" t="str">
            <v>الذمم الدائنة التجارية</v>
          </cell>
          <cell r="G1934" t="str">
            <v>الموردين</v>
          </cell>
          <cell r="H1934">
            <v>0</v>
          </cell>
          <cell r="I1934" t="str">
            <v>إلتزامات متداولة</v>
          </cell>
          <cell r="J1934" t="str">
            <v>مورد خدمة _  شركة الاجزى  للمقاولات_</v>
          </cell>
          <cell r="K1934">
            <v>0</v>
          </cell>
          <cell r="L1934">
            <v>0</v>
          </cell>
          <cell r="M1934">
            <v>101380.51000000001</v>
          </cell>
          <cell r="N1934">
            <v>101380.51000000001</v>
          </cell>
          <cell r="O1934">
            <v>0</v>
          </cell>
          <cell r="P1934">
            <v>0</v>
          </cell>
          <cell r="Q1934">
            <v>0</v>
          </cell>
        </row>
        <row r="1935">
          <cell r="B1935">
            <v>2010101221</v>
          </cell>
          <cell r="C1935" t="str">
            <v>أنظمة</v>
          </cell>
          <cell r="D1935" t="str">
            <v>المركز المالي</v>
          </cell>
          <cell r="E1935" t="str">
            <v>إلتزامات متداولة</v>
          </cell>
          <cell r="F1935" t="str">
            <v>الذمم الدائنة التجارية</v>
          </cell>
          <cell r="G1935" t="str">
            <v>الموردين</v>
          </cell>
          <cell r="H1935">
            <v>0</v>
          </cell>
          <cell r="I1935" t="str">
            <v>إلتزامات متداولة</v>
          </cell>
          <cell r="J1935" t="str">
            <v>مورد_ شركة النافع للحديد</v>
          </cell>
          <cell r="K1935">
            <v>1477.84</v>
          </cell>
          <cell r="L1935">
            <v>0</v>
          </cell>
          <cell r="M1935">
            <v>4312813.1100000003</v>
          </cell>
          <cell r="N1935">
            <v>4314290.95</v>
          </cell>
          <cell r="O1935">
            <v>0</v>
          </cell>
          <cell r="P1935">
            <v>0</v>
          </cell>
          <cell r="Q1935">
            <v>0</v>
          </cell>
        </row>
        <row r="1936">
          <cell r="B1936">
            <v>2010101222</v>
          </cell>
          <cell r="C1936" t="str">
            <v>أنظمة</v>
          </cell>
          <cell r="D1936" t="str">
            <v>المركز المالي</v>
          </cell>
          <cell r="E1936" t="str">
            <v>إلتزامات متداولة</v>
          </cell>
          <cell r="F1936" t="str">
            <v>الذمم الدائنة التجارية</v>
          </cell>
          <cell r="G1936" t="str">
            <v>الموردين</v>
          </cell>
          <cell r="H1936" t="str">
            <v>الموردين</v>
          </cell>
          <cell r="I1936" t="str">
            <v>إلتزامات متداولة</v>
          </cell>
          <cell r="J1936" t="str">
            <v>مورد_ شركة عصام  محمد خيري قباني لاعمال الزجاج</v>
          </cell>
          <cell r="K1936">
            <v>0</v>
          </cell>
          <cell r="L1936">
            <v>392661.78</v>
          </cell>
          <cell r="M1936">
            <v>1025155.43</v>
          </cell>
          <cell r="N1936">
            <v>1605978.57</v>
          </cell>
          <cell r="O1936">
            <v>0</v>
          </cell>
          <cell r="P1936">
            <v>973484.92</v>
          </cell>
          <cell r="Q1936">
            <v>-973484.92</v>
          </cell>
        </row>
        <row r="1937">
          <cell r="B1937">
            <v>2010101223</v>
          </cell>
          <cell r="C1937" t="str">
            <v>أنظمة</v>
          </cell>
          <cell r="D1937" t="str">
            <v>المركز المالي</v>
          </cell>
          <cell r="E1937" t="str">
            <v>إلتزامات متداولة</v>
          </cell>
          <cell r="F1937" t="str">
            <v>الذمم الدائنة التجارية</v>
          </cell>
          <cell r="G1937" t="str">
            <v>الموردين</v>
          </cell>
          <cell r="H1937">
            <v>0</v>
          </cell>
          <cell r="I1937" t="str">
            <v>إلتزامات متداولة</v>
          </cell>
          <cell r="J1937" t="str">
            <v>مورد _ شركة بريق نجد للتجارة والمقاولات</v>
          </cell>
          <cell r="K1937">
            <v>45000</v>
          </cell>
          <cell r="L1937">
            <v>0</v>
          </cell>
          <cell r="M1937">
            <v>0</v>
          </cell>
          <cell r="N1937">
            <v>45000</v>
          </cell>
          <cell r="O1937">
            <v>0</v>
          </cell>
          <cell r="P1937">
            <v>0</v>
          </cell>
          <cell r="Q1937">
            <v>0</v>
          </cell>
        </row>
        <row r="1938">
          <cell r="B1938">
            <v>2010101224</v>
          </cell>
          <cell r="C1938" t="str">
            <v>أنظمة</v>
          </cell>
          <cell r="D1938" t="str">
            <v>المركز المالي</v>
          </cell>
          <cell r="E1938" t="str">
            <v>إلتزامات متداولة</v>
          </cell>
          <cell r="F1938" t="str">
            <v>الذمم الدائنة التجارية</v>
          </cell>
          <cell r="G1938" t="str">
            <v>الموردين</v>
          </cell>
          <cell r="H1938">
            <v>0</v>
          </cell>
          <cell r="I1938" t="str">
            <v>إلتزامات متداولة</v>
          </cell>
          <cell r="J1938" t="str">
            <v>مورد _ شركة الدرع للتجارة و المقاولات</v>
          </cell>
          <cell r="K1938">
            <v>0</v>
          </cell>
          <cell r="L1938">
            <v>0</v>
          </cell>
          <cell r="M1938">
            <v>47300</v>
          </cell>
          <cell r="N1938">
            <v>47300</v>
          </cell>
          <cell r="O1938">
            <v>0</v>
          </cell>
          <cell r="P1938">
            <v>0</v>
          </cell>
          <cell r="Q1938">
            <v>0</v>
          </cell>
        </row>
        <row r="1939">
          <cell r="B1939">
            <v>2010101225</v>
          </cell>
          <cell r="C1939" t="str">
            <v>أنظمة</v>
          </cell>
          <cell r="D1939" t="str">
            <v>المركز المالي</v>
          </cell>
          <cell r="E1939" t="str">
            <v>إلتزامات متداولة</v>
          </cell>
          <cell r="F1939" t="str">
            <v>الذمم الدائنة التجارية</v>
          </cell>
          <cell r="G1939" t="str">
            <v>الموردين</v>
          </cell>
          <cell r="H1939">
            <v>0</v>
          </cell>
          <cell r="I1939" t="str">
            <v>إلتزامات متداولة</v>
          </cell>
          <cell r="J1939" t="str">
            <v>مورد _ مؤسسة ركن المسبار التجارية</v>
          </cell>
          <cell r="K1939">
            <v>0</v>
          </cell>
          <cell r="L1939">
            <v>4554.5</v>
          </cell>
          <cell r="M1939">
            <v>4554.5</v>
          </cell>
          <cell r="N1939">
            <v>0</v>
          </cell>
          <cell r="O1939">
            <v>0</v>
          </cell>
          <cell r="P1939">
            <v>0</v>
          </cell>
          <cell r="Q1939">
            <v>0</v>
          </cell>
        </row>
        <row r="1940">
          <cell r="B1940">
            <v>2010101227</v>
          </cell>
          <cell r="C1940" t="str">
            <v>أنظمة</v>
          </cell>
          <cell r="D1940" t="str">
            <v>المركز المالي</v>
          </cell>
          <cell r="E1940" t="str">
            <v>إلتزامات متداولة</v>
          </cell>
          <cell r="F1940" t="str">
            <v>الذمم الدائنة التجارية</v>
          </cell>
          <cell r="G1940" t="str">
            <v>الموردين</v>
          </cell>
          <cell r="H1940">
            <v>0</v>
          </cell>
          <cell r="I1940" t="str">
            <v>إلتزامات متداولة</v>
          </cell>
          <cell r="J1940" t="str">
            <v>مورد_ مؤسسة اعمار المتميزة للتجارة</v>
          </cell>
          <cell r="K1940">
            <v>24288</v>
          </cell>
          <cell r="L1940">
            <v>0</v>
          </cell>
          <cell r="M1940">
            <v>0</v>
          </cell>
          <cell r="N1940">
            <v>24288</v>
          </cell>
          <cell r="O1940">
            <v>0</v>
          </cell>
          <cell r="P1940">
            <v>0</v>
          </cell>
          <cell r="Q1940">
            <v>0</v>
          </cell>
        </row>
        <row r="1941">
          <cell r="B1941">
            <v>2010101228</v>
          </cell>
          <cell r="C1941" t="str">
            <v>أنظمة</v>
          </cell>
          <cell r="D1941" t="str">
            <v>المركز المالي</v>
          </cell>
          <cell r="E1941" t="str">
            <v>إلتزامات متداولة</v>
          </cell>
          <cell r="F1941" t="str">
            <v>الذمم الدائنة التجارية</v>
          </cell>
          <cell r="G1941" t="str">
            <v>الموردين</v>
          </cell>
          <cell r="H1941">
            <v>0</v>
          </cell>
          <cell r="I1941" t="str">
            <v>إلتزامات متداولة</v>
          </cell>
          <cell r="J1941" t="str">
            <v>مورد_ شركة كريم العربى التجارية</v>
          </cell>
          <cell r="K1941">
            <v>0</v>
          </cell>
          <cell r="L1941">
            <v>0</v>
          </cell>
          <cell r="M1941">
            <v>31395</v>
          </cell>
          <cell r="N1941">
            <v>31395</v>
          </cell>
          <cell r="O1941">
            <v>0</v>
          </cell>
          <cell r="P1941">
            <v>0</v>
          </cell>
          <cell r="Q1941">
            <v>0</v>
          </cell>
        </row>
        <row r="1942">
          <cell r="B1942">
            <v>2010101229</v>
          </cell>
          <cell r="C1942" t="str">
            <v>أنظمة</v>
          </cell>
          <cell r="D1942" t="str">
            <v>المركز المالي</v>
          </cell>
          <cell r="E1942" t="str">
            <v>إلتزامات متداولة</v>
          </cell>
          <cell r="F1942" t="str">
            <v>الذمم الدائنة التجارية</v>
          </cell>
          <cell r="G1942" t="str">
            <v>الموردين</v>
          </cell>
          <cell r="H1942">
            <v>0</v>
          </cell>
          <cell r="I1942" t="str">
            <v>إلتزامات متداولة</v>
          </cell>
          <cell r="J1942" t="str">
            <v>مورد_ شركة مكونات البناء</v>
          </cell>
          <cell r="K1942">
            <v>0</v>
          </cell>
          <cell r="L1942">
            <v>0</v>
          </cell>
          <cell r="M1942">
            <v>156003.24</v>
          </cell>
          <cell r="N1942">
            <v>156003.24</v>
          </cell>
          <cell r="O1942">
            <v>0</v>
          </cell>
          <cell r="P1942">
            <v>0</v>
          </cell>
          <cell r="Q1942">
            <v>0</v>
          </cell>
        </row>
        <row r="1943">
          <cell r="B1943">
            <v>2010101230</v>
          </cell>
          <cell r="C1943" t="str">
            <v>أنظمة</v>
          </cell>
          <cell r="D1943" t="str">
            <v>المركز المالي</v>
          </cell>
          <cell r="E1943" t="str">
            <v>إلتزامات متداولة</v>
          </cell>
          <cell r="F1943" t="str">
            <v>الذمم الدائنة التجارية</v>
          </cell>
          <cell r="G1943" t="str">
            <v>الموردين</v>
          </cell>
          <cell r="H1943">
            <v>0</v>
          </cell>
          <cell r="I1943" t="str">
            <v>إلتزامات متداولة</v>
          </cell>
          <cell r="J1943" t="str">
            <v>مورد_ جارنت العربية - قطع غيار وتر جيت</v>
          </cell>
          <cell r="K1943">
            <v>0</v>
          </cell>
          <cell r="L1943">
            <v>0</v>
          </cell>
          <cell r="M1943">
            <v>1610</v>
          </cell>
          <cell r="N1943">
            <v>1610</v>
          </cell>
          <cell r="O1943">
            <v>0</v>
          </cell>
          <cell r="P1943">
            <v>0</v>
          </cell>
          <cell r="Q1943">
            <v>0</v>
          </cell>
        </row>
        <row r="1944">
          <cell r="B1944">
            <v>2010101231</v>
          </cell>
          <cell r="C1944" t="str">
            <v>أنظمة</v>
          </cell>
          <cell r="D1944" t="str">
            <v>المركز المالي</v>
          </cell>
          <cell r="E1944" t="str">
            <v>إلتزامات متداولة</v>
          </cell>
          <cell r="F1944" t="str">
            <v>الذمم الدائنة التجارية</v>
          </cell>
          <cell r="G1944" t="str">
            <v>الموردين</v>
          </cell>
          <cell r="H1944" t="str">
            <v>الموردين</v>
          </cell>
          <cell r="I1944" t="str">
            <v>إلتزامات متداولة</v>
          </cell>
          <cell r="J1944" t="str">
            <v>مورد_ شركة السيف مشروع ساب _ ليندنر خامات</v>
          </cell>
          <cell r="K1944">
            <v>0</v>
          </cell>
          <cell r="L1944">
            <v>2158952.5699999998</v>
          </cell>
          <cell r="M1944">
            <v>1064831.3600000001</v>
          </cell>
          <cell r="N1944">
            <v>0</v>
          </cell>
          <cell r="O1944">
            <v>0</v>
          </cell>
          <cell r="P1944">
            <v>1094121.2099999997</v>
          </cell>
          <cell r="Q1944">
            <v>-1094121.2099999997</v>
          </cell>
        </row>
        <row r="1945">
          <cell r="B1945">
            <v>2010101232</v>
          </cell>
          <cell r="C1945" t="str">
            <v>أنظمة</v>
          </cell>
          <cell r="D1945" t="str">
            <v>المركز المالي</v>
          </cell>
          <cell r="E1945" t="str">
            <v>إلتزامات متداولة</v>
          </cell>
          <cell r="F1945" t="str">
            <v>الذمم الدائنة التجارية</v>
          </cell>
          <cell r="G1945" t="str">
            <v>الموردين</v>
          </cell>
          <cell r="H1945">
            <v>0</v>
          </cell>
          <cell r="I1945" t="str">
            <v>إلتزامات متداولة</v>
          </cell>
          <cell r="J1945" t="str">
            <v>مورد_ مؤسسة نماء المتميزة للمعدات الصناعى</v>
          </cell>
          <cell r="K1945">
            <v>0</v>
          </cell>
          <cell r="L1945">
            <v>0</v>
          </cell>
          <cell r="M1945">
            <v>26597.3</v>
          </cell>
          <cell r="N1945">
            <v>26597.3</v>
          </cell>
          <cell r="O1945">
            <v>0</v>
          </cell>
          <cell r="P1945">
            <v>0</v>
          </cell>
          <cell r="Q1945">
            <v>0</v>
          </cell>
        </row>
        <row r="1946">
          <cell r="B1946">
            <v>2010101233</v>
          </cell>
          <cell r="C1946" t="str">
            <v>أنظمة</v>
          </cell>
          <cell r="D1946" t="str">
            <v>المركز المالي</v>
          </cell>
          <cell r="E1946" t="str">
            <v>إلتزامات متداولة</v>
          </cell>
          <cell r="F1946" t="str">
            <v>الذمم الدائنة التجارية</v>
          </cell>
          <cell r="G1946" t="str">
            <v>الموردين</v>
          </cell>
          <cell r="H1946">
            <v>0</v>
          </cell>
          <cell r="I1946" t="str">
            <v>إلتزامات متداولة</v>
          </cell>
          <cell r="J1946" t="str">
            <v>مورد_ شركة الروق التجارية</v>
          </cell>
          <cell r="K1946">
            <v>0</v>
          </cell>
          <cell r="L1946">
            <v>0</v>
          </cell>
          <cell r="M1946">
            <v>333</v>
          </cell>
          <cell r="N1946">
            <v>333</v>
          </cell>
          <cell r="O1946">
            <v>0</v>
          </cell>
          <cell r="P1946">
            <v>0</v>
          </cell>
          <cell r="Q1946">
            <v>0</v>
          </cell>
        </row>
        <row r="1947">
          <cell r="B1947">
            <v>2010101234</v>
          </cell>
          <cell r="C1947" t="str">
            <v>أنظمة</v>
          </cell>
          <cell r="D1947" t="str">
            <v>المركز المالي</v>
          </cell>
          <cell r="E1947" t="str">
            <v>إلتزامات متداولة</v>
          </cell>
          <cell r="F1947" t="str">
            <v>الذمم الدائنة التجارية</v>
          </cell>
          <cell r="G1947" t="str">
            <v>الموردين</v>
          </cell>
          <cell r="H1947">
            <v>0</v>
          </cell>
          <cell r="I1947" t="str">
            <v>إلتزامات متداولة</v>
          </cell>
          <cell r="J1947" t="str">
            <v>مورد_ الشركة الفنية للزجاج  - تكنوجلاس</v>
          </cell>
          <cell r="K1947">
            <v>0</v>
          </cell>
          <cell r="L1947">
            <v>0</v>
          </cell>
          <cell r="M1947">
            <v>131575.18</v>
          </cell>
          <cell r="N1947">
            <v>131575.18</v>
          </cell>
          <cell r="O1947">
            <v>0</v>
          </cell>
          <cell r="P1947">
            <v>0</v>
          </cell>
          <cell r="Q1947">
            <v>0</v>
          </cell>
        </row>
        <row r="1948">
          <cell r="B1948">
            <v>2010101236</v>
          </cell>
          <cell r="C1948" t="str">
            <v>أنظمة</v>
          </cell>
          <cell r="D1948" t="str">
            <v>المركز المالي</v>
          </cell>
          <cell r="E1948" t="str">
            <v>إلتزامات متداولة</v>
          </cell>
          <cell r="F1948" t="str">
            <v>الذمم الدائنة التجارية</v>
          </cell>
          <cell r="G1948" t="str">
            <v>الموردين</v>
          </cell>
          <cell r="H1948" t="str">
            <v>الموردين</v>
          </cell>
          <cell r="I1948" t="str">
            <v>إلتزامات متداولة</v>
          </cell>
          <cell r="J1948" t="str">
            <v>مورد_ مؤسسة تراث الامارات للتجارة</v>
          </cell>
          <cell r="K1948">
            <v>0</v>
          </cell>
          <cell r="L1948">
            <v>0</v>
          </cell>
          <cell r="M1948">
            <v>1255635.78</v>
          </cell>
          <cell r="N1948">
            <v>1498955.9110000001</v>
          </cell>
          <cell r="O1948">
            <v>0</v>
          </cell>
          <cell r="P1948">
            <v>243320.13100000005</v>
          </cell>
          <cell r="Q1948">
            <v>-243320.13100000005</v>
          </cell>
        </row>
        <row r="1949">
          <cell r="B1949">
            <v>2010101237</v>
          </cell>
          <cell r="C1949" t="str">
            <v>أنظمة</v>
          </cell>
          <cell r="D1949" t="str">
            <v>المركز المالي</v>
          </cell>
          <cell r="E1949" t="str">
            <v>إلتزامات متداولة</v>
          </cell>
          <cell r="F1949" t="str">
            <v>الذمم الدائنة التجارية</v>
          </cell>
          <cell r="G1949" t="str">
            <v>الموردين</v>
          </cell>
          <cell r="H1949">
            <v>0</v>
          </cell>
          <cell r="I1949" t="str">
            <v>إلتزامات متداولة</v>
          </cell>
          <cell r="J1949" t="str">
            <v>مورد_ مؤسسة مرجان العربية للتجارة</v>
          </cell>
          <cell r="K1949">
            <v>0</v>
          </cell>
          <cell r="L1949">
            <v>0</v>
          </cell>
          <cell r="M1949">
            <v>16905</v>
          </cell>
          <cell r="N1949">
            <v>16905</v>
          </cell>
          <cell r="O1949">
            <v>0</v>
          </cell>
          <cell r="P1949">
            <v>0</v>
          </cell>
          <cell r="Q1949">
            <v>0</v>
          </cell>
        </row>
        <row r="1950">
          <cell r="B1950">
            <v>2010101238</v>
          </cell>
          <cell r="C1950" t="str">
            <v>أنظمة</v>
          </cell>
          <cell r="D1950" t="str">
            <v>المركز المالي</v>
          </cell>
          <cell r="E1950" t="str">
            <v>إلتزامات متداولة</v>
          </cell>
          <cell r="F1950" t="str">
            <v>الذمم الدائنة التجارية</v>
          </cell>
          <cell r="G1950" t="str">
            <v>الموردين</v>
          </cell>
          <cell r="H1950">
            <v>0</v>
          </cell>
          <cell r="I1950" t="str">
            <v>إلتزامات متداولة</v>
          </cell>
          <cell r="J1950" t="str">
            <v>مورد_ شركة المكتب الفنى للاعمال الدولية</v>
          </cell>
          <cell r="K1950">
            <v>0</v>
          </cell>
          <cell r="L1950">
            <v>0</v>
          </cell>
          <cell r="M1950">
            <v>26070</v>
          </cell>
          <cell r="N1950">
            <v>26070</v>
          </cell>
          <cell r="O1950">
            <v>0</v>
          </cell>
          <cell r="P1950">
            <v>0</v>
          </cell>
          <cell r="Q1950">
            <v>0</v>
          </cell>
        </row>
        <row r="1951">
          <cell r="B1951">
            <v>2010101240</v>
          </cell>
          <cell r="C1951" t="str">
            <v>أنظمة</v>
          </cell>
          <cell r="D1951" t="str">
            <v>المركز المالي</v>
          </cell>
          <cell r="E1951" t="str">
            <v>إلتزامات متداولة</v>
          </cell>
          <cell r="F1951" t="str">
            <v>الذمم الدائنة التجارية</v>
          </cell>
          <cell r="G1951" t="str">
            <v>الموردين</v>
          </cell>
          <cell r="H1951">
            <v>0</v>
          </cell>
          <cell r="I1951" t="str">
            <v>إلتزامات متداولة</v>
          </cell>
          <cell r="J1951" t="str">
            <v>مورد_ شركة عالم القلعة للتجارة</v>
          </cell>
          <cell r="K1951">
            <v>0</v>
          </cell>
          <cell r="L1951">
            <v>0</v>
          </cell>
          <cell r="M1951">
            <v>34051.5</v>
          </cell>
          <cell r="N1951">
            <v>34051.5</v>
          </cell>
          <cell r="O1951">
            <v>0</v>
          </cell>
          <cell r="P1951">
            <v>0</v>
          </cell>
          <cell r="Q1951">
            <v>0</v>
          </cell>
        </row>
        <row r="1952">
          <cell r="B1952">
            <v>2010101241</v>
          </cell>
          <cell r="C1952" t="str">
            <v>أنظمة</v>
          </cell>
          <cell r="D1952" t="str">
            <v>المركز المالي</v>
          </cell>
          <cell r="E1952" t="str">
            <v>إلتزامات متداولة</v>
          </cell>
          <cell r="F1952" t="str">
            <v>الذمم الدائنة التجارية</v>
          </cell>
          <cell r="G1952" t="str">
            <v>الموردين</v>
          </cell>
          <cell r="H1952">
            <v>0</v>
          </cell>
          <cell r="I1952" t="str">
            <v>إلتزامات متداولة</v>
          </cell>
          <cell r="J1952" t="str">
            <v>مورد_ SGB BAROOM LIMITED</v>
          </cell>
          <cell r="K1952">
            <v>0</v>
          </cell>
          <cell r="L1952">
            <v>0</v>
          </cell>
          <cell r="M1952">
            <v>14950</v>
          </cell>
          <cell r="N1952">
            <v>14950</v>
          </cell>
          <cell r="O1952">
            <v>0</v>
          </cell>
          <cell r="P1952">
            <v>0</v>
          </cell>
          <cell r="Q1952">
            <v>0</v>
          </cell>
        </row>
        <row r="1953">
          <cell r="B1953">
            <v>2010101242</v>
          </cell>
          <cell r="C1953" t="str">
            <v>أنظمة</v>
          </cell>
          <cell r="D1953" t="str">
            <v>المركز المالي</v>
          </cell>
          <cell r="E1953" t="str">
            <v>إلتزامات متداولة</v>
          </cell>
          <cell r="F1953" t="str">
            <v>الذمم الدائنة التجارية</v>
          </cell>
          <cell r="G1953" t="str">
            <v>الموردين</v>
          </cell>
          <cell r="H1953" t="str">
            <v>الموردين</v>
          </cell>
          <cell r="I1953" t="str">
            <v>إلتزامات متداولة</v>
          </cell>
          <cell r="J1953" t="str">
            <v>مورد_ شركة الحلول المطلقة للحديد</v>
          </cell>
          <cell r="K1953">
            <v>0</v>
          </cell>
          <cell r="L1953">
            <v>0</v>
          </cell>
          <cell r="M1953">
            <v>827428.42</v>
          </cell>
          <cell r="N1953">
            <v>864940.6</v>
          </cell>
          <cell r="O1953">
            <v>0</v>
          </cell>
          <cell r="P1953">
            <v>37512.179999999935</v>
          </cell>
          <cell r="Q1953">
            <v>-37512.179999999935</v>
          </cell>
        </row>
        <row r="1954">
          <cell r="B1954">
            <v>2010101243</v>
          </cell>
          <cell r="C1954" t="str">
            <v>أنظمة</v>
          </cell>
          <cell r="D1954" t="str">
            <v>المركز المالي</v>
          </cell>
          <cell r="E1954" t="str">
            <v>إلتزامات متداولة</v>
          </cell>
          <cell r="F1954" t="str">
            <v>الذمم الدائنة التجارية</v>
          </cell>
          <cell r="G1954" t="str">
            <v>الموردين</v>
          </cell>
          <cell r="H1954">
            <v>0</v>
          </cell>
          <cell r="I1954" t="str">
            <v>إلتزامات متداولة</v>
          </cell>
          <cell r="J1954" t="str">
            <v>مورد_ ATC SAUDI CO</v>
          </cell>
          <cell r="K1954">
            <v>0</v>
          </cell>
          <cell r="L1954">
            <v>0</v>
          </cell>
          <cell r="M1954">
            <v>122935</v>
          </cell>
          <cell r="N1954">
            <v>122934.99970000001</v>
          </cell>
          <cell r="O1954">
            <v>2.9999998514540493E-4</v>
          </cell>
          <cell r="P1954">
            <v>0</v>
          </cell>
          <cell r="Q1954">
            <v>2.9999998514540493E-4</v>
          </cell>
        </row>
        <row r="1955">
          <cell r="B1955">
            <v>2010101244</v>
          </cell>
          <cell r="C1955" t="str">
            <v>أنظمة</v>
          </cell>
          <cell r="D1955" t="str">
            <v>المركز المالي</v>
          </cell>
          <cell r="E1955" t="str">
            <v>إلتزامات متداولة</v>
          </cell>
          <cell r="F1955" t="str">
            <v>الذمم الدائنة التجارية</v>
          </cell>
          <cell r="G1955" t="str">
            <v>الموردين</v>
          </cell>
          <cell r="H1955">
            <v>0</v>
          </cell>
          <cell r="I1955" t="str">
            <v>إلتزامات متداولة</v>
          </cell>
          <cell r="J1955" t="str">
            <v>مورد_ مؤسسة قلعة الحاسوب التجارية</v>
          </cell>
          <cell r="K1955">
            <v>0</v>
          </cell>
          <cell r="L1955">
            <v>0</v>
          </cell>
          <cell r="M1955">
            <v>24960.75</v>
          </cell>
          <cell r="N1955">
            <v>24960.75</v>
          </cell>
          <cell r="O1955">
            <v>0</v>
          </cell>
          <cell r="P1955">
            <v>0</v>
          </cell>
          <cell r="Q1955">
            <v>0</v>
          </cell>
        </row>
        <row r="1956">
          <cell r="B1956">
            <v>2010101245</v>
          </cell>
          <cell r="C1956" t="str">
            <v>أنظمة</v>
          </cell>
          <cell r="D1956" t="str">
            <v>المركز المالي</v>
          </cell>
          <cell r="E1956" t="str">
            <v>إلتزامات متداولة</v>
          </cell>
          <cell r="F1956" t="str">
            <v>الذمم الدائنة التجارية</v>
          </cell>
          <cell r="G1956" t="str">
            <v>الموردين</v>
          </cell>
          <cell r="H1956">
            <v>0</v>
          </cell>
          <cell r="I1956" t="str">
            <v>إلتزامات متداولة</v>
          </cell>
          <cell r="J1956" t="str">
            <v>مورد_ شركة ديماس للتجارة والمقاولات</v>
          </cell>
          <cell r="K1956">
            <v>0</v>
          </cell>
          <cell r="L1956">
            <v>0</v>
          </cell>
          <cell r="M1956">
            <v>2415</v>
          </cell>
          <cell r="N1956">
            <v>2415</v>
          </cell>
          <cell r="O1956">
            <v>0</v>
          </cell>
          <cell r="P1956">
            <v>0</v>
          </cell>
          <cell r="Q1956">
            <v>0</v>
          </cell>
        </row>
        <row r="1957">
          <cell r="B1957">
            <v>2010101246</v>
          </cell>
          <cell r="C1957" t="str">
            <v>أنظمة</v>
          </cell>
          <cell r="D1957" t="str">
            <v>المركز المالي</v>
          </cell>
          <cell r="E1957" t="str">
            <v>إلتزامات متداولة</v>
          </cell>
          <cell r="F1957" t="str">
            <v>الذمم الدائنة التجارية</v>
          </cell>
          <cell r="G1957" t="str">
            <v>الموردين</v>
          </cell>
          <cell r="H1957">
            <v>0</v>
          </cell>
          <cell r="I1957" t="str">
            <v>إلتزامات متداولة</v>
          </cell>
          <cell r="J1957" t="str">
            <v>مورد_ MASTER BUILDERS SOLUTIONS</v>
          </cell>
          <cell r="K1957">
            <v>0</v>
          </cell>
          <cell r="L1957">
            <v>0</v>
          </cell>
          <cell r="M1957">
            <v>23000</v>
          </cell>
          <cell r="N1957">
            <v>23000</v>
          </cell>
          <cell r="O1957">
            <v>0</v>
          </cell>
          <cell r="P1957">
            <v>0</v>
          </cell>
          <cell r="Q1957">
            <v>0</v>
          </cell>
        </row>
        <row r="1958">
          <cell r="B1958">
            <v>2010101247</v>
          </cell>
          <cell r="C1958" t="str">
            <v>أنظمة</v>
          </cell>
          <cell r="D1958" t="str">
            <v>المركز المالي</v>
          </cell>
          <cell r="E1958" t="str">
            <v>إلتزامات متداولة</v>
          </cell>
          <cell r="F1958" t="str">
            <v>الذمم الدائنة التجارية</v>
          </cell>
          <cell r="G1958" t="str">
            <v>الموردين</v>
          </cell>
          <cell r="H1958" t="str">
            <v>الموردين</v>
          </cell>
          <cell r="I1958" t="str">
            <v>إلتزامات متداولة</v>
          </cell>
          <cell r="J1958" t="str">
            <v>مورد_ شركة ماب الاتحاد للتجارة والمقاولات</v>
          </cell>
          <cell r="K1958">
            <v>0</v>
          </cell>
          <cell r="L1958">
            <v>0</v>
          </cell>
          <cell r="M1958">
            <v>220000</v>
          </cell>
          <cell r="N1958">
            <v>396289.42</v>
          </cell>
          <cell r="O1958">
            <v>0</v>
          </cell>
          <cell r="P1958">
            <v>176289.41999999998</v>
          </cell>
          <cell r="Q1958">
            <v>-176289.41999999998</v>
          </cell>
        </row>
        <row r="1959">
          <cell r="B1959">
            <v>2010101248</v>
          </cell>
          <cell r="C1959" t="str">
            <v>أنظمة</v>
          </cell>
          <cell r="D1959" t="str">
            <v>المركز المالي</v>
          </cell>
          <cell r="E1959" t="str">
            <v>إلتزامات متداولة</v>
          </cell>
          <cell r="F1959" t="str">
            <v>الذمم الدائنة التجارية</v>
          </cell>
          <cell r="G1959" t="str">
            <v>الموردين</v>
          </cell>
          <cell r="H1959" t="str">
            <v>الموردين</v>
          </cell>
          <cell r="I1959" t="str">
            <v>إلتزامات متداولة</v>
          </cell>
          <cell r="J1959" t="str">
            <v>مورد_ شركة اسا ابلوى لانظمة المداخل السعودية ASSA ABLOY</v>
          </cell>
          <cell r="K1959">
            <v>0</v>
          </cell>
          <cell r="L1959">
            <v>0</v>
          </cell>
          <cell r="M1959">
            <v>130000</v>
          </cell>
          <cell r="N1959">
            <v>299000</v>
          </cell>
          <cell r="O1959">
            <v>0</v>
          </cell>
          <cell r="P1959">
            <v>169000</v>
          </cell>
          <cell r="Q1959">
            <v>-169000</v>
          </cell>
        </row>
        <row r="1960">
          <cell r="B1960">
            <v>2010101249</v>
          </cell>
          <cell r="C1960" t="str">
            <v>أنظمة</v>
          </cell>
          <cell r="D1960" t="str">
            <v>المركز المالي</v>
          </cell>
          <cell r="E1960" t="str">
            <v>أصول متداولة</v>
          </cell>
          <cell r="F1960" t="str">
            <v>مصاريف مقدمة وأرصدة مدينة أخرى (بالصافي)</v>
          </cell>
          <cell r="G1960" t="str">
            <v>موردون - دفعات مقدمة</v>
          </cell>
          <cell r="H1960" t="str">
            <v>شركة محترف التقنية</v>
          </cell>
          <cell r="I1960" t="str">
            <v>أصول متداولة</v>
          </cell>
          <cell r="J1960" t="str">
            <v>مورد_ شركة محترف التقنية الاحدث لتقنية المعلومات</v>
          </cell>
          <cell r="K1960">
            <v>0</v>
          </cell>
          <cell r="L1960">
            <v>0</v>
          </cell>
          <cell r="M1960">
            <v>1242</v>
          </cell>
          <cell r="N1960">
            <v>0</v>
          </cell>
          <cell r="O1960">
            <v>1242</v>
          </cell>
          <cell r="P1960">
            <v>0</v>
          </cell>
          <cell r="Q1960">
            <v>1242</v>
          </cell>
        </row>
        <row r="1961">
          <cell r="B1961">
            <v>2010101250</v>
          </cell>
          <cell r="C1961" t="str">
            <v>أنظمة</v>
          </cell>
          <cell r="D1961" t="str">
            <v>المركز المالي</v>
          </cell>
          <cell r="E1961" t="str">
            <v>إلتزامات متداولة</v>
          </cell>
          <cell r="F1961" t="str">
            <v>الذمم الدائنة التجارية</v>
          </cell>
          <cell r="G1961" t="str">
            <v>الموردين</v>
          </cell>
          <cell r="H1961">
            <v>0</v>
          </cell>
          <cell r="I1961" t="str">
            <v>إلتزامات متداولة</v>
          </cell>
          <cell r="J1961" t="str">
            <v>مورد_ رضا شركة تجارة وتطوير المعدات والالاتREDA</v>
          </cell>
          <cell r="K1961">
            <v>0</v>
          </cell>
          <cell r="L1961">
            <v>0</v>
          </cell>
          <cell r="M1961">
            <v>9487.5</v>
          </cell>
          <cell r="N1961">
            <v>9487.5</v>
          </cell>
          <cell r="O1961">
            <v>0</v>
          </cell>
          <cell r="P1961">
            <v>0</v>
          </cell>
          <cell r="Q1961">
            <v>0</v>
          </cell>
        </row>
        <row r="1962">
          <cell r="B1962">
            <v>2010101251</v>
          </cell>
          <cell r="C1962" t="str">
            <v>أنظمة</v>
          </cell>
          <cell r="D1962" t="str">
            <v>المركز المالي</v>
          </cell>
          <cell r="E1962" t="str">
            <v>أصول متداولة</v>
          </cell>
          <cell r="F1962" t="str">
            <v>مصاريف مقدمة وأرصدة مدينة أخرى (بالصافي)</v>
          </cell>
          <cell r="G1962" t="str">
            <v>موردون - دفعات مقدمة</v>
          </cell>
          <cell r="H1962" t="str">
            <v>UNITED STEEL INDUSTRIES</v>
          </cell>
          <cell r="I1962" t="str">
            <v>أصول متداولة</v>
          </cell>
          <cell r="J1962" t="str">
            <v>مورد_ UNITED STEEL INDUSTRIES</v>
          </cell>
          <cell r="K1962">
            <v>0</v>
          </cell>
          <cell r="L1962">
            <v>0</v>
          </cell>
          <cell r="M1962">
            <v>47840</v>
          </cell>
          <cell r="N1962">
            <v>37547.5</v>
          </cell>
          <cell r="O1962">
            <v>10292.5</v>
          </cell>
          <cell r="P1962">
            <v>0</v>
          </cell>
          <cell r="Q1962">
            <v>10292.5</v>
          </cell>
        </row>
        <row r="1963">
          <cell r="B1963">
            <v>2010101252</v>
          </cell>
          <cell r="C1963" t="str">
            <v>أنظمة</v>
          </cell>
          <cell r="D1963" t="str">
            <v>المركز المالي</v>
          </cell>
          <cell r="E1963" t="str">
            <v>إلتزامات متداولة</v>
          </cell>
          <cell r="F1963" t="str">
            <v>الذمم الدائنة التجارية</v>
          </cell>
          <cell r="G1963" t="str">
            <v>الموردين</v>
          </cell>
          <cell r="H1963">
            <v>0</v>
          </cell>
          <cell r="I1963" t="str">
            <v>إلتزامات متداولة</v>
          </cell>
          <cell r="J1963" t="str">
            <v>مورد_ شركة الشرق الاوسط الحديث المحدودة</v>
          </cell>
          <cell r="K1963">
            <v>0</v>
          </cell>
          <cell r="L1963">
            <v>0</v>
          </cell>
          <cell r="M1963">
            <v>31573.25</v>
          </cell>
          <cell r="N1963">
            <v>31573.25</v>
          </cell>
          <cell r="O1963">
            <v>0</v>
          </cell>
          <cell r="P1963">
            <v>0</v>
          </cell>
          <cell r="Q1963">
            <v>0</v>
          </cell>
        </row>
        <row r="1964">
          <cell r="B1964">
            <v>2010101253</v>
          </cell>
          <cell r="C1964" t="str">
            <v>أنظمة</v>
          </cell>
          <cell r="D1964" t="str">
            <v>المركز المالي</v>
          </cell>
          <cell r="E1964" t="str">
            <v>إلتزامات متداولة</v>
          </cell>
          <cell r="F1964" t="str">
            <v>الذمم الدائنة التجارية</v>
          </cell>
          <cell r="G1964" t="str">
            <v>الموردين</v>
          </cell>
          <cell r="H1964">
            <v>0</v>
          </cell>
          <cell r="I1964" t="str">
            <v>إلتزامات متداولة</v>
          </cell>
          <cell r="J1964" t="str">
            <v>مورد_ شركة برج الحضارة للتجارة</v>
          </cell>
          <cell r="K1964">
            <v>0</v>
          </cell>
          <cell r="L1964">
            <v>0</v>
          </cell>
          <cell r="M1964">
            <v>57670</v>
          </cell>
          <cell r="N1964">
            <v>57670.002489999999</v>
          </cell>
          <cell r="O1964">
            <v>0</v>
          </cell>
          <cell r="P1964">
            <v>2.4899999989429489E-3</v>
          </cell>
          <cell r="Q1964">
            <v>-2.4899999989429489E-3</v>
          </cell>
        </row>
        <row r="1965">
          <cell r="B1965">
            <v>2010101254</v>
          </cell>
          <cell r="C1965" t="str">
            <v>أنظمة</v>
          </cell>
          <cell r="D1965" t="str">
            <v>المركز المالي</v>
          </cell>
          <cell r="E1965" t="str">
            <v>إلتزامات متداولة</v>
          </cell>
          <cell r="F1965" t="str">
            <v>الذمم الدائنة التجارية</v>
          </cell>
          <cell r="G1965" t="str">
            <v>الموردين</v>
          </cell>
          <cell r="H1965" t="str">
            <v>الموردين</v>
          </cell>
          <cell r="I1965" t="str">
            <v>إلتزامات متداولة</v>
          </cell>
          <cell r="J1965" t="str">
            <v>مورد_ مؤسسة عبدالله غازى العطاس للتجارة</v>
          </cell>
          <cell r="K1965">
            <v>0</v>
          </cell>
          <cell r="L1965">
            <v>0</v>
          </cell>
          <cell r="M1965">
            <v>69976.25</v>
          </cell>
          <cell r="N1965">
            <v>86589.6</v>
          </cell>
          <cell r="O1965">
            <v>0</v>
          </cell>
          <cell r="P1965">
            <v>16613.350000000006</v>
          </cell>
          <cell r="Q1965">
            <v>-16613.350000000006</v>
          </cell>
        </row>
        <row r="1966">
          <cell r="B1966">
            <v>2010101255</v>
          </cell>
          <cell r="C1966" t="str">
            <v>أنظمة</v>
          </cell>
          <cell r="D1966" t="str">
            <v>المركز المالي</v>
          </cell>
          <cell r="E1966" t="str">
            <v>إلتزامات متداولة</v>
          </cell>
          <cell r="F1966" t="str">
            <v>الذمم الدائنة التجارية</v>
          </cell>
          <cell r="G1966" t="str">
            <v>الموردين</v>
          </cell>
          <cell r="H1966" t="str">
            <v>الموردين</v>
          </cell>
          <cell r="I1966" t="str">
            <v>إلتزامات متداولة</v>
          </cell>
          <cell r="J1966" t="str">
            <v>مورد_ شركة المنشار الماسى للصناعة</v>
          </cell>
          <cell r="K1966">
            <v>0</v>
          </cell>
          <cell r="L1966">
            <v>0</v>
          </cell>
          <cell r="M1966">
            <v>45000</v>
          </cell>
          <cell r="N1966">
            <v>62562.880000000005</v>
          </cell>
          <cell r="O1966">
            <v>0</v>
          </cell>
          <cell r="P1966">
            <v>17562.880000000005</v>
          </cell>
          <cell r="Q1966">
            <v>-17562.880000000005</v>
          </cell>
        </row>
        <row r="1967">
          <cell r="B1967">
            <v>2010101256</v>
          </cell>
          <cell r="C1967" t="str">
            <v>أنظمة</v>
          </cell>
          <cell r="D1967" t="str">
            <v>المركز المالي</v>
          </cell>
          <cell r="E1967" t="str">
            <v>إلتزامات متداولة</v>
          </cell>
          <cell r="F1967" t="str">
            <v>الذمم الدائنة التجارية</v>
          </cell>
          <cell r="G1967" t="str">
            <v>الموردين</v>
          </cell>
          <cell r="H1967" t="str">
            <v>الموردين</v>
          </cell>
          <cell r="I1967" t="str">
            <v>إلتزامات متداولة</v>
          </cell>
          <cell r="J1967" t="str">
            <v>مورد_ شركة ضمن البناء للمقاولات العامة</v>
          </cell>
          <cell r="K1967">
            <v>0</v>
          </cell>
          <cell r="L1967">
            <v>0</v>
          </cell>
          <cell r="M1967">
            <v>959867.5</v>
          </cell>
          <cell r="N1967">
            <v>1125475.06</v>
          </cell>
          <cell r="O1967">
            <v>0</v>
          </cell>
          <cell r="P1967">
            <v>165607.56000000006</v>
          </cell>
          <cell r="Q1967">
            <v>-165607.56000000006</v>
          </cell>
        </row>
        <row r="1968">
          <cell r="B1968">
            <v>2010101257</v>
          </cell>
          <cell r="C1968" t="str">
            <v>أنظمة</v>
          </cell>
          <cell r="D1968" t="str">
            <v>المركز المالي</v>
          </cell>
          <cell r="E1968" t="str">
            <v>إلتزامات متداولة</v>
          </cell>
          <cell r="F1968" t="str">
            <v>الذمم الدائنة التجارية</v>
          </cell>
          <cell r="G1968" t="str">
            <v>الموردين</v>
          </cell>
          <cell r="H1968" t="str">
            <v>الموردين</v>
          </cell>
          <cell r="I1968" t="str">
            <v>إلتزامات متداولة</v>
          </cell>
          <cell r="J1968" t="str">
            <v>مورد_ SMART ACCESS SOLUTIONS COMPANY LTD.CO - دورما</v>
          </cell>
          <cell r="K1968">
            <v>0</v>
          </cell>
          <cell r="L1968">
            <v>0</v>
          </cell>
          <cell r="M1968">
            <v>1247590.33</v>
          </cell>
          <cell r="N1968">
            <v>1970916.4160200001</v>
          </cell>
          <cell r="O1968">
            <v>0</v>
          </cell>
          <cell r="P1968">
            <v>723326.08602000005</v>
          </cell>
          <cell r="Q1968">
            <v>-723326.08602000005</v>
          </cell>
        </row>
        <row r="1969">
          <cell r="B1969">
            <v>2010101258</v>
          </cell>
          <cell r="C1969" t="str">
            <v>أنظمة</v>
          </cell>
          <cell r="D1969" t="str">
            <v>المركز المالي</v>
          </cell>
          <cell r="E1969" t="str">
            <v>إلتزامات متداولة</v>
          </cell>
          <cell r="F1969" t="str">
            <v>الذمم الدائنة التجارية</v>
          </cell>
          <cell r="G1969" t="str">
            <v>الموردين</v>
          </cell>
          <cell r="H1969">
            <v>0</v>
          </cell>
          <cell r="I1969" t="str">
            <v>إلتزامات متداولة</v>
          </cell>
          <cell r="J1969" t="str">
            <v>مورد_ مؤسسة مهمات الاركان للتجارة</v>
          </cell>
          <cell r="K1969">
            <v>0</v>
          </cell>
          <cell r="L1969">
            <v>0</v>
          </cell>
          <cell r="M1969">
            <v>21068</v>
          </cell>
          <cell r="N1969">
            <v>21068</v>
          </cell>
          <cell r="O1969">
            <v>0</v>
          </cell>
          <cell r="P1969">
            <v>0</v>
          </cell>
          <cell r="Q1969">
            <v>0</v>
          </cell>
        </row>
        <row r="1970">
          <cell r="B1970">
            <v>2010101259</v>
          </cell>
          <cell r="C1970" t="str">
            <v>أنظمة</v>
          </cell>
          <cell r="D1970" t="str">
            <v>المركز المالي</v>
          </cell>
          <cell r="E1970" t="str">
            <v>أصول متداولة</v>
          </cell>
          <cell r="F1970" t="str">
            <v>مصاريف مقدمة وأرصدة مدينة أخرى (بالصافي)</v>
          </cell>
          <cell r="G1970" t="str">
            <v>موردون - دفعات مقدمة</v>
          </cell>
          <cell r="H1970" t="str">
            <v>نظم المعمار</v>
          </cell>
          <cell r="I1970" t="str">
            <v>أصول متداولة</v>
          </cell>
          <cell r="J1970" t="str">
            <v>مورد_ نظم المعمار</v>
          </cell>
          <cell r="K1970">
            <v>0</v>
          </cell>
          <cell r="L1970">
            <v>0</v>
          </cell>
          <cell r="M1970">
            <v>261664</v>
          </cell>
          <cell r="N1970">
            <v>0</v>
          </cell>
          <cell r="O1970">
            <v>261664</v>
          </cell>
          <cell r="P1970">
            <v>0</v>
          </cell>
          <cell r="Q1970">
            <v>261664</v>
          </cell>
        </row>
        <row r="1971">
          <cell r="B1971">
            <v>2010101260</v>
          </cell>
          <cell r="C1971" t="str">
            <v>أنظمة</v>
          </cell>
          <cell r="D1971" t="str">
            <v>المركز المالي</v>
          </cell>
          <cell r="E1971" t="str">
            <v>إلتزامات متداولة</v>
          </cell>
          <cell r="F1971" t="str">
            <v>الذمم الدائنة التجارية</v>
          </cell>
          <cell r="G1971" t="str">
            <v>الموردين</v>
          </cell>
          <cell r="H1971">
            <v>0</v>
          </cell>
          <cell r="I1971" t="str">
            <v>إلتزامات متداولة</v>
          </cell>
          <cell r="J1971" t="str">
            <v>مورد_ شركة فيزيكو السعودية للتجارة المحدودة</v>
          </cell>
          <cell r="K1971">
            <v>0</v>
          </cell>
          <cell r="L1971">
            <v>0</v>
          </cell>
          <cell r="M1971">
            <v>21260</v>
          </cell>
          <cell r="N1971">
            <v>21260</v>
          </cell>
          <cell r="O1971">
            <v>0</v>
          </cell>
          <cell r="P1971">
            <v>0</v>
          </cell>
          <cell r="Q1971">
            <v>0</v>
          </cell>
        </row>
        <row r="1972">
          <cell r="B1972">
            <v>2010101261</v>
          </cell>
          <cell r="C1972" t="str">
            <v>أنظمة</v>
          </cell>
          <cell r="D1972" t="str">
            <v>المركز المالي</v>
          </cell>
          <cell r="E1972" t="str">
            <v>أصول متداولة</v>
          </cell>
          <cell r="F1972" t="str">
            <v>مصاريف مقدمة وأرصدة مدينة أخرى (بالصافي)</v>
          </cell>
          <cell r="G1972" t="str">
            <v>موردون - دفعات مقدمة</v>
          </cell>
          <cell r="H1972" t="str">
            <v>مؤسسة بتلة</v>
          </cell>
          <cell r="I1972" t="str">
            <v>أصول متداولة</v>
          </cell>
          <cell r="J1972" t="str">
            <v>مورد_ مؤسسة بتلة محمد على البراهيم التجارية</v>
          </cell>
          <cell r="K1972">
            <v>0</v>
          </cell>
          <cell r="L1972">
            <v>0</v>
          </cell>
          <cell r="M1972">
            <v>2139</v>
          </cell>
          <cell r="N1972">
            <v>1069.5</v>
          </cell>
          <cell r="O1972">
            <v>1069.5</v>
          </cell>
          <cell r="P1972">
            <v>0</v>
          </cell>
          <cell r="Q1972">
            <v>1069.5</v>
          </cell>
        </row>
        <row r="1973">
          <cell r="B1973">
            <v>2010101262</v>
          </cell>
          <cell r="C1973" t="str">
            <v>أنظمة</v>
          </cell>
          <cell r="D1973" t="str">
            <v>المركز المالي</v>
          </cell>
          <cell r="E1973" t="str">
            <v>إلتزامات متداولة</v>
          </cell>
          <cell r="F1973" t="str">
            <v>الذمم الدائنة التجارية</v>
          </cell>
          <cell r="G1973" t="str">
            <v>الموردين</v>
          </cell>
          <cell r="H1973">
            <v>0</v>
          </cell>
          <cell r="I1973" t="str">
            <v>إلتزامات متداولة</v>
          </cell>
          <cell r="J1973" t="str">
            <v>مورد_شركة أنظمة المستقبل الحديث للمقاولات_رخام</v>
          </cell>
          <cell r="K1973">
            <v>0</v>
          </cell>
          <cell r="L1973">
            <v>0</v>
          </cell>
          <cell r="M1973">
            <v>769481.59</v>
          </cell>
          <cell r="N1973">
            <v>769481.59</v>
          </cell>
          <cell r="O1973">
            <v>0</v>
          </cell>
          <cell r="P1973">
            <v>0</v>
          </cell>
          <cell r="Q1973">
            <v>0</v>
          </cell>
        </row>
        <row r="1974">
          <cell r="B1974">
            <v>2010101263</v>
          </cell>
          <cell r="C1974" t="str">
            <v>أنظمة</v>
          </cell>
          <cell r="D1974" t="str">
            <v>المركز المالي</v>
          </cell>
          <cell r="E1974" t="str">
            <v>إلتزامات متداولة</v>
          </cell>
          <cell r="F1974" t="str">
            <v>الذمم الدائنة التجارية</v>
          </cell>
          <cell r="G1974" t="str">
            <v>الموردين</v>
          </cell>
          <cell r="H1974">
            <v>0</v>
          </cell>
          <cell r="I1974" t="str">
            <v>إلتزامات متداولة</v>
          </cell>
          <cell r="J1974" t="str">
            <v>مورد_شركة مركل للصناعة</v>
          </cell>
          <cell r="K1974">
            <v>0</v>
          </cell>
          <cell r="L1974">
            <v>0</v>
          </cell>
          <cell r="M1974">
            <v>15821.7</v>
          </cell>
          <cell r="N1974">
            <v>15821.7</v>
          </cell>
          <cell r="O1974">
            <v>0</v>
          </cell>
          <cell r="P1974">
            <v>0</v>
          </cell>
          <cell r="Q1974">
            <v>0</v>
          </cell>
        </row>
        <row r="1975">
          <cell r="B1975">
            <v>2010101264</v>
          </cell>
          <cell r="C1975" t="str">
            <v>أنظمة</v>
          </cell>
          <cell r="D1975" t="str">
            <v>المركز المالي</v>
          </cell>
          <cell r="E1975" t="str">
            <v>إلتزامات متداولة</v>
          </cell>
          <cell r="F1975" t="str">
            <v>الذمم الدائنة التجارية</v>
          </cell>
          <cell r="G1975" t="str">
            <v>الموردين</v>
          </cell>
          <cell r="H1975">
            <v>0</v>
          </cell>
          <cell r="I1975" t="str">
            <v>إلتزامات متداولة</v>
          </cell>
          <cell r="J1975" t="str">
            <v>مورد_شركة مصنع العاشور لحوامل الكابلات</v>
          </cell>
          <cell r="K1975">
            <v>0</v>
          </cell>
          <cell r="L1975">
            <v>0</v>
          </cell>
          <cell r="M1975">
            <v>29946</v>
          </cell>
          <cell r="N1975">
            <v>29946</v>
          </cell>
          <cell r="O1975">
            <v>0</v>
          </cell>
          <cell r="P1975">
            <v>0</v>
          </cell>
          <cell r="Q1975">
            <v>0</v>
          </cell>
        </row>
        <row r="1976">
          <cell r="B1976">
            <v>2010101265</v>
          </cell>
          <cell r="C1976" t="str">
            <v>أنظمة</v>
          </cell>
          <cell r="D1976" t="str">
            <v>المركز المالي</v>
          </cell>
          <cell r="E1976" t="str">
            <v>أصول متداولة</v>
          </cell>
          <cell r="F1976" t="str">
            <v>مصاريف مقدمة وأرصدة مدينة أخرى (بالصافي)</v>
          </cell>
          <cell r="G1976" t="str">
            <v>موردون - دفعات مقدمة</v>
          </cell>
          <cell r="H1976" t="str">
            <v>مؤسسة حسان سالم</v>
          </cell>
          <cell r="I1976" t="str">
            <v>أصول متداولة</v>
          </cell>
          <cell r="J1976" t="str">
            <v>مورد _مؤسسة حسان سالم ابراهيم السالم للتجارة رخام</v>
          </cell>
          <cell r="K1976">
            <v>0</v>
          </cell>
          <cell r="L1976">
            <v>0</v>
          </cell>
          <cell r="M1976">
            <v>102064</v>
          </cell>
          <cell r="N1976">
            <v>0</v>
          </cell>
          <cell r="O1976">
            <v>102064</v>
          </cell>
          <cell r="P1976">
            <v>0</v>
          </cell>
          <cell r="Q1976">
            <v>102064</v>
          </cell>
        </row>
        <row r="1977">
          <cell r="B1977">
            <v>2010101266</v>
          </cell>
          <cell r="C1977" t="str">
            <v>أنظمة</v>
          </cell>
          <cell r="D1977" t="str">
            <v>المركز المالي</v>
          </cell>
          <cell r="E1977" t="str">
            <v>أصول متداولة</v>
          </cell>
          <cell r="F1977" t="str">
            <v>مصاريف مقدمة وأرصدة مدينة أخرى (بالصافي)</v>
          </cell>
          <cell r="G1977" t="str">
            <v>موردون - دفعات مقدمة</v>
          </cell>
          <cell r="H1977" t="str">
            <v>مؤسسة نيلوفر</v>
          </cell>
          <cell r="I1977" t="str">
            <v>أصول متداولة</v>
          </cell>
          <cell r="J1977" t="str">
            <v>مورد_مؤسسة نيلوفر السكة للسراميك</v>
          </cell>
          <cell r="K1977">
            <v>0</v>
          </cell>
          <cell r="L1977">
            <v>0</v>
          </cell>
          <cell r="M1977">
            <v>128174</v>
          </cell>
          <cell r="N1977">
            <v>0</v>
          </cell>
          <cell r="O1977">
            <v>128174</v>
          </cell>
          <cell r="P1977">
            <v>0</v>
          </cell>
          <cell r="Q1977">
            <v>128174</v>
          </cell>
        </row>
        <row r="1978">
          <cell r="B1978">
            <v>2010101267</v>
          </cell>
          <cell r="C1978" t="str">
            <v>أنظمة</v>
          </cell>
          <cell r="D1978" t="str">
            <v>المركز المالي</v>
          </cell>
          <cell r="E1978" t="str">
            <v>إلتزامات متداولة</v>
          </cell>
          <cell r="F1978" t="str">
            <v>الذمم الدائنة التجارية</v>
          </cell>
          <cell r="G1978" t="str">
            <v>الموردين</v>
          </cell>
          <cell r="H1978">
            <v>0</v>
          </cell>
          <cell r="I1978" t="str">
            <v>إلتزامات متداولة</v>
          </cell>
          <cell r="J1978" t="str">
            <v>مورد_ مؤسسة منصات البداية التجاريه</v>
          </cell>
          <cell r="K1978">
            <v>0</v>
          </cell>
          <cell r="L1978">
            <v>0</v>
          </cell>
          <cell r="M1978">
            <v>104650</v>
          </cell>
          <cell r="N1978">
            <v>104650</v>
          </cell>
          <cell r="O1978">
            <v>0</v>
          </cell>
          <cell r="P1978">
            <v>0</v>
          </cell>
          <cell r="Q1978">
            <v>0</v>
          </cell>
        </row>
        <row r="1979">
          <cell r="B1979">
            <v>2010101268</v>
          </cell>
          <cell r="C1979" t="str">
            <v>أنظمة</v>
          </cell>
          <cell r="D1979" t="str">
            <v>المركز المالي</v>
          </cell>
          <cell r="E1979" t="str">
            <v>إلتزامات متداولة</v>
          </cell>
          <cell r="F1979" t="str">
            <v>الذمم الدائنة التجارية</v>
          </cell>
          <cell r="G1979" t="str">
            <v>الموردين</v>
          </cell>
          <cell r="H1979">
            <v>0</v>
          </cell>
          <cell r="I1979" t="str">
            <v>إلتزامات متداولة</v>
          </cell>
          <cell r="J1979" t="str">
            <v>مورد_ مؤسسة اعمار المغارات للمقاولات</v>
          </cell>
          <cell r="K1979">
            <v>0</v>
          </cell>
          <cell r="L1979">
            <v>0</v>
          </cell>
          <cell r="M1979">
            <v>20125</v>
          </cell>
          <cell r="N1979">
            <v>20125</v>
          </cell>
          <cell r="O1979">
            <v>0</v>
          </cell>
          <cell r="P1979">
            <v>0</v>
          </cell>
          <cell r="Q1979">
            <v>0</v>
          </cell>
        </row>
        <row r="1980">
          <cell r="B1980">
            <v>2010101269</v>
          </cell>
          <cell r="C1980" t="str">
            <v>أنظمة</v>
          </cell>
          <cell r="D1980" t="str">
            <v>المركز المالي</v>
          </cell>
          <cell r="E1980" t="str">
            <v>إلتزامات متداولة</v>
          </cell>
          <cell r="F1980" t="str">
            <v>الذمم الدائنة التجارية</v>
          </cell>
          <cell r="G1980" t="str">
            <v>الموردين</v>
          </cell>
          <cell r="H1980">
            <v>0</v>
          </cell>
          <cell r="I1980" t="str">
            <v>إلتزامات متداولة</v>
          </cell>
          <cell r="J1980" t="str">
            <v>مورد_ شركة رواد الزمن التجارية</v>
          </cell>
          <cell r="K1980">
            <v>0</v>
          </cell>
          <cell r="L1980">
            <v>0</v>
          </cell>
          <cell r="M1980">
            <v>32039</v>
          </cell>
          <cell r="N1980">
            <v>32039</v>
          </cell>
          <cell r="O1980">
            <v>0</v>
          </cell>
          <cell r="P1980">
            <v>0</v>
          </cell>
          <cell r="Q1980">
            <v>0</v>
          </cell>
        </row>
        <row r="1981">
          <cell r="B1981">
            <v>2010101270</v>
          </cell>
          <cell r="C1981" t="str">
            <v>أنظمة</v>
          </cell>
          <cell r="D1981" t="str">
            <v>المركز المالي</v>
          </cell>
          <cell r="E1981" t="str">
            <v>إلتزامات متداولة</v>
          </cell>
          <cell r="F1981" t="str">
            <v>الذمم الدائنة التجارية</v>
          </cell>
          <cell r="G1981" t="str">
            <v>الموردين</v>
          </cell>
          <cell r="H1981">
            <v>0</v>
          </cell>
          <cell r="I1981" t="str">
            <v>إلتزامات متداولة</v>
          </cell>
          <cell r="J1981" t="str">
            <v>مورد_ FOSAM COMPANY LIMITED</v>
          </cell>
          <cell r="K1981">
            <v>0</v>
          </cell>
          <cell r="L1981">
            <v>0</v>
          </cell>
          <cell r="M1981">
            <v>2012.5</v>
          </cell>
          <cell r="N1981">
            <v>2012.5</v>
          </cell>
          <cell r="O1981">
            <v>0</v>
          </cell>
          <cell r="P1981">
            <v>0</v>
          </cell>
          <cell r="Q1981">
            <v>0</v>
          </cell>
        </row>
        <row r="1982">
          <cell r="B1982">
            <v>2010101271</v>
          </cell>
          <cell r="C1982" t="str">
            <v>أنظمة</v>
          </cell>
          <cell r="D1982" t="str">
            <v>المركز المالي</v>
          </cell>
          <cell r="E1982" t="str">
            <v>إلتزامات متداولة</v>
          </cell>
          <cell r="F1982" t="str">
            <v>الذمم الدائنة التجارية</v>
          </cell>
          <cell r="G1982" t="str">
            <v>الموردين</v>
          </cell>
          <cell r="H1982">
            <v>0</v>
          </cell>
          <cell r="I1982" t="str">
            <v>إلتزامات متداولة</v>
          </cell>
          <cell r="J1982" t="str">
            <v>مورد_ محل شيهانة محمد حبيب محمد يوسف</v>
          </cell>
          <cell r="K1982">
            <v>0</v>
          </cell>
          <cell r="L1982">
            <v>0</v>
          </cell>
          <cell r="M1982">
            <v>34319.449999999997</v>
          </cell>
          <cell r="N1982">
            <v>34319.449999999997</v>
          </cell>
          <cell r="O1982">
            <v>0</v>
          </cell>
          <cell r="P1982">
            <v>0</v>
          </cell>
          <cell r="Q1982">
            <v>0</v>
          </cell>
        </row>
        <row r="1983">
          <cell r="B1983">
            <v>2010101272</v>
          </cell>
          <cell r="C1983" t="str">
            <v>أنظمة</v>
          </cell>
          <cell r="D1983" t="str">
            <v>المركز المالي</v>
          </cell>
          <cell r="E1983" t="str">
            <v>أصول متداولة</v>
          </cell>
          <cell r="F1983" t="str">
            <v>مصاريف مقدمة وأرصدة مدينة أخرى (بالصافي)</v>
          </cell>
          <cell r="G1983" t="str">
            <v>موردون - دفعات مقدمة</v>
          </cell>
          <cell r="H1983" t="str">
            <v>شركة تجار مواد البناء</v>
          </cell>
          <cell r="I1983" t="str">
            <v>أصول متداولة</v>
          </cell>
          <cell r="J1983" t="str">
            <v>مورد _ شركة تجار مواد البناء العالمية المحدودة</v>
          </cell>
          <cell r="K1983">
            <v>0</v>
          </cell>
          <cell r="L1983">
            <v>0</v>
          </cell>
          <cell r="M1983">
            <v>633677.6</v>
          </cell>
          <cell r="N1983">
            <v>0</v>
          </cell>
          <cell r="O1983">
            <v>633677.6</v>
          </cell>
          <cell r="P1983">
            <v>0</v>
          </cell>
          <cell r="Q1983">
            <v>633677.6</v>
          </cell>
        </row>
        <row r="1984">
          <cell r="B1984">
            <v>2010101273</v>
          </cell>
          <cell r="C1984" t="str">
            <v>أنظمة</v>
          </cell>
          <cell r="D1984" t="str">
            <v>المركز المالي</v>
          </cell>
          <cell r="E1984" t="str">
            <v>إلتزامات متداولة</v>
          </cell>
          <cell r="F1984" t="str">
            <v>الذمم الدائنة التجارية</v>
          </cell>
          <cell r="G1984" t="str">
            <v>الموردين</v>
          </cell>
          <cell r="H1984" t="str">
            <v>الموردين</v>
          </cell>
          <cell r="I1984" t="str">
            <v>إلتزامات متداولة</v>
          </cell>
          <cell r="J1984" t="str">
            <v>مورد_ المصنع السعودى للسقالات المعدنية</v>
          </cell>
          <cell r="K1984">
            <v>0</v>
          </cell>
          <cell r="L1984">
            <v>0</v>
          </cell>
          <cell r="M1984">
            <v>19550</v>
          </cell>
          <cell r="N1984">
            <v>23230</v>
          </cell>
          <cell r="O1984">
            <v>0</v>
          </cell>
          <cell r="P1984">
            <v>3680</v>
          </cell>
          <cell r="Q1984">
            <v>-3680</v>
          </cell>
        </row>
        <row r="1985">
          <cell r="B1985">
            <v>2010101274</v>
          </cell>
          <cell r="C1985" t="str">
            <v>أنظمة</v>
          </cell>
          <cell r="D1985" t="str">
            <v>المركز المالي</v>
          </cell>
          <cell r="E1985" t="str">
            <v>إلتزامات متداولة</v>
          </cell>
          <cell r="F1985" t="str">
            <v>الذمم الدائنة التجارية</v>
          </cell>
          <cell r="G1985" t="str">
            <v>الموردين</v>
          </cell>
          <cell r="H1985">
            <v>0</v>
          </cell>
          <cell r="I1985" t="str">
            <v>إلتزامات متداولة</v>
          </cell>
          <cell r="J1985" t="str">
            <v>مورد_ مؤسسة اطلس المتطورة للمعدات الصناعية</v>
          </cell>
          <cell r="K1985">
            <v>0</v>
          </cell>
          <cell r="L1985">
            <v>0</v>
          </cell>
          <cell r="M1985">
            <v>68136.75</v>
          </cell>
          <cell r="N1985">
            <v>68136.75</v>
          </cell>
          <cell r="O1985">
            <v>0</v>
          </cell>
          <cell r="P1985">
            <v>0</v>
          </cell>
          <cell r="Q1985">
            <v>0</v>
          </cell>
        </row>
        <row r="1986">
          <cell r="B1986">
            <v>2010101275</v>
          </cell>
          <cell r="C1986" t="str">
            <v>أنظمة</v>
          </cell>
          <cell r="D1986" t="str">
            <v>المركز المالي</v>
          </cell>
          <cell r="E1986" t="str">
            <v>أصول متداولة</v>
          </cell>
          <cell r="F1986" t="str">
            <v>مصاريف مقدمة وأرصدة مدينة أخرى (بالصافي)</v>
          </cell>
          <cell r="G1986" t="str">
            <v>موردون - دفعات مقدمة</v>
          </cell>
          <cell r="H1986" t="str">
            <v>شركة الاسقف العربية</v>
          </cell>
          <cell r="I1986" t="str">
            <v>أصول متداولة</v>
          </cell>
          <cell r="J1986" t="str">
            <v>مورد_ شركة الاسقف العربية للعزل الحرارى</v>
          </cell>
          <cell r="K1986">
            <v>0</v>
          </cell>
          <cell r="L1986">
            <v>0</v>
          </cell>
          <cell r="M1986">
            <v>1504547</v>
          </cell>
          <cell r="N1986">
            <v>0</v>
          </cell>
          <cell r="O1986">
            <v>1504547</v>
          </cell>
          <cell r="P1986">
            <v>0</v>
          </cell>
          <cell r="Q1986">
            <v>1504547</v>
          </cell>
        </row>
        <row r="1987">
          <cell r="B1987">
            <v>2010101276</v>
          </cell>
          <cell r="C1987" t="str">
            <v>أنظمة</v>
          </cell>
          <cell r="D1987" t="str">
            <v>المركز المالي</v>
          </cell>
          <cell r="E1987" t="str">
            <v>إلتزامات متداولة</v>
          </cell>
          <cell r="F1987" t="str">
            <v>الذمم الدائنة التجارية</v>
          </cell>
          <cell r="G1987" t="str">
            <v>الموردين</v>
          </cell>
          <cell r="H1987">
            <v>0</v>
          </cell>
          <cell r="I1987" t="str">
            <v>إلتزامات متداولة</v>
          </cell>
          <cell r="J1987" t="str">
            <v>مورد_ شركة تقنية الالات والمعدات الحديثة</v>
          </cell>
          <cell r="K1987">
            <v>0</v>
          </cell>
          <cell r="L1987">
            <v>0</v>
          </cell>
          <cell r="M1987">
            <v>12650</v>
          </cell>
          <cell r="N1987">
            <v>12650</v>
          </cell>
          <cell r="O1987">
            <v>0</v>
          </cell>
          <cell r="P1987">
            <v>0</v>
          </cell>
          <cell r="Q1987">
            <v>0</v>
          </cell>
        </row>
        <row r="1988">
          <cell r="B1988">
            <v>2010101277</v>
          </cell>
          <cell r="C1988" t="str">
            <v>أنظمة</v>
          </cell>
          <cell r="D1988" t="str">
            <v>المركز المالي</v>
          </cell>
          <cell r="E1988" t="str">
            <v>إلتزامات متداولة</v>
          </cell>
          <cell r="F1988" t="str">
            <v>الذمم الدائنة التجارية</v>
          </cell>
          <cell r="G1988" t="str">
            <v>الموردين</v>
          </cell>
          <cell r="H1988">
            <v>0</v>
          </cell>
          <cell r="I1988" t="str">
            <v>إلتزامات متداولة</v>
          </cell>
          <cell r="J1988" t="str">
            <v>مورد _ شركة محمد محمود بدر الدين _ كلادينج</v>
          </cell>
          <cell r="K1988">
            <v>0</v>
          </cell>
          <cell r="L1988">
            <v>0</v>
          </cell>
          <cell r="M1988">
            <v>12190</v>
          </cell>
          <cell r="N1988">
            <v>12190</v>
          </cell>
          <cell r="O1988">
            <v>0</v>
          </cell>
          <cell r="P1988">
            <v>0</v>
          </cell>
          <cell r="Q1988">
            <v>0</v>
          </cell>
        </row>
        <row r="1989">
          <cell r="B1989">
            <v>2010101278</v>
          </cell>
          <cell r="C1989" t="str">
            <v>أنظمة</v>
          </cell>
          <cell r="D1989" t="str">
            <v>المركز المالي</v>
          </cell>
          <cell r="E1989" t="str">
            <v>إلتزامات متداولة</v>
          </cell>
          <cell r="F1989" t="str">
            <v>الذمم الدائنة التجارية</v>
          </cell>
          <cell r="G1989" t="str">
            <v>الموردين</v>
          </cell>
          <cell r="H1989">
            <v>0</v>
          </cell>
          <cell r="I1989" t="str">
            <v>إلتزامات متداولة</v>
          </cell>
          <cell r="J1989" t="str">
            <v>مورد_ شركة الجذور المبتكرة الصناعية</v>
          </cell>
          <cell r="K1989">
            <v>0</v>
          </cell>
          <cell r="L1989">
            <v>0</v>
          </cell>
          <cell r="M1989">
            <v>8740</v>
          </cell>
          <cell r="N1989">
            <v>8740</v>
          </cell>
          <cell r="O1989">
            <v>0</v>
          </cell>
          <cell r="P1989">
            <v>0</v>
          </cell>
          <cell r="Q1989">
            <v>0</v>
          </cell>
        </row>
        <row r="1990">
          <cell r="B1990">
            <v>2010101279</v>
          </cell>
          <cell r="C1990" t="str">
            <v>أنظمة</v>
          </cell>
          <cell r="D1990" t="str">
            <v>المركز المالي</v>
          </cell>
          <cell r="E1990" t="str">
            <v>إلتزامات متداولة</v>
          </cell>
          <cell r="F1990" t="str">
            <v>الذمم الدائنة التجارية</v>
          </cell>
          <cell r="G1990" t="str">
            <v>الموردين</v>
          </cell>
          <cell r="H1990">
            <v>0</v>
          </cell>
          <cell r="I1990" t="str">
            <v>إلتزامات متداولة</v>
          </cell>
          <cell r="J1990" t="str">
            <v>مورد_ شركة واجهات ذكية للتجارة</v>
          </cell>
          <cell r="K1990">
            <v>0</v>
          </cell>
          <cell r="L1990">
            <v>0</v>
          </cell>
          <cell r="M1990">
            <v>13300</v>
          </cell>
          <cell r="N1990">
            <v>13299.998799999999</v>
          </cell>
          <cell r="O1990">
            <v>1.2000000006082701E-3</v>
          </cell>
          <cell r="P1990">
            <v>0</v>
          </cell>
          <cell r="Q1990">
            <v>1.2000000006082701E-3</v>
          </cell>
        </row>
        <row r="1991">
          <cell r="B1991">
            <v>2010101280</v>
          </cell>
          <cell r="C1991" t="str">
            <v>أنظمة</v>
          </cell>
          <cell r="D1991" t="str">
            <v>المركز المالي</v>
          </cell>
          <cell r="E1991" t="str">
            <v>إلتزامات متداولة</v>
          </cell>
          <cell r="F1991" t="str">
            <v>الذمم الدائنة التجارية</v>
          </cell>
          <cell r="G1991" t="str">
            <v>الموردين</v>
          </cell>
          <cell r="H1991">
            <v>0</v>
          </cell>
          <cell r="I1991" t="str">
            <v>إلتزامات متداولة</v>
          </cell>
          <cell r="J1991" t="str">
            <v>مورد_ شركة المصنع السعودي لصناعه الصوف</v>
          </cell>
          <cell r="K1991">
            <v>0</v>
          </cell>
          <cell r="L1991">
            <v>0</v>
          </cell>
          <cell r="M1991">
            <v>0</v>
          </cell>
          <cell r="N1991">
            <v>0</v>
          </cell>
          <cell r="O1991">
            <v>0</v>
          </cell>
          <cell r="P1991">
            <v>0</v>
          </cell>
          <cell r="Q1991">
            <v>0</v>
          </cell>
        </row>
        <row r="1992">
          <cell r="B1992">
            <v>2010101281</v>
          </cell>
          <cell r="C1992" t="str">
            <v>أنظمة</v>
          </cell>
          <cell r="D1992" t="str">
            <v>المركز المالي</v>
          </cell>
          <cell r="E1992" t="str">
            <v>إلتزامات متداولة</v>
          </cell>
          <cell r="F1992" t="str">
            <v>الذمم الدائنة التجارية</v>
          </cell>
          <cell r="G1992" t="str">
            <v>الموردين</v>
          </cell>
          <cell r="H1992" t="str">
            <v>الموردين</v>
          </cell>
          <cell r="I1992" t="str">
            <v>إلتزامات متداولة</v>
          </cell>
          <cell r="J1992" t="str">
            <v>مورد_ شركة عبد الله ناصر العودان - كوميت - زجاج</v>
          </cell>
          <cell r="K1992">
            <v>0</v>
          </cell>
          <cell r="L1992">
            <v>0</v>
          </cell>
          <cell r="M1992">
            <v>0</v>
          </cell>
          <cell r="N1992">
            <v>250713.01</v>
          </cell>
          <cell r="O1992">
            <v>0</v>
          </cell>
          <cell r="P1992">
            <v>250713.01</v>
          </cell>
          <cell r="Q1992">
            <v>-250713.01</v>
          </cell>
        </row>
        <row r="1993">
          <cell r="B1993">
            <v>2010102001</v>
          </cell>
          <cell r="C1993" t="str">
            <v>أنظمة</v>
          </cell>
          <cell r="D1993" t="str">
            <v>المركز المالي</v>
          </cell>
          <cell r="E1993" t="str">
            <v>إلتزامات متداولة</v>
          </cell>
          <cell r="F1993" t="str">
            <v>الذمم الدائنة التجارية</v>
          </cell>
          <cell r="G1993" t="str">
            <v>الموردين</v>
          </cell>
          <cell r="H1993">
            <v>0</v>
          </cell>
          <cell r="I1993" t="str">
            <v>إلتزامات متداولة</v>
          </cell>
          <cell r="J1993" t="str">
            <v>مورد متنوع _ ارميتال _تكنال</v>
          </cell>
          <cell r="K1993">
            <v>0</v>
          </cell>
          <cell r="L1993">
            <v>0</v>
          </cell>
          <cell r="M1993">
            <v>0</v>
          </cell>
          <cell r="N1993">
            <v>0</v>
          </cell>
          <cell r="O1993">
            <v>0</v>
          </cell>
          <cell r="P1993">
            <v>0</v>
          </cell>
          <cell r="Q1993">
            <v>0</v>
          </cell>
        </row>
        <row r="1994">
          <cell r="B1994">
            <v>2010102003</v>
          </cell>
          <cell r="C1994" t="str">
            <v>أنظمة</v>
          </cell>
          <cell r="D1994" t="str">
            <v>المركز المالي</v>
          </cell>
          <cell r="E1994" t="str">
            <v>إلتزامات متداولة</v>
          </cell>
          <cell r="F1994" t="str">
            <v>الذمم الدائنة التجارية</v>
          </cell>
          <cell r="G1994" t="str">
            <v>الموردين</v>
          </cell>
          <cell r="H1994" t="str">
            <v>الموردين</v>
          </cell>
          <cell r="I1994" t="str">
            <v>إلتزامات متداولة</v>
          </cell>
          <cell r="J1994" t="str">
            <v xml:space="preserve">مورد متنوع _ارميتال_ جلاس تيك </v>
          </cell>
          <cell r="K1994">
            <v>0</v>
          </cell>
          <cell r="L1994">
            <v>242267.80000000002</v>
          </cell>
          <cell r="M1994">
            <v>0</v>
          </cell>
          <cell r="N1994">
            <v>21245.55</v>
          </cell>
          <cell r="O1994">
            <v>0</v>
          </cell>
          <cell r="P1994">
            <v>263513.35000000003</v>
          </cell>
          <cell r="Q1994">
            <v>-263513.35000000003</v>
          </cell>
        </row>
        <row r="1995">
          <cell r="B1995">
            <v>2010102004</v>
          </cell>
          <cell r="C1995" t="str">
            <v>أنظمة</v>
          </cell>
          <cell r="D1995" t="str">
            <v>المركز المالي</v>
          </cell>
          <cell r="E1995" t="str">
            <v>إلتزامات متداولة</v>
          </cell>
          <cell r="F1995" t="str">
            <v>الذمم الدائنة التجارية</v>
          </cell>
          <cell r="G1995" t="str">
            <v>الموردين</v>
          </cell>
          <cell r="H1995" t="str">
            <v>الموردين</v>
          </cell>
          <cell r="I1995" t="str">
            <v>إلتزامات متداولة</v>
          </cell>
          <cell r="J1995" t="str">
            <v>مورد متنوع _ باكس _ خبراء الالواح</v>
          </cell>
          <cell r="K1995">
            <v>0</v>
          </cell>
          <cell r="L1995">
            <v>30422</v>
          </cell>
          <cell r="M1995">
            <v>0</v>
          </cell>
          <cell r="N1995">
            <v>0</v>
          </cell>
          <cell r="O1995">
            <v>0</v>
          </cell>
          <cell r="P1995">
            <v>30422</v>
          </cell>
          <cell r="Q1995">
            <v>-30422</v>
          </cell>
        </row>
        <row r="1996">
          <cell r="B1996">
            <v>2010102005</v>
          </cell>
          <cell r="C1996" t="str">
            <v>أنظمة</v>
          </cell>
          <cell r="D1996" t="str">
            <v>المركز المالي</v>
          </cell>
          <cell r="E1996" t="str">
            <v>إلتزامات متداولة</v>
          </cell>
          <cell r="F1996" t="str">
            <v>الذمم الدائنة التجارية</v>
          </cell>
          <cell r="G1996" t="str">
            <v>الموردين</v>
          </cell>
          <cell r="H1996" t="str">
            <v>الموردين</v>
          </cell>
          <cell r="I1996" t="str">
            <v>إلتزامات متداولة</v>
          </cell>
          <cell r="J1996" t="str">
            <v>مورد متنوع _ارميتال_ ASSA ABLOY</v>
          </cell>
          <cell r="K1996">
            <v>0</v>
          </cell>
          <cell r="L1996">
            <v>193200</v>
          </cell>
          <cell r="M1996">
            <v>0</v>
          </cell>
          <cell r="N1996">
            <v>0</v>
          </cell>
          <cell r="O1996">
            <v>0</v>
          </cell>
          <cell r="P1996">
            <v>193200</v>
          </cell>
          <cell r="Q1996">
            <v>-193200</v>
          </cell>
        </row>
        <row r="1997">
          <cell r="B1997">
            <v>2010102006</v>
          </cell>
          <cell r="C1997" t="str">
            <v>أنظمة</v>
          </cell>
          <cell r="D1997" t="str">
            <v>المركز المالي</v>
          </cell>
          <cell r="E1997" t="str">
            <v>إلتزامات متداولة</v>
          </cell>
          <cell r="F1997" t="str">
            <v>الذمم الدائنة التجارية</v>
          </cell>
          <cell r="G1997" t="str">
            <v>الموردين</v>
          </cell>
          <cell r="H1997">
            <v>0</v>
          </cell>
          <cell r="I1997" t="str">
            <v>إلتزامات متداولة</v>
          </cell>
          <cell r="J1997" t="str">
            <v>مورد متنوع _ ارميتال _الدانوب</v>
          </cell>
          <cell r="K1997">
            <v>0</v>
          </cell>
          <cell r="L1997">
            <v>0</v>
          </cell>
          <cell r="M1997">
            <v>0</v>
          </cell>
          <cell r="N1997">
            <v>0</v>
          </cell>
          <cell r="O1997">
            <v>0</v>
          </cell>
          <cell r="P1997">
            <v>0</v>
          </cell>
          <cell r="Q1997">
            <v>0</v>
          </cell>
        </row>
        <row r="1998">
          <cell r="B1998">
            <v>2010102007</v>
          </cell>
          <cell r="C1998" t="str">
            <v>أنظمة</v>
          </cell>
          <cell r="D1998" t="str">
            <v>المركز المالي</v>
          </cell>
          <cell r="E1998" t="str">
            <v>إلتزامات متداولة</v>
          </cell>
          <cell r="F1998" t="str">
            <v>الذمم الدائنة التجارية</v>
          </cell>
          <cell r="G1998" t="str">
            <v>الموردين</v>
          </cell>
          <cell r="H1998">
            <v>0</v>
          </cell>
          <cell r="I1998" t="str">
            <v>إلتزامات متداولة</v>
          </cell>
          <cell r="J1998" t="str">
            <v>مورد متنوع _ ANM _ولوف</v>
          </cell>
          <cell r="K1998">
            <v>0</v>
          </cell>
          <cell r="L1998">
            <v>0</v>
          </cell>
          <cell r="M1998">
            <v>0</v>
          </cell>
          <cell r="N1998">
            <v>0</v>
          </cell>
          <cell r="O1998">
            <v>0</v>
          </cell>
          <cell r="P1998">
            <v>0</v>
          </cell>
          <cell r="Q1998">
            <v>0</v>
          </cell>
        </row>
        <row r="1999">
          <cell r="B1999">
            <v>2010102008</v>
          </cell>
          <cell r="C1999" t="str">
            <v>أنظمة</v>
          </cell>
          <cell r="D1999" t="str">
            <v>المركز المالي</v>
          </cell>
          <cell r="E1999" t="str">
            <v>إلتزامات متداولة</v>
          </cell>
          <cell r="F1999" t="str">
            <v>الذمم الدائنة التجارية</v>
          </cell>
          <cell r="G1999" t="str">
            <v>الموردين</v>
          </cell>
          <cell r="H1999">
            <v>0</v>
          </cell>
          <cell r="I1999" t="str">
            <v>إلتزامات متداولة</v>
          </cell>
          <cell r="J1999" t="str">
            <v>مورد متنوع _ العراب_ابناء ابراهيم المانع</v>
          </cell>
          <cell r="K1999">
            <v>0</v>
          </cell>
          <cell r="L1999">
            <v>0</v>
          </cell>
          <cell r="M1999">
            <v>0</v>
          </cell>
          <cell r="N1999">
            <v>0</v>
          </cell>
          <cell r="O1999">
            <v>0</v>
          </cell>
          <cell r="P1999">
            <v>0</v>
          </cell>
          <cell r="Q1999">
            <v>0</v>
          </cell>
        </row>
        <row r="2000">
          <cell r="B2000">
            <v>2010102009</v>
          </cell>
          <cell r="C2000" t="str">
            <v>أنظمة</v>
          </cell>
          <cell r="D2000" t="str">
            <v>المركز المالي</v>
          </cell>
          <cell r="E2000" t="str">
            <v>إلتزامات متداولة</v>
          </cell>
          <cell r="F2000" t="str">
            <v>الذمم الدائنة التجارية</v>
          </cell>
          <cell r="G2000" t="str">
            <v>الموردين</v>
          </cell>
          <cell r="H2000">
            <v>0</v>
          </cell>
          <cell r="I2000" t="str">
            <v>إلتزامات متداولة</v>
          </cell>
          <cell r="J2000" t="str">
            <v>مورد متنوع _ مصنع الصوف الصخري السعودي</v>
          </cell>
          <cell r="K2000">
            <v>0</v>
          </cell>
          <cell r="L2000">
            <v>0</v>
          </cell>
          <cell r="M2000">
            <v>0</v>
          </cell>
          <cell r="N2000">
            <v>0</v>
          </cell>
          <cell r="O2000">
            <v>0</v>
          </cell>
          <cell r="P2000">
            <v>0</v>
          </cell>
          <cell r="Q2000">
            <v>0</v>
          </cell>
        </row>
        <row r="2001">
          <cell r="B2001">
            <v>2010102010</v>
          </cell>
          <cell r="C2001" t="str">
            <v>أنظمة</v>
          </cell>
          <cell r="D2001" t="str">
            <v>المركز المالي</v>
          </cell>
          <cell r="E2001" t="str">
            <v>إلتزامات متداولة</v>
          </cell>
          <cell r="F2001" t="str">
            <v>الذمم الدائنة التجارية</v>
          </cell>
          <cell r="G2001" t="str">
            <v>الموردين</v>
          </cell>
          <cell r="H2001">
            <v>0</v>
          </cell>
          <cell r="I2001" t="str">
            <v>إلتزامات متداولة</v>
          </cell>
          <cell r="J2001" t="str">
            <v>مورد متنوع _ مجموعة  الجذور العربية</v>
          </cell>
          <cell r="K2001">
            <v>0</v>
          </cell>
          <cell r="L2001">
            <v>0</v>
          </cell>
          <cell r="M2001">
            <v>0</v>
          </cell>
          <cell r="N2001">
            <v>0</v>
          </cell>
          <cell r="O2001">
            <v>0</v>
          </cell>
          <cell r="P2001">
            <v>0</v>
          </cell>
          <cell r="Q2001">
            <v>0</v>
          </cell>
        </row>
        <row r="2002">
          <cell r="B2002">
            <v>2010102011</v>
          </cell>
          <cell r="C2002" t="str">
            <v>أنظمة</v>
          </cell>
          <cell r="D2002" t="str">
            <v>المركز المالي</v>
          </cell>
          <cell r="E2002" t="str">
            <v>إلتزامات متداولة</v>
          </cell>
          <cell r="F2002" t="str">
            <v>الذمم الدائنة التجارية</v>
          </cell>
          <cell r="G2002" t="str">
            <v>الموردين</v>
          </cell>
          <cell r="H2002">
            <v>0</v>
          </cell>
          <cell r="I2002" t="str">
            <v>إلتزامات متداولة</v>
          </cell>
          <cell r="J2002" t="str">
            <v>مورد متنوع _ ASSA ABOLY - ANM</v>
          </cell>
          <cell r="K2002">
            <v>0</v>
          </cell>
          <cell r="L2002">
            <v>0</v>
          </cell>
          <cell r="M2002">
            <v>0</v>
          </cell>
          <cell r="N2002">
            <v>0</v>
          </cell>
          <cell r="O2002">
            <v>0</v>
          </cell>
          <cell r="P2002">
            <v>0</v>
          </cell>
          <cell r="Q2002">
            <v>0</v>
          </cell>
        </row>
        <row r="2003">
          <cell r="B2003">
            <v>2010102012</v>
          </cell>
          <cell r="C2003" t="str">
            <v>أنظمة</v>
          </cell>
          <cell r="D2003" t="str">
            <v>المركز المالي</v>
          </cell>
          <cell r="E2003" t="str">
            <v>إلتزامات متداولة</v>
          </cell>
          <cell r="F2003" t="str">
            <v>الذمم الدائنة التجارية</v>
          </cell>
          <cell r="G2003" t="str">
            <v>الموردين</v>
          </cell>
          <cell r="H2003">
            <v>0</v>
          </cell>
          <cell r="I2003" t="str">
            <v>إلتزامات متداولة</v>
          </cell>
          <cell r="J2003" t="str">
            <v>مورد متنوع _ شركة الاندلس</v>
          </cell>
          <cell r="K2003">
            <v>0</v>
          </cell>
          <cell r="L2003">
            <v>0</v>
          </cell>
          <cell r="M2003">
            <v>0</v>
          </cell>
          <cell r="N2003">
            <v>0</v>
          </cell>
          <cell r="O2003">
            <v>0</v>
          </cell>
          <cell r="P2003">
            <v>0</v>
          </cell>
          <cell r="Q2003">
            <v>0</v>
          </cell>
        </row>
        <row r="2004">
          <cell r="B2004">
            <v>2010102013</v>
          </cell>
          <cell r="C2004" t="str">
            <v>أنظمة</v>
          </cell>
          <cell r="D2004" t="str">
            <v>المركز المالي</v>
          </cell>
          <cell r="E2004" t="str">
            <v>إلتزامات متداولة</v>
          </cell>
          <cell r="F2004" t="str">
            <v>الذمم الدائنة التجارية</v>
          </cell>
          <cell r="G2004" t="str">
            <v>الموردين</v>
          </cell>
          <cell r="H2004">
            <v>0</v>
          </cell>
          <cell r="I2004" t="str">
            <v>إلتزامات متداولة</v>
          </cell>
          <cell r="J2004" t="str">
            <v>مورد متنوع _ شوكو</v>
          </cell>
          <cell r="K2004">
            <v>0</v>
          </cell>
          <cell r="L2004">
            <v>0</v>
          </cell>
          <cell r="M2004">
            <v>0</v>
          </cell>
          <cell r="N2004">
            <v>0</v>
          </cell>
          <cell r="O2004">
            <v>0</v>
          </cell>
          <cell r="P2004">
            <v>0</v>
          </cell>
          <cell r="Q2004">
            <v>0</v>
          </cell>
        </row>
        <row r="2005">
          <cell r="B2005">
            <v>2010102014</v>
          </cell>
          <cell r="C2005" t="str">
            <v>أنظمة</v>
          </cell>
          <cell r="D2005" t="str">
            <v>المركز المالي</v>
          </cell>
          <cell r="E2005" t="str">
            <v>إلتزامات متداولة</v>
          </cell>
          <cell r="F2005" t="str">
            <v>الذمم الدائنة التجارية</v>
          </cell>
          <cell r="G2005" t="str">
            <v>الموردين</v>
          </cell>
          <cell r="H2005">
            <v>0</v>
          </cell>
          <cell r="I2005" t="str">
            <v>إلتزامات متداولة</v>
          </cell>
          <cell r="J2005" t="str">
            <v>مورد متنوع _ شركة تكنال / مصنع انظمة</v>
          </cell>
          <cell r="K2005">
            <v>0</v>
          </cell>
          <cell r="L2005">
            <v>0</v>
          </cell>
          <cell r="M2005">
            <v>0</v>
          </cell>
          <cell r="N2005">
            <v>0</v>
          </cell>
          <cell r="O2005">
            <v>0</v>
          </cell>
          <cell r="P2005">
            <v>0</v>
          </cell>
          <cell r="Q2005">
            <v>0</v>
          </cell>
        </row>
        <row r="2006">
          <cell r="B2006">
            <v>2010102015</v>
          </cell>
          <cell r="C2006" t="str">
            <v>أنظمة</v>
          </cell>
          <cell r="D2006" t="str">
            <v>المركز المالي</v>
          </cell>
          <cell r="E2006" t="str">
            <v>إلتزامات متداولة</v>
          </cell>
          <cell r="F2006" t="str">
            <v>الذمم الدائنة التجارية</v>
          </cell>
          <cell r="G2006" t="str">
            <v>الموردين</v>
          </cell>
          <cell r="H2006">
            <v>0</v>
          </cell>
          <cell r="I2006" t="str">
            <v>إلتزامات متداولة</v>
          </cell>
          <cell r="J2006" t="str">
            <v>مورد متنوع _ فورستر شابورجى</v>
          </cell>
          <cell r="K2006">
            <v>0</v>
          </cell>
          <cell r="L2006">
            <v>0</v>
          </cell>
          <cell r="M2006">
            <v>1600113.9000000001</v>
          </cell>
          <cell r="N2006">
            <v>1600113.9007699999</v>
          </cell>
          <cell r="O2006">
            <v>0</v>
          </cell>
          <cell r="P2006">
            <v>7.6999980956315994E-4</v>
          </cell>
          <cell r="Q2006">
            <v>-7.6999980956315994E-4</v>
          </cell>
        </row>
        <row r="2007">
          <cell r="B2007">
            <v>2010102016</v>
          </cell>
          <cell r="C2007" t="str">
            <v>أنظمة</v>
          </cell>
          <cell r="D2007" t="str">
            <v>المركز المالي</v>
          </cell>
          <cell r="E2007" t="str">
            <v>إلتزامات متداولة</v>
          </cell>
          <cell r="F2007" t="str">
            <v>الذمم الدائنة التجارية</v>
          </cell>
          <cell r="G2007" t="str">
            <v>الموردين</v>
          </cell>
          <cell r="H2007" t="str">
            <v>الموردين</v>
          </cell>
          <cell r="I2007" t="str">
            <v>إلتزامات متداولة</v>
          </cell>
          <cell r="J2007" t="str">
            <v>مورد متنوع _ شركة الاسقف العربية للعزل الحرارى</v>
          </cell>
          <cell r="K2007">
            <v>0</v>
          </cell>
          <cell r="L2007">
            <v>0</v>
          </cell>
          <cell r="M2007">
            <v>0</v>
          </cell>
          <cell r="N2007">
            <v>1019716.67</v>
          </cell>
          <cell r="O2007">
            <v>0</v>
          </cell>
          <cell r="P2007">
            <v>1019716.67</v>
          </cell>
          <cell r="Q2007">
            <v>-1019716.67</v>
          </cell>
        </row>
        <row r="2008">
          <cell r="B2008">
            <v>2010103001</v>
          </cell>
          <cell r="C2008" t="str">
            <v>أنظمة</v>
          </cell>
          <cell r="D2008" t="str">
            <v>المركز المالي</v>
          </cell>
          <cell r="E2008" t="str">
            <v>إلتزامات متداولة</v>
          </cell>
          <cell r="F2008" t="str">
            <v>الذمم الدائنة التجارية</v>
          </cell>
          <cell r="G2008" t="str">
            <v>الموردين</v>
          </cell>
          <cell r="H2008">
            <v>0</v>
          </cell>
          <cell r="I2008" t="str">
            <v>إلتزامات متداولة</v>
          </cell>
          <cell r="J2008" t="str">
            <v>مورد نقدي _ شركة ابراهيم الجفالي للمعدات الثقيلة0</v>
          </cell>
          <cell r="K2008">
            <v>0</v>
          </cell>
          <cell r="L2008">
            <v>0</v>
          </cell>
          <cell r="M2008">
            <v>0</v>
          </cell>
          <cell r="N2008">
            <v>0</v>
          </cell>
          <cell r="O2008">
            <v>0</v>
          </cell>
          <cell r="P2008">
            <v>0</v>
          </cell>
          <cell r="Q2008">
            <v>0</v>
          </cell>
        </row>
        <row r="2009">
          <cell r="B2009">
            <v>2010103002</v>
          </cell>
          <cell r="C2009" t="str">
            <v>أنظمة</v>
          </cell>
          <cell r="D2009" t="str">
            <v>المركز المالي</v>
          </cell>
          <cell r="E2009" t="str">
            <v>إلتزامات متداولة</v>
          </cell>
          <cell r="F2009" t="str">
            <v>الذمم الدائنة التجارية</v>
          </cell>
          <cell r="G2009" t="str">
            <v>الموردين</v>
          </cell>
          <cell r="H2009">
            <v>0</v>
          </cell>
          <cell r="I2009" t="str">
            <v>إلتزامات متداولة</v>
          </cell>
          <cell r="J2009" t="str">
            <v>مورد نقدي_ شركة مصنع المنهل للمياة المحدودة</v>
          </cell>
          <cell r="K2009">
            <v>0</v>
          </cell>
          <cell r="L2009">
            <v>0</v>
          </cell>
          <cell r="M2009">
            <v>38410</v>
          </cell>
          <cell r="N2009">
            <v>38410</v>
          </cell>
          <cell r="O2009">
            <v>0</v>
          </cell>
          <cell r="P2009">
            <v>0</v>
          </cell>
          <cell r="Q2009">
            <v>0</v>
          </cell>
        </row>
        <row r="2010">
          <cell r="B2010">
            <v>2010103003</v>
          </cell>
          <cell r="C2010" t="str">
            <v>أنظمة</v>
          </cell>
          <cell r="D2010" t="str">
            <v>المركز المالي</v>
          </cell>
          <cell r="E2010" t="str">
            <v>إلتزامات متداولة</v>
          </cell>
          <cell r="F2010" t="str">
            <v>الذمم الدائنة التجارية</v>
          </cell>
          <cell r="G2010" t="str">
            <v>الموردين</v>
          </cell>
          <cell r="H2010">
            <v>0</v>
          </cell>
          <cell r="I2010" t="str">
            <v>إلتزامات متداولة</v>
          </cell>
          <cell r="J2010" t="str">
            <v>مورد خدمة _ شركة التجارة العالمية 0</v>
          </cell>
          <cell r="K2010">
            <v>0</v>
          </cell>
          <cell r="L2010">
            <v>0</v>
          </cell>
          <cell r="M2010">
            <v>0</v>
          </cell>
          <cell r="N2010">
            <v>0</v>
          </cell>
          <cell r="O2010">
            <v>0</v>
          </cell>
          <cell r="P2010">
            <v>0</v>
          </cell>
          <cell r="Q2010">
            <v>0</v>
          </cell>
        </row>
        <row r="2011">
          <cell r="B2011">
            <v>2010103004</v>
          </cell>
          <cell r="C2011" t="str">
            <v>أنظمة</v>
          </cell>
          <cell r="D2011" t="str">
            <v>المركز المالي</v>
          </cell>
          <cell r="E2011" t="str">
            <v>إلتزامات متداولة</v>
          </cell>
          <cell r="F2011" t="str">
            <v>الذمم الدائنة التجارية</v>
          </cell>
          <cell r="G2011" t="str">
            <v>الموردين</v>
          </cell>
          <cell r="H2011">
            <v>0</v>
          </cell>
          <cell r="I2011" t="str">
            <v>إلتزامات متداولة</v>
          </cell>
          <cell r="J2011" t="str">
            <v>مورد نقدي _ شركة الدريس للصناعة 0</v>
          </cell>
          <cell r="K2011">
            <v>0</v>
          </cell>
          <cell r="L2011">
            <v>0</v>
          </cell>
          <cell r="M2011">
            <v>0</v>
          </cell>
          <cell r="N2011">
            <v>0</v>
          </cell>
          <cell r="O2011">
            <v>0</v>
          </cell>
          <cell r="P2011">
            <v>0</v>
          </cell>
          <cell r="Q2011">
            <v>0</v>
          </cell>
        </row>
        <row r="2012">
          <cell r="B2012">
            <v>2010103006</v>
          </cell>
          <cell r="C2012" t="str">
            <v>أنظمة</v>
          </cell>
          <cell r="D2012" t="str">
            <v>المركز المالي</v>
          </cell>
          <cell r="E2012" t="str">
            <v>إلتزامات متداولة</v>
          </cell>
          <cell r="F2012" t="str">
            <v>الذمم الدائنة التجارية</v>
          </cell>
          <cell r="G2012" t="str">
            <v>الموردين</v>
          </cell>
          <cell r="H2012">
            <v>0</v>
          </cell>
          <cell r="I2012" t="str">
            <v>إلتزامات متداولة</v>
          </cell>
          <cell r="J2012" t="str">
            <v>مورد نقدي _شركة المختبر الخليجي لخدمات المعايرة 0</v>
          </cell>
          <cell r="K2012">
            <v>0</v>
          </cell>
          <cell r="L2012">
            <v>0</v>
          </cell>
          <cell r="M2012">
            <v>9660</v>
          </cell>
          <cell r="N2012">
            <v>9660</v>
          </cell>
          <cell r="O2012">
            <v>0</v>
          </cell>
          <cell r="P2012">
            <v>0</v>
          </cell>
          <cell r="Q2012">
            <v>0</v>
          </cell>
        </row>
        <row r="2013">
          <cell r="B2013">
            <v>2010103007</v>
          </cell>
          <cell r="C2013" t="str">
            <v>أنظمة</v>
          </cell>
          <cell r="D2013" t="str">
            <v>المركز المالي</v>
          </cell>
          <cell r="E2013" t="str">
            <v>إلتزامات متداولة</v>
          </cell>
          <cell r="F2013" t="str">
            <v>الذمم الدائنة التجارية</v>
          </cell>
          <cell r="G2013" t="str">
            <v>الموردين</v>
          </cell>
          <cell r="H2013">
            <v>0</v>
          </cell>
          <cell r="I2013" t="str">
            <v>إلتزامات متداولة</v>
          </cell>
          <cell r="J2013" t="str">
            <v>مورد  نقدي _ شركة منصور المساعد للتجارة 0</v>
          </cell>
          <cell r="K2013">
            <v>0</v>
          </cell>
          <cell r="L2013">
            <v>0</v>
          </cell>
          <cell r="M2013">
            <v>6555</v>
          </cell>
          <cell r="N2013">
            <v>6555</v>
          </cell>
          <cell r="O2013">
            <v>0</v>
          </cell>
          <cell r="P2013">
            <v>0</v>
          </cell>
          <cell r="Q2013">
            <v>0</v>
          </cell>
        </row>
        <row r="2014">
          <cell r="B2014">
            <v>2010103008</v>
          </cell>
          <cell r="C2014" t="str">
            <v>أنظمة</v>
          </cell>
          <cell r="D2014" t="str">
            <v>المركز المالي</v>
          </cell>
          <cell r="E2014" t="str">
            <v>إلتزامات متداولة</v>
          </cell>
          <cell r="F2014" t="str">
            <v>الذمم الدائنة التجارية</v>
          </cell>
          <cell r="G2014" t="str">
            <v>الموردين</v>
          </cell>
          <cell r="H2014" t="str">
            <v>الموردين</v>
          </cell>
          <cell r="I2014" t="str">
            <v>إلتزامات متداولة</v>
          </cell>
          <cell r="J2014" t="str">
            <v>مورد نقدي _الشركة الاهلية لتامين التعاون 0</v>
          </cell>
          <cell r="K2014">
            <v>0</v>
          </cell>
          <cell r="L2014">
            <v>6859.4400000000005</v>
          </cell>
          <cell r="M2014">
            <v>0</v>
          </cell>
          <cell r="N2014">
            <v>0</v>
          </cell>
          <cell r="O2014">
            <v>0</v>
          </cell>
          <cell r="P2014">
            <v>6859.4400000000005</v>
          </cell>
          <cell r="Q2014">
            <v>-6859.4400000000005</v>
          </cell>
        </row>
        <row r="2015">
          <cell r="B2015">
            <v>2010103009</v>
          </cell>
          <cell r="C2015" t="str">
            <v>أنظمة</v>
          </cell>
          <cell r="D2015" t="str">
            <v>المركز المالي</v>
          </cell>
          <cell r="E2015" t="str">
            <v>إلتزامات متداولة</v>
          </cell>
          <cell r="F2015" t="str">
            <v>الذمم الدائنة التجارية</v>
          </cell>
          <cell r="G2015" t="str">
            <v>الموردين</v>
          </cell>
          <cell r="H2015">
            <v>0</v>
          </cell>
          <cell r="I2015" t="str">
            <v>إلتزامات متداولة</v>
          </cell>
          <cell r="J2015" t="str">
            <v>مورد نقدي _مؤسسة عبد العزيز ابو عبيد0</v>
          </cell>
          <cell r="K2015">
            <v>0</v>
          </cell>
          <cell r="L2015">
            <v>0</v>
          </cell>
          <cell r="M2015">
            <v>0</v>
          </cell>
          <cell r="N2015">
            <v>0</v>
          </cell>
          <cell r="O2015">
            <v>0</v>
          </cell>
          <cell r="P2015">
            <v>0</v>
          </cell>
          <cell r="Q2015">
            <v>0</v>
          </cell>
        </row>
        <row r="2016">
          <cell r="B2016">
            <v>2010103010</v>
          </cell>
          <cell r="C2016" t="str">
            <v>أنظمة</v>
          </cell>
          <cell r="D2016" t="str">
            <v>المركز المالي</v>
          </cell>
          <cell r="E2016" t="str">
            <v>إلتزامات متداولة</v>
          </cell>
          <cell r="F2016" t="str">
            <v>الذمم الدائنة التجارية</v>
          </cell>
          <cell r="G2016" t="str">
            <v>الموردين</v>
          </cell>
          <cell r="H2016" t="str">
            <v>الموردين</v>
          </cell>
          <cell r="I2016" t="str">
            <v>إلتزامات متداولة</v>
          </cell>
          <cell r="J2016" t="str">
            <v>مورد نقدي _شركة مسارات العالمية 0</v>
          </cell>
          <cell r="K2016">
            <v>0</v>
          </cell>
          <cell r="L2016">
            <v>0</v>
          </cell>
          <cell r="M2016">
            <v>45540</v>
          </cell>
          <cell r="N2016">
            <v>60720</v>
          </cell>
          <cell r="O2016">
            <v>0</v>
          </cell>
          <cell r="P2016">
            <v>15180</v>
          </cell>
          <cell r="Q2016">
            <v>-15180</v>
          </cell>
        </row>
        <row r="2017">
          <cell r="B2017">
            <v>2010103011</v>
          </cell>
          <cell r="C2017" t="str">
            <v>أنظمة</v>
          </cell>
          <cell r="D2017" t="str">
            <v>المركز المالي</v>
          </cell>
          <cell r="E2017" t="str">
            <v>إلتزامات متداولة</v>
          </cell>
          <cell r="F2017" t="str">
            <v>الذمم الدائنة التجارية</v>
          </cell>
          <cell r="G2017" t="str">
            <v>الموردين</v>
          </cell>
          <cell r="H2017" t="str">
            <v>الموردين</v>
          </cell>
          <cell r="I2017" t="str">
            <v>إلتزامات متداولة</v>
          </cell>
          <cell r="J2017" t="str">
            <v>مورد نقدي _ارميتال للصناعات المعدنية 0</v>
          </cell>
          <cell r="K2017">
            <v>0</v>
          </cell>
          <cell r="L2017">
            <v>3429921.36</v>
          </cell>
          <cell r="M2017">
            <v>0</v>
          </cell>
          <cell r="N2017">
            <v>0</v>
          </cell>
          <cell r="O2017">
            <v>0</v>
          </cell>
          <cell r="P2017">
            <v>3429921.36</v>
          </cell>
          <cell r="Q2017">
            <v>-3429921.36</v>
          </cell>
        </row>
        <row r="2018">
          <cell r="B2018">
            <v>2010103014</v>
          </cell>
          <cell r="C2018" t="str">
            <v>أنظمة</v>
          </cell>
          <cell r="D2018" t="str">
            <v>المركز المالي</v>
          </cell>
          <cell r="E2018" t="str">
            <v>إلتزامات متداولة</v>
          </cell>
          <cell r="F2018" t="str">
            <v>الذمم الدائنة التجارية</v>
          </cell>
          <cell r="G2018" t="str">
            <v>الموردين</v>
          </cell>
          <cell r="H2018">
            <v>0</v>
          </cell>
          <cell r="I2018" t="str">
            <v>إلتزامات متداولة</v>
          </cell>
          <cell r="J2018" t="str">
            <v>مورد نقدي _مصنع تقنية ثلاثي الابعاد0</v>
          </cell>
          <cell r="K2018">
            <v>0</v>
          </cell>
          <cell r="L2018">
            <v>0</v>
          </cell>
          <cell r="M2018">
            <v>0</v>
          </cell>
          <cell r="N2018">
            <v>0</v>
          </cell>
          <cell r="O2018">
            <v>0</v>
          </cell>
          <cell r="P2018">
            <v>0</v>
          </cell>
          <cell r="Q2018">
            <v>0</v>
          </cell>
        </row>
        <row r="2019">
          <cell r="B2019">
            <v>2010103016</v>
          </cell>
          <cell r="C2019" t="str">
            <v>أنظمة</v>
          </cell>
          <cell r="D2019" t="str">
            <v>المركز المالي</v>
          </cell>
          <cell r="E2019" t="str">
            <v>إلتزامات متداولة</v>
          </cell>
          <cell r="F2019" t="str">
            <v>الذمم الدائنة التجارية</v>
          </cell>
          <cell r="G2019" t="str">
            <v>الموردين</v>
          </cell>
          <cell r="H2019">
            <v>0</v>
          </cell>
          <cell r="I2019" t="str">
            <v>إلتزامات متداولة</v>
          </cell>
          <cell r="J2019" t="str">
            <v>مورد نقدي _مؤسسة السهم المنافس 0</v>
          </cell>
          <cell r="K2019">
            <v>0</v>
          </cell>
          <cell r="L2019">
            <v>0</v>
          </cell>
          <cell r="M2019">
            <v>0</v>
          </cell>
          <cell r="N2019">
            <v>0</v>
          </cell>
          <cell r="O2019">
            <v>0</v>
          </cell>
          <cell r="P2019">
            <v>0</v>
          </cell>
          <cell r="Q2019">
            <v>0</v>
          </cell>
        </row>
        <row r="2020">
          <cell r="B2020">
            <v>2010103017</v>
          </cell>
          <cell r="C2020" t="str">
            <v>أنظمة</v>
          </cell>
          <cell r="D2020" t="str">
            <v>المركز المالي</v>
          </cell>
          <cell r="E2020" t="str">
            <v>إلتزامات متداولة</v>
          </cell>
          <cell r="F2020" t="str">
            <v>الذمم الدائنة التجارية</v>
          </cell>
          <cell r="G2020" t="str">
            <v>الموردين</v>
          </cell>
          <cell r="H2020" t="str">
            <v>الموردين</v>
          </cell>
          <cell r="I2020" t="str">
            <v>إلتزامات متداولة</v>
          </cell>
          <cell r="J2020" t="str">
            <v>مورد نقدي _مؤسسة تأهيل المسكن0</v>
          </cell>
          <cell r="K2020">
            <v>0</v>
          </cell>
          <cell r="L2020">
            <v>504.61</v>
          </cell>
          <cell r="M2020">
            <v>63191.11</v>
          </cell>
          <cell r="N2020">
            <v>71599</v>
          </cell>
          <cell r="O2020">
            <v>0</v>
          </cell>
          <cell r="P2020">
            <v>8912.5</v>
          </cell>
          <cell r="Q2020">
            <v>-8912.5</v>
          </cell>
        </row>
        <row r="2021">
          <cell r="B2021">
            <v>2010103019</v>
          </cell>
          <cell r="C2021" t="str">
            <v>أنظمة</v>
          </cell>
          <cell r="D2021" t="str">
            <v>المركز المالي</v>
          </cell>
          <cell r="E2021" t="str">
            <v>إلتزامات متداولة</v>
          </cell>
          <cell r="F2021" t="str">
            <v>الذمم الدائنة التجارية</v>
          </cell>
          <cell r="G2021" t="str">
            <v>الموردين</v>
          </cell>
          <cell r="H2021">
            <v>0</v>
          </cell>
          <cell r="I2021" t="str">
            <v>إلتزامات متداولة</v>
          </cell>
          <cell r="J2021" t="str">
            <v>مورد نقدي _اورجا داتا_برنامج المكتب 0</v>
          </cell>
          <cell r="K2021">
            <v>0</v>
          </cell>
          <cell r="L2021">
            <v>0</v>
          </cell>
          <cell r="M2021">
            <v>0</v>
          </cell>
          <cell r="N2021">
            <v>0</v>
          </cell>
          <cell r="O2021">
            <v>0</v>
          </cell>
          <cell r="P2021">
            <v>0</v>
          </cell>
          <cell r="Q2021">
            <v>0</v>
          </cell>
        </row>
        <row r="2022">
          <cell r="B2022">
            <v>2010103020</v>
          </cell>
          <cell r="C2022" t="str">
            <v>أنظمة</v>
          </cell>
          <cell r="D2022" t="str">
            <v>المركز المالي</v>
          </cell>
          <cell r="E2022" t="str">
            <v>إلتزامات متداولة</v>
          </cell>
          <cell r="F2022" t="str">
            <v>الذمم الدائنة التجارية</v>
          </cell>
          <cell r="G2022" t="str">
            <v>الموردين</v>
          </cell>
          <cell r="H2022">
            <v>0</v>
          </cell>
          <cell r="I2022" t="str">
            <v>إلتزامات متداولة</v>
          </cell>
          <cell r="J2022" t="str">
            <v>مورد نقدي _مؤسسة عبدالله ابراهيم فلاته لتقنية المعلومات-حلول مدينة الش</v>
          </cell>
          <cell r="K2022">
            <v>0</v>
          </cell>
          <cell r="L2022">
            <v>0</v>
          </cell>
          <cell r="M2022">
            <v>0</v>
          </cell>
          <cell r="N2022">
            <v>0</v>
          </cell>
          <cell r="O2022">
            <v>0</v>
          </cell>
          <cell r="P2022">
            <v>0</v>
          </cell>
          <cell r="Q2022">
            <v>0</v>
          </cell>
        </row>
        <row r="2023">
          <cell r="B2023">
            <v>2010103022</v>
          </cell>
          <cell r="C2023" t="str">
            <v>أنظمة</v>
          </cell>
          <cell r="D2023" t="str">
            <v>المركز المالي</v>
          </cell>
          <cell r="E2023" t="str">
            <v>إلتزامات متداولة</v>
          </cell>
          <cell r="F2023" t="str">
            <v>الذمم الدائنة التجارية</v>
          </cell>
          <cell r="G2023" t="str">
            <v>الموردين</v>
          </cell>
          <cell r="H2023" t="str">
            <v>الموردين</v>
          </cell>
          <cell r="I2023" t="str">
            <v>إلتزامات متداولة</v>
          </cell>
          <cell r="J2023" t="str">
            <v>مورد نقدي _الشركة المعاينة المتطورة للفحص0</v>
          </cell>
          <cell r="K2023">
            <v>0</v>
          </cell>
          <cell r="L2023">
            <v>19605.5</v>
          </cell>
          <cell r="M2023">
            <v>47415</v>
          </cell>
          <cell r="N2023">
            <v>46919.5</v>
          </cell>
          <cell r="O2023">
            <v>0</v>
          </cell>
          <cell r="P2023">
            <v>19110</v>
          </cell>
          <cell r="Q2023">
            <v>-19110</v>
          </cell>
        </row>
        <row r="2024">
          <cell r="B2024">
            <v>2010103026</v>
          </cell>
          <cell r="C2024" t="str">
            <v>أنظمة</v>
          </cell>
          <cell r="D2024" t="str">
            <v>المركز المالي</v>
          </cell>
          <cell r="E2024" t="str">
            <v>إلتزامات متداولة</v>
          </cell>
          <cell r="F2024" t="str">
            <v>الذمم الدائنة التجارية</v>
          </cell>
          <cell r="G2024" t="str">
            <v>الموردين</v>
          </cell>
          <cell r="H2024">
            <v>0</v>
          </cell>
          <cell r="I2024" t="str">
            <v>إلتزامات متداولة</v>
          </cell>
          <cell r="J2024" t="str">
            <v>مورد نقدي _مؤسسة حريرة مطلق 0</v>
          </cell>
          <cell r="K2024">
            <v>0</v>
          </cell>
          <cell r="L2024">
            <v>0</v>
          </cell>
          <cell r="M2024">
            <v>0</v>
          </cell>
          <cell r="N2024">
            <v>0</v>
          </cell>
          <cell r="O2024">
            <v>0</v>
          </cell>
          <cell r="P2024">
            <v>0</v>
          </cell>
          <cell r="Q2024">
            <v>0</v>
          </cell>
        </row>
        <row r="2025">
          <cell r="B2025">
            <v>2010103028</v>
          </cell>
          <cell r="C2025" t="str">
            <v>أنظمة</v>
          </cell>
          <cell r="D2025" t="str">
            <v>المركز المالي</v>
          </cell>
          <cell r="E2025" t="str">
            <v>إلتزامات متداولة</v>
          </cell>
          <cell r="F2025" t="str">
            <v>الذمم الدائنة التجارية</v>
          </cell>
          <cell r="G2025" t="str">
            <v>الموردين</v>
          </cell>
          <cell r="H2025">
            <v>0</v>
          </cell>
          <cell r="I2025" t="str">
            <v>إلتزامات متداولة</v>
          </cell>
          <cell r="J2025" t="str">
            <v>مورد نقدي _مؤسسة حسن محمد المحروس0</v>
          </cell>
          <cell r="K2025">
            <v>0</v>
          </cell>
          <cell r="L2025">
            <v>0</v>
          </cell>
          <cell r="M2025">
            <v>332800</v>
          </cell>
          <cell r="N2025">
            <v>332800</v>
          </cell>
          <cell r="O2025">
            <v>0</v>
          </cell>
          <cell r="P2025">
            <v>0</v>
          </cell>
          <cell r="Q2025">
            <v>0</v>
          </cell>
        </row>
        <row r="2026">
          <cell r="B2026">
            <v>2010103029</v>
          </cell>
          <cell r="C2026" t="str">
            <v>أنظمة</v>
          </cell>
          <cell r="D2026" t="str">
            <v>المركز المالي</v>
          </cell>
          <cell r="E2026" t="str">
            <v>إلتزامات متداولة</v>
          </cell>
          <cell r="F2026" t="str">
            <v>الذمم الدائنة التجارية</v>
          </cell>
          <cell r="G2026" t="str">
            <v>الموردين</v>
          </cell>
          <cell r="H2026">
            <v>0</v>
          </cell>
          <cell r="I2026" t="str">
            <v>إلتزامات متداولة</v>
          </cell>
          <cell r="J2026" t="str">
            <v>مورد نقدي _مؤسسة مجد الخزامي 0</v>
          </cell>
          <cell r="K2026">
            <v>0</v>
          </cell>
          <cell r="L2026">
            <v>0</v>
          </cell>
          <cell r="M2026">
            <v>21850</v>
          </cell>
          <cell r="N2026">
            <v>21850</v>
          </cell>
          <cell r="O2026">
            <v>0</v>
          </cell>
          <cell r="P2026">
            <v>0</v>
          </cell>
          <cell r="Q2026">
            <v>0</v>
          </cell>
        </row>
        <row r="2027">
          <cell r="B2027">
            <v>2010103030</v>
          </cell>
          <cell r="C2027" t="str">
            <v>أنظمة</v>
          </cell>
          <cell r="D2027" t="str">
            <v>المركز المالي</v>
          </cell>
          <cell r="E2027" t="str">
            <v>إلتزامات متداولة</v>
          </cell>
          <cell r="F2027" t="str">
            <v>الذمم الدائنة التجارية</v>
          </cell>
          <cell r="G2027" t="str">
            <v>الموردين</v>
          </cell>
          <cell r="H2027" t="str">
            <v>الموردين</v>
          </cell>
          <cell r="I2027" t="str">
            <v>إلتزامات متداولة</v>
          </cell>
          <cell r="J2027" t="str">
            <v>مورد نقدي _مؤسسة ولوف للتجارة 0</v>
          </cell>
          <cell r="K2027">
            <v>0</v>
          </cell>
          <cell r="L2027">
            <v>21296.13</v>
          </cell>
          <cell r="M2027">
            <v>31000</v>
          </cell>
          <cell r="N2027">
            <v>10807.359990000001</v>
          </cell>
          <cell r="O2027">
            <v>0</v>
          </cell>
          <cell r="P2027">
            <v>1103.4899900000019</v>
          </cell>
          <cell r="Q2027">
            <v>-1103.4899900000019</v>
          </cell>
        </row>
        <row r="2028">
          <cell r="B2028">
            <v>2010103032</v>
          </cell>
          <cell r="C2028" t="str">
            <v>أنظمة</v>
          </cell>
          <cell r="D2028" t="str">
            <v>المركز المالي</v>
          </cell>
          <cell r="E2028" t="str">
            <v>إلتزامات متداولة</v>
          </cell>
          <cell r="F2028" t="str">
            <v>الذمم الدائنة التجارية</v>
          </cell>
          <cell r="G2028" t="str">
            <v>الموردين</v>
          </cell>
          <cell r="H2028">
            <v>0</v>
          </cell>
          <cell r="I2028" t="str">
            <v>إلتزامات متداولة</v>
          </cell>
          <cell r="J2028" t="str">
            <v>مورد نقدي _مصدر للتجهيزات الفنية 0</v>
          </cell>
          <cell r="K2028">
            <v>0</v>
          </cell>
          <cell r="L2028">
            <v>0</v>
          </cell>
          <cell r="M2028">
            <v>51812.91</v>
          </cell>
          <cell r="N2028">
            <v>51812.911780000002</v>
          </cell>
          <cell r="O2028">
            <v>0</v>
          </cell>
          <cell r="P2028">
            <v>1.7799999986891635E-3</v>
          </cell>
          <cell r="Q2028">
            <v>-1.7799999986891635E-3</v>
          </cell>
        </row>
        <row r="2029">
          <cell r="B2029">
            <v>2010103033</v>
          </cell>
          <cell r="C2029" t="str">
            <v>أنظمة</v>
          </cell>
          <cell r="D2029" t="str">
            <v>المركز المالي</v>
          </cell>
          <cell r="E2029" t="str">
            <v>إلتزامات متداولة</v>
          </cell>
          <cell r="F2029" t="str">
            <v>الذمم الدائنة التجارية</v>
          </cell>
          <cell r="G2029" t="str">
            <v>الموردين</v>
          </cell>
          <cell r="H2029">
            <v>0</v>
          </cell>
          <cell r="I2029" t="str">
            <v>إلتزامات متداولة</v>
          </cell>
          <cell r="J2029" t="str">
            <v>مورد نقدي _شركة زيروكس 0</v>
          </cell>
          <cell r="K2029">
            <v>0</v>
          </cell>
          <cell r="L2029">
            <v>0</v>
          </cell>
          <cell r="M2029">
            <v>1733.63</v>
          </cell>
          <cell r="N2029">
            <v>1733.63</v>
          </cell>
          <cell r="O2029">
            <v>0</v>
          </cell>
          <cell r="P2029">
            <v>0</v>
          </cell>
          <cell r="Q2029">
            <v>0</v>
          </cell>
        </row>
        <row r="2030">
          <cell r="B2030">
            <v>2010103034</v>
          </cell>
          <cell r="C2030" t="str">
            <v>أنظمة</v>
          </cell>
          <cell r="D2030" t="str">
            <v>المركز المالي</v>
          </cell>
          <cell r="E2030" t="str">
            <v>إلتزامات متداولة</v>
          </cell>
          <cell r="F2030" t="str">
            <v>الذمم الدائنة التجارية</v>
          </cell>
          <cell r="G2030" t="str">
            <v>الموردين</v>
          </cell>
          <cell r="H2030">
            <v>0</v>
          </cell>
          <cell r="I2030" t="str">
            <v>إلتزامات متداولة</v>
          </cell>
          <cell r="J2030" t="str">
            <v>مورد نقدي _مؤسسة منصات الغربية 0</v>
          </cell>
          <cell r="K2030">
            <v>9752</v>
          </cell>
          <cell r="L2030">
            <v>0</v>
          </cell>
          <cell r="M2030">
            <v>243500</v>
          </cell>
          <cell r="N2030">
            <v>253252</v>
          </cell>
          <cell r="O2030">
            <v>0</v>
          </cell>
          <cell r="P2030">
            <v>0</v>
          </cell>
          <cell r="Q2030">
            <v>0</v>
          </cell>
        </row>
        <row r="2031">
          <cell r="B2031">
            <v>2010103036</v>
          </cell>
          <cell r="C2031" t="str">
            <v>أنظمة</v>
          </cell>
          <cell r="D2031" t="str">
            <v>المركز المالي</v>
          </cell>
          <cell r="E2031" t="str">
            <v>إلتزامات متداولة</v>
          </cell>
          <cell r="F2031" t="str">
            <v>الذمم الدائنة التجارية</v>
          </cell>
          <cell r="G2031" t="str">
            <v>الموردين</v>
          </cell>
          <cell r="H2031">
            <v>0</v>
          </cell>
          <cell r="I2031" t="str">
            <v>إلتزامات متداولة</v>
          </cell>
          <cell r="J2031" t="str">
            <v>مورد نقدي _جيسكو لاند تاشيرات فلبين 0</v>
          </cell>
          <cell r="K2031">
            <v>0</v>
          </cell>
          <cell r="L2031">
            <v>4500</v>
          </cell>
          <cell r="M2031">
            <v>4500</v>
          </cell>
          <cell r="N2031">
            <v>0</v>
          </cell>
          <cell r="O2031">
            <v>0</v>
          </cell>
          <cell r="P2031">
            <v>0</v>
          </cell>
          <cell r="Q2031">
            <v>0</v>
          </cell>
        </row>
        <row r="2032">
          <cell r="B2032">
            <v>2010103037</v>
          </cell>
          <cell r="C2032" t="str">
            <v>أنظمة</v>
          </cell>
          <cell r="D2032" t="str">
            <v>المركز المالي</v>
          </cell>
          <cell r="E2032" t="str">
            <v>إلتزامات متداولة</v>
          </cell>
          <cell r="F2032" t="str">
            <v>الذمم الدائنة التجارية</v>
          </cell>
          <cell r="G2032" t="str">
            <v>الموردين</v>
          </cell>
          <cell r="H2032">
            <v>0</v>
          </cell>
          <cell r="I2032" t="str">
            <v>إلتزامات متداولة</v>
          </cell>
          <cell r="J2032" t="str">
            <v>مورد نقدي _مؤسسة عبدلله ابراهيم 0</v>
          </cell>
          <cell r="K2032">
            <v>0</v>
          </cell>
          <cell r="L2032">
            <v>0</v>
          </cell>
          <cell r="M2032">
            <v>0</v>
          </cell>
          <cell r="N2032">
            <v>0</v>
          </cell>
          <cell r="O2032">
            <v>0</v>
          </cell>
          <cell r="P2032">
            <v>0</v>
          </cell>
          <cell r="Q2032">
            <v>0</v>
          </cell>
        </row>
        <row r="2033">
          <cell r="B2033">
            <v>2010103038</v>
          </cell>
          <cell r="C2033" t="str">
            <v>أنظمة</v>
          </cell>
          <cell r="D2033" t="str">
            <v>المركز المالي</v>
          </cell>
          <cell r="E2033" t="str">
            <v>إلتزامات متداولة</v>
          </cell>
          <cell r="F2033" t="str">
            <v>الذمم الدائنة التجارية</v>
          </cell>
          <cell r="G2033" t="str">
            <v>الموردين</v>
          </cell>
          <cell r="H2033">
            <v>0</v>
          </cell>
          <cell r="I2033" t="str">
            <v>إلتزامات متداولة</v>
          </cell>
          <cell r="J2033" t="str">
            <v>مورد نقدي _شركة المصيريعي للمعدات 0</v>
          </cell>
          <cell r="K2033">
            <v>0</v>
          </cell>
          <cell r="L2033">
            <v>0</v>
          </cell>
          <cell r="M2033">
            <v>1863</v>
          </cell>
          <cell r="N2033">
            <v>1863</v>
          </cell>
          <cell r="O2033">
            <v>0</v>
          </cell>
          <cell r="P2033">
            <v>0</v>
          </cell>
          <cell r="Q2033">
            <v>0</v>
          </cell>
        </row>
        <row r="2034">
          <cell r="B2034">
            <v>2010103039</v>
          </cell>
          <cell r="C2034" t="str">
            <v>أنظمة</v>
          </cell>
          <cell r="D2034" t="str">
            <v>المركز المالي</v>
          </cell>
          <cell r="E2034" t="str">
            <v>إلتزامات متداولة</v>
          </cell>
          <cell r="F2034" t="str">
            <v>الذمم الدائنة التجارية</v>
          </cell>
          <cell r="G2034" t="str">
            <v>الموردين</v>
          </cell>
          <cell r="H2034">
            <v>0</v>
          </cell>
          <cell r="I2034" t="str">
            <v>إلتزامات متداولة</v>
          </cell>
          <cell r="J2034" t="str">
            <v>مورد نقدي _الانامل الفضية للمقاولات 0</v>
          </cell>
          <cell r="K2034">
            <v>0</v>
          </cell>
          <cell r="L2034">
            <v>0</v>
          </cell>
          <cell r="M2034">
            <v>0</v>
          </cell>
          <cell r="N2034">
            <v>0</v>
          </cell>
          <cell r="O2034">
            <v>0</v>
          </cell>
          <cell r="P2034">
            <v>0</v>
          </cell>
          <cell r="Q2034">
            <v>0</v>
          </cell>
        </row>
        <row r="2035">
          <cell r="B2035">
            <v>2010103040</v>
          </cell>
          <cell r="C2035" t="str">
            <v>أنظمة</v>
          </cell>
          <cell r="D2035" t="str">
            <v>المركز المالي</v>
          </cell>
          <cell r="E2035" t="str">
            <v>إلتزامات متداولة</v>
          </cell>
          <cell r="F2035" t="str">
            <v>الذمم الدائنة التجارية</v>
          </cell>
          <cell r="G2035" t="str">
            <v>الموردين</v>
          </cell>
          <cell r="H2035">
            <v>0</v>
          </cell>
          <cell r="I2035" t="str">
            <v>إلتزامات متداولة</v>
          </cell>
          <cell r="J2035" t="str">
            <v>مورد نقدي _مؤسسة رؤية المساحة 0</v>
          </cell>
          <cell r="K2035">
            <v>0</v>
          </cell>
          <cell r="L2035">
            <v>0</v>
          </cell>
          <cell r="M2035">
            <v>30475</v>
          </cell>
          <cell r="N2035">
            <v>30475</v>
          </cell>
          <cell r="O2035">
            <v>0</v>
          </cell>
          <cell r="P2035">
            <v>0</v>
          </cell>
          <cell r="Q2035">
            <v>0</v>
          </cell>
        </row>
        <row r="2036">
          <cell r="B2036">
            <v>2010103041</v>
          </cell>
          <cell r="C2036" t="str">
            <v>أنظمة</v>
          </cell>
          <cell r="D2036" t="str">
            <v>المركز المالي</v>
          </cell>
          <cell r="E2036" t="str">
            <v>إلتزامات متداولة</v>
          </cell>
          <cell r="F2036" t="str">
            <v>الذمم الدائنة التجارية</v>
          </cell>
          <cell r="G2036" t="str">
            <v>الموردين</v>
          </cell>
          <cell r="H2036">
            <v>0</v>
          </cell>
          <cell r="I2036" t="str">
            <v>إلتزامات متداولة</v>
          </cell>
          <cell r="J2036" t="str">
            <v>مورد نقدي _ كلادينج 0_MITSUBISHI</v>
          </cell>
          <cell r="K2036">
            <v>0</v>
          </cell>
          <cell r="L2036">
            <v>0</v>
          </cell>
          <cell r="M2036">
            <v>0</v>
          </cell>
          <cell r="N2036">
            <v>0</v>
          </cell>
          <cell r="O2036">
            <v>0</v>
          </cell>
          <cell r="P2036">
            <v>0</v>
          </cell>
          <cell r="Q2036">
            <v>0</v>
          </cell>
        </row>
        <row r="2037">
          <cell r="B2037">
            <v>2010103042</v>
          </cell>
          <cell r="C2037" t="str">
            <v>أنظمة</v>
          </cell>
          <cell r="D2037" t="str">
            <v>المركز المالي</v>
          </cell>
          <cell r="E2037" t="str">
            <v>إلتزامات متداولة</v>
          </cell>
          <cell r="F2037" t="str">
            <v>الذمم الدائنة التجارية</v>
          </cell>
          <cell r="G2037" t="str">
            <v>الموردين</v>
          </cell>
          <cell r="H2037">
            <v>0</v>
          </cell>
          <cell r="I2037" t="str">
            <v>إلتزامات متداولة</v>
          </cell>
          <cell r="J2037" t="str">
            <v>مورد نقدي _ مؤسسة لمعة الاشعال 0</v>
          </cell>
          <cell r="K2037">
            <v>0</v>
          </cell>
          <cell r="L2037">
            <v>0</v>
          </cell>
          <cell r="M2037">
            <v>0</v>
          </cell>
          <cell r="N2037">
            <v>0</v>
          </cell>
          <cell r="O2037">
            <v>0</v>
          </cell>
          <cell r="P2037">
            <v>0</v>
          </cell>
          <cell r="Q2037">
            <v>0</v>
          </cell>
        </row>
        <row r="2038">
          <cell r="B2038">
            <v>2010103043</v>
          </cell>
          <cell r="C2038" t="str">
            <v>أنظمة</v>
          </cell>
          <cell r="D2038" t="str">
            <v>المركز المالي</v>
          </cell>
          <cell r="E2038" t="str">
            <v>إلتزامات متداولة</v>
          </cell>
          <cell r="F2038" t="str">
            <v>الذمم الدائنة التجارية</v>
          </cell>
          <cell r="G2038" t="str">
            <v>الموردين</v>
          </cell>
          <cell r="H2038">
            <v>0</v>
          </cell>
          <cell r="I2038" t="str">
            <v>إلتزامات متداولة</v>
          </cell>
          <cell r="J2038" t="str">
            <v>مورد نقدي _ شركة محمد وعبد الرحمن 0</v>
          </cell>
          <cell r="K2038">
            <v>0</v>
          </cell>
          <cell r="L2038">
            <v>0</v>
          </cell>
          <cell r="M2038">
            <v>0</v>
          </cell>
          <cell r="N2038">
            <v>0</v>
          </cell>
          <cell r="O2038">
            <v>0</v>
          </cell>
          <cell r="P2038">
            <v>0</v>
          </cell>
          <cell r="Q2038">
            <v>0</v>
          </cell>
        </row>
        <row r="2039">
          <cell r="B2039">
            <v>2010103045</v>
          </cell>
          <cell r="C2039" t="str">
            <v>أنظمة</v>
          </cell>
          <cell r="D2039" t="str">
            <v>المركز المالي</v>
          </cell>
          <cell r="E2039" t="str">
            <v>إلتزامات متداولة</v>
          </cell>
          <cell r="F2039" t="str">
            <v>الذمم الدائنة التجارية</v>
          </cell>
          <cell r="G2039" t="str">
            <v>الموردين</v>
          </cell>
          <cell r="H2039">
            <v>0</v>
          </cell>
          <cell r="I2039" t="str">
            <v>إلتزامات متداولة</v>
          </cell>
          <cell r="J2039" t="str">
            <v>مورد نقدي_ مجموعة الجذور العربيه</v>
          </cell>
          <cell r="K2039">
            <v>0</v>
          </cell>
          <cell r="L2039">
            <v>0</v>
          </cell>
          <cell r="M2039">
            <v>0</v>
          </cell>
          <cell r="N2039">
            <v>0</v>
          </cell>
          <cell r="O2039">
            <v>0</v>
          </cell>
          <cell r="P2039">
            <v>0</v>
          </cell>
          <cell r="Q2039">
            <v>0</v>
          </cell>
        </row>
        <row r="2040">
          <cell r="B2040">
            <v>2010103046</v>
          </cell>
          <cell r="C2040" t="str">
            <v>أنظمة</v>
          </cell>
          <cell r="D2040" t="str">
            <v>المركز المالي</v>
          </cell>
          <cell r="E2040" t="str">
            <v>إلتزامات متداولة</v>
          </cell>
          <cell r="F2040" t="str">
            <v>الذمم الدائنة التجارية</v>
          </cell>
          <cell r="G2040" t="str">
            <v>الموردين</v>
          </cell>
          <cell r="H2040" t="str">
            <v>الموردين</v>
          </cell>
          <cell r="I2040" t="str">
            <v>إلتزامات متداولة</v>
          </cell>
          <cell r="J2040" t="str">
            <v>مورد نقدي _ كيمكو ايسوفر الشركه السعوديه الدوليه لصناعة المواد العازله</v>
          </cell>
          <cell r="K2040">
            <v>0</v>
          </cell>
          <cell r="L2040">
            <v>42399.14</v>
          </cell>
          <cell r="M2040">
            <v>247904.63</v>
          </cell>
          <cell r="N2040">
            <v>392262.12576999998</v>
          </cell>
          <cell r="O2040">
            <v>0</v>
          </cell>
          <cell r="P2040">
            <v>186756.63576999999</v>
          </cell>
          <cell r="Q2040">
            <v>-186756.63576999999</v>
          </cell>
        </row>
        <row r="2041">
          <cell r="B2041">
            <v>2010103047</v>
          </cell>
          <cell r="C2041" t="str">
            <v>أنظمة</v>
          </cell>
          <cell r="D2041" t="str">
            <v>المركز المالي</v>
          </cell>
          <cell r="E2041" t="str">
            <v>إلتزامات متداولة</v>
          </cell>
          <cell r="F2041" t="str">
            <v>الذمم الدائنة التجارية</v>
          </cell>
          <cell r="G2041" t="str">
            <v>الموردين</v>
          </cell>
          <cell r="H2041">
            <v>0</v>
          </cell>
          <cell r="I2041" t="str">
            <v>إلتزامات متداولة</v>
          </cell>
          <cell r="J2041" t="str">
            <v>مورد نقدي _ مؤسسة قمة العروبه للتجاره</v>
          </cell>
          <cell r="K2041">
            <v>0</v>
          </cell>
          <cell r="L2041">
            <v>0</v>
          </cell>
          <cell r="M2041">
            <v>0</v>
          </cell>
          <cell r="N2041">
            <v>0</v>
          </cell>
          <cell r="O2041">
            <v>0</v>
          </cell>
          <cell r="P2041">
            <v>0</v>
          </cell>
          <cell r="Q2041">
            <v>0</v>
          </cell>
        </row>
        <row r="2042">
          <cell r="B2042">
            <v>2010103048</v>
          </cell>
          <cell r="C2042" t="str">
            <v>أنظمة</v>
          </cell>
          <cell r="D2042" t="str">
            <v>المركز المالي</v>
          </cell>
          <cell r="E2042" t="str">
            <v>إلتزامات متداولة</v>
          </cell>
          <cell r="F2042" t="str">
            <v>الذمم الدائنة التجارية</v>
          </cell>
          <cell r="G2042" t="str">
            <v>الموردين</v>
          </cell>
          <cell r="H2042">
            <v>0</v>
          </cell>
          <cell r="I2042" t="str">
            <v>إلتزامات متداولة</v>
          </cell>
          <cell r="J2042" t="str">
            <v>مورد نقدي _ مؤسسة محمد ضناوي لخدمات البناء</v>
          </cell>
          <cell r="K2042">
            <v>0</v>
          </cell>
          <cell r="L2042">
            <v>0</v>
          </cell>
          <cell r="M2042">
            <v>0</v>
          </cell>
          <cell r="N2042">
            <v>0</v>
          </cell>
          <cell r="O2042">
            <v>0</v>
          </cell>
          <cell r="P2042">
            <v>0</v>
          </cell>
          <cell r="Q2042">
            <v>0</v>
          </cell>
        </row>
        <row r="2043">
          <cell r="B2043">
            <v>2010103049</v>
          </cell>
          <cell r="C2043" t="str">
            <v>أنظمة</v>
          </cell>
          <cell r="D2043" t="str">
            <v>المركز المالي</v>
          </cell>
          <cell r="E2043" t="str">
            <v>إلتزامات متداولة</v>
          </cell>
          <cell r="F2043" t="str">
            <v>الذمم الدائنة التجارية</v>
          </cell>
          <cell r="G2043" t="str">
            <v>الموردين</v>
          </cell>
          <cell r="H2043">
            <v>0</v>
          </cell>
          <cell r="I2043" t="str">
            <v>إلتزامات متداولة</v>
          </cell>
          <cell r="J2043" t="str">
            <v>مورد نقدي _ مؤسسة ضوء اسيا للمقاولات_كامل</v>
          </cell>
          <cell r="K2043">
            <v>0</v>
          </cell>
          <cell r="L2043">
            <v>0</v>
          </cell>
          <cell r="M2043">
            <v>0</v>
          </cell>
          <cell r="N2043">
            <v>0</v>
          </cell>
          <cell r="O2043">
            <v>0</v>
          </cell>
          <cell r="P2043">
            <v>0</v>
          </cell>
          <cell r="Q2043">
            <v>0</v>
          </cell>
        </row>
        <row r="2044">
          <cell r="B2044">
            <v>2010103050</v>
          </cell>
          <cell r="C2044" t="str">
            <v>أنظمة</v>
          </cell>
          <cell r="D2044" t="str">
            <v>المركز المالي</v>
          </cell>
          <cell r="E2044" t="str">
            <v>إلتزامات متداولة</v>
          </cell>
          <cell r="F2044" t="str">
            <v>الذمم الدائنة التجارية</v>
          </cell>
          <cell r="G2044" t="str">
            <v>الموردين</v>
          </cell>
          <cell r="H2044">
            <v>0</v>
          </cell>
          <cell r="I2044" t="str">
            <v>إلتزامات متداولة</v>
          </cell>
          <cell r="J2044" t="str">
            <v>مورد نقدي _ شركة محمد وعبد الرحمن البواردى</v>
          </cell>
          <cell r="K2044">
            <v>0</v>
          </cell>
          <cell r="L2044">
            <v>0</v>
          </cell>
          <cell r="M2044">
            <v>0</v>
          </cell>
          <cell r="N2044">
            <v>0</v>
          </cell>
          <cell r="O2044">
            <v>0</v>
          </cell>
          <cell r="P2044">
            <v>0</v>
          </cell>
          <cell r="Q2044">
            <v>0</v>
          </cell>
        </row>
        <row r="2045">
          <cell r="B2045">
            <v>2010103051</v>
          </cell>
          <cell r="C2045" t="str">
            <v>أنظمة</v>
          </cell>
          <cell r="D2045" t="str">
            <v>المركز المالي</v>
          </cell>
          <cell r="E2045" t="str">
            <v>إلتزامات متداولة</v>
          </cell>
          <cell r="F2045" t="str">
            <v>الذمم الدائنة التجارية</v>
          </cell>
          <cell r="G2045" t="str">
            <v>الموردين</v>
          </cell>
          <cell r="H2045">
            <v>0</v>
          </cell>
          <cell r="I2045" t="str">
            <v>إلتزامات متداولة</v>
          </cell>
          <cell r="J2045" t="str">
            <v>مورد نقدي _ مؤسسة سانا للتجاره</v>
          </cell>
          <cell r="K2045">
            <v>0</v>
          </cell>
          <cell r="L2045">
            <v>0</v>
          </cell>
          <cell r="M2045">
            <v>44275</v>
          </cell>
          <cell r="N2045">
            <v>44275</v>
          </cell>
          <cell r="O2045">
            <v>0</v>
          </cell>
          <cell r="P2045">
            <v>0</v>
          </cell>
          <cell r="Q2045">
            <v>0</v>
          </cell>
        </row>
        <row r="2046">
          <cell r="B2046">
            <v>2010103052</v>
          </cell>
          <cell r="C2046" t="str">
            <v>أنظمة</v>
          </cell>
          <cell r="D2046" t="str">
            <v>المركز المالي</v>
          </cell>
          <cell r="E2046" t="str">
            <v>إلتزامات متداولة</v>
          </cell>
          <cell r="F2046" t="str">
            <v>الذمم الدائنة التجارية</v>
          </cell>
          <cell r="G2046" t="str">
            <v>الموردين</v>
          </cell>
          <cell r="H2046">
            <v>0</v>
          </cell>
          <cell r="I2046" t="str">
            <v>إلتزامات متداولة</v>
          </cell>
          <cell r="J2046" t="str">
            <v>مورد نقدي_ مؤسسة عقول البيانات للتكنولوجيا</v>
          </cell>
          <cell r="K2046">
            <v>0</v>
          </cell>
          <cell r="L2046">
            <v>0</v>
          </cell>
          <cell r="M2046">
            <v>15870</v>
          </cell>
          <cell r="N2046">
            <v>15870</v>
          </cell>
          <cell r="O2046">
            <v>0</v>
          </cell>
          <cell r="P2046">
            <v>0</v>
          </cell>
          <cell r="Q2046">
            <v>0</v>
          </cell>
        </row>
        <row r="2047">
          <cell r="B2047">
            <v>2010103053</v>
          </cell>
          <cell r="C2047" t="str">
            <v>أنظمة</v>
          </cell>
          <cell r="D2047" t="str">
            <v>المركز المالي</v>
          </cell>
          <cell r="E2047" t="str">
            <v>إلتزامات متداولة</v>
          </cell>
          <cell r="F2047" t="str">
            <v>الذمم الدائنة التجارية</v>
          </cell>
          <cell r="G2047" t="str">
            <v>الموردين</v>
          </cell>
          <cell r="H2047">
            <v>0</v>
          </cell>
          <cell r="I2047" t="str">
            <v>إلتزامات متداولة</v>
          </cell>
          <cell r="J2047" t="str">
            <v>مورد نقدي_مؤسسة رائد خليل النمرى التجارية</v>
          </cell>
          <cell r="K2047">
            <v>0</v>
          </cell>
          <cell r="L2047">
            <v>38641.5</v>
          </cell>
          <cell r="M2047">
            <v>38641.5</v>
          </cell>
          <cell r="N2047">
            <v>0</v>
          </cell>
          <cell r="O2047">
            <v>0</v>
          </cell>
          <cell r="P2047">
            <v>0</v>
          </cell>
          <cell r="Q2047">
            <v>0</v>
          </cell>
        </row>
        <row r="2048">
          <cell r="B2048">
            <v>2010103054</v>
          </cell>
          <cell r="C2048" t="str">
            <v>أنظمة</v>
          </cell>
          <cell r="D2048" t="str">
            <v>المركز المالي</v>
          </cell>
          <cell r="E2048" t="str">
            <v>إلتزامات متداولة</v>
          </cell>
          <cell r="F2048" t="str">
            <v>الذمم الدائنة التجارية</v>
          </cell>
          <cell r="G2048" t="str">
            <v>الموردين</v>
          </cell>
          <cell r="H2048">
            <v>0</v>
          </cell>
          <cell r="I2048" t="str">
            <v>إلتزامات متداولة</v>
          </cell>
          <cell r="J2048" t="str">
            <v>مورد نقدي _ شركة لاس العربيه</v>
          </cell>
          <cell r="K2048">
            <v>0</v>
          </cell>
          <cell r="L2048">
            <v>0</v>
          </cell>
          <cell r="M2048">
            <v>0</v>
          </cell>
          <cell r="N2048">
            <v>0</v>
          </cell>
          <cell r="O2048">
            <v>0</v>
          </cell>
          <cell r="P2048">
            <v>0</v>
          </cell>
          <cell r="Q2048">
            <v>0</v>
          </cell>
        </row>
        <row r="2049">
          <cell r="B2049">
            <v>2010103065</v>
          </cell>
          <cell r="C2049" t="str">
            <v>أنظمة</v>
          </cell>
          <cell r="D2049" t="str">
            <v>المركز المالي</v>
          </cell>
          <cell r="E2049" t="str">
            <v>إلتزامات متداولة</v>
          </cell>
          <cell r="F2049" t="str">
            <v>الذمم الدائنة التجارية</v>
          </cell>
          <cell r="G2049" t="str">
            <v>الموردين</v>
          </cell>
          <cell r="H2049">
            <v>0</v>
          </cell>
          <cell r="I2049" t="str">
            <v>إلتزامات متداولة</v>
          </cell>
          <cell r="J2049" t="str">
            <v>مورد نقدي _ شركة مصنع تقنية الالواح _ تكنوبنل</v>
          </cell>
          <cell r="K2049">
            <v>0</v>
          </cell>
          <cell r="L2049">
            <v>0</v>
          </cell>
          <cell r="M2049">
            <v>65968</v>
          </cell>
          <cell r="N2049">
            <v>65967.999779999998</v>
          </cell>
          <cell r="O2049">
            <v>2.2000000171829015E-4</v>
          </cell>
          <cell r="P2049">
            <v>0</v>
          </cell>
          <cell r="Q2049">
            <v>2.2000000171829015E-4</v>
          </cell>
        </row>
        <row r="2050">
          <cell r="B2050">
            <v>2010103066</v>
          </cell>
          <cell r="C2050" t="str">
            <v>أنظمة</v>
          </cell>
          <cell r="D2050" t="str">
            <v>المركز المالي</v>
          </cell>
          <cell r="E2050" t="str">
            <v>إلتزامات متداولة</v>
          </cell>
          <cell r="F2050" t="str">
            <v>الذمم الدائنة التجارية</v>
          </cell>
          <cell r="G2050" t="str">
            <v>الموردين</v>
          </cell>
          <cell r="H2050">
            <v>0</v>
          </cell>
          <cell r="I2050" t="str">
            <v>إلتزامات متداولة</v>
          </cell>
          <cell r="J2050" t="str">
            <v>مورد نقدي _ مؤسسة ركن اليمان للمقاولات</v>
          </cell>
          <cell r="K2050">
            <v>0</v>
          </cell>
          <cell r="L2050">
            <v>9584.18</v>
          </cell>
          <cell r="M2050">
            <v>9584.18</v>
          </cell>
          <cell r="N2050">
            <v>0</v>
          </cell>
          <cell r="O2050">
            <v>0</v>
          </cell>
          <cell r="P2050">
            <v>0</v>
          </cell>
          <cell r="Q2050">
            <v>0</v>
          </cell>
        </row>
        <row r="2051">
          <cell r="B2051">
            <v>2010103067</v>
          </cell>
          <cell r="C2051" t="str">
            <v>أنظمة</v>
          </cell>
          <cell r="D2051" t="str">
            <v>المركز المالي</v>
          </cell>
          <cell r="E2051" t="str">
            <v>إلتزامات متداولة</v>
          </cell>
          <cell r="F2051" t="str">
            <v>الذمم الدائنة التجارية</v>
          </cell>
          <cell r="G2051" t="str">
            <v>الموردين</v>
          </cell>
          <cell r="H2051" t="str">
            <v>الموردين</v>
          </cell>
          <cell r="I2051" t="str">
            <v>إلتزامات متداولة</v>
          </cell>
          <cell r="J2051" t="str">
            <v>مورد نقدي _ مؤسسة التعرفة الدوليه لتجارة البلاستيك</v>
          </cell>
          <cell r="K2051">
            <v>0</v>
          </cell>
          <cell r="L2051">
            <v>240</v>
          </cell>
          <cell r="M2051">
            <v>0</v>
          </cell>
          <cell r="N2051">
            <v>0</v>
          </cell>
          <cell r="O2051">
            <v>0</v>
          </cell>
          <cell r="P2051">
            <v>240</v>
          </cell>
          <cell r="Q2051">
            <v>-240</v>
          </cell>
        </row>
        <row r="2052">
          <cell r="B2052">
            <v>2010103068</v>
          </cell>
          <cell r="C2052" t="str">
            <v>أنظمة</v>
          </cell>
          <cell r="D2052" t="str">
            <v>المركز المالي</v>
          </cell>
          <cell r="E2052" t="str">
            <v>إلتزامات متداولة</v>
          </cell>
          <cell r="F2052" t="str">
            <v>الذمم الدائنة التجارية</v>
          </cell>
          <cell r="G2052" t="str">
            <v>الموردين</v>
          </cell>
          <cell r="H2052">
            <v>0</v>
          </cell>
          <cell r="I2052" t="str">
            <v>إلتزامات متداولة</v>
          </cell>
          <cell r="J2052" t="str">
            <v>مورد نقدي_ شركة مدار لمواد البناء المحدوده</v>
          </cell>
          <cell r="K2052">
            <v>0</v>
          </cell>
          <cell r="L2052">
            <v>323783.84000000003</v>
          </cell>
          <cell r="M2052">
            <v>500364.62</v>
          </cell>
          <cell r="N2052">
            <v>176580.78</v>
          </cell>
          <cell r="O2052">
            <v>0</v>
          </cell>
          <cell r="P2052">
            <v>0</v>
          </cell>
          <cell r="Q2052">
            <v>0</v>
          </cell>
        </row>
        <row r="2053">
          <cell r="B2053">
            <v>2010103073</v>
          </cell>
          <cell r="C2053" t="str">
            <v>أنظمة</v>
          </cell>
          <cell r="D2053" t="str">
            <v>المركز المالي</v>
          </cell>
          <cell r="E2053" t="str">
            <v>أصول متداولة</v>
          </cell>
          <cell r="F2053" t="str">
            <v>مصاريف مقدمة وأرصدة مدينة أخرى (بالصافي)</v>
          </cell>
          <cell r="G2053" t="str">
            <v>موردون - دفعات مقدمة</v>
          </cell>
          <cell r="H2053" t="str">
            <v>مؤسسة تقنية الأبواب</v>
          </cell>
          <cell r="I2053" t="str">
            <v>أصول متداولة</v>
          </cell>
          <cell r="J2053" t="str">
            <v>مورد نقدي_ مؤسسة تقنية الابواب التجاريه</v>
          </cell>
          <cell r="K2053">
            <v>0</v>
          </cell>
          <cell r="L2053">
            <v>0</v>
          </cell>
          <cell r="M2053">
            <v>421446</v>
          </cell>
          <cell r="N2053">
            <v>264500</v>
          </cell>
          <cell r="O2053">
            <v>156946</v>
          </cell>
          <cell r="P2053">
            <v>0</v>
          </cell>
          <cell r="Q2053">
            <v>156946</v>
          </cell>
        </row>
        <row r="2054">
          <cell r="B2054">
            <v>2010103074</v>
          </cell>
          <cell r="C2054" t="str">
            <v>أنظمة</v>
          </cell>
          <cell r="D2054" t="str">
            <v>المركز المالي</v>
          </cell>
          <cell r="E2054" t="str">
            <v>أصول متداولة</v>
          </cell>
          <cell r="F2054" t="str">
            <v>مصاريف مقدمة وأرصدة مدينة أخرى (بالصافي)</v>
          </cell>
          <cell r="G2054" t="str">
            <v>موردون - دفعات مقدمة</v>
          </cell>
          <cell r="H2054" t="str">
            <v>مؤسسة موضة السندس</v>
          </cell>
          <cell r="I2054" t="str">
            <v>أصول متداولة</v>
          </cell>
          <cell r="J2054" t="str">
            <v>مورد نقدي_ مؤسسة موضة السندس للتجارة</v>
          </cell>
          <cell r="K2054">
            <v>0</v>
          </cell>
          <cell r="L2054">
            <v>328.45</v>
          </cell>
          <cell r="M2054">
            <v>675.04</v>
          </cell>
          <cell r="N2054">
            <v>0</v>
          </cell>
          <cell r="O2054">
            <v>346.59</v>
          </cell>
          <cell r="P2054">
            <v>0</v>
          </cell>
          <cell r="Q2054">
            <v>346.59</v>
          </cell>
        </row>
        <row r="2055">
          <cell r="B2055">
            <v>2010103078</v>
          </cell>
          <cell r="C2055" t="str">
            <v>أنظمة</v>
          </cell>
          <cell r="D2055" t="str">
            <v>المركز المالي</v>
          </cell>
          <cell r="E2055" t="str">
            <v>أصول متداولة</v>
          </cell>
          <cell r="F2055" t="str">
            <v>مصاريف مقدمة وأرصدة مدينة أخرى (بالصافي)</v>
          </cell>
          <cell r="G2055" t="str">
            <v>موردون - دفعات مقدمة</v>
          </cell>
          <cell r="H2055" t="str">
            <v>بنزين ساسكو</v>
          </cell>
          <cell r="I2055" t="str">
            <v>أصول متداولة</v>
          </cell>
          <cell r="J2055" t="str">
            <v>مورد نقدي _ بنزين ساسكو_2275 DRA_ شادي_12527</v>
          </cell>
          <cell r="K2055">
            <v>1068.45</v>
          </cell>
          <cell r="L2055">
            <v>0</v>
          </cell>
          <cell r="M2055">
            <v>6500</v>
          </cell>
          <cell r="N2055">
            <v>3250.96</v>
          </cell>
          <cell r="O2055">
            <v>4317.49</v>
          </cell>
          <cell r="P2055">
            <v>0</v>
          </cell>
          <cell r="Q2055">
            <v>4317.49</v>
          </cell>
        </row>
        <row r="2056">
          <cell r="B2056">
            <v>2010103083</v>
          </cell>
          <cell r="C2056" t="str">
            <v>أنظمة</v>
          </cell>
          <cell r="D2056" t="str">
            <v>المركز المالي</v>
          </cell>
          <cell r="E2056" t="str">
            <v>إلتزامات متداولة</v>
          </cell>
          <cell r="F2056" t="str">
            <v>الذمم الدائنة التجارية</v>
          </cell>
          <cell r="G2056" t="str">
            <v>الموردين</v>
          </cell>
          <cell r="H2056">
            <v>0</v>
          </cell>
          <cell r="I2056" t="str">
            <v>إلتزامات متداولة</v>
          </cell>
          <cell r="J2056" t="str">
            <v>مورد نقدي _شركة عين الصيانه</v>
          </cell>
          <cell r="K2056">
            <v>0</v>
          </cell>
          <cell r="L2056">
            <v>49.550000000000004</v>
          </cell>
          <cell r="M2056">
            <v>49.550000000000004</v>
          </cell>
          <cell r="N2056">
            <v>0</v>
          </cell>
          <cell r="O2056">
            <v>0</v>
          </cell>
          <cell r="P2056">
            <v>0</v>
          </cell>
          <cell r="Q2056">
            <v>0</v>
          </cell>
        </row>
        <row r="2057">
          <cell r="B2057">
            <v>2010103085</v>
          </cell>
          <cell r="C2057" t="str">
            <v>أنظمة</v>
          </cell>
          <cell r="D2057" t="str">
            <v>المركز المالي</v>
          </cell>
          <cell r="E2057" t="str">
            <v>إلتزامات متداولة</v>
          </cell>
          <cell r="F2057" t="str">
            <v>الذمم الدائنة التجارية</v>
          </cell>
          <cell r="G2057" t="str">
            <v>الموردين</v>
          </cell>
          <cell r="H2057" t="str">
            <v>الموردين</v>
          </cell>
          <cell r="I2057" t="str">
            <v>إلتزامات متداولة</v>
          </cell>
          <cell r="J2057" t="str">
            <v>مورد نقدي_ مؤسسة قيادات للتجارة وتقنية المعلومات</v>
          </cell>
          <cell r="K2057">
            <v>0</v>
          </cell>
          <cell r="L2057">
            <v>713</v>
          </cell>
          <cell r="M2057">
            <v>0</v>
          </cell>
          <cell r="N2057">
            <v>0</v>
          </cell>
          <cell r="O2057">
            <v>0</v>
          </cell>
          <cell r="P2057">
            <v>713</v>
          </cell>
          <cell r="Q2057">
            <v>-713</v>
          </cell>
        </row>
        <row r="2058">
          <cell r="B2058">
            <v>2010103086</v>
          </cell>
          <cell r="C2058" t="str">
            <v>أنظمة</v>
          </cell>
          <cell r="D2058" t="str">
            <v>المركز المالي</v>
          </cell>
          <cell r="E2058" t="str">
            <v>أصول متداولة</v>
          </cell>
          <cell r="F2058" t="str">
            <v>مصاريف مقدمة وأرصدة مدينة أخرى (بالصافي)</v>
          </cell>
          <cell r="G2058" t="str">
            <v>موردون - دفعات مقدمة</v>
          </cell>
          <cell r="H2058" t="str">
            <v>مؤسسة واو فاشون</v>
          </cell>
          <cell r="I2058" t="str">
            <v>أصول متداولة</v>
          </cell>
          <cell r="J2058" t="str">
            <v>مورد نقدي _مؤسسة المتحدة واو فاشون للدعاية والاعلان</v>
          </cell>
          <cell r="K2058">
            <v>2460.91</v>
          </cell>
          <cell r="L2058">
            <v>0</v>
          </cell>
          <cell r="M2058">
            <v>199242.1</v>
          </cell>
          <cell r="N2058">
            <v>189222.25</v>
          </cell>
          <cell r="O2058">
            <v>12480.760000000009</v>
          </cell>
          <cell r="P2058">
            <v>0</v>
          </cell>
          <cell r="Q2058">
            <v>12480.760000000009</v>
          </cell>
        </row>
        <row r="2059">
          <cell r="B2059">
            <v>2010103087</v>
          </cell>
          <cell r="C2059" t="str">
            <v>أنظمة</v>
          </cell>
          <cell r="D2059" t="str">
            <v>المركز المالي</v>
          </cell>
          <cell r="E2059" t="str">
            <v>إلتزامات متداولة</v>
          </cell>
          <cell r="F2059" t="str">
            <v>الذمم الدائنة التجارية</v>
          </cell>
          <cell r="G2059" t="str">
            <v>الموردين</v>
          </cell>
          <cell r="H2059">
            <v>0</v>
          </cell>
          <cell r="I2059" t="str">
            <v>إلتزامات متداولة</v>
          </cell>
          <cell r="J2059" t="str">
            <v>مورد نقدي_ شركة اتحاد الخليج للتامين</v>
          </cell>
          <cell r="K2059">
            <v>0</v>
          </cell>
          <cell r="L2059">
            <v>28.64</v>
          </cell>
          <cell r="M2059">
            <v>28.64</v>
          </cell>
          <cell r="N2059">
            <v>0</v>
          </cell>
          <cell r="O2059">
            <v>0</v>
          </cell>
          <cell r="P2059">
            <v>0</v>
          </cell>
          <cell r="Q2059">
            <v>0</v>
          </cell>
        </row>
        <row r="2060">
          <cell r="B2060">
            <v>2010103088</v>
          </cell>
          <cell r="C2060" t="str">
            <v>أنظمة</v>
          </cell>
          <cell r="D2060" t="str">
            <v>المركز المالي</v>
          </cell>
          <cell r="E2060" t="str">
            <v>إلتزامات متداولة</v>
          </cell>
          <cell r="F2060" t="str">
            <v>الذمم الدائنة التجارية</v>
          </cell>
          <cell r="G2060" t="str">
            <v>الموردين</v>
          </cell>
          <cell r="H2060">
            <v>0</v>
          </cell>
          <cell r="I2060" t="str">
            <v>إلتزامات متداولة</v>
          </cell>
          <cell r="J2060" t="str">
            <v>مورد نقدي_ شركة طريق الكون المحدوده</v>
          </cell>
          <cell r="K2060">
            <v>0</v>
          </cell>
          <cell r="L2060">
            <v>0</v>
          </cell>
          <cell r="M2060">
            <v>28964.14</v>
          </cell>
          <cell r="N2060">
            <v>28964.14</v>
          </cell>
          <cell r="O2060">
            <v>0</v>
          </cell>
          <cell r="P2060">
            <v>0</v>
          </cell>
          <cell r="Q2060">
            <v>0</v>
          </cell>
        </row>
        <row r="2061">
          <cell r="B2061">
            <v>2010103091</v>
          </cell>
          <cell r="C2061" t="str">
            <v>أنظمة</v>
          </cell>
          <cell r="D2061" t="str">
            <v>المركز المالي</v>
          </cell>
          <cell r="E2061" t="str">
            <v>أصول متداولة</v>
          </cell>
          <cell r="F2061" t="str">
            <v>مصاريف مقدمة وأرصدة مدينة أخرى (بالصافي)</v>
          </cell>
          <cell r="G2061" t="str">
            <v>موردون - دفعات مقدمة</v>
          </cell>
          <cell r="H2061" t="str">
            <v>شركة افلاك</v>
          </cell>
          <cell r="I2061" t="str">
            <v>أصول متداولة</v>
          </cell>
          <cell r="J2061" t="str">
            <v>مورد نقدي_ شركة افلاك للصناعات الالكترونيه _بصمه</v>
          </cell>
          <cell r="K2061">
            <v>747.62</v>
          </cell>
          <cell r="L2061">
            <v>0</v>
          </cell>
          <cell r="M2061">
            <v>27281</v>
          </cell>
          <cell r="N2061">
            <v>27281.009849999999</v>
          </cell>
          <cell r="O2061">
            <v>747.61015000000043</v>
          </cell>
          <cell r="P2061">
            <v>0</v>
          </cell>
          <cell r="Q2061">
            <v>747.61015000000043</v>
          </cell>
        </row>
        <row r="2062">
          <cell r="B2062">
            <v>2010103093</v>
          </cell>
          <cell r="C2062" t="str">
            <v>أنظمة</v>
          </cell>
          <cell r="D2062" t="str">
            <v>المركز المالي</v>
          </cell>
          <cell r="E2062" t="str">
            <v>إلتزامات متداولة</v>
          </cell>
          <cell r="F2062" t="str">
            <v>الذمم الدائنة التجارية</v>
          </cell>
          <cell r="G2062" t="str">
            <v>الموردين</v>
          </cell>
          <cell r="H2062">
            <v>0</v>
          </cell>
          <cell r="I2062" t="str">
            <v>إلتزامات متداولة</v>
          </cell>
          <cell r="J2062" t="str">
            <v>مورد نقدي _مؤسسة مصدر المعادن</v>
          </cell>
          <cell r="K2062">
            <v>0</v>
          </cell>
          <cell r="L2062">
            <v>0</v>
          </cell>
          <cell r="M2062">
            <v>57827.75</v>
          </cell>
          <cell r="N2062">
            <v>57827.75</v>
          </cell>
          <cell r="O2062">
            <v>0</v>
          </cell>
          <cell r="P2062">
            <v>0</v>
          </cell>
          <cell r="Q2062">
            <v>0</v>
          </cell>
        </row>
        <row r="2063">
          <cell r="B2063">
            <v>2010103094</v>
          </cell>
          <cell r="C2063" t="str">
            <v>أنظمة</v>
          </cell>
          <cell r="D2063" t="str">
            <v>المركز المالي</v>
          </cell>
          <cell r="E2063" t="str">
            <v>أصول متداولة</v>
          </cell>
          <cell r="F2063" t="str">
            <v>مصاريف مقدمة وأرصدة مدينة أخرى (بالصافي)</v>
          </cell>
          <cell r="G2063" t="str">
            <v>موردون - دفعات مقدمة</v>
          </cell>
          <cell r="H2063" t="str">
            <v>بنزين ساسكو</v>
          </cell>
          <cell r="I2063" t="str">
            <v>أصول متداولة</v>
          </cell>
          <cell r="J2063" t="str">
            <v>مورد نقدي _ بنزين ساسكو 2275 GBB_ ربيع _ 02909</v>
          </cell>
          <cell r="K2063">
            <v>5645.3</v>
          </cell>
          <cell r="L2063">
            <v>0</v>
          </cell>
          <cell r="M2063">
            <v>34000</v>
          </cell>
          <cell r="N2063">
            <v>31776.940000000002</v>
          </cell>
          <cell r="O2063">
            <v>7868.3600000000006</v>
          </cell>
          <cell r="P2063">
            <v>0</v>
          </cell>
          <cell r="Q2063">
            <v>7868.3600000000006</v>
          </cell>
        </row>
        <row r="2064">
          <cell r="B2064">
            <v>2010103095</v>
          </cell>
          <cell r="C2064" t="str">
            <v>أنظمة</v>
          </cell>
          <cell r="D2064" t="str">
            <v>المركز المالي</v>
          </cell>
          <cell r="E2064" t="str">
            <v>أصول متداولة</v>
          </cell>
          <cell r="F2064" t="str">
            <v>مصاريف مقدمة وأرصدة مدينة أخرى (بالصافي)</v>
          </cell>
          <cell r="G2064" t="str">
            <v>موردون - دفعات مقدمة</v>
          </cell>
          <cell r="H2064" t="str">
            <v>بنزين ساسكو</v>
          </cell>
          <cell r="I2064" t="str">
            <v>أصول متداولة</v>
          </cell>
          <cell r="J2064" t="str">
            <v>مورد نقدي _ بنزين ساسكو 2463 UNA_علاء احمد  _ 13036</v>
          </cell>
          <cell r="K2064">
            <v>875.87</v>
          </cell>
          <cell r="L2064">
            <v>0</v>
          </cell>
          <cell r="M2064">
            <v>5500</v>
          </cell>
          <cell r="N2064">
            <v>4612.2</v>
          </cell>
          <cell r="O2064">
            <v>1763.67</v>
          </cell>
          <cell r="P2064">
            <v>0</v>
          </cell>
          <cell r="Q2064">
            <v>1763.67</v>
          </cell>
        </row>
        <row r="2065">
          <cell r="B2065">
            <v>2010103096</v>
          </cell>
          <cell r="C2065" t="str">
            <v>أنظمة</v>
          </cell>
          <cell r="D2065" t="str">
            <v>المركز المالي</v>
          </cell>
          <cell r="E2065" t="str">
            <v>أصول متداولة</v>
          </cell>
          <cell r="F2065" t="str">
            <v>مصاريف مقدمة وأرصدة مدينة أخرى (بالصافي)</v>
          </cell>
          <cell r="G2065" t="str">
            <v>موردون - دفعات مقدمة</v>
          </cell>
          <cell r="H2065" t="str">
            <v>بنزين ساسكو</v>
          </cell>
          <cell r="I2065" t="str">
            <v>أصول متداولة</v>
          </cell>
          <cell r="J2065" t="str">
            <v>مورد نقدي _ بنزين ساسكو 2496 ZEA_حسين سليم _ 12603</v>
          </cell>
          <cell r="K2065">
            <v>798.07</v>
          </cell>
          <cell r="L2065">
            <v>0</v>
          </cell>
          <cell r="M2065">
            <v>6500</v>
          </cell>
          <cell r="N2065">
            <v>5200.0600000000004</v>
          </cell>
          <cell r="O2065">
            <v>2098.0099999999993</v>
          </cell>
          <cell r="P2065">
            <v>0</v>
          </cell>
          <cell r="Q2065">
            <v>2098.0099999999993</v>
          </cell>
        </row>
        <row r="2066">
          <cell r="B2066">
            <v>2010103097</v>
          </cell>
          <cell r="C2066" t="str">
            <v>أنظمة</v>
          </cell>
          <cell r="D2066" t="str">
            <v>المركز المالي</v>
          </cell>
          <cell r="E2066" t="str">
            <v>أصول متداولة</v>
          </cell>
          <cell r="F2066" t="str">
            <v>مصاريف مقدمة وأرصدة مدينة أخرى (بالصافي)</v>
          </cell>
          <cell r="G2066" t="str">
            <v>موردون - دفعات مقدمة</v>
          </cell>
          <cell r="H2066" t="str">
            <v>بنزين ساسكو</v>
          </cell>
          <cell r="I2066" t="str">
            <v>أصول متداولة</v>
          </cell>
          <cell r="J2066" t="str">
            <v>مورد نقدي _ بنزين ساسكو_ 4034 HVA _محروس _  13038</v>
          </cell>
          <cell r="K2066">
            <v>972.99</v>
          </cell>
          <cell r="L2066">
            <v>0</v>
          </cell>
          <cell r="M2066">
            <v>4500</v>
          </cell>
          <cell r="N2066">
            <v>4419.3900000000003</v>
          </cell>
          <cell r="O2066">
            <v>1053.5999999999995</v>
          </cell>
          <cell r="P2066">
            <v>0</v>
          </cell>
          <cell r="Q2066">
            <v>1053.5999999999995</v>
          </cell>
        </row>
        <row r="2067">
          <cell r="B2067">
            <v>2010103098</v>
          </cell>
          <cell r="C2067" t="str">
            <v>أنظمة</v>
          </cell>
          <cell r="D2067" t="str">
            <v>المركز المالي</v>
          </cell>
          <cell r="E2067" t="str">
            <v>أصول متداولة</v>
          </cell>
          <cell r="F2067" t="str">
            <v>مصاريف مقدمة وأرصدة مدينة أخرى (بالصافي)</v>
          </cell>
          <cell r="G2067" t="str">
            <v>موردون - دفعات مقدمة</v>
          </cell>
          <cell r="H2067" t="str">
            <v>بنزين ساسكو</v>
          </cell>
          <cell r="I2067" t="str">
            <v>أصول متداولة</v>
          </cell>
          <cell r="J2067" t="str">
            <v>مورد نقدي _ بنزين ساسكو_ 4534 GDB _علاء احمد _   03176</v>
          </cell>
          <cell r="K2067">
            <v>864.77</v>
          </cell>
          <cell r="L2067">
            <v>0</v>
          </cell>
          <cell r="M2067">
            <v>500</v>
          </cell>
          <cell r="N2067">
            <v>0</v>
          </cell>
          <cell r="O2067">
            <v>1364.77</v>
          </cell>
          <cell r="P2067">
            <v>0</v>
          </cell>
          <cell r="Q2067">
            <v>1364.77</v>
          </cell>
        </row>
        <row r="2068">
          <cell r="B2068">
            <v>2010103099</v>
          </cell>
          <cell r="C2068" t="str">
            <v>أنظمة</v>
          </cell>
          <cell r="D2068" t="str">
            <v>المركز المالي</v>
          </cell>
          <cell r="E2068" t="str">
            <v>أصول متداولة</v>
          </cell>
          <cell r="F2068" t="str">
            <v>مصاريف مقدمة وأرصدة مدينة أخرى (بالصافي)</v>
          </cell>
          <cell r="G2068" t="str">
            <v>موردون - دفعات مقدمة</v>
          </cell>
          <cell r="H2068" t="str">
            <v>بنزين ساسكو</v>
          </cell>
          <cell r="I2068" t="str">
            <v>أصول متداولة</v>
          </cell>
          <cell r="J2068" t="str">
            <v xml:space="preserve">  مورد نقدي _ بنزين ساسكو_6158 LUA_ احمد عبدالهادي_ 03274</v>
          </cell>
          <cell r="K2068">
            <v>1389.94</v>
          </cell>
          <cell r="L2068">
            <v>0</v>
          </cell>
          <cell r="M2068">
            <v>16500</v>
          </cell>
          <cell r="N2068">
            <v>14345.87</v>
          </cell>
          <cell r="O2068">
            <v>3544.0699999999979</v>
          </cell>
          <cell r="P2068">
            <v>0</v>
          </cell>
          <cell r="Q2068">
            <v>3544.0699999999979</v>
          </cell>
        </row>
        <row r="2069">
          <cell r="B2069">
            <v>2010103100</v>
          </cell>
          <cell r="C2069" t="str">
            <v>أنظمة</v>
          </cell>
          <cell r="D2069" t="str">
            <v>المركز المالي</v>
          </cell>
          <cell r="E2069" t="str">
            <v>أصول متداولة</v>
          </cell>
          <cell r="F2069" t="str">
            <v>مصاريف مقدمة وأرصدة مدينة أخرى (بالصافي)</v>
          </cell>
          <cell r="G2069" t="str">
            <v>موردون - دفعات مقدمة</v>
          </cell>
          <cell r="H2069" t="str">
            <v>بنزين ساسكو</v>
          </cell>
          <cell r="I2069" t="str">
            <v>أصول متداولة</v>
          </cell>
          <cell r="J2069" t="str">
            <v xml:space="preserve"> مورد نقدي _ بنزين ساسكو_6322 KJA_علاء احمد _13043</v>
          </cell>
          <cell r="K2069">
            <v>1160.26</v>
          </cell>
          <cell r="L2069">
            <v>0</v>
          </cell>
          <cell r="M2069">
            <v>6500</v>
          </cell>
          <cell r="N2069">
            <v>4829.47</v>
          </cell>
          <cell r="O2069">
            <v>2830.79</v>
          </cell>
          <cell r="P2069">
            <v>0</v>
          </cell>
          <cell r="Q2069">
            <v>2830.79</v>
          </cell>
        </row>
        <row r="2070">
          <cell r="B2070">
            <v>2010103101</v>
          </cell>
          <cell r="C2070" t="str">
            <v>أنظمة</v>
          </cell>
          <cell r="D2070" t="str">
            <v>المركز المالي</v>
          </cell>
          <cell r="E2070" t="str">
            <v>أصول متداولة</v>
          </cell>
          <cell r="F2070" t="str">
            <v>مصاريف مقدمة وأرصدة مدينة أخرى (بالصافي)</v>
          </cell>
          <cell r="G2070" t="str">
            <v>موردون - دفعات مقدمة</v>
          </cell>
          <cell r="H2070" t="str">
            <v>بنزين ساسكو</v>
          </cell>
          <cell r="I2070" t="str">
            <v>أصول متداولة</v>
          </cell>
          <cell r="J2070" t="str">
            <v xml:space="preserve"> مورد نقدي _ بنزين ساسكو_ 6776 ABB_ احمد  وحيد _ 03200( رضا سمير )</v>
          </cell>
          <cell r="K2070">
            <v>891.54</v>
          </cell>
          <cell r="L2070">
            <v>0</v>
          </cell>
          <cell r="M2070">
            <v>13400</v>
          </cell>
          <cell r="N2070">
            <v>11304.95</v>
          </cell>
          <cell r="O2070">
            <v>2986.59</v>
          </cell>
          <cell r="P2070">
            <v>0</v>
          </cell>
          <cell r="Q2070">
            <v>2986.59</v>
          </cell>
        </row>
        <row r="2071">
          <cell r="B2071">
            <v>2010103102</v>
          </cell>
          <cell r="C2071" t="str">
            <v>أنظمة</v>
          </cell>
          <cell r="D2071" t="str">
            <v>المركز المالي</v>
          </cell>
          <cell r="E2071" t="str">
            <v>أصول متداولة</v>
          </cell>
          <cell r="F2071" t="str">
            <v>مصاريف مقدمة وأرصدة مدينة أخرى (بالصافي)</v>
          </cell>
          <cell r="G2071" t="str">
            <v>موردون - دفعات مقدمة</v>
          </cell>
          <cell r="H2071" t="str">
            <v>بنزين ساسكو</v>
          </cell>
          <cell r="I2071" t="str">
            <v>أصول متداولة</v>
          </cell>
          <cell r="J2071" t="str">
            <v xml:space="preserve"> مورد نقدي _ بنزين ساسكو_ باص لوحة رقم 4340 _ 54899( شريحه alj 7926 )</v>
          </cell>
          <cell r="K2071">
            <v>1236.71</v>
          </cell>
          <cell r="L2071">
            <v>0</v>
          </cell>
          <cell r="M2071">
            <v>39000</v>
          </cell>
          <cell r="N2071">
            <v>39399.54</v>
          </cell>
          <cell r="O2071">
            <v>837.16999999999825</v>
          </cell>
          <cell r="P2071">
            <v>0</v>
          </cell>
          <cell r="Q2071">
            <v>837.16999999999825</v>
          </cell>
        </row>
        <row r="2072">
          <cell r="B2072">
            <v>2010103103</v>
          </cell>
          <cell r="C2072" t="str">
            <v>أنظمة</v>
          </cell>
          <cell r="D2072" t="str">
            <v>المركز المالي</v>
          </cell>
          <cell r="E2072" t="str">
            <v>أصول متداولة</v>
          </cell>
          <cell r="F2072" t="str">
            <v>مصاريف مقدمة وأرصدة مدينة أخرى (بالصافي)</v>
          </cell>
          <cell r="G2072" t="str">
            <v>موردون - دفعات مقدمة</v>
          </cell>
          <cell r="H2072" t="str">
            <v>بنزين ساسكو</v>
          </cell>
          <cell r="I2072" t="str">
            <v>أصول متداولة</v>
          </cell>
          <cell r="J2072" t="str">
            <v xml:space="preserve"> مورد نقدي _ بنزين ساسكو_  8228 tua _ ربيع وحيد  _ 02948</v>
          </cell>
          <cell r="K2072">
            <v>5378.92</v>
          </cell>
          <cell r="L2072">
            <v>0</v>
          </cell>
          <cell r="M2072">
            <v>29000</v>
          </cell>
          <cell r="N2072">
            <v>30925.93</v>
          </cell>
          <cell r="O2072">
            <v>3452.989999999998</v>
          </cell>
          <cell r="P2072">
            <v>0</v>
          </cell>
          <cell r="Q2072">
            <v>3452.989999999998</v>
          </cell>
        </row>
        <row r="2073">
          <cell r="B2073">
            <v>2010103104</v>
          </cell>
          <cell r="C2073" t="str">
            <v>أنظمة</v>
          </cell>
          <cell r="D2073" t="str">
            <v>المركز المالي</v>
          </cell>
          <cell r="E2073" t="str">
            <v>أصول متداولة</v>
          </cell>
          <cell r="F2073" t="str">
            <v>مصاريف مقدمة وأرصدة مدينة أخرى (بالصافي)</v>
          </cell>
          <cell r="G2073" t="str">
            <v>موردون - دفعات مقدمة</v>
          </cell>
          <cell r="H2073" t="str">
            <v>بنزين ساسكو</v>
          </cell>
          <cell r="I2073" t="str">
            <v>أصول متداولة</v>
          </cell>
          <cell r="J2073" t="str">
            <v xml:space="preserve"> مورد نقدي _ بنزين ساسكو_8804 zva _ علاءاحمد _ 002950</v>
          </cell>
          <cell r="K2073">
            <v>4268.99</v>
          </cell>
          <cell r="L2073">
            <v>0</v>
          </cell>
          <cell r="M2073">
            <v>26000</v>
          </cell>
          <cell r="N2073">
            <v>25232</v>
          </cell>
          <cell r="O2073">
            <v>5036.989999999998</v>
          </cell>
          <cell r="P2073">
            <v>0</v>
          </cell>
          <cell r="Q2073">
            <v>5036.989999999998</v>
          </cell>
        </row>
        <row r="2074">
          <cell r="B2074">
            <v>2010103105</v>
          </cell>
          <cell r="C2074" t="str">
            <v>أنظمة</v>
          </cell>
          <cell r="D2074" t="str">
            <v>المركز المالي</v>
          </cell>
          <cell r="E2074" t="str">
            <v>أصول متداولة</v>
          </cell>
          <cell r="F2074" t="str">
            <v>مصاريف مقدمة وأرصدة مدينة أخرى (بالصافي)</v>
          </cell>
          <cell r="G2074" t="str">
            <v>موردون - دفعات مقدمة</v>
          </cell>
          <cell r="H2074" t="str">
            <v>بنزين ساسكو</v>
          </cell>
          <cell r="I2074" t="str">
            <v>أصول متداولة</v>
          </cell>
          <cell r="J2074" t="str">
            <v>مورد نقدي _ بنزين ساسكو_ 9287 HSA_سيد سويلم_53416</v>
          </cell>
          <cell r="K2074">
            <v>789.7</v>
          </cell>
          <cell r="L2074">
            <v>0</v>
          </cell>
          <cell r="M2074">
            <v>800</v>
          </cell>
          <cell r="N2074">
            <v>906.79</v>
          </cell>
          <cell r="O2074">
            <v>682.91000000000008</v>
          </cell>
          <cell r="P2074">
            <v>0</v>
          </cell>
          <cell r="Q2074">
            <v>682.91000000000008</v>
          </cell>
        </row>
        <row r="2075">
          <cell r="B2075">
            <v>2010103106</v>
          </cell>
          <cell r="C2075" t="str">
            <v>أنظمة</v>
          </cell>
          <cell r="D2075" t="str">
            <v>المركز المالي</v>
          </cell>
          <cell r="E2075" t="str">
            <v>أصول متداولة</v>
          </cell>
          <cell r="F2075" t="str">
            <v>مصاريف مقدمة وأرصدة مدينة أخرى (بالصافي)</v>
          </cell>
          <cell r="G2075" t="str">
            <v>موردون - دفعات مقدمة</v>
          </cell>
          <cell r="H2075" t="str">
            <v>بنزين ساسكو</v>
          </cell>
          <cell r="I2075" t="str">
            <v>أصول متداولة</v>
          </cell>
          <cell r="J2075" t="str">
            <v>مورد نقدي _ بنزين ساسكو_  4311 BSB_ علاء احمد _02896</v>
          </cell>
          <cell r="K2075">
            <v>211.26</v>
          </cell>
          <cell r="L2075">
            <v>0</v>
          </cell>
          <cell r="M2075">
            <v>0</v>
          </cell>
          <cell r="N2075">
            <v>0</v>
          </cell>
          <cell r="O2075">
            <v>211.26</v>
          </cell>
          <cell r="P2075">
            <v>0</v>
          </cell>
          <cell r="Q2075">
            <v>211.26</v>
          </cell>
        </row>
        <row r="2076">
          <cell r="B2076">
            <v>2010103107</v>
          </cell>
          <cell r="C2076" t="str">
            <v>أنظمة</v>
          </cell>
          <cell r="D2076" t="str">
            <v>المركز المالي</v>
          </cell>
          <cell r="E2076" t="str">
            <v>أصول متداولة</v>
          </cell>
          <cell r="F2076" t="str">
            <v>مصاريف مقدمة وأرصدة مدينة أخرى (بالصافي)</v>
          </cell>
          <cell r="G2076" t="str">
            <v>موردون - دفعات مقدمة</v>
          </cell>
          <cell r="H2076" t="str">
            <v>بنزين ساسكو</v>
          </cell>
          <cell r="I2076" t="str">
            <v>أصول متداولة</v>
          </cell>
          <cell r="J2076" t="str">
            <v>مورد نقدي _ بنزين ساسكو_  بطاقة المترو_ابراهيم ذكي 6322-KJA</v>
          </cell>
          <cell r="K2076">
            <v>1507</v>
          </cell>
          <cell r="L2076">
            <v>0</v>
          </cell>
          <cell r="M2076">
            <v>14700</v>
          </cell>
          <cell r="N2076">
            <v>7848</v>
          </cell>
          <cell r="O2076">
            <v>8359</v>
          </cell>
          <cell r="P2076">
            <v>0</v>
          </cell>
          <cell r="Q2076">
            <v>8359</v>
          </cell>
        </row>
        <row r="2077">
          <cell r="B2077">
            <v>2010103108</v>
          </cell>
          <cell r="C2077" t="str">
            <v>أنظمة</v>
          </cell>
          <cell r="D2077" t="str">
            <v>المركز المالي</v>
          </cell>
          <cell r="E2077" t="str">
            <v>أصول متداولة</v>
          </cell>
          <cell r="F2077" t="str">
            <v>مصاريف مقدمة وأرصدة مدينة أخرى (بالصافي)</v>
          </cell>
          <cell r="G2077" t="str">
            <v>موردون - دفعات مقدمة</v>
          </cell>
          <cell r="H2077" t="str">
            <v>بنزين ساسكو</v>
          </cell>
          <cell r="I2077" t="str">
            <v>أصول متداولة</v>
          </cell>
          <cell r="J2077" t="str">
            <v>مورد نقدي _ بنزين ساسكو_  شريحه _2405 L SB_ حسين محمد</v>
          </cell>
          <cell r="K2077">
            <v>363</v>
          </cell>
          <cell r="L2077">
            <v>0</v>
          </cell>
          <cell r="M2077">
            <v>3800</v>
          </cell>
          <cell r="N2077">
            <v>1854.25</v>
          </cell>
          <cell r="O2077">
            <v>2308.75</v>
          </cell>
          <cell r="P2077">
            <v>0</v>
          </cell>
          <cell r="Q2077">
            <v>2308.75</v>
          </cell>
        </row>
        <row r="2078">
          <cell r="B2078">
            <v>2010103111</v>
          </cell>
          <cell r="C2078" t="str">
            <v>أنظمة</v>
          </cell>
          <cell r="D2078" t="str">
            <v>المركز المالي</v>
          </cell>
          <cell r="E2078" t="str">
            <v>إلتزامات متداولة</v>
          </cell>
          <cell r="F2078" t="str">
            <v>الذمم الدائنة التجارية</v>
          </cell>
          <cell r="G2078" t="str">
            <v>الموردين</v>
          </cell>
          <cell r="H2078">
            <v>0</v>
          </cell>
          <cell r="I2078" t="str">
            <v>إلتزامات متداولة</v>
          </cell>
          <cell r="J2078" t="str">
            <v>مورد نقدي_ مؤسسة خالد محمد المصيريعي للتجارة</v>
          </cell>
          <cell r="K2078">
            <v>0</v>
          </cell>
          <cell r="L2078">
            <v>0</v>
          </cell>
          <cell r="M2078">
            <v>18216</v>
          </cell>
          <cell r="N2078">
            <v>18216</v>
          </cell>
          <cell r="O2078">
            <v>0</v>
          </cell>
          <cell r="P2078">
            <v>0</v>
          </cell>
          <cell r="Q2078">
            <v>0</v>
          </cell>
        </row>
        <row r="2079">
          <cell r="B2079">
            <v>2010103116</v>
          </cell>
          <cell r="C2079" t="str">
            <v>أنظمة</v>
          </cell>
          <cell r="D2079" t="str">
            <v>المركز المالي</v>
          </cell>
          <cell r="E2079" t="str">
            <v>إلتزامات متداولة</v>
          </cell>
          <cell r="F2079" t="str">
            <v>الذمم الدائنة التجارية</v>
          </cell>
          <cell r="G2079" t="str">
            <v>الموردين</v>
          </cell>
          <cell r="H2079">
            <v>0</v>
          </cell>
          <cell r="I2079" t="str">
            <v>إلتزامات متداولة</v>
          </cell>
          <cell r="J2079" t="str">
            <v>مورد نقدي _ بنزين ساسكو_  مغلقXXXXXXXXXXX</v>
          </cell>
          <cell r="K2079">
            <v>0</v>
          </cell>
          <cell r="L2079">
            <v>0</v>
          </cell>
          <cell r="M2079">
            <v>0</v>
          </cell>
          <cell r="N2079">
            <v>0</v>
          </cell>
          <cell r="O2079">
            <v>0</v>
          </cell>
          <cell r="P2079">
            <v>0</v>
          </cell>
          <cell r="Q2079">
            <v>0</v>
          </cell>
        </row>
        <row r="2080">
          <cell r="B2080">
            <v>2010103117</v>
          </cell>
          <cell r="C2080" t="str">
            <v>أنظمة</v>
          </cell>
          <cell r="D2080" t="str">
            <v>المركز المالي</v>
          </cell>
          <cell r="E2080" t="str">
            <v>أصول متداولة</v>
          </cell>
          <cell r="F2080" t="str">
            <v>مصاريف مقدمة وأرصدة مدينة أخرى (بالصافي)</v>
          </cell>
          <cell r="G2080" t="str">
            <v>موردون - دفعات مقدمة</v>
          </cell>
          <cell r="H2080" t="str">
            <v>بنزين ساسكو</v>
          </cell>
          <cell r="I2080" t="str">
            <v>أصول متداولة</v>
          </cell>
          <cell r="J2080" t="str">
            <v>مورد نقدي _ بنزين ساسكو xab 4340 /  ملغية XXXXXXXXXXX</v>
          </cell>
          <cell r="K2080">
            <v>0</v>
          </cell>
          <cell r="L2080">
            <v>0</v>
          </cell>
          <cell r="M2080">
            <v>21500</v>
          </cell>
          <cell r="N2080">
            <v>18840.34</v>
          </cell>
          <cell r="O2080">
            <v>2659.66</v>
          </cell>
          <cell r="P2080">
            <v>0</v>
          </cell>
          <cell r="Q2080">
            <v>2659.66</v>
          </cell>
        </row>
        <row r="2081">
          <cell r="B2081">
            <v>2010103118</v>
          </cell>
          <cell r="C2081" t="str">
            <v>أنظمة</v>
          </cell>
          <cell r="D2081" t="str">
            <v>المركز المالي</v>
          </cell>
          <cell r="E2081" t="str">
            <v>إلتزامات متداولة</v>
          </cell>
          <cell r="F2081" t="str">
            <v>الذمم الدائنة التجارية</v>
          </cell>
          <cell r="G2081" t="str">
            <v>الموردين</v>
          </cell>
          <cell r="H2081" t="str">
            <v>الموردين</v>
          </cell>
          <cell r="I2081" t="str">
            <v>إلتزامات متداولة</v>
          </cell>
          <cell r="J2081" t="str">
            <v>مورد نقدي _ مؤسسة عالم اللحام للتجارة</v>
          </cell>
          <cell r="K2081">
            <v>0</v>
          </cell>
          <cell r="L2081">
            <v>0</v>
          </cell>
          <cell r="M2081">
            <v>284734.60000000003</v>
          </cell>
          <cell r="N2081">
            <v>332224.65000000002</v>
          </cell>
          <cell r="O2081">
            <v>0</v>
          </cell>
          <cell r="P2081">
            <v>47490.049999999988</v>
          </cell>
          <cell r="Q2081">
            <v>-47490.049999999988</v>
          </cell>
        </row>
        <row r="2082">
          <cell r="B2082">
            <v>2010103119</v>
          </cell>
          <cell r="C2082" t="str">
            <v>أنظمة</v>
          </cell>
          <cell r="D2082" t="str">
            <v>المركز المالي</v>
          </cell>
          <cell r="E2082" t="str">
            <v>إلتزامات متداولة</v>
          </cell>
          <cell r="F2082" t="str">
            <v>الذمم الدائنة التجارية</v>
          </cell>
          <cell r="G2082" t="str">
            <v>الموردين</v>
          </cell>
          <cell r="H2082">
            <v>0</v>
          </cell>
          <cell r="I2082" t="str">
            <v>إلتزامات متداولة</v>
          </cell>
          <cell r="J2082" t="str">
            <v>مورد نقدي _ امل الحياه للمقاولات _ مياه الواتر جيت</v>
          </cell>
          <cell r="K2082">
            <v>0</v>
          </cell>
          <cell r="L2082">
            <v>0</v>
          </cell>
          <cell r="M2082">
            <v>4830</v>
          </cell>
          <cell r="N2082">
            <v>4830</v>
          </cell>
          <cell r="O2082">
            <v>0</v>
          </cell>
          <cell r="P2082">
            <v>0</v>
          </cell>
          <cell r="Q2082">
            <v>0</v>
          </cell>
        </row>
        <row r="2083">
          <cell r="B2083">
            <v>2010103120</v>
          </cell>
          <cell r="C2083" t="str">
            <v>أنظمة</v>
          </cell>
          <cell r="D2083" t="str">
            <v>المركز المالي</v>
          </cell>
          <cell r="E2083" t="str">
            <v>إلتزامات متداولة</v>
          </cell>
          <cell r="F2083" t="str">
            <v>الذمم الدائنة التجارية</v>
          </cell>
          <cell r="G2083" t="str">
            <v>الموردين</v>
          </cell>
          <cell r="H2083">
            <v>0</v>
          </cell>
          <cell r="I2083" t="str">
            <v>إلتزامات متداولة</v>
          </cell>
          <cell r="J2083" t="str">
            <v>مورد نقدي _ مؤسسة سفوف الرمال للمقاولات</v>
          </cell>
          <cell r="K2083">
            <v>0</v>
          </cell>
          <cell r="L2083">
            <v>0</v>
          </cell>
          <cell r="M2083">
            <v>28639.14</v>
          </cell>
          <cell r="N2083">
            <v>28639.14</v>
          </cell>
          <cell r="O2083">
            <v>0</v>
          </cell>
          <cell r="P2083">
            <v>0</v>
          </cell>
          <cell r="Q2083">
            <v>0</v>
          </cell>
        </row>
        <row r="2084">
          <cell r="B2084">
            <v>2010103121</v>
          </cell>
          <cell r="C2084" t="str">
            <v>أنظمة</v>
          </cell>
          <cell r="D2084" t="str">
            <v>المركز المالي</v>
          </cell>
          <cell r="E2084" t="str">
            <v>إلتزامات متداولة</v>
          </cell>
          <cell r="F2084" t="str">
            <v>الذمم الدائنة التجارية</v>
          </cell>
          <cell r="G2084" t="str">
            <v>الموردين</v>
          </cell>
          <cell r="H2084" t="str">
            <v>الموردين</v>
          </cell>
          <cell r="I2084" t="str">
            <v>إلتزامات متداولة</v>
          </cell>
          <cell r="J2084" t="str">
            <v>مورد نقدي _سعاد حسين الحارثى</v>
          </cell>
          <cell r="K2084">
            <v>0</v>
          </cell>
          <cell r="L2084">
            <v>0</v>
          </cell>
          <cell r="M2084">
            <v>392221.54998999997</v>
          </cell>
          <cell r="N2084">
            <v>858731.06</v>
          </cell>
          <cell r="O2084">
            <v>0</v>
          </cell>
          <cell r="P2084">
            <v>466509.51001000009</v>
          </cell>
          <cell r="Q2084">
            <v>-466509.51001000009</v>
          </cell>
        </row>
        <row r="2085">
          <cell r="B2085">
            <v>2010103122</v>
          </cell>
          <cell r="C2085" t="str">
            <v>أنظمة</v>
          </cell>
          <cell r="D2085" t="str">
            <v>المركز المالي</v>
          </cell>
          <cell r="E2085" t="str">
            <v>أصول متداولة</v>
          </cell>
          <cell r="F2085" t="str">
            <v>مصاريف مقدمة وأرصدة مدينة أخرى (بالصافي)</v>
          </cell>
          <cell r="G2085" t="str">
            <v>موردون - دفعات مقدمة</v>
          </cell>
          <cell r="H2085" t="str">
            <v>بنزين ساسكو</v>
          </cell>
          <cell r="I2085" t="str">
            <v>أصول متداولة</v>
          </cell>
          <cell r="J2085" t="str">
            <v>مورد نقدي _ بنزين ساسكو_ 3367 TXB_حسين سالم_</v>
          </cell>
          <cell r="K2085">
            <v>0</v>
          </cell>
          <cell r="L2085">
            <v>0</v>
          </cell>
          <cell r="M2085">
            <v>2500</v>
          </cell>
          <cell r="N2085">
            <v>0</v>
          </cell>
          <cell r="O2085">
            <v>2500</v>
          </cell>
          <cell r="P2085">
            <v>0</v>
          </cell>
          <cell r="Q2085">
            <v>2500</v>
          </cell>
        </row>
        <row r="2086">
          <cell r="B2086">
            <v>2010103123</v>
          </cell>
          <cell r="C2086" t="str">
            <v>أنظمة</v>
          </cell>
          <cell r="D2086" t="str">
            <v>المركز المالي</v>
          </cell>
          <cell r="E2086" t="str">
            <v>إلتزامات متداولة</v>
          </cell>
          <cell r="F2086" t="str">
            <v>الذمم الدائنة التجارية</v>
          </cell>
          <cell r="G2086" t="str">
            <v>الموردين</v>
          </cell>
          <cell r="H2086">
            <v>0</v>
          </cell>
          <cell r="I2086" t="str">
            <v>إلتزامات متداولة</v>
          </cell>
          <cell r="J2086" t="str">
            <v>مورد نقدي _مؤسسة انوار القاطر لصيانة الالكترونيات</v>
          </cell>
          <cell r="K2086">
            <v>0</v>
          </cell>
          <cell r="L2086">
            <v>0</v>
          </cell>
          <cell r="M2086">
            <v>20010</v>
          </cell>
          <cell r="N2086">
            <v>20010</v>
          </cell>
          <cell r="O2086">
            <v>0</v>
          </cell>
          <cell r="P2086">
            <v>0</v>
          </cell>
          <cell r="Q2086">
            <v>0</v>
          </cell>
        </row>
        <row r="2087">
          <cell r="B2087">
            <v>2010103124</v>
          </cell>
          <cell r="C2087" t="str">
            <v>أنظمة</v>
          </cell>
          <cell r="D2087" t="str">
            <v>المركز المالي</v>
          </cell>
          <cell r="E2087" t="str">
            <v>أصول متداولة</v>
          </cell>
          <cell r="F2087" t="str">
            <v>مصاريف مقدمة وأرصدة مدينة أخرى (بالصافي)</v>
          </cell>
          <cell r="G2087" t="str">
            <v>موردون - دفعات مقدمة</v>
          </cell>
          <cell r="H2087" t="str">
            <v>بنزين ساسكو</v>
          </cell>
          <cell r="I2087" t="str">
            <v>أصول متداولة</v>
          </cell>
          <cell r="J2087" t="str">
            <v>مورد نقدي _ بنزين ساسكو_ 9134 ZXB_احمد وحيد_</v>
          </cell>
          <cell r="K2087">
            <v>0</v>
          </cell>
          <cell r="L2087">
            <v>0</v>
          </cell>
          <cell r="M2087">
            <v>2172.5</v>
          </cell>
          <cell r="N2087">
            <v>172.5</v>
          </cell>
          <cell r="O2087">
            <v>2000</v>
          </cell>
          <cell r="P2087">
            <v>0</v>
          </cell>
          <cell r="Q2087">
            <v>2000</v>
          </cell>
        </row>
        <row r="2088">
          <cell r="B2088">
            <v>2010104019</v>
          </cell>
          <cell r="C2088" t="str">
            <v>أنظمة</v>
          </cell>
          <cell r="D2088" t="str">
            <v>المركز المالي</v>
          </cell>
          <cell r="E2088" t="str">
            <v>إلتزامات متداولة</v>
          </cell>
          <cell r="F2088" t="str">
            <v>الذمم الدائنة التجارية</v>
          </cell>
          <cell r="G2088" t="str">
            <v>الموردين</v>
          </cell>
          <cell r="H2088">
            <v>0</v>
          </cell>
          <cell r="I2088" t="str">
            <v>إلتزامات متداولة</v>
          </cell>
          <cell r="J2088" t="str">
            <v>مورد خشب  _ شركة انفال السعودية للمشاريع المحدودة</v>
          </cell>
          <cell r="K2088">
            <v>0</v>
          </cell>
          <cell r="L2088">
            <v>78812.38</v>
          </cell>
          <cell r="M2088">
            <v>99681.81</v>
          </cell>
          <cell r="N2088">
            <v>20869.43</v>
          </cell>
          <cell r="O2088">
            <v>0</v>
          </cell>
          <cell r="P2088">
            <v>0</v>
          </cell>
          <cell r="Q2088">
            <v>0</v>
          </cell>
        </row>
        <row r="2089">
          <cell r="B2089">
            <v>2010105001</v>
          </cell>
          <cell r="C2089" t="str">
            <v>أنظمة</v>
          </cell>
          <cell r="D2089" t="str">
            <v>المركز المالي</v>
          </cell>
          <cell r="E2089" t="str">
            <v>إلتزامات متداولة</v>
          </cell>
          <cell r="F2089" t="str">
            <v>الذمم الدائنة التجارية</v>
          </cell>
          <cell r="G2089" t="str">
            <v>الموردين</v>
          </cell>
          <cell r="H2089" t="str">
            <v>الموردين</v>
          </cell>
          <cell r="I2089" t="str">
            <v>إلتزامات متداولة</v>
          </cell>
          <cell r="J2089" t="str">
            <v>مورد خدمة_ شركة مصنع الاهلي للالمنيوم _نافكو0</v>
          </cell>
          <cell r="K2089">
            <v>0</v>
          </cell>
          <cell r="L2089">
            <v>85026</v>
          </cell>
          <cell r="M2089">
            <v>85000</v>
          </cell>
          <cell r="N2089">
            <v>579.6</v>
          </cell>
          <cell r="O2089">
            <v>0</v>
          </cell>
          <cell r="P2089">
            <v>605.60000000000582</v>
          </cell>
          <cell r="Q2089">
            <v>-605.60000000000582</v>
          </cell>
        </row>
        <row r="2090">
          <cell r="B2090">
            <v>2010105002</v>
          </cell>
          <cell r="C2090" t="str">
            <v>أنظمة</v>
          </cell>
          <cell r="D2090" t="str">
            <v>المركز المالي</v>
          </cell>
          <cell r="E2090" t="str">
            <v>إلتزامات متداولة</v>
          </cell>
          <cell r="F2090" t="str">
            <v>الذمم الدائنة التجارية</v>
          </cell>
          <cell r="G2090" t="str">
            <v>الموردين</v>
          </cell>
          <cell r="H2090" t="str">
            <v>الموردين</v>
          </cell>
          <cell r="I2090" t="str">
            <v>إلتزامات متداولة</v>
          </cell>
          <cell r="J2090" t="str">
            <v>مورد خدمة_ شركة انماط الصناعيه للصناعه _دهان.</v>
          </cell>
          <cell r="K2090">
            <v>0</v>
          </cell>
          <cell r="L2090">
            <v>83698.64</v>
          </cell>
          <cell r="M2090">
            <v>425000</v>
          </cell>
          <cell r="N2090">
            <v>350460.83</v>
          </cell>
          <cell r="O2090">
            <v>0</v>
          </cell>
          <cell r="P2090">
            <v>9159.4700000000303</v>
          </cell>
          <cell r="Q2090">
            <v>-9159.4700000000303</v>
          </cell>
        </row>
        <row r="2091">
          <cell r="B2091">
            <v>2010105003</v>
          </cell>
          <cell r="C2091" t="str">
            <v>أنظمة</v>
          </cell>
          <cell r="D2091" t="str">
            <v>المركز المالي</v>
          </cell>
          <cell r="E2091" t="str">
            <v>إلتزامات متداولة</v>
          </cell>
          <cell r="F2091" t="str">
            <v>الذمم الدائنة التجارية</v>
          </cell>
          <cell r="G2091" t="str">
            <v>الموردين</v>
          </cell>
          <cell r="H2091" t="str">
            <v>الموردين</v>
          </cell>
          <cell r="I2091" t="str">
            <v>إلتزامات متداولة</v>
          </cell>
          <cell r="J2091" t="str">
            <v>مورد خدمة_ شركة رضا الوطنيه للدهانات _دهان0</v>
          </cell>
          <cell r="K2091">
            <v>0</v>
          </cell>
          <cell r="L2091">
            <v>208058.46</v>
          </cell>
          <cell r="M2091">
            <v>235000</v>
          </cell>
          <cell r="N2091">
            <v>147321.91</v>
          </cell>
          <cell r="O2091">
            <v>0</v>
          </cell>
          <cell r="P2091">
            <v>120380.37</v>
          </cell>
          <cell r="Q2091">
            <v>-120380.37</v>
          </cell>
        </row>
        <row r="2092">
          <cell r="B2092">
            <v>2010105005</v>
          </cell>
          <cell r="C2092" t="str">
            <v>أنظمة</v>
          </cell>
          <cell r="D2092" t="str">
            <v>المركز المالي</v>
          </cell>
          <cell r="E2092" t="str">
            <v>إلتزامات متداولة</v>
          </cell>
          <cell r="F2092" t="str">
            <v>الذمم الدائنة التجارية</v>
          </cell>
          <cell r="G2092" t="str">
            <v>الموردين</v>
          </cell>
          <cell r="H2092" t="str">
            <v>الموردين</v>
          </cell>
          <cell r="I2092" t="str">
            <v>إلتزامات متداولة</v>
          </cell>
          <cell r="J2092" t="str">
            <v>مورد خدمة_ شركة المكان العالى التجاريه-تذاكر سفر0</v>
          </cell>
          <cell r="K2092">
            <v>0</v>
          </cell>
          <cell r="L2092">
            <v>420237.94</v>
          </cell>
          <cell r="M2092">
            <v>978198.4</v>
          </cell>
          <cell r="N2092">
            <v>827616.03</v>
          </cell>
          <cell r="O2092">
            <v>0</v>
          </cell>
          <cell r="P2092">
            <v>269655.56999999995</v>
          </cell>
          <cell r="Q2092">
            <v>-269655.56999999995</v>
          </cell>
        </row>
        <row r="2093">
          <cell r="B2093">
            <v>2010105006</v>
          </cell>
          <cell r="C2093" t="str">
            <v>أنظمة</v>
          </cell>
          <cell r="D2093" t="str">
            <v>المركز المالي</v>
          </cell>
          <cell r="E2093" t="str">
            <v>إلتزامات متداولة</v>
          </cell>
          <cell r="F2093" t="str">
            <v>الذمم الدائنة التجارية</v>
          </cell>
          <cell r="G2093" t="str">
            <v>الموردين</v>
          </cell>
          <cell r="H2093" t="str">
            <v>الموردين</v>
          </cell>
          <cell r="I2093" t="str">
            <v>إلتزامات متداولة</v>
          </cell>
          <cell r="J2093" t="str">
            <v>مورد خدمة_ مؤسسة سناس للتجاره - DHL0</v>
          </cell>
          <cell r="K2093">
            <v>0</v>
          </cell>
          <cell r="L2093">
            <v>1555.31</v>
          </cell>
          <cell r="M2093">
            <v>70707</v>
          </cell>
          <cell r="N2093">
            <v>70785.119999999995</v>
          </cell>
          <cell r="O2093">
            <v>0</v>
          </cell>
          <cell r="P2093">
            <v>1633.429999999993</v>
          </cell>
          <cell r="Q2093">
            <v>-1633.429999999993</v>
          </cell>
        </row>
        <row r="2094">
          <cell r="B2094">
            <v>2010105007</v>
          </cell>
          <cell r="C2094" t="str">
            <v>أنظمة</v>
          </cell>
          <cell r="D2094" t="str">
            <v>المركز المالي</v>
          </cell>
          <cell r="E2094" t="str">
            <v>إلتزامات متداولة</v>
          </cell>
          <cell r="F2094" t="str">
            <v>الذمم الدائنة التجارية</v>
          </cell>
          <cell r="G2094" t="str">
            <v>الموردين</v>
          </cell>
          <cell r="H2094">
            <v>0</v>
          </cell>
          <cell r="I2094" t="str">
            <v>إلتزامات متداولة</v>
          </cell>
          <cell r="J2094" t="str">
            <v>مورد خدمة_ التعاونية للتامين _انظمة_رقم_19329960.0</v>
          </cell>
          <cell r="K2094">
            <v>0</v>
          </cell>
          <cell r="L2094">
            <v>128041.44</v>
          </cell>
          <cell r="M2094">
            <v>137855.76999999999</v>
          </cell>
          <cell r="N2094">
            <v>9814.33</v>
          </cell>
          <cell r="O2094">
            <v>0</v>
          </cell>
          <cell r="P2094">
            <v>0</v>
          </cell>
          <cell r="Q2094">
            <v>0</v>
          </cell>
        </row>
        <row r="2095">
          <cell r="B2095">
            <v>2010105009</v>
          </cell>
          <cell r="C2095" t="str">
            <v>أنظمة</v>
          </cell>
          <cell r="D2095" t="str">
            <v>المركز المالي</v>
          </cell>
          <cell r="E2095" t="str">
            <v>إلتزامات متداولة</v>
          </cell>
          <cell r="F2095" t="str">
            <v>الذمم الدائنة التجارية</v>
          </cell>
          <cell r="G2095" t="str">
            <v>الموردين</v>
          </cell>
          <cell r="H2095" t="str">
            <v>الموردين</v>
          </cell>
          <cell r="I2095" t="str">
            <v>إلتزامات متداولة</v>
          </cell>
          <cell r="J2095" t="str">
            <v>مورد خدمة_ شركة القصر جلاس الصناعيه_سكريت0</v>
          </cell>
          <cell r="K2095">
            <v>0</v>
          </cell>
          <cell r="L2095">
            <v>16241.44</v>
          </cell>
          <cell r="M2095">
            <v>25000</v>
          </cell>
          <cell r="N2095">
            <v>22591</v>
          </cell>
          <cell r="O2095">
            <v>0</v>
          </cell>
          <cell r="P2095">
            <v>13832.440000000002</v>
          </cell>
          <cell r="Q2095">
            <v>-13832.440000000002</v>
          </cell>
        </row>
        <row r="2096">
          <cell r="B2096">
            <v>2010105010</v>
          </cell>
          <cell r="C2096" t="str">
            <v>أنظمة</v>
          </cell>
          <cell r="D2096" t="str">
            <v>المركز المالي</v>
          </cell>
          <cell r="E2096" t="str">
            <v>إلتزامات متداولة</v>
          </cell>
          <cell r="F2096" t="str">
            <v>الذمم الدائنة التجارية</v>
          </cell>
          <cell r="G2096" t="str">
            <v>الموردين</v>
          </cell>
          <cell r="H2096" t="str">
            <v>الموردين</v>
          </cell>
          <cell r="I2096" t="str">
            <v>إلتزامات متداولة</v>
          </cell>
          <cell r="J2096" t="str">
            <v>مورد خدمة_ شركة مصنع العالمية لتصنيع الزجاج المضاد للكسر _سكريت.</v>
          </cell>
          <cell r="K2096">
            <v>0</v>
          </cell>
          <cell r="L2096">
            <v>4589</v>
          </cell>
          <cell r="M2096">
            <v>151110</v>
          </cell>
          <cell r="N2096">
            <v>161077</v>
          </cell>
          <cell r="O2096">
            <v>0</v>
          </cell>
          <cell r="P2096">
            <v>14556</v>
          </cell>
          <cell r="Q2096">
            <v>-14556</v>
          </cell>
        </row>
        <row r="2097">
          <cell r="B2097">
            <v>2010105012</v>
          </cell>
          <cell r="C2097" t="str">
            <v>أنظمة</v>
          </cell>
          <cell r="D2097" t="str">
            <v>المركز المالي</v>
          </cell>
          <cell r="E2097" t="str">
            <v>إلتزامات متداولة</v>
          </cell>
          <cell r="F2097" t="str">
            <v>الذمم الدائنة التجارية</v>
          </cell>
          <cell r="G2097" t="str">
            <v>الموردين</v>
          </cell>
          <cell r="H2097" t="str">
            <v>الموردين</v>
          </cell>
          <cell r="I2097" t="str">
            <v>إلتزامات متداولة</v>
          </cell>
          <cell r="J2097" t="str">
            <v>مورد خدمة_ مؤسسة خالد ظافر - جمرك ..0</v>
          </cell>
          <cell r="K2097">
            <v>0</v>
          </cell>
          <cell r="L2097">
            <v>0</v>
          </cell>
          <cell r="M2097">
            <v>269021.40000000002</v>
          </cell>
          <cell r="N2097">
            <v>282065.17</v>
          </cell>
          <cell r="O2097">
            <v>0</v>
          </cell>
          <cell r="P2097">
            <v>13043.76999999996</v>
          </cell>
          <cell r="Q2097">
            <v>-13043.76999999996</v>
          </cell>
        </row>
        <row r="2098">
          <cell r="B2098">
            <v>2010105013</v>
          </cell>
          <cell r="C2098" t="str">
            <v>أنظمة</v>
          </cell>
          <cell r="D2098" t="str">
            <v>المركز المالي</v>
          </cell>
          <cell r="E2098" t="str">
            <v>إلتزامات متداولة</v>
          </cell>
          <cell r="F2098" t="str">
            <v>الذمم الدائنة التجارية</v>
          </cell>
          <cell r="G2098" t="str">
            <v>الموردين</v>
          </cell>
          <cell r="H2098" t="str">
            <v>الموردين</v>
          </cell>
          <cell r="I2098" t="str">
            <v>إلتزامات متداولة</v>
          </cell>
          <cell r="J2098" t="str">
            <v>مورد خدمة_ شركة نما الدار للمقاولات المحدودة .</v>
          </cell>
          <cell r="K2098">
            <v>0</v>
          </cell>
          <cell r="L2098">
            <v>62507.4</v>
          </cell>
          <cell r="M2098">
            <v>279866.15000000002</v>
          </cell>
          <cell r="N2098">
            <v>315581.85000000003</v>
          </cell>
          <cell r="O2098">
            <v>0</v>
          </cell>
          <cell r="P2098">
            <v>98223.100000000035</v>
          </cell>
          <cell r="Q2098">
            <v>-98223.100000000035</v>
          </cell>
        </row>
        <row r="2099">
          <cell r="B2099">
            <v>2010105014</v>
          </cell>
          <cell r="C2099" t="str">
            <v>أنظمة</v>
          </cell>
          <cell r="D2099" t="str">
            <v>المركز المالي</v>
          </cell>
          <cell r="E2099" t="str">
            <v>إلتزامات متداولة</v>
          </cell>
          <cell r="F2099" t="str">
            <v>الذمم الدائنة التجارية</v>
          </cell>
          <cell r="G2099" t="str">
            <v>الموردين</v>
          </cell>
          <cell r="H2099">
            <v>0</v>
          </cell>
          <cell r="I2099" t="str">
            <v>إلتزامات متداولة</v>
          </cell>
          <cell r="J2099" t="str">
            <v>مورد خدمة_ مجموعة النظم التطبيقية - برنامج دلتا .</v>
          </cell>
          <cell r="K2099">
            <v>0</v>
          </cell>
          <cell r="L2099">
            <v>0</v>
          </cell>
          <cell r="M2099">
            <v>29275</v>
          </cell>
          <cell r="N2099">
            <v>29275</v>
          </cell>
          <cell r="O2099">
            <v>0</v>
          </cell>
          <cell r="P2099">
            <v>0</v>
          </cell>
          <cell r="Q2099">
            <v>0</v>
          </cell>
        </row>
        <row r="2100">
          <cell r="B2100">
            <v>2010105017</v>
          </cell>
          <cell r="C2100" t="str">
            <v>أنظمة</v>
          </cell>
          <cell r="D2100" t="str">
            <v>المركز المالي</v>
          </cell>
          <cell r="E2100" t="str">
            <v>إلتزامات متداولة</v>
          </cell>
          <cell r="F2100" t="str">
            <v>الذمم الدائنة التجارية</v>
          </cell>
          <cell r="G2100" t="str">
            <v>الموردين</v>
          </cell>
          <cell r="H2100" t="str">
            <v>الموردين</v>
          </cell>
          <cell r="I2100" t="str">
            <v>إلتزامات متداولة</v>
          </cell>
          <cell r="J2100" t="str">
            <v>مورد خدمة_ مؤسسة الشمري - تأجير فوركلفت.</v>
          </cell>
          <cell r="K2100">
            <v>0</v>
          </cell>
          <cell r="L2100">
            <v>6000</v>
          </cell>
          <cell r="M2100">
            <v>111305</v>
          </cell>
          <cell r="N2100">
            <v>111305</v>
          </cell>
          <cell r="O2100">
            <v>0</v>
          </cell>
          <cell r="P2100">
            <v>6000</v>
          </cell>
          <cell r="Q2100">
            <v>-6000</v>
          </cell>
        </row>
        <row r="2101">
          <cell r="B2101">
            <v>2010105019</v>
          </cell>
          <cell r="C2101" t="str">
            <v>أنظمة</v>
          </cell>
          <cell r="D2101" t="str">
            <v>المركز المالي</v>
          </cell>
          <cell r="E2101" t="str">
            <v>إلتزامات متداولة</v>
          </cell>
          <cell r="F2101" t="str">
            <v>الذمم الدائنة التجارية</v>
          </cell>
          <cell r="G2101" t="str">
            <v>الموردين</v>
          </cell>
          <cell r="H2101">
            <v>0</v>
          </cell>
          <cell r="I2101" t="str">
            <v>إلتزامات متداولة</v>
          </cell>
          <cell r="J2101" t="str">
            <v>مورد خدمة_ شركة رفيفكم للمقاولات - عتيق</v>
          </cell>
          <cell r="K2101">
            <v>0</v>
          </cell>
          <cell r="L2101">
            <v>63325</v>
          </cell>
          <cell r="M2101">
            <v>90098</v>
          </cell>
          <cell r="N2101">
            <v>26773</v>
          </cell>
          <cell r="O2101">
            <v>0</v>
          </cell>
          <cell r="P2101">
            <v>0</v>
          </cell>
          <cell r="Q2101">
            <v>0</v>
          </cell>
        </row>
        <row r="2102">
          <cell r="B2102">
            <v>2010105025</v>
          </cell>
          <cell r="C2102" t="str">
            <v>أنظمة</v>
          </cell>
          <cell r="D2102" t="str">
            <v>المركز المالي</v>
          </cell>
          <cell r="E2102" t="str">
            <v>إلتزامات متداولة</v>
          </cell>
          <cell r="F2102" t="str">
            <v>الذمم الدائنة التجارية</v>
          </cell>
          <cell r="G2102" t="str">
            <v>الموردين</v>
          </cell>
          <cell r="H2102" t="str">
            <v>الموردين</v>
          </cell>
          <cell r="I2102" t="str">
            <v>إلتزامات متداولة</v>
          </cell>
          <cell r="J2102" t="str">
            <v>مورد خدمة_ المصنع السعودي لجلفنة المعادن0</v>
          </cell>
          <cell r="K2102">
            <v>0</v>
          </cell>
          <cell r="L2102">
            <v>52870.36</v>
          </cell>
          <cell r="M2102">
            <v>642040</v>
          </cell>
          <cell r="N2102">
            <v>633977.75</v>
          </cell>
          <cell r="O2102">
            <v>0</v>
          </cell>
          <cell r="P2102">
            <v>44808.109999999986</v>
          </cell>
          <cell r="Q2102">
            <v>-44808.109999999986</v>
          </cell>
        </row>
        <row r="2103">
          <cell r="B2103">
            <v>2010105029</v>
          </cell>
          <cell r="C2103" t="str">
            <v>أنظمة</v>
          </cell>
          <cell r="D2103" t="str">
            <v>المركز المالي</v>
          </cell>
          <cell r="E2103" t="str">
            <v>إلتزامات متداولة</v>
          </cell>
          <cell r="F2103" t="str">
            <v>الذمم الدائنة التجارية</v>
          </cell>
          <cell r="G2103" t="str">
            <v>الموردين</v>
          </cell>
          <cell r="H2103">
            <v>0</v>
          </cell>
          <cell r="I2103" t="str">
            <v>إلتزامات متداولة</v>
          </cell>
          <cell r="J2103" t="str">
            <v>مورد خدمة_ بوبا للتأمين الطبي- مصنع واجهات الرياض للزجاج0</v>
          </cell>
          <cell r="K2103">
            <v>0</v>
          </cell>
          <cell r="L2103">
            <v>0</v>
          </cell>
          <cell r="M2103">
            <v>0</v>
          </cell>
          <cell r="N2103">
            <v>0</v>
          </cell>
          <cell r="O2103">
            <v>0</v>
          </cell>
          <cell r="P2103">
            <v>0</v>
          </cell>
          <cell r="Q2103">
            <v>0</v>
          </cell>
        </row>
        <row r="2104">
          <cell r="B2104">
            <v>2010105031</v>
          </cell>
          <cell r="C2104" t="str">
            <v>أنظمة</v>
          </cell>
          <cell r="D2104" t="str">
            <v>المركز المالي</v>
          </cell>
          <cell r="E2104" t="str">
            <v>إلتزامات متداولة</v>
          </cell>
          <cell r="F2104" t="str">
            <v>الذمم الدائنة التجارية</v>
          </cell>
          <cell r="G2104" t="str">
            <v>الموردين</v>
          </cell>
          <cell r="H2104">
            <v>0</v>
          </cell>
          <cell r="I2104" t="str">
            <v>إلتزامات متداولة</v>
          </cell>
          <cell r="J2104" t="str">
            <v>مورد خدمة_ مصنع تقنية الطلاء للصناعة0_ ملفي**************</v>
          </cell>
          <cell r="K2104">
            <v>0</v>
          </cell>
          <cell r="L2104">
            <v>0</v>
          </cell>
          <cell r="M2104">
            <v>2000</v>
          </cell>
          <cell r="N2104">
            <v>2000</v>
          </cell>
          <cell r="O2104">
            <v>0</v>
          </cell>
          <cell r="P2104">
            <v>0</v>
          </cell>
          <cell r="Q2104">
            <v>0</v>
          </cell>
        </row>
        <row r="2105">
          <cell r="B2105">
            <v>2010105032</v>
          </cell>
          <cell r="C2105" t="str">
            <v>أنظمة</v>
          </cell>
          <cell r="D2105" t="str">
            <v>المركز المالي</v>
          </cell>
          <cell r="E2105" t="str">
            <v>إلتزامات متداولة</v>
          </cell>
          <cell r="F2105" t="str">
            <v>الذمم الدائنة التجارية</v>
          </cell>
          <cell r="G2105" t="str">
            <v>الموردين</v>
          </cell>
          <cell r="H2105">
            <v>0</v>
          </cell>
          <cell r="I2105" t="str">
            <v>إلتزامات متداولة</v>
          </cell>
          <cell r="J2105" t="str">
            <v>مورد خدمة_ شركة اعمال صحارى للمقاولات - حاويات0</v>
          </cell>
          <cell r="K2105">
            <v>0</v>
          </cell>
          <cell r="L2105">
            <v>4875</v>
          </cell>
          <cell r="M2105">
            <v>20400</v>
          </cell>
          <cell r="N2105">
            <v>15525</v>
          </cell>
          <cell r="O2105">
            <v>0</v>
          </cell>
          <cell r="P2105">
            <v>0</v>
          </cell>
          <cell r="Q2105">
            <v>0</v>
          </cell>
        </row>
        <row r="2106">
          <cell r="B2106">
            <v>2010105034</v>
          </cell>
          <cell r="C2106" t="str">
            <v>أنظمة</v>
          </cell>
          <cell r="D2106" t="str">
            <v>المركز المالي</v>
          </cell>
          <cell r="E2106" t="str">
            <v>إلتزامات متداولة</v>
          </cell>
          <cell r="F2106" t="str">
            <v>الذمم الدائنة التجارية</v>
          </cell>
          <cell r="G2106" t="str">
            <v>الموردين</v>
          </cell>
          <cell r="H2106">
            <v>0</v>
          </cell>
          <cell r="I2106" t="str">
            <v>إلتزامات متداولة</v>
          </cell>
          <cell r="J2106" t="str">
            <v>مورد خدمة_ شركة شاس للمقاولات - توريد مياه0</v>
          </cell>
          <cell r="K2106">
            <v>0</v>
          </cell>
          <cell r="L2106">
            <v>0</v>
          </cell>
          <cell r="M2106">
            <v>1840</v>
          </cell>
          <cell r="N2106">
            <v>1840</v>
          </cell>
          <cell r="O2106">
            <v>0</v>
          </cell>
          <cell r="P2106">
            <v>0</v>
          </cell>
          <cell r="Q2106">
            <v>0</v>
          </cell>
        </row>
        <row r="2107">
          <cell r="B2107">
            <v>2010105037</v>
          </cell>
          <cell r="C2107" t="str">
            <v>أنظمة</v>
          </cell>
          <cell r="D2107" t="str">
            <v>المركز المالي</v>
          </cell>
          <cell r="E2107" t="str">
            <v>إلتزامات متداولة</v>
          </cell>
          <cell r="F2107" t="str">
            <v>الذمم الدائنة التجارية</v>
          </cell>
          <cell r="G2107" t="str">
            <v>الموردين</v>
          </cell>
          <cell r="H2107">
            <v>0</v>
          </cell>
          <cell r="I2107" t="str">
            <v>إلتزامات متداولة</v>
          </cell>
          <cell r="J2107" t="str">
            <v>مورد خدمة_ مؤسسة السلامة المدنية لمعدات السلامة0</v>
          </cell>
          <cell r="K2107">
            <v>0</v>
          </cell>
          <cell r="L2107">
            <v>0</v>
          </cell>
          <cell r="M2107">
            <v>1955</v>
          </cell>
          <cell r="N2107">
            <v>1955</v>
          </cell>
          <cell r="O2107">
            <v>0</v>
          </cell>
          <cell r="P2107">
            <v>0</v>
          </cell>
          <cell r="Q2107">
            <v>0</v>
          </cell>
        </row>
        <row r="2108">
          <cell r="B2108">
            <v>2010105041</v>
          </cell>
          <cell r="C2108" t="str">
            <v>أنظمة</v>
          </cell>
          <cell r="D2108" t="str">
            <v>المركز المالي</v>
          </cell>
          <cell r="E2108" t="str">
            <v>إلتزامات متداولة</v>
          </cell>
          <cell r="F2108" t="str">
            <v>الذمم الدائنة التجارية</v>
          </cell>
          <cell r="G2108" t="str">
            <v>الموردين</v>
          </cell>
          <cell r="H2108">
            <v>0</v>
          </cell>
          <cell r="I2108" t="str">
            <v>إلتزامات متداولة</v>
          </cell>
          <cell r="J2108" t="str">
            <v>مورد خدمة _ مؤسسة اسرع رقم للمقاولات المعمارية_عمالة مؤجره0</v>
          </cell>
          <cell r="K2108">
            <v>0</v>
          </cell>
          <cell r="L2108">
            <v>8013.5</v>
          </cell>
          <cell r="M2108">
            <v>8013.5</v>
          </cell>
          <cell r="N2108">
            <v>0</v>
          </cell>
          <cell r="O2108">
            <v>0</v>
          </cell>
          <cell r="P2108">
            <v>0</v>
          </cell>
          <cell r="Q2108">
            <v>0</v>
          </cell>
        </row>
        <row r="2109">
          <cell r="B2109">
            <v>2010105045</v>
          </cell>
          <cell r="C2109" t="str">
            <v>أنظمة</v>
          </cell>
          <cell r="D2109" t="str">
            <v>المركز المالي</v>
          </cell>
          <cell r="E2109" t="str">
            <v>إلتزامات متداولة</v>
          </cell>
          <cell r="F2109" t="str">
            <v>الذمم الدائنة التجارية</v>
          </cell>
          <cell r="G2109" t="str">
            <v>الموردين</v>
          </cell>
          <cell r="H2109">
            <v>0</v>
          </cell>
          <cell r="I2109" t="str">
            <v>إلتزامات متداولة</v>
          </cell>
          <cell r="J2109" t="str">
            <v>مورد خدمة_ التعاونية للتامين _حديد_رقم_18728936</v>
          </cell>
          <cell r="K2109">
            <v>8438.380000000001</v>
          </cell>
          <cell r="L2109">
            <v>0</v>
          </cell>
          <cell r="M2109">
            <v>0</v>
          </cell>
          <cell r="N2109">
            <v>8438.380000000001</v>
          </cell>
          <cell r="O2109">
            <v>0</v>
          </cell>
          <cell r="P2109">
            <v>0</v>
          </cell>
          <cell r="Q2109">
            <v>0</v>
          </cell>
        </row>
        <row r="2110">
          <cell r="B2110">
            <v>2010105046</v>
          </cell>
          <cell r="C2110" t="str">
            <v>أنظمة</v>
          </cell>
          <cell r="D2110" t="str">
            <v>المركز المالي</v>
          </cell>
          <cell r="E2110" t="str">
            <v>إلتزامات متداولة</v>
          </cell>
          <cell r="F2110" t="str">
            <v>الذمم الدائنة التجارية</v>
          </cell>
          <cell r="G2110" t="str">
            <v>الموردين</v>
          </cell>
          <cell r="H2110">
            <v>0</v>
          </cell>
          <cell r="I2110" t="str">
            <v>إلتزامات متداولة</v>
          </cell>
          <cell r="J2110" t="str">
            <v>مورد _ مؤسسة وقت الاعمال.</v>
          </cell>
          <cell r="K2110">
            <v>0</v>
          </cell>
          <cell r="L2110">
            <v>6638.3999990000011</v>
          </cell>
          <cell r="M2110">
            <v>6638.4000000000005</v>
          </cell>
          <cell r="N2110">
            <v>0</v>
          </cell>
          <cell r="O2110">
            <v>9.999994290410541E-7</v>
          </cell>
          <cell r="P2110">
            <v>0</v>
          </cell>
          <cell r="Q2110">
            <v>9.999994290410541E-7</v>
          </cell>
        </row>
        <row r="2111">
          <cell r="B2111">
            <v>2010105047</v>
          </cell>
          <cell r="C2111" t="str">
            <v>أنظمة</v>
          </cell>
          <cell r="D2111" t="str">
            <v>المركز المالي</v>
          </cell>
          <cell r="E2111" t="str">
            <v>إلتزامات متداولة</v>
          </cell>
          <cell r="F2111" t="str">
            <v>الذمم الدائنة التجارية</v>
          </cell>
          <cell r="G2111" t="str">
            <v>الموردين</v>
          </cell>
          <cell r="H2111">
            <v>0</v>
          </cell>
          <cell r="I2111" t="str">
            <v>إلتزامات متداولة</v>
          </cell>
          <cell r="J2111" t="str">
            <v>مورد خدمة_ التعاونية للتامين _زجاج_رقم_19028372</v>
          </cell>
          <cell r="K2111">
            <v>0</v>
          </cell>
          <cell r="L2111">
            <v>0</v>
          </cell>
          <cell r="M2111">
            <v>2096.94</v>
          </cell>
          <cell r="N2111">
            <v>2096.94</v>
          </cell>
          <cell r="O2111">
            <v>0</v>
          </cell>
          <cell r="P2111">
            <v>0</v>
          </cell>
          <cell r="Q2111">
            <v>0</v>
          </cell>
        </row>
        <row r="2112">
          <cell r="B2112">
            <v>2010105049</v>
          </cell>
          <cell r="C2112" t="str">
            <v>أنظمة</v>
          </cell>
          <cell r="D2112" t="str">
            <v>المركز المالي</v>
          </cell>
          <cell r="E2112" t="str">
            <v>إلتزامات متداولة</v>
          </cell>
          <cell r="F2112" t="str">
            <v>الذمم الدائنة التجارية</v>
          </cell>
          <cell r="G2112" t="str">
            <v>الموردين</v>
          </cell>
          <cell r="H2112" t="str">
            <v>الموردين</v>
          </cell>
          <cell r="I2112" t="str">
            <v>إلتزامات متداولة</v>
          </cell>
          <cell r="J2112" t="str">
            <v>مورد خدمة _ الشركة العربيه الدولية_ايجار مصعد0</v>
          </cell>
          <cell r="K2112">
            <v>0</v>
          </cell>
          <cell r="L2112">
            <v>0</v>
          </cell>
          <cell r="M2112">
            <v>70000</v>
          </cell>
          <cell r="N2112">
            <v>141056.11000000002</v>
          </cell>
          <cell r="O2112">
            <v>0</v>
          </cell>
          <cell r="P2112">
            <v>71056.110000000015</v>
          </cell>
          <cell r="Q2112">
            <v>-71056.110000000015</v>
          </cell>
        </row>
        <row r="2113">
          <cell r="B2113">
            <v>2010105050</v>
          </cell>
          <cell r="C2113" t="str">
            <v>أنظمة</v>
          </cell>
          <cell r="D2113" t="str">
            <v>المركز المالي</v>
          </cell>
          <cell r="E2113" t="str">
            <v>إلتزامات متداولة</v>
          </cell>
          <cell r="F2113" t="str">
            <v>الذمم الدائنة التجارية</v>
          </cell>
          <cell r="G2113" t="str">
            <v>الموردين</v>
          </cell>
          <cell r="H2113" t="str">
            <v>الموردين</v>
          </cell>
          <cell r="I2113" t="str">
            <v>إلتزامات متداولة</v>
          </cell>
          <cell r="J2113" t="str">
            <v>مورد خدمة _ شركة رابيدالعربيه السعودية المحدوده  _رافعات0</v>
          </cell>
          <cell r="K2113">
            <v>0</v>
          </cell>
          <cell r="L2113">
            <v>472382.14</v>
          </cell>
          <cell r="M2113">
            <v>857901.51</v>
          </cell>
          <cell r="N2113">
            <v>863669.17</v>
          </cell>
          <cell r="O2113">
            <v>0</v>
          </cell>
          <cell r="P2113">
            <v>478149.80000000005</v>
          </cell>
          <cell r="Q2113">
            <v>-478149.80000000005</v>
          </cell>
        </row>
        <row r="2114">
          <cell r="B2114">
            <v>2010105052</v>
          </cell>
          <cell r="C2114" t="str">
            <v>أنظمة</v>
          </cell>
          <cell r="D2114" t="str">
            <v>المركز المالي</v>
          </cell>
          <cell r="E2114" t="str">
            <v>إلتزامات متداولة</v>
          </cell>
          <cell r="F2114" t="str">
            <v>الذمم الدائنة التجارية</v>
          </cell>
          <cell r="G2114" t="str">
            <v>الموردين</v>
          </cell>
          <cell r="H2114">
            <v>0</v>
          </cell>
          <cell r="I2114" t="str">
            <v>إلتزامات متداولة</v>
          </cell>
          <cell r="J2114" t="str">
            <v>مورد خدمة_ التعاونية للتامين _انظمة المقاولات _رقم_19268208</v>
          </cell>
          <cell r="K2114">
            <v>18874.75</v>
          </cell>
          <cell r="L2114">
            <v>0</v>
          </cell>
          <cell r="M2114">
            <v>0</v>
          </cell>
          <cell r="N2114">
            <v>18874.75</v>
          </cell>
          <cell r="O2114">
            <v>0</v>
          </cell>
          <cell r="P2114">
            <v>0</v>
          </cell>
          <cell r="Q2114">
            <v>0</v>
          </cell>
        </row>
        <row r="2115">
          <cell r="B2115">
            <v>2010105053</v>
          </cell>
          <cell r="C2115" t="str">
            <v>أنظمة</v>
          </cell>
          <cell r="D2115" t="str">
            <v>المركز المالي</v>
          </cell>
          <cell r="E2115" t="str">
            <v>إلتزامات متداولة</v>
          </cell>
          <cell r="F2115" t="str">
            <v>الذمم الدائنة التجارية</v>
          </cell>
          <cell r="G2115" t="str">
            <v>الموردين</v>
          </cell>
          <cell r="H2115">
            <v>0</v>
          </cell>
          <cell r="I2115" t="str">
            <v>إلتزامات متداولة</v>
          </cell>
          <cell r="J2115" t="str">
            <v>مورد خدمة_ التعاونية للتامين _تاهيل _رقم_177277510</v>
          </cell>
          <cell r="K2115">
            <v>8547.1</v>
          </cell>
          <cell r="L2115">
            <v>0</v>
          </cell>
          <cell r="M2115">
            <v>146153.1</v>
          </cell>
          <cell r="N2115">
            <v>154700.20000000001</v>
          </cell>
          <cell r="O2115">
            <v>0</v>
          </cell>
          <cell r="P2115">
            <v>0</v>
          </cell>
          <cell r="Q2115">
            <v>0</v>
          </cell>
        </row>
        <row r="2116">
          <cell r="B2116">
            <v>2010105054</v>
          </cell>
          <cell r="C2116" t="str">
            <v>أنظمة</v>
          </cell>
          <cell r="D2116" t="str">
            <v>المركز المالي</v>
          </cell>
          <cell r="E2116" t="str">
            <v>إلتزامات متداولة</v>
          </cell>
          <cell r="F2116" t="str">
            <v>الذمم الدائنة التجارية</v>
          </cell>
          <cell r="G2116" t="str">
            <v>الموردين</v>
          </cell>
          <cell r="H2116">
            <v>0</v>
          </cell>
          <cell r="I2116" t="str">
            <v>إلتزامات متداولة</v>
          </cell>
          <cell r="J2116" t="str">
            <v>مورد خدمة _ مؤسسة المنال المتالقة للمقاولات0</v>
          </cell>
          <cell r="K2116">
            <v>0</v>
          </cell>
          <cell r="L2116">
            <v>0</v>
          </cell>
          <cell r="M2116">
            <v>6210</v>
          </cell>
          <cell r="N2116">
            <v>6210</v>
          </cell>
          <cell r="O2116">
            <v>0</v>
          </cell>
          <cell r="P2116">
            <v>0</v>
          </cell>
          <cell r="Q2116">
            <v>0</v>
          </cell>
        </row>
        <row r="2117">
          <cell r="B2117">
            <v>2010105056</v>
          </cell>
          <cell r="C2117" t="str">
            <v>أنظمة</v>
          </cell>
          <cell r="D2117" t="str">
            <v>المركز المالي</v>
          </cell>
          <cell r="E2117" t="str">
            <v>إلتزامات متداولة</v>
          </cell>
          <cell r="F2117" t="str">
            <v>الذمم الدائنة التجارية</v>
          </cell>
          <cell r="G2117" t="str">
            <v>الموردين</v>
          </cell>
          <cell r="H2117" t="str">
            <v>الموردين</v>
          </cell>
          <cell r="I2117" t="str">
            <v>إلتزامات متداولة</v>
          </cell>
          <cell r="J2117" t="str">
            <v>مورد خدمة _ شركة محمد عبد الله العريض المحدودة0</v>
          </cell>
          <cell r="K2117">
            <v>0</v>
          </cell>
          <cell r="L2117">
            <v>96469.87</v>
          </cell>
          <cell r="M2117">
            <v>380000</v>
          </cell>
          <cell r="N2117">
            <v>496496.73</v>
          </cell>
          <cell r="O2117">
            <v>0</v>
          </cell>
          <cell r="P2117">
            <v>212966.59999999998</v>
          </cell>
          <cell r="Q2117">
            <v>-212966.59999999998</v>
          </cell>
        </row>
        <row r="2118">
          <cell r="B2118">
            <v>2010105057</v>
          </cell>
          <cell r="C2118" t="str">
            <v>أنظمة</v>
          </cell>
          <cell r="D2118" t="str">
            <v>المركز المالي</v>
          </cell>
          <cell r="E2118" t="str">
            <v>إلتزامات متداولة</v>
          </cell>
          <cell r="F2118" t="str">
            <v>الذمم الدائنة التجارية</v>
          </cell>
          <cell r="G2118" t="str">
            <v>الموردين</v>
          </cell>
          <cell r="H2118" t="str">
            <v>الموردين</v>
          </cell>
          <cell r="I2118" t="str">
            <v>إلتزامات متداولة</v>
          </cell>
          <cell r="J2118" t="str">
            <v>مورد خدمه _ شركة ادفانسد كونستركشن تكنولوجي عيناتACTS</v>
          </cell>
          <cell r="K2118">
            <v>0</v>
          </cell>
          <cell r="L2118">
            <v>18612.75</v>
          </cell>
          <cell r="M2118">
            <v>25000</v>
          </cell>
          <cell r="N2118">
            <v>15789.5</v>
          </cell>
          <cell r="O2118">
            <v>0</v>
          </cell>
          <cell r="P2118">
            <v>9402.25</v>
          </cell>
          <cell r="Q2118">
            <v>-9402.25</v>
          </cell>
        </row>
        <row r="2119">
          <cell r="B2119">
            <v>2010105062</v>
          </cell>
          <cell r="C2119" t="str">
            <v>أنظمة</v>
          </cell>
          <cell r="D2119" t="str">
            <v>المركز المالي</v>
          </cell>
          <cell r="E2119" t="str">
            <v>إلتزامات متداولة</v>
          </cell>
          <cell r="F2119" t="str">
            <v>الذمم الدائنة التجارية</v>
          </cell>
          <cell r="G2119" t="str">
            <v>الموردين</v>
          </cell>
          <cell r="H2119">
            <v>0</v>
          </cell>
          <cell r="I2119" t="str">
            <v>إلتزامات متداولة</v>
          </cell>
          <cell r="J2119" t="str">
            <v>مورد خدمة_ التعاونية للتامين _الالمنيوم و الزجاج _رقم_19028517</v>
          </cell>
          <cell r="K2119">
            <v>1897.38</v>
          </cell>
          <cell r="L2119">
            <v>0</v>
          </cell>
          <cell r="M2119">
            <v>0</v>
          </cell>
          <cell r="N2119">
            <v>1897.38</v>
          </cell>
          <cell r="O2119">
            <v>0</v>
          </cell>
          <cell r="P2119">
            <v>0</v>
          </cell>
          <cell r="Q2119">
            <v>0</v>
          </cell>
        </row>
        <row r="2120">
          <cell r="B2120">
            <v>2010105064</v>
          </cell>
          <cell r="C2120" t="str">
            <v>أنظمة</v>
          </cell>
          <cell r="D2120" t="str">
            <v>المركز المالي</v>
          </cell>
          <cell r="E2120" t="str">
            <v>إلتزامات متداولة</v>
          </cell>
          <cell r="F2120" t="str">
            <v>الذمم الدائنة التجارية</v>
          </cell>
          <cell r="G2120" t="str">
            <v>الموردين</v>
          </cell>
          <cell r="H2120" t="str">
            <v>الموردين</v>
          </cell>
          <cell r="I2120" t="str">
            <v>إلتزامات متداولة</v>
          </cell>
          <cell r="J2120" t="str">
            <v>مورد خدمة_ مصنع صحارى نجد للزجاج_سكريت</v>
          </cell>
          <cell r="K2120">
            <v>0</v>
          </cell>
          <cell r="L2120">
            <v>106.59</v>
          </cell>
          <cell r="M2120">
            <v>0</v>
          </cell>
          <cell r="N2120">
            <v>0</v>
          </cell>
          <cell r="O2120">
            <v>0</v>
          </cell>
          <cell r="P2120">
            <v>106.59</v>
          </cell>
          <cell r="Q2120">
            <v>-106.59</v>
          </cell>
        </row>
        <row r="2121">
          <cell r="B2121">
            <v>2010105065</v>
          </cell>
          <cell r="C2121" t="str">
            <v>أنظمة</v>
          </cell>
          <cell r="D2121" t="str">
            <v>المركز المالي</v>
          </cell>
          <cell r="E2121" t="str">
            <v>إلتزامات متداولة</v>
          </cell>
          <cell r="F2121" t="str">
            <v>الذمم الدائنة التجارية</v>
          </cell>
          <cell r="G2121" t="str">
            <v>الموردين</v>
          </cell>
          <cell r="H2121" t="str">
            <v>الموردين</v>
          </cell>
          <cell r="I2121" t="str">
            <v>إلتزامات متداولة</v>
          </cell>
          <cell r="J2121" t="str">
            <v>مورد خدمة_مؤسسة عبدالله عمر ابو بكر باعفيف للحديد</v>
          </cell>
          <cell r="K2121">
            <v>0</v>
          </cell>
          <cell r="L2121">
            <v>4738</v>
          </cell>
          <cell r="M2121">
            <v>0</v>
          </cell>
          <cell r="N2121">
            <v>0</v>
          </cell>
          <cell r="O2121">
            <v>0</v>
          </cell>
          <cell r="P2121">
            <v>4738</v>
          </cell>
          <cell r="Q2121">
            <v>-4738</v>
          </cell>
        </row>
        <row r="2122">
          <cell r="B2122">
            <v>2010105066</v>
          </cell>
          <cell r="C2122" t="str">
            <v>أنظمة</v>
          </cell>
          <cell r="D2122" t="str">
            <v>المركز المالي</v>
          </cell>
          <cell r="E2122" t="str">
            <v>إلتزامات متداولة</v>
          </cell>
          <cell r="F2122" t="str">
            <v>الذمم الدائنة التجارية</v>
          </cell>
          <cell r="G2122" t="str">
            <v>الموردين</v>
          </cell>
          <cell r="H2122" t="str">
            <v>الموردين</v>
          </cell>
          <cell r="I2122" t="str">
            <v>إلتزامات متداولة</v>
          </cell>
          <cell r="J2122" t="str">
            <v>مورد خدمة_ مكتب فهد عبدالله القاسم محاسبون</v>
          </cell>
          <cell r="K2122">
            <v>0</v>
          </cell>
          <cell r="L2122">
            <v>25875</v>
          </cell>
          <cell r="M2122">
            <v>145287.63</v>
          </cell>
          <cell r="N2122">
            <v>175087.5</v>
          </cell>
          <cell r="O2122">
            <v>0</v>
          </cell>
          <cell r="P2122">
            <v>55674.869999999995</v>
          </cell>
          <cell r="Q2122">
            <v>-55674.869999999995</v>
          </cell>
        </row>
        <row r="2123">
          <cell r="B2123">
            <v>2010105069</v>
          </cell>
          <cell r="C2123" t="str">
            <v>أنظمة</v>
          </cell>
          <cell r="D2123" t="str">
            <v>المركز المالي</v>
          </cell>
          <cell r="E2123" t="str">
            <v>إلتزامات متداولة</v>
          </cell>
          <cell r="F2123" t="str">
            <v>الذمم الدائنة التجارية</v>
          </cell>
          <cell r="G2123" t="str">
            <v>الموردين</v>
          </cell>
          <cell r="H2123" t="str">
            <v>الموردين</v>
          </cell>
          <cell r="I2123" t="str">
            <v>إلتزامات متداولة</v>
          </cell>
          <cell r="J2123" t="str">
            <v>مورد خدمة_ اليانز للتامين التعاونى</v>
          </cell>
          <cell r="K2123">
            <v>0</v>
          </cell>
          <cell r="L2123">
            <v>0</v>
          </cell>
          <cell r="M2123">
            <v>60000</v>
          </cell>
          <cell r="N2123">
            <v>69995</v>
          </cell>
          <cell r="O2123">
            <v>0</v>
          </cell>
          <cell r="P2123">
            <v>9995</v>
          </cell>
          <cell r="Q2123">
            <v>-9995</v>
          </cell>
        </row>
        <row r="2124">
          <cell r="B2124">
            <v>2010105070</v>
          </cell>
          <cell r="C2124" t="str">
            <v>أنظمة</v>
          </cell>
          <cell r="D2124" t="str">
            <v>المركز المالي</v>
          </cell>
          <cell r="E2124" t="str">
            <v>إلتزامات متداولة</v>
          </cell>
          <cell r="F2124" t="str">
            <v>الذمم الدائنة التجارية</v>
          </cell>
          <cell r="G2124" t="str">
            <v>الموردين</v>
          </cell>
          <cell r="H2124">
            <v>0</v>
          </cell>
          <cell r="I2124" t="str">
            <v>إلتزامات متداولة</v>
          </cell>
          <cell r="J2124" t="str">
            <v>مورد _ شركة مزايا الاداء لمقاولات _ مغلق</v>
          </cell>
          <cell r="K2124">
            <v>0</v>
          </cell>
          <cell r="L2124">
            <v>914033.09</v>
          </cell>
          <cell r="M2124">
            <v>914033.09</v>
          </cell>
          <cell r="N2124">
            <v>0</v>
          </cell>
          <cell r="O2124">
            <v>0</v>
          </cell>
          <cell r="P2124">
            <v>0</v>
          </cell>
          <cell r="Q2124">
            <v>0</v>
          </cell>
        </row>
        <row r="2125">
          <cell r="B2125">
            <v>2010105071</v>
          </cell>
          <cell r="C2125" t="str">
            <v>أنظمة</v>
          </cell>
          <cell r="D2125" t="str">
            <v>المركز المالي</v>
          </cell>
          <cell r="E2125" t="str">
            <v>إلتزامات متداولة</v>
          </cell>
          <cell r="F2125" t="str">
            <v>الذمم الدائنة التجارية</v>
          </cell>
          <cell r="G2125" t="str">
            <v>الموردين</v>
          </cell>
          <cell r="H2125" t="str">
            <v>الموردين</v>
          </cell>
          <cell r="I2125" t="str">
            <v>إلتزامات متداولة</v>
          </cell>
          <cell r="J2125" t="str">
            <v>مورد خدمة_مؤسسة مزنة السبيعى للنقل البرى</v>
          </cell>
          <cell r="K2125">
            <v>0</v>
          </cell>
          <cell r="L2125">
            <v>274929</v>
          </cell>
          <cell r="M2125">
            <v>1542240</v>
          </cell>
          <cell r="N2125">
            <v>1852472.5</v>
          </cell>
          <cell r="O2125">
            <v>0</v>
          </cell>
          <cell r="P2125">
            <v>585161.5</v>
          </cell>
          <cell r="Q2125">
            <v>-585161.5</v>
          </cell>
        </row>
        <row r="2126">
          <cell r="B2126">
            <v>2010105075</v>
          </cell>
          <cell r="C2126" t="str">
            <v>أنظمة</v>
          </cell>
          <cell r="D2126" t="str">
            <v>المركز المالي</v>
          </cell>
          <cell r="E2126" t="str">
            <v>إلتزامات متداولة</v>
          </cell>
          <cell r="F2126" t="str">
            <v>الذمم الدائنة التجارية</v>
          </cell>
          <cell r="G2126" t="str">
            <v>الموردين</v>
          </cell>
          <cell r="H2126" t="str">
            <v>الموردين</v>
          </cell>
          <cell r="I2126" t="str">
            <v>إلتزامات متداولة</v>
          </cell>
          <cell r="J2126" t="str">
            <v>مورد مؤسسة وقت الشرق للمقاولات.</v>
          </cell>
          <cell r="K2126">
            <v>0</v>
          </cell>
          <cell r="L2126">
            <v>5000.17</v>
          </cell>
          <cell r="M2126">
            <v>0</v>
          </cell>
          <cell r="N2126">
            <v>0</v>
          </cell>
          <cell r="O2126">
            <v>0</v>
          </cell>
          <cell r="P2126">
            <v>5000.17</v>
          </cell>
          <cell r="Q2126">
            <v>-5000.17</v>
          </cell>
        </row>
        <row r="2127">
          <cell r="B2127">
            <v>2010105076</v>
          </cell>
          <cell r="C2127" t="str">
            <v>أنظمة</v>
          </cell>
          <cell r="D2127" t="str">
            <v>المركز المالي</v>
          </cell>
          <cell r="E2127" t="str">
            <v>إلتزامات متداولة</v>
          </cell>
          <cell r="F2127" t="str">
            <v>الذمم الدائنة التجارية</v>
          </cell>
          <cell r="G2127" t="str">
            <v>الموردين</v>
          </cell>
          <cell r="H2127">
            <v>0</v>
          </cell>
          <cell r="I2127" t="str">
            <v>إلتزامات متداولة</v>
          </cell>
          <cell r="J2127" t="str">
            <v>مورد خدمة_ التعاونية للتامين _تقنية الطلاء</v>
          </cell>
          <cell r="K2127">
            <v>9328.14</v>
          </cell>
          <cell r="L2127">
            <v>0</v>
          </cell>
          <cell r="M2127">
            <v>19283.2</v>
          </cell>
          <cell r="N2127">
            <v>28611.34</v>
          </cell>
          <cell r="O2127">
            <v>0</v>
          </cell>
          <cell r="P2127">
            <v>0</v>
          </cell>
          <cell r="Q2127">
            <v>0</v>
          </cell>
        </row>
        <row r="2128">
          <cell r="B2128">
            <v>2010105077</v>
          </cell>
          <cell r="C2128" t="str">
            <v>أنظمة</v>
          </cell>
          <cell r="D2128" t="str">
            <v>المركز المالي</v>
          </cell>
          <cell r="E2128" t="str">
            <v>إلتزامات متداولة</v>
          </cell>
          <cell r="F2128" t="str">
            <v>الذمم الدائنة التجارية</v>
          </cell>
          <cell r="G2128" t="str">
            <v>الموردين</v>
          </cell>
          <cell r="H2128">
            <v>0</v>
          </cell>
          <cell r="I2128" t="str">
            <v>إلتزامات متداولة</v>
          </cell>
          <cell r="J2128" t="str">
            <v>مورد خدمة_ التعاونية للتامين _مصنع الخشب _رقم_20254378</v>
          </cell>
          <cell r="K2128">
            <v>22944.75</v>
          </cell>
          <cell r="L2128">
            <v>0</v>
          </cell>
          <cell r="M2128">
            <v>335662.4</v>
          </cell>
          <cell r="N2128">
            <v>358607.15</v>
          </cell>
          <cell r="O2128">
            <v>0</v>
          </cell>
          <cell r="P2128">
            <v>0</v>
          </cell>
          <cell r="Q2128">
            <v>0</v>
          </cell>
        </row>
        <row r="2129">
          <cell r="B2129">
            <v>2010105078</v>
          </cell>
          <cell r="C2129" t="str">
            <v>أنظمة</v>
          </cell>
          <cell r="D2129" t="str">
            <v>المركز المالي</v>
          </cell>
          <cell r="E2129" t="str">
            <v>إلتزامات متداولة</v>
          </cell>
          <cell r="F2129" t="str">
            <v>الذمم الدائنة التجارية</v>
          </cell>
          <cell r="G2129" t="str">
            <v>الموردين</v>
          </cell>
          <cell r="H2129">
            <v>0</v>
          </cell>
          <cell r="I2129" t="str">
            <v>إلتزامات متداولة</v>
          </cell>
          <cell r="J2129" t="str">
            <v>مورد خدمة_ التعاونية للتامين _زجاج_رقم_19508857</v>
          </cell>
          <cell r="K2129">
            <v>7159.04</v>
          </cell>
          <cell r="L2129">
            <v>0</v>
          </cell>
          <cell r="M2129">
            <v>759556.26</v>
          </cell>
          <cell r="N2129">
            <v>766715.3</v>
          </cell>
          <cell r="O2129">
            <v>0</v>
          </cell>
          <cell r="P2129">
            <v>0</v>
          </cell>
          <cell r="Q2129">
            <v>0</v>
          </cell>
        </row>
        <row r="2130">
          <cell r="B2130">
            <v>2010105079</v>
          </cell>
          <cell r="C2130" t="str">
            <v>أنظمة</v>
          </cell>
          <cell r="D2130" t="str">
            <v>المركز المالي</v>
          </cell>
          <cell r="E2130" t="str">
            <v>إلتزامات متداولة</v>
          </cell>
          <cell r="F2130" t="str">
            <v>الذمم الدائنة التجارية</v>
          </cell>
          <cell r="G2130" t="str">
            <v>الموردين</v>
          </cell>
          <cell r="H2130">
            <v>0</v>
          </cell>
          <cell r="I2130" t="str">
            <v>إلتزامات متداولة</v>
          </cell>
          <cell r="J2130" t="str">
            <v>مورد خدمة_ الشركة الوطنية للجلفنة والاعمال الحديدية</v>
          </cell>
          <cell r="K2130">
            <v>0</v>
          </cell>
          <cell r="L2130">
            <v>0</v>
          </cell>
          <cell r="M2130">
            <v>55522.46</v>
          </cell>
          <cell r="N2130">
            <v>55522.46</v>
          </cell>
          <cell r="O2130">
            <v>0</v>
          </cell>
          <cell r="P2130">
            <v>0</v>
          </cell>
          <cell r="Q2130">
            <v>0</v>
          </cell>
        </row>
        <row r="2131">
          <cell r="B2131">
            <v>2010105082</v>
          </cell>
          <cell r="C2131" t="str">
            <v>أنظمة</v>
          </cell>
          <cell r="D2131" t="str">
            <v>المركز المالي</v>
          </cell>
          <cell r="E2131" t="str">
            <v>إلتزامات متداولة</v>
          </cell>
          <cell r="F2131" t="str">
            <v>الذمم الدائنة التجارية</v>
          </cell>
          <cell r="G2131" t="str">
            <v>الموردين</v>
          </cell>
          <cell r="H2131">
            <v>0</v>
          </cell>
          <cell r="I2131" t="str">
            <v>إلتزامات متداولة</v>
          </cell>
          <cell r="J2131" t="str">
            <v>مورد _ تواصل التعمير للمقاولات_ مغلق</v>
          </cell>
          <cell r="K2131">
            <v>0</v>
          </cell>
          <cell r="L2131">
            <v>167395.53</v>
          </cell>
          <cell r="M2131">
            <v>167395.53</v>
          </cell>
          <cell r="N2131">
            <v>0</v>
          </cell>
          <cell r="O2131">
            <v>0</v>
          </cell>
          <cell r="P2131">
            <v>0</v>
          </cell>
          <cell r="Q2131">
            <v>0</v>
          </cell>
        </row>
        <row r="2132">
          <cell r="B2132">
            <v>2010105084</v>
          </cell>
          <cell r="C2132" t="str">
            <v>أنظمة</v>
          </cell>
          <cell r="D2132" t="str">
            <v>المركز المالي</v>
          </cell>
          <cell r="E2132" t="str">
            <v>إلتزامات متداولة</v>
          </cell>
          <cell r="F2132" t="str">
            <v>الذمم الدائنة التجارية</v>
          </cell>
          <cell r="G2132" t="str">
            <v>الموردين</v>
          </cell>
          <cell r="H2132">
            <v>0</v>
          </cell>
          <cell r="I2132" t="str">
            <v>إلتزامات متداولة</v>
          </cell>
          <cell r="J2132" t="str">
            <v>مورد خدمة_ رياض حلول المدينة</v>
          </cell>
          <cell r="K2132">
            <v>0</v>
          </cell>
          <cell r="L2132">
            <v>0</v>
          </cell>
          <cell r="M2132">
            <v>38812.5</v>
          </cell>
          <cell r="N2132">
            <v>38812.5</v>
          </cell>
          <cell r="O2132">
            <v>0</v>
          </cell>
          <cell r="P2132">
            <v>0</v>
          </cell>
          <cell r="Q2132">
            <v>0</v>
          </cell>
        </row>
        <row r="2133">
          <cell r="B2133">
            <v>2010105086</v>
          </cell>
          <cell r="C2133" t="str">
            <v>أنظمة</v>
          </cell>
          <cell r="D2133" t="str">
            <v>المركز المالي</v>
          </cell>
          <cell r="E2133" t="str">
            <v>إلتزامات متداولة</v>
          </cell>
          <cell r="F2133" t="str">
            <v>الذمم الدائنة التجارية</v>
          </cell>
          <cell r="G2133" t="str">
            <v>الموردين</v>
          </cell>
          <cell r="H2133">
            <v>0</v>
          </cell>
          <cell r="I2133" t="str">
            <v>إلتزامات متداولة</v>
          </cell>
          <cell r="J2133" t="str">
            <v>مورد خدمة _ مؤسسة سور العاصمة للمقاولات حبيب_مغلق</v>
          </cell>
          <cell r="K2133">
            <v>0</v>
          </cell>
          <cell r="L2133">
            <v>237473</v>
          </cell>
          <cell r="M2133">
            <v>237473</v>
          </cell>
          <cell r="N2133">
            <v>0</v>
          </cell>
          <cell r="O2133">
            <v>0</v>
          </cell>
          <cell r="P2133">
            <v>0</v>
          </cell>
          <cell r="Q2133">
            <v>0</v>
          </cell>
        </row>
        <row r="2134">
          <cell r="B2134">
            <v>2010105087</v>
          </cell>
          <cell r="C2134" t="str">
            <v>أنظمة</v>
          </cell>
          <cell r="D2134" t="str">
            <v>المركز المالي</v>
          </cell>
          <cell r="E2134" t="str">
            <v>إلتزامات متداولة</v>
          </cell>
          <cell r="F2134" t="str">
            <v>الذمم الدائنة التجارية</v>
          </cell>
          <cell r="G2134" t="str">
            <v>الموردين</v>
          </cell>
          <cell r="H2134" t="str">
            <v>الموردين</v>
          </cell>
          <cell r="I2134" t="str">
            <v>إلتزامات متداولة</v>
          </cell>
          <cell r="J2134" t="str">
            <v>مورد _ شركة الوقاية الذكية المحدودة</v>
          </cell>
          <cell r="K2134">
            <v>70000</v>
          </cell>
          <cell r="L2134">
            <v>0</v>
          </cell>
          <cell r="M2134">
            <v>0</v>
          </cell>
          <cell r="N2134">
            <v>176322.9</v>
          </cell>
          <cell r="O2134">
            <v>0</v>
          </cell>
          <cell r="P2134">
            <v>106322.9</v>
          </cell>
          <cell r="Q2134">
            <v>-106322.9</v>
          </cell>
        </row>
        <row r="2135">
          <cell r="B2135">
            <v>2010105089</v>
          </cell>
          <cell r="C2135" t="str">
            <v>أنظمة</v>
          </cell>
          <cell r="D2135" t="str">
            <v>المركز المالي</v>
          </cell>
          <cell r="E2135" t="str">
            <v>إلتزامات متداولة</v>
          </cell>
          <cell r="F2135" t="str">
            <v>الذمم الدائنة التجارية</v>
          </cell>
          <cell r="G2135" t="str">
            <v>الموردين</v>
          </cell>
          <cell r="H2135">
            <v>0</v>
          </cell>
          <cell r="I2135" t="str">
            <v>إلتزامات متداولة</v>
          </cell>
          <cell r="J2135" t="str">
            <v>مورد خدمة _ مناحى عياد العتيبي_ايجار فوركلفت</v>
          </cell>
          <cell r="K2135">
            <v>0</v>
          </cell>
          <cell r="L2135">
            <v>6950</v>
          </cell>
          <cell r="M2135">
            <v>69281</v>
          </cell>
          <cell r="N2135">
            <v>62331</v>
          </cell>
          <cell r="O2135">
            <v>0</v>
          </cell>
          <cell r="P2135">
            <v>0</v>
          </cell>
          <cell r="Q2135">
            <v>0</v>
          </cell>
        </row>
        <row r="2136">
          <cell r="B2136">
            <v>2010105090</v>
          </cell>
          <cell r="C2136" t="str">
            <v>أنظمة</v>
          </cell>
          <cell r="D2136" t="str">
            <v>المركز المالي</v>
          </cell>
          <cell r="E2136" t="str">
            <v>إلتزامات متداولة</v>
          </cell>
          <cell r="F2136" t="str">
            <v>الذمم الدائنة التجارية</v>
          </cell>
          <cell r="G2136" t="str">
            <v>الموردين</v>
          </cell>
          <cell r="H2136">
            <v>0</v>
          </cell>
          <cell r="I2136" t="str">
            <v>إلتزامات متداولة</v>
          </cell>
          <cell r="J2136" t="str">
            <v>مورد _ مؤسسة غنام تركي السبيعي _ مغلق</v>
          </cell>
          <cell r="K2136">
            <v>0</v>
          </cell>
          <cell r="L2136">
            <v>7566.8</v>
          </cell>
          <cell r="M2136">
            <v>7566.8</v>
          </cell>
          <cell r="N2136">
            <v>0</v>
          </cell>
          <cell r="O2136">
            <v>0</v>
          </cell>
          <cell r="P2136">
            <v>0</v>
          </cell>
          <cell r="Q2136">
            <v>0</v>
          </cell>
        </row>
        <row r="2137">
          <cell r="B2137">
            <v>2010105091</v>
          </cell>
          <cell r="C2137" t="str">
            <v>أنظمة</v>
          </cell>
          <cell r="D2137" t="str">
            <v>المركز المالي</v>
          </cell>
          <cell r="E2137" t="str">
            <v>إلتزامات متداولة</v>
          </cell>
          <cell r="F2137" t="str">
            <v>الذمم الدائنة التجارية</v>
          </cell>
          <cell r="G2137" t="str">
            <v>الموردين</v>
          </cell>
          <cell r="H2137" t="str">
            <v>الموردين</v>
          </cell>
          <cell r="I2137" t="str">
            <v>إلتزامات متداولة</v>
          </cell>
          <cell r="J2137" t="str">
            <v>مورد خدمة_ شركة توفي ليدز وانكو سيرتفكشن 0</v>
          </cell>
          <cell r="K2137">
            <v>0</v>
          </cell>
          <cell r="L2137">
            <v>0</v>
          </cell>
          <cell r="M2137">
            <v>15000</v>
          </cell>
          <cell r="N2137">
            <v>17491.5</v>
          </cell>
          <cell r="O2137">
            <v>0</v>
          </cell>
          <cell r="P2137">
            <v>2491.5</v>
          </cell>
          <cell r="Q2137">
            <v>-2491.5</v>
          </cell>
        </row>
        <row r="2138">
          <cell r="B2138">
            <v>2010105094</v>
          </cell>
          <cell r="C2138" t="str">
            <v>أنظمة</v>
          </cell>
          <cell r="D2138" t="str">
            <v>المركز المالي</v>
          </cell>
          <cell r="E2138" t="str">
            <v>إلتزامات متداولة</v>
          </cell>
          <cell r="F2138" t="str">
            <v>الذمم الدائنة التجارية</v>
          </cell>
          <cell r="G2138" t="str">
            <v>الموردين</v>
          </cell>
          <cell r="H2138">
            <v>0</v>
          </cell>
          <cell r="I2138" t="str">
            <v>إلتزامات متداولة</v>
          </cell>
          <cell r="J2138" t="str">
            <v>مورد خدمة_مؤسسة حلول المعادن للمقاولات</v>
          </cell>
          <cell r="K2138">
            <v>0</v>
          </cell>
          <cell r="L2138">
            <v>36428</v>
          </cell>
          <cell r="M2138">
            <v>52459</v>
          </cell>
          <cell r="N2138">
            <v>16031</v>
          </cell>
          <cell r="O2138">
            <v>0</v>
          </cell>
          <cell r="P2138">
            <v>0</v>
          </cell>
          <cell r="Q2138">
            <v>0</v>
          </cell>
        </row>
        <row r="2139">
          <cell r="B2139">
            <v>2010105095</v>
          </cell>
          <cell r="C2139" t="str">
            <v>أنظمة</v>
          </cell>
          <cell r="D2139" t="str">
            <v>المركز المالي</v>
          </cell>
          <cell r="E2139" t="str">
            <v>إلتزامات متداولة</v>
          </cell>
          <cell r="F2139" t="str">
            <v>الذمم الدائنة التجارية</v>
          </cell>
          <cell r="G2139" t="str">
            <v>الموردين</v>
          </cell>
          <cell r="H2139">
            <v>0</v>
          </cell>
          <cell r="I2139" t="str">
            <v>إلتزامات متداولة</v>
          </cell>
          <cell r="J2139" t="str">
            <v>مورد خدمة_ مؤسسة دقة الاداء للمقاولات المعمارى - قص .</v>
          </cell>
          <cell r="K2139">
            <v>5000</v>
          </cell>
          <cell r="L2139">
            <v>0</v>
          </cell>
          <cell r="M2139">
            <v>9973</v>
          </cell>
          <cell r="N2139">
            <v>14973</v>
          </cell>
          <cell r="O2139">
            <v>0</v>
          </cell>
          <cell r="P2139">
            <v>0</v>
          </cell>
          <cell r="Q2139">
            <v>0</v>
          </cell>
        </row>
        <row r="2140">
          <cell r="B2140">
            <v>2010105096</v>
          </cell>
          <cell r="C2140" t="str">
            <v>أنظمة</v>
          </cell>
          <cell r="D2140" t="str">
            <v>المركز المالي</v>
          </cell>
          <cell r="E2140" t="str">
            <v>إلتزامات متداولة</v>
          </cell>
          <cell r="F2140" t="str">
            <v>الذمم الدائنة التجارية</v>
          </cell>
          <cell r="G2140" t="str">
            <v>الموردين</v>
          </cell>
          <cell r="H2140" t="str">
            <v>الموردين</v>
          </cell>
          <cell r="I2140" t="str">
            <v>إلتزامات متداولة</v>
          </cell>
          <cell r="J2140" t="str">
            <v>مورد خدمة_ شركة معارض الخريجى0</v>
          </cell>
          <cell r="K2140">
            <v>0</v>
          </cell>
          <cell r="L2140">
            <v>28071.56</v>
          </cell>
          <cell r="M2140">
            <v>255000</v>
          </cell>
          <cell r="N2140">
            <v>387462.21</v>
          </cell>
          <cell r="O2140">
            <v>0</v>
          </cell>
          <cell r="P2140">
            <v>160533.77000000002</v>
          </cell>
          <cell r="Q2140">
            <v>-160533.77000000002</v>
          </cell>
        </row>
        <row r="2141">
          <cell r="B2141">
            <v>2010105097</v>
          </cell>
          <cell r="C2141" t="str">
            <v>أنظمة</v>
          </cell>
          <cell r="D2141" t="str">
            <v>المركز المالي</v>
          </cell>
          <cell r="E2141" t="str">
            <v>إلتزامات متداولة</v>
          </cell>
          <cell r="F2141" t="str">
            <v>الذمم الدائنة التجارية</v>
          </cell>
          <cell r="G2141" t="str">
            <v>الموردين</v>
          </cell>
          <cell r="H2141">
            <v>0</v>
          </cell>
          <cell r="I2141" t="str">
            <v>إلتزامات متداولة</v>
          </cell>
          <cell r="J2141" t="str">
            <v>مورد خدمة _ رمال ورماح للمقاولات_ مغلق</v>
          </cell>
          <cell r="K2141">
            <v>0</v>
          </cell>
          <cell r="L2141">
            <v>67004</v>
          </cell>
          <cell r="M2141">
            <v>67004</v>
          </cell>
          <cell r="N2141">
            <v>0</v>
          </cell>
          <cell r="O2141">
            <v>0</v>
          </cell>
          <cell r="P2141">
            <v>0</v>
          </cell>
          <cell r="Q2141">
            <v>0</v>
          </cell>
        </row>
        <row r="2142">
          <cell r="B2142">
            <v>2010105098</v>
          </cell>
          <cell r="C2142" t="str">
            <v>أنظمة</v>
          </cell>
          <cell r="D2142" t="str">
            <v>المركز المالي</v>
          </cell>
          <cell r="E2142" t="str">
            <v>إلتزامات متداولة</v>
          </cell>
          <cell r="F2142" t="str">
            <v>الذمم الدائنة التجارية</v>
          </cell>
          <cell r="G2142" t="str">
            <v>الموردين</v>
          </cell>
          <cell r="H2142">
            <v>0</v>
          </cell>
          <cell r="I2142" t="str">
            <v>إلتزامات متداولة</v>
          </cell>
          <cell r="J2142" t="str">
            <v>مورد خدمة_ التعاونية للتامين _تامين سيارات</v>
          </cell>
          <cell r="K2142">
            <v>0</v>
          </cell>
          <cell r="L2142">
            <v>0</v>
          </cell>
          <cell r="M2142">
            <v>70307.55</v>
          </cell>
          <cell r="N2142">
            <v>70307.55</v>
          </cell>
          <cell r="O2142">
            <v>0</v>
          </cell>
          <cell r="P2142">
            <v>0</v>
          </cell>
          <cell r="Q2142">
            <v>0</v>
          </cell>
        </row>
        <row r="2143">
          <cell r="B2143">
            <v>2010105099</v>
          </cell>
          <cell r="C2143" t="str">
            <v>أنظمة</v>
          </cell>
          <cell r="D2143" t="str">
            <v>المركز المالي</v>
          </cell>
          <cell r="E2143" t="str">
            <v>إلتزامات متداولة</v>
          </cell>
          <cell r="F2143" t="str">
            <v>الذمم الدائنة التجارية</v>
          </cell>
          <cell r="G2143" t="str">
            <v>الموردين</v>
          </cell>
          <cell r="H2143">
            <v>0</v>
          </cell>
          <cell r="I2143" t="str">
            <v>إلتزامات متداولة</v>
          </cell>
          <cell r="J2143" t="str">
            <v>مورد خدمة_ مكتب محمد وبران ابراهيم كليب للاستشارات المحاسبية</v>
          </cell>
          <cell r="K2143">
            <v>0</v>
          </cell>
          <cell r="L2143">
            <v>25875</v>
          </cell>
          <cell r="M2143">
            <v>25875</v>
          </cell>
          <cell r="N2143">
            <v>0</v>
          </cell>
          <cell r="O2143">
            <v>0</v>
          </cell>
          <cell r="P2143">
            <v>0</v>
          </cell>
          <cell r="Q2143">
            <v>0</v>
          </cell>
        </row>
        <row r="2144">
          <cell r="B2144">
            <v>2010105100</v>
          </cell>
          <cell r="C2144" t="str">
            <v>أنظمة</v>
          </cell>
          <cell r="D2144" t="str">
            <v>المركز المالي</v>
          </cell>
          <cell r="E2144" t="str">
            <v>إلتزامات متداولة</v>
          </cell>
          <cell r="F2144" t="str">
            <v>الذمم الدائنة التجارية</v>
          </cell>
          <cell r="G2144" t="str">
            <v>الموردين</v>
          </cell>
          <cell r="H2144" t="str">
            <v>الموردين</v>
          </cell>
          <cell r="I2144" t="str">
            <v>إلتزامات متداولة</v>
          </cell>
          <cell r="J2144" t="str">
            <v>مورد خدمة_ الشركة الوطنية للفحص والاختبار الفنى</v>
          </cell>
          <cell r="K2144">
            <v>0</v>
          </cell>
          <cell r="L2144">
            <v>0</v>
          </cell>
          <cell r="M2144">
            <v>7176</v>
          </cell>
          <cell r="N2144">
            <v>9062</v>
          </cell>
          <cell r="O2144">
            <v>0</v>
          </cell>
          <cell r="P2144">
            <v>1886</v>
          </cell>
          <cell r="Q2144">
            <v>-1886</v>
          </cell>
        </row>
        <row r="2145">
          <cell r="B2145">
            <v>2010105101</v>
          </cell>
          <cell r="C2145" t="str">
            <v>أنظمة</v>
          </cell>
          <cell r="D2145" t="str">
            <v>المركز المالي</v>
          </cell>
          <cell r="E2145" t="str">
            <v>إلتزامات متداولة</v>
          </cell>
          <cell r="F2145" t="str">
            <v>الذمم الدائنة التجارية</v>
          </cell>
          <cell r="G2145" t="str">
            <v>الموردين</v>
          </cell>
          <cell r="H2145">
            <v>0</v>
          </cell>
          <cell r="I2145" t="str">
            <v>إلتزامات متداولة</v>
          </cell>
          <cell r="J2145" t="str">
            <v>مورد خدمة _ نقليات داخلية سمير</v>
          </cell>
          <cell r="K2145">
            <v>0</v>
          </cell>
          <cell r="L2145">
            <v>0</v>
          </cell>
          <cell r="M2145">
            <v>135250</v>
          </cell>
          <cell r="N2145">
            <v>135250</v>
          </cell>
          <cell r="O2145">
            <v>0</v>
          </cell>
          <cell r="P2145">
            <v>0</v>
          </cell>
          <cell r="Q2145">
            <v>0</v>
          </cell>
        </row>
        <row r="2146">
          <cell r="B2146">
            <v>2010105102</v>
          </cell>
          <cell r="C2146" t="str">
            <v>أنظمة</v>
          </cell>
          <cell r="D2146" t="str">
            <v>المركز المالي</v>
          </cell>
          <cell r="E2146" t="str">
            <v>إلتزامات متداولة</v>
          </cell>
          <cell r="F2146" t="str">
            <v>الذمم الدائنة التجارية</v>
          </cell>
          <cell r="G2146" t="str">
            <v>الموردين</v>
          </cell>
          <cell r="H2146">
            <v>0</v>
          </cell>
          <cell r="I2146" t="str">
            <v>إلتزامات متداولة</v>
          </cell>
          <cell r="J2146" t="str">
            <v>مورد خدمة_  مصنع افكار معمارية للصناعات المعدنية .</v>
          </cell>
          <cell r="K2146">
            <v>0</v>
          </cell>
          <cell r="L2146">
            <v>0</v>
          </cell>
          <cell r="M2146">
            <v>6440</v>
          </cell>
          <cell r="N2146">
            <v>6440</v>
          </cell>
          <cell r="O2146">
            <v>0</v>
          </cell>
          <cell r="P2146">
            <v>0</v>
          </cell>
          <cell r="Q2146">
            <v>0</v>
          </cell>
        </row>
        <row r="2147">
          <cell r="B2147">
            <v>2010105103</v>
          </cell>
          <cell r="C2147" t="str">
            <v>أنظمة</v>
          </cell>
          <cell r="D2147" t="str">
            <v>المركز المالي</v>
          </cell>
          <cell r="E2147" t="str">
            <v>إلتزامات متداولة</v>
          </cell>
          <cell r="F2147" t="str">
            <v>الذمم الدائنة التجارية</v>
          </cell>
          <cell r="G2147" t="str">
            <v>الموردين</v>
          </cell>
          <cell r="H2147" t="str">
            <v>الموردين</v>
          </cell>
          <cell r="I2147" t="str">
            <v>إلتزامات متداولة</v>
          </cell>
          <cell r="J2147" t="str">
            <v>مورد خدمة_شركة الاتقان والتجهيزات المعدنية</v>
          </cell>
          <cell r="K2147">
            <v>0</v>
          </cell>
          <cell r="L2147">
            <v>822</v>
          </cell>
          <cell r="M2147">
            <v>0</v>
          </cell>
          <cell r="N2147">
            <v>0</v>
          </cell>
          <cell r="O2147">
            <v>0</v>
          </cell>
          <cell r="P2147">
            <v>822</v>
          </cell>
          <cell r="Q2147">
            <v>-822</v>
          </cell>
        </row>
        <row r="2148">
          <cell r="B2148">
            <v>2010105104</v>
          </cell>
          <cell r="C2148" t="str">
            <v>أنظمة</v>
          </cell>
          <cell r="D2148" t="str">
            <v>المركز المالي</v>
          </cell>
          <cell r="E2148" t="str">
            <v>إلتزامات متداولة</v>
          </cell>
          <cell r="F2148" t="str">
            <v>الذمم الدائنة التجارية</v>
          </cell>
          <cell r="G2148" t="str">
            <v>الموردين</v>
          </cell>
          <cell r="H2148" t="str">
            <v>الموردين</v>
          </cell>
          <cell r="I2148" t="str">
            <v>إلتزامات متداولة</v>
          </cell>
          <cell r="J2148" t="str">
            <v>مورد خدمة _ مؤسسة ماسة المعدات الانشائيه</v>
          </cell>
          <cell r="K2148">
            <v>0</v>
          </cell>
          <cell r="L2148">
            <v>0</v>
          </cell>
          <cell r="M2148">
            <v>257480</v>
          </cell>
          <cell r="N2148">
            <v>277495</v>
          </cell>
          <cell r="O2148">
            <v>0</v>
          </cell>
          <cell r="P2148">
            <v>20015</v>
          </cell>
          <cell r="Q2148">
            <v>-20015</v>
          </cell>
        </row>
        <row r="2149">
          <cell r="B2149">
            <v>2010105108</v>
          </cell>
          <cell r="C2149" t="str">
            <v>أنظمة</v>
          </cell>
          <cell r="D2149" t="str">
            <v>المركز المالي</v>
          </cell>
          <cell r="E2149" t="str">
            <v>إلتزامات متداولة</v>
          </cell>
          <cell r="F2149" t="str">
            <v>الذمم الدائنة التجارية</v>
          </cell>
          <cell r="G2149" t="str">
            <v>الموردين</v>
          </cell>
          <cell r="H2149">
            <v>0</v>
          </cell>
          <cell r="I2149" t="str">
            <v>إلتزامات متداولة</v>
          </cell>
          <cell r="J2149" t="str">
            <v>مورد _ غزلان للمعدات الصناعية</v>
          </cell>
          <cell r="K2149">
            <v>0</v>
          </cell>
          <cell r="L2149">
            <v>0</v>
          </cell>
          <cell r="M2149">
            <v>9800</v>
          </cell>
          <cell r="N2149">
            <v>9800</v>
          </cell>
          <cell r="O2149">
            <v>0</v>
          </cell>
          <cell r="P2149">
            <v>0</v>
          </cell>
          <cell r="Q2149">
            <v>0</v>
          </cell>
        </row>
        <row r="2150">
          <cell r="B2150">
            <v>2010105109</v>
          </cell>
          <cell r="C2150" t="str">
            <v>أنظمة</v>
          </cell>
          <cell r="D2150" t="str">
            <v>المركز المالي</v>
          </cell>
          <cell r="E2150" t="str">
            <v>إلتزامات متداولة</v>
          </cell>
          <cell r="F2150" t="str">
            <v>الذمم الدائنة التجارية</v>
          </cell>
          <cell r="G2150" t="str">
            <v>الموردين</v>
          </cell>
          <cell r="H2150" t="str">
            <v>الموردين</v>
          </cell>
          <cell r="I2150" t="str">
            <v>إلتزامات متداولة</v>
          </cell>
          <cell r="J2150" t="str">
            <v>مورد خدمة _ مورد الاكسجين - CO2</v>
          </cell>
          <cell r="K2150">
            <v>0</v>
          </cell>
          <cell r="L2150">
            <v>0</v>
          </cell>
          <cell r="M2150">
            <v>183000</v>
          </cell>
          <cell r="N2150">
            <v>204136</v>
          </cell>
          <cell r="O2150">
            <v>0</v>
          </cell>
          <cell r="P2150">
            <v>21136</v>
          </cell>
          <cell r="Q2150">
            <v>-21136</v>
          </cell>
        </row>
        <row r="2151">
          <cell r="B2151">
            <v>2010105110</v>
          </cell>
          <cell r="C2151" t="str">
            <v>أنظمة</v>
          </cell>
          <cell r="D2151" t="str">
            <v>المركز المالي</v>
          </cell>
          <cell r="E2151" t="str">
            <v>إلتزامات متداولة</v>
          </cell>
          <cell r="F2151" t="str">
            <v>الذمم الدائنة التجارية</v>
          </cell>
          <cell r="G2151" t="str">
            <v>الموردين</v>
          </cell>
          <cell r="H2151" t="str">
            <v>الموردين</v>
          </cell>
          <cell r="I2151" t="str">
            <v>إلتزامات متداولة</v>
          </cell>
          <cell r="J2151" t="str">
            <v>مورد خدمة_ شركة معيار العربية للفحص</v>
          </cell>
          <cell r="K2151">
            <v>0</v>
          </cell>
          <cell r="L2151">
            <v>0</v>
          </cell>
          <cell r="M2151">
            <v>7000</v>
          </cell>
          <cell r="N2151">
            <v>7590</v>
          </cell>
          <cell r="O2151">
            <v>0</v>
          </cell>
          <cell r="P2151">
            <v>590</v>
          </cell>
          <cell r="Q2151">
            <v>-590</v>
          </cell>
        </row>
        <row r="2152">
          <cell r="B2152">
            <v>2010105111</v>
          </cell>
          <cell r="C2152" t="str">
            <v>أنظمة</v>
          </cell>
          <cell r="D2152" t="str">
            <v>المركز المالي</v>
          </cell>
          <cell r="E2152" t="str">
            <v>أصول متداولة</v>
          </cell>
          <cell r="F2152" t="str">
            <v>مصاريف مقدمة وأرصدة مدينة أخرى (بالصافي)</v>
          </cell>
          <cell r="G2152" t="str">
            <v>موردون - دفعات مقدمة</v>
          </cell>
          <cell r="H2152" t="str">
            <v>شركة اكسل للهندسة</v>
          </cell>
          <cell r="I2152" t="str">
            <v>أصول متداولة</v>
          </cell>
          <cell r="J2152" t="str">
            <v>مورد خدمة_ شركة اكسل للهندسة والمقاولات</v>
          </cell>
          <cell r="K2152">
            <v>0</v>
          </cell>
          <cell r="L2152">
            <v>0</v>
          </cell>
          <cell r="M2152">
            <v>35100</v>
          </cell>
          <cell r="N2152">
            <v>0</v>
          </cell>
          <cell r="O2152">
            <v>35100</v>
          </cell>
          <cell r="P2152">
            <v>0</v>
          </cell>
          <cell r="Q2152">
            <v>35100</v>
          </cell>
        </row>
        <row r="2153">
          <cell r="B2153">
            <v>2010105112</v>
          </cell>
          <cell r="C2153" t="str">
            <v>أنظمة</v>
          </cell>
          <cell r="D2153" t="str">
            <v>المركز المالي</v>
          </cell>
          <cell r="E2153" t="str">
            <v>إلتزامات متداولة</v>
          </cell>
          <cell r="F2153" t="str">
            <v>الذمم الدائنة التجارية</v>
          </cell>
          <cell r="G2153" t="str">
            <v>الموردين</v>
          </cell>
          <cell r="H2153">
            <v>0</v>
          </cell>
          <cell r="I2153" t="str">
            <v>إلتزامات متداولة</v>
          </cell>
          <cell r="J2153" t="str">
            <v>مورد خدمة _ شركة الفنار لأنظمة البناء</v>
          </cell>
          <cell r="K2153">
            <v>0</v>
          </cell>
          <cell r="L2153">
            <v>0</v>
          </cell>
          <cell r="M2153">
            <v>274321</v>
          </cell>
          <cell r="N2153">
            <v>274321</v>
          </cell>
          <cell r="O2153">
            <v>0</v>
          </cell>
          <cell r="P2153">
            <v>0</v>
          </cell>
          <cell r="Q2153">
            <v>0</v>
          </cell>
        </row>
        <row r="2154">
          <cell r="B2154">
            <v>2010105113</v>
          </cell>
          <cell r="C2154" t="str">
            <v>أنظمة</v>
          </cell>
          <cell r="D2154" t="str">
            <v>المركز المالي</v>
          </cell>
          <cell r="E2154" t="str">
            <v>أصول متداولة</v>
          </cell>
          <cell r="F2154" t="str">
            <v>مصاريف مقدمة وأرصدة مدينة أخرى (بالصافي)</v>
          </cell>
          <cell r="G2154" t="str">
            <v>موردون - دفعات مقدمة</v>
          </cell>
          <cell r="H2154" t="str">
            <v>ورشة دقة المشغولات</v>
          </cell>
          <cell r="I2154" t="str">
            <v>أصول متداولة</v>
          </cell>
          <cell r="J2154" t="str">
            <v>مورد خدمة_ورشة دقة المشغولات للحدادة والالمنيوم - قص .</v>
          </cell>
          <cell r="K2154">
            <v>0</v>
          </cell>
          <cell r="L2154">
            <v>0</v>
          </cell>
          <cell r="M2154">
            <v>88737.600000000006</v>
          </cell>
          <cell r="N2154">
            <v>64528.800000000003</v>
          </cell>
          <cell r="O2154">
            <v>24208.800000000003</v>
          </cell>
          <cell r="P2154">
            <v>0</v>
          </cell>
          <cell r="Q2154">
            <v>24208.800000000003</v>
          </cell>
        </row>
        <row r="2155">
          <cell r="B2155">
            <v>2010105114</v>
          </cell>
          <cell r="C2155" t="str">
            <v>أنظمة</v>
          </cell>
          <cell r="D2155" t="str">
            <v>المركز المالي</v>
          </cell>
          <cell r="E2155" t="str">
            <v>إلتزامات متداولة</v>
          </cell>
          <cell r="F2155" t="str">
            <v>الذمم الدائنة التجارية</v>
          </cell>
          <cell r="G2155" t="str">
            <v>الموردين</v>
          </cell>
          <cell r="H2155">
            <v>0</v>
          </cell>
          <cell r="I2155" t="str">
            <v>إلتزامات متداولة</v>
          </cell>
          <cell r="J2155" t="str">
            <v>مورد خدمة_ تكافل الراجحى للتامين</v>
          </cell>
          <cell r="K2155">
            <v>0</v>
          </cell>
          <cell r="L2155">
            <v>0</v>
          </cell>
          <cell r="M2155">
            <v>251561.63</v>
          </cell>
          <cell r="N2155">
            <v>251561.63</v>
          </cell>
          <cell r="O2155">
            <v>0</v>
          </cell>
          <cell r="P2155">
            <v>0</v>
          </cell>
          <cell r="Q2155">
            <v>0</v>
          </cell>
        </row>
        <row r="2156">
          <cell r="B2156">
            <v>2010105115</v>
          </cell>
          <cell r="C2156" t="str">
            <v>أنظمة</v>
          </cell>
          <cell r="D2156" t="str">
            <v>المركز المالي</v>
          </cell>
          <cell r="E2156" t="str">
            <v>إلتزامات متداولة</v>
          </cell>
          <cell r="F2156" t="str">
            <v>الذمم الدائنة التجارية</v>
          </cell>
          <cell r="G2156" t="str">
            <v>الموردين</v>
          </cell>
          <cell r="H2156">
            <v>0</v>
          </cell>
          <cell r="I2156" t="str">
            <v>إلتزامات متداولة</v>
          </cell>
          <cell r="J2156" t="str">
            <v>مورد خدمة_ مؤسسة تاجير المعدات الثقيلة - تأجير فوركلفت.</v>
          </cell>
          <cell r="K2156">
            <v>0</v>
          </cell>
          <cell r="L2156">
            <v>0</v>
          </cell>
          <cell r="M2156">
            <v>5375</v>
          </cell>
          <cell r="N2156">
            <v>5375</v>
          </cell>
          <cell r="O2156">
            <v>0</v>
          </cell>
          <cell r="P2156">
            <v>0</v>
          </cell>
          <cell r="Q2156">
            <v>0</v>
          </cell>
        </row>
        <row r="2157">
          <cell r="B2157">
            <v>2010105116</v>
          </cell>
          <cell r="C2157" t="str">
            <v>أنظمة</v>
          </cell>
          <cell r="D2157" t="str">
            <v>المركز المالي</v>
          </cell>
          <cell r="E2157" t="str">
            <v>إلتزامات متداولة</v>
          </cell>
          <cell r="F2157" t="str">
            <v>الذمم الدائنة التجارية</v>
          </cell>
          <cell r="G2157" t="str">
            <v>الموردين</v>
          </cell>
          <cell r="H2157">
            <v>0</v>
          </cell>
          <cell r="I2157" t="str">
            <v>إلتزامات متداولة</v>
          </cell>
          <cell r="J2157" t="str">
            <v>مورد خدمة _ شركة الشرقيون العربية للمقاولات  _ايجار معدات</v>
          </cell>
          <cell r="K2157">
            <v>0</v>
          </cell>
          <cell r="L2157">
            <v>0</v>
          </cell>
          <cell r="M2157">
            <v>116610</v>
          </cell>
          <cell r="N2157">
            <v>116610</v>
          </cell>
          <cell r="O2157">
            <v>0</v>
          </cell>
          <cell r="P2157">
            <v>0</v>
          </cell>
          <cell r="Q2157">
            <v>0</v>
          </cell>
        </row>
        <row r="2158">
          <cell r="B2158">
            <v>2010105117</v>
          </cell>
          <cell r="C2158" t="str">
            <v>أنظمة</v>
          </cell>
          <cell r="D2158" t="str">
            <v>المركز المالي</v>
          </cell>
          <cell r="E2158" t="str">
            <v>إلتزامات متداولة</v>
          </cell>
          <cell r="F2158" t="str">
            <v>الذمم الدائنة التجارية</v>
          </cell>
          <cell r="G2158" t="str">
            <v>الموردين</v>
          </cell>
          <cell r="H2158">
            <v>0</v>
          </cell>
          <cell r="I2158" t="str">
            <v>إلتزامات متداولة</v>
          </cell>
          <cell r="J2158" t="str">
            <v>مورد خدمة_ المنابر للاستشارات الهندسية</v>
          </cell>
          <cell r="K2158">
            <v>0</v>
          </cell>
          <cell r="L2158">
            <v>0</v>
          </cell>
          <cell r="M2158">
            <v>55085</v>
          </cell>
          <cell r="N2158">
            <v>55085</v>
          </cell>
          <cell r="O2158">
            <v>0</v>
          </cell>
          <cell r="P2158">
            <v>0</v>
          </cell>
          <cell r="Q2158">
            <v>0</v>
          </cell>
        </row>
        <row r="2159">
          <cell r="B2159">
            <v>2010105118</v>
          </cell>
          <cell r="C2159" t="str">
            <v>أنظمة</v>
          </cell>
          <cell r="D2159" t="str">
            <v>المركز المالي</v>
          </cell>
          <cell r="E2159" t="str">
            <v>إلتزامات متداولة</v>
          </cell>
          <cell r="F2159" t="str">
            <v>الذمم الدائنة التجارية</v>
          </cell>
          <cell r="G2159" t="str">
            <v>الموردين</v>
          </cell>
          <cell r="H2159" t="str">
            <v>الموردين</v>
          </cell>
          <cell r="I2159" t="str">
            <v>إلتزامات متداولة</v>
          </cell>
          <cell r="J2159" t="str">
            <v>مورد خدمة _ شركة الوسيلة الذهبية - ايجار معدات</v>
          </cell>
          <cell r="K2159">
            <v>0</v>
          </cell>
          <cell r="L2159">
            <v>0</v>
          </cell>
          <cell r="M2159">
            <v>62738.5</v>
          </cell>
          <cell r="N2159">
            <v>71972.55</v>
          </cell>
          <cell r="O2159">
            <v>0</v>
          </cell>
          <cell r="P2159">
            <v>9234.0500000000029</v>
          </cell>
          <cell r="Q2159">
            <v>-9234.0500000000029</v>
          </cell>
        </row>
        <row r="2160">
          <cell r="B2160">
            <v>2010105119</v>
          </cell>
          <cell r="C2160" t="str">
            <v>أنظمة</v>
          </cell>
          <cell r="D2160" t="str">
            <v>المركز المالي</v>
          </cell>
          <cell r="E2160" t="str">
            <v>إلتزامات متداولة</v>
          </cell>
          <cell r="F2160" t="str">
            <v>الذمم الدائنة التجارية</v>
          </cell>
          <cell r="G2160" t="str">
            <v>الموردين</v>
          </cell>
          <cell r="H2160">
            <v>0</v>
          </cell>
          <cell r="I2160" t="str">
            <v>إلتزامات متداولة</v>
          </cell>
          <cell r="J2160" t="str">
            <v>مورد خدمة_اتحاد الاتجاهات للصناعات المعدنية - قص .</v>
          </cell>
          <cell r="K2160">
            <v>0</v>
          </cell>
          <cell r="L2160">
            <v>0</v>
          </cell>
          <cell r="M2160">
            <v>242272.25</v>
          </cell>
          <cell r="N2160">
            <v>242272.245</v>
          </cell>
          <cell r="O2160">
            <v>5.0000000046566129E-3</v>
          </cell>
          <cell r="P2160">
            <v>0</v>
          </cell>
          <cell r="Q2160">
            <v>5.0000000046566129E-3</v>
          </cell>
        </row>
        <row r="2161">
          <cell r="B2161">
            <v>2010105120</v>
          </cell>
          <cell r="C2161" t="str">
            <v>أنظمة</v>
          </cell>
          <cell r="D2161" t="str">
            <v>المركز المالي</v>
          </cell>
          <cell r="E2161" t="str">
            <v>إلتزامات متداولة</v>
          </cell>
          <cell r="F2161" t="str">
            <v>الذمم الدائنة التجارية</v>
          </cell>
          <cell r="G2161" t="str">
            <v>الموردين</v>
          </cell>
          <cell r="H2161">
            <v>0</v>
          </cell>
          <cell r="I2161" t="str">
            <v>إلتزامات متداولة</v>
          </cell>
          <cell r="J2161" t="str">
            <v>مورد خدمة _ شركة تحالف الخير للمقاولات_ للايجار المعدات</v>
          </cell>
          <cell r="K2161">
            <v>0</v>
          </cell>
          <cell r="L2161">
            <v>0</v>
          </cell>
          <cell r="M2161">
            <v>7187.52</v>
          </cell>
          <cell r="N2161">
            <v>7187.52</v>
          </cell>
          <cell r="O2161">
            <v>0</v>
          </cell>
          <cell r="P2161">
            <v>0</v>
          </cell>
          <cell r="Q2161">
            <v>0</v>
          </cell>
        </row>
        <row r="2162">
          <cell r="B2162">
            <v>2010105121</v>
          </cell>
          <cell r="C2162" t="str">
            <v>أنظمة</v>
          </cell>
          <cell r="D2162" t="str">
            <v>المركز المالي</v>
          </cell>
          <cell r="E2162" t="str">
            <v>إلتزامات متداولة</v>
          </cell>
          <cell r="F2162" t="str">
            <v>الذمم الدائنة التجارية</v>
          </cell>
          <cell r="G2162" t="str">
            <v>الموردين</v>
          </cell>
          <cell r="H2162" t="str">
            <v>الموردين</v>
          </cell>
          <cell r="I2162" t="str">
            <v>إلتزامات متداولة</v>
          </cell>
          <cell r="J2162" t="str">
            <v>مورد خدمة_ شركة ناقلين المحدودة  - جمرك .شابورجى.0</v>
          </cell>
          <cell r="K2162">
            <v>0</v>
          </cell>
          <cell r="L2162">
            <v>0</v>
          </cell>
          <cell r="M2162">
            <v>90000</v>
          </cell>
          <cell r="N2162">
            <v>102225.22</v>
          </cell>
          <cell r="O2162">
            <v>0</v>
          </cell>
          <cell r="P2162">
            <v>12225.220000000001</v>
          </cell>
          <cell r="Q2162">
            <v>-12225.220000000001</v>
          </cell>
        </row>
        <row r="2163">
          <cell r="B2163">
            <v>2010105122</v>
          </cell>
          <cell r="C2163" t="str">
            <v>أنظمة</v>
          </cell>
          <cell r="D2163" t="str">
            <v>المركز المالي</v>
          </cell>
          <cell r="E2163" t="str">
            <v>إلتزامات متداولة</v>
          </cell>
          <cell r="F2163" t="str">
            <v>الذمم الدائنة التجارية</v>
          </cell>
          <cell r="G2163" t="str">
            <v>الموردين</v>
          </cell>
          <cell r="H2163" t="str">
            <v>الموردين</v>
          </cell>
          <cell r="I2163" t="str">
            <v>إلتزامات متداولة</v>
          </cell>
          <cell r="J2163" t="str">
            <v>مورد خدمة_ مؤسسة الوكيل الدولي للتجارة_اختبارات مواد</v>
          </cell>
          <cell r="K2163">
            <v>0</v>
          </cell>
          <cell r="L2163">
            <v>0</v>
          </cell>
          <cell r="M2163">
            <v>4674</v>
          </cell>
          <cell r="N2163">
            <v>6808</v>
          </cell>
          <cell r="O2163">
            <v>0</v>
          </cell>
          <cell r="P2163">
            <v>2134</v>
          </cell>
          <cell r="Q2163">
            <v>-2134</v>
          </cell>
        </row>
        <row r="2164">
          <cell r="B2164">
            <v>2010105123</v>
          </cell>
          <cell r="C2164" t="str">
            <v>أنظمة</v>
          </cell>
          <cell r="D2164" t="str">
            <v>المركز المالي</v>
          </cell>
          <cell r="E2164" t="str">
            <v>إلتزامات متداولة</v>
          </cell>
          <cell r="F2164" t="str">
            <v>الذمم الدائنة التجارية</v>
          </cell>
          <cell r="G2164" t="str">
            <v>الموردين</v>
          </cell>
          <cell r="H2164">
            <v>0</v>
          </cell>
          <cell r="I2164" t="str">
            <v>إلتزامات متداولة</v>
          </cell>
          <cell r="J2164" t="str">
            <v>مورد خدمة_ شركة المعدات الصناعية مركز الهيدروليك</v>
          </cell>
          <cell r="K2164">
            <v>0</v>
          </cell>
          <cell r="L2164">
            <v>0</v>
          </cell>
          <cell r="M2164">
            <v>13000</v>
          </cell>
          <cell r="N2164">
            <v>13000</v>
          </cell>
          <cell r="O2164">
            <v>0</v>
          </cell>
          <cell r="P2164">
            <v>0</v>
          </cell>
          <cell r="Q2164">
            <v>0</v>
          </cell>
        </row>
        <row r="2165">
          <cell r="B2165">
            <v>2010105124</v>
          </cell>
          <cell r="C2165" t="str">
            <v>أنظمة</v>
          </cell>
          <cell r="D2165" t="str">
            <v>المركز المالي</v>
          </cell>
          <cell r="E2165" t="str">
            <v>إلتزامات متداولة</v>
          </cell>
          <cell r="F2165" t="str">
            <v>الذمم الدائنة التجارية</v>
          </cell>
          <cell r="G2165" t="str">
            <v>الموردين</v>
          </cell>
          <cell r="H2165">
            <v>0</v>
          </cell>
          <cell r="I2165" t="str">
            <v>إلتزامات متداولة</v>
          </cell>
          <cell r="J2165" t="str">
            <v>مورد خدمة_ شركة توكل لوساطة التامين _وثيقه التعاونيه -المقاولات</v>
          </cell>
          <cell r="K2165">
            <v>0</v>
          </cell>
          <cell r="L2165">
            <v>0</v>
          </cell>
          <cell r="M2165">
            <v>133332.15</v>
          </cell>
          <cell r="N2165">
            <v>133332.15</v>
          </cell>
          <cell r="O2165">
            <v>0</v>
          </cell>
          <cell r="P2165">
            <v>0</v>
          </cell>
          <cell r="Q2165">
            <v>0</v>
          </cell>
        </row>
        <row r="2166">
          <cell r="B2166">
            <v>2010105125</v>
          </cell>
          <cell r="C2166" t="str">
            <v>أنظمة</v>
          </cell>
          <cell r="D2166" t="str">
            <v>المركز المالي</v>
          </cell>
          <cell r="E2166" t="str">
            <v>إلتزامات متداولة</v>
          </cell>
          <cell r="F2166" t="str">
            <v>الذمم الدائنة التجارية</v>
          </cell>
          <cell r="G2166" t="str">
            <v>الموردين</v>
          </cell>
          <cell r="H2166">
            <v>0</v>
          </cell>
          <cell r="I2166" t="str">
            <v>إلتزامات متداولة</v>
          </cell>
          <cell r="J2166" t="str">
            <v>مورد خدمة_ شركة  مركز مواد ومعدات الطلاء المحدوده</v>
          </cell>
          <cell r="K2166">
            <v>0</v>
          </cell>
          <cell r="L2166">
            <v>0</v>
          </cell>
          <cell r="M2166">
            <v>6384.8</v>
          </cell>
          <cell r="N2166">
            <v>6384.8</v>
          </cell>
          <cell r="O2166">
            <v>0</v>
          </cell>
          <cell r="P2166">
            <v>0</v>
          </cell>
          <cell r="Q2166">
            <v>0</v>
          </cell>
        </row>
        <row r="2167">
          <cell r="B2167">
            <v>2010105126</v>
          </cell>
          <cell r="C2167" t="str">
            <v>أنظمة</v>
          </cell>
          <cell r="D2167" t="str">
            <v>المركز المالي</v>
          </cell>
          <cell r="E2167" t="str">
            <v>إلتزامات متداولة</v>
          </cell>
          <cell r="F2167" t="str">
            <v>الذمم الدائنة التجارية</v>
          </cell>
          <cell r="G2167" t="str">
            <v>الموردين</v>
          </cell>
          <cell r="H2167">
            <v>0</v>
          </cell>
          <cell r="I2167" t="str">
            <v>إلتزامات متداولة</v>
          </cell>
          <cell r="J2167" t="str">
            <v>مورد خدمة_ مؤسسة ضيف الله للتجارة</v>
          </cell>
          <cell r="K2167">
            <v>0</v>
          </cell>
          <cell r="L2167">
            <v>0</v>
          </cell>
          <cell r="M2167">
            <v>5491.25</v>
          </cell>
          <cell r="N2167">
            <v>5491.25</v>
          </cell>
          <cell r="O2167">
            <v>0</v>
          </cell>
          <cell r="P2167">
            <v>0</v>
          </cell>
          <cell r="Q2167">
            <v>0</v>
          </cell>
        </row>
        <row r="2168">
          <cell r="B2168">
            <v>2010105127</v>
          </cell>
          <cell r="C2168" t="str">
            <v>أنظمة</v>
          </cell>
          <cell r="D2168" t="str">
            <v>المركز المالي</v>
          </cell>
          <cell r="E2168" t="str">
            <v>إلتزامات متداولة</v>
          </cell>
          <cell r="F2168" t="str">
            <v>الذمم الدائنة التجارية</v>
          </cell>
          <cell r="G2168" t="str">
            <v>الموردين</v>
          </cell>
          <cell r="H2168">
            <v>0</v>
          </cell>
          <cell r="I2168" t="str">
            <v>إلتزامات متداولة</v>
          </cell>
          <cell r="J2168" t="str">
            <v>مورد خدمة _ مؤسسة روافد العرب للمقاولات - ايجار معدات</v>
          </cell>
          <cell r="K2168">
            <v>0</v>
          </cell>
          <cell r="L2168">
            <v>0</v>
          </cell>
          <cell r="M2168">
            <v>65550.009999999995</v>
          </cell>
          <cell r="N2168">
            <v>65550.009999999995</v>
          </cell>
          <cell r="O2168">
            <v>0</v>
          </cell>
          <cell r="P2168">
            <v>0</v>
          </cell>
          <cell r="Q2168">
            <v>0</v>
          </cell>
        </row>
        <row r="2169">
          <cell r="B2169">
            <v>2010105128</v>
          </cell>
          <cell r="C2169" t="str">
            <v>أنظمة</v>
          </cell>
          <cell r="D2169" t="str">
            <v>المركز المالي</v>
          </cell>
          <cell r="E2169" t="str">
            <v>إلتزامات متداولة</v>
          </cell>
          <cell r="F2169" t="str">
            <v>الذمم الدائنة التجارية</v>
          </cell>
          <cell r="G2169" t="str">
            <v>الموردين</v>
          </cell>
          <cell r="H2169" t="str">
            <v>الموردين</v>
          </cell>
          <cell r="I2169" t="str">
            <v>إلتزامات متداولة</v>
          </cell>
          <cell r="J2169" t="str">
            <v>مورد خدمة _ شركة محمد حمد الاحمد - ايجار معدات</v>
          </cell>
          <cell r="K2169">
            <v>0</v>
          </cell>
          <cell r="L2169">
            <v>0</v>
          </cell>
          <cell r="M2169">
            <v>101899</v>
          </cell>
          <cell r="N2169">
            <v>303569.23</v>
          </cell>
          <cell r="O2169">
            <v>0</v>
          </cell>
          <cell r="P2169">
            <v>201670.22999999998</v>
          </cell>
          <cell r="Q2169">
            <v>-201670.22999999998</v>
          </cell>
        </row>
        <row r="2170">
          <cell r="B2170">
            <v>2010105129</v>
          </cell>
          <cell r="C2170" t="str">
            <v>أنظمة</v>
          </cell>
          <cell r="D2170" t="str">
            <v>المركز المالي</v>
          </cell>
          <cell r="E2170" t="str">
            <v>إلتزامات متداولة</v>
          </cell>
          <cell r="F2170" t="str">
            <v>الذمم الدائنة التجارية</v>
          </cell>
          <cell r="G2170" t="str">
            <v>الموردين</v>
          </cell>
          <cell r="H2170" t="str">
            <v>الموردين</v>
          </cell>
          <cell r="I2170" t="str">
            <v>إلتزامات متداولة</v>
          </cell>
          <cell r="J2170" t="str">
            <v>مورد خدمة _ حكيم جان باى جان _ايجار باص</v>
          </cell>
          <cell r="K2170">
            <v>0</v>
          </cell>
          <cell r="L2170">
            <v>0</v>
          </cell>
          <cell r="M2170">
            <v>15000</v>
          </cell>
          <cell r="N2170">
            <v>18000</v>
          </cell>
          <cell r="O2170">
            <v>0</v>
          </cell>
          <cell r="P2170">
            <v>3000</v>
          </cell>
          <cell r="Q2170">
            <v>-3000</v>
          </cell>
        </row>
        <row r="2171">
          <cell r="B2171">
            <v>2010105130</v>
          </cell>
          <cell r="C2171" t="str">
            <v>أنظمة</v>
          </cell>
          <cell r="D2171" t="str">
            <v>المركز المالي</v>
          </cell>
          <cell r="E2171" t="str">
            <v>إلتزامات متداولة</v>
          </cell>
          <cell r="F2171" t="str">
            <v>الذمم الدائنة التجارية</v>
          </cell>
          <cell r="G2171" t="str">
            <v>الموردين</v>
          </cell>
          <cell r="H2171">
            <v>0</v>
          </cell>
          <cell r="I2171" t="str">
            <v>إلتزامات متداولة</v>
          </cell>
          <cell r="J2171" t="str">
            <v>مورد خدمة_ عبد الباسط محمد احمد الامين- تأجير فوركلفت.</v>
          </cell>
          <cell r="K2171">
            <v>0</v>
          </cell>
          <cell r="L2171">
            <v>0</v>
          </cell>
          <cell r="M2171">
            <v>18785</v>
          </cell>
          <cell r="N2171">
            <v>18785</v>
          </cell>
          <cell r="O2171">
            <v>0</v>
          </cell>
          <cell r="P2171">
            <v>0</v>
          </cell>
          <cell r="Q2171">
            <v>0</v>
          </cell>
        </row>
        <row r="2172">
          <cell r="B2172">
            <v>2010105131</v>
          </cell>
          <cell r="C2172" t="str">
            <v>أنظمة</v>
          </cell>
          <cell r="D2172" t="str">
            <v>المركز المالي</v>
          </cell>
          <cell r="E2172" t="str">
            <v>إلتزامات متداولة</v>
          </cell>
          <cell r="F2172" t="str">
            <v>الذمم الدائنة التجارية</v>
          </cell>
          <cell r="G2172" t="str">
            <v>الموردين</v>
          </cell>
          <cell r="H2172">
            <v>0</v>
          </cell>
          <cell r="I2172" t="str">
            <v>إلتزامات متداولة</v>
          </cell>
          <cell r="J2172" t="str">
            <v>مورد خدمة_ مؤسسة سامى فالح الشيبانى- تأجير رافعه</v>
          </cell>
          <cell r="K2172">
            <v>0</v>
          </cell>
          <cell r="L2172">
            <v>0</v>
          </cell>
          <cell r="M2172">
            <v>30820</v>
          </cell>
          <cell r="N2172">
            <v>30820</v>
          </cell>
          <cell r="O2172">
            <v>0</v>
          </cell>
          <cell r="P2172">
            <v>0</v>
          </cell>
          <cell r="Q2172">
            <v>0</v>
          </cell>
        </row>
        <row r="2173">
          <cell r="B2173">
            <v>2010105132</v>
          </cell>
          <cell r="C2173" t="str">
            <v>أنظمة</v>
          </cell>
          <cell r="D2173" t="str">
            <v>المركز المالي</v>
          </cell>
          <cell r="E2173" t="str">
            <v>إلتزامات متداولة</v>
          </cell>
          <cell r="F2173" t="str">
            <v>الذمم الدائنة التجارية</v>
          </cell>
          <cell r="G2173" t="str">
            <v>الموردين</v>
          </cell>
          <cell r="H2173" t="str">
            <v>الموردين</v>
          </cell>
          <cell r="I2173" t="str">
            <v>إلتزامات متداولة</v>
          </cell>
          <cell r="J2173" t="str">
            <v>مورد خدمة _ دايم لتاجير المعدات  _رافعات0</v>
          </cell>
          <cell r="K2173">
            <v>0</v>
          </cell>
          <cell r="L2173">
            <v>0</v>
          </cell>
          <cell r="M2173">
            <v>102817.46</v>
          </cell>
          <cell r="N2173">
            <v>210273.09</v>
          </cell>
          <cell r="O2173">
            <v>0</v>
          </cell>
          <cell r="P2173">
            <v>107455.62999999999</v>
          </cell>
          <cell r="Q2173">
            <v>-107455.62999999999</v>
          </cell>
        </row>
        <row r="2174">
          <cell r="B2174">
            <v>2010105133</v>
          </cell>
          <cell r="C2174" t="str">
            <v>أنظمة</v>
          </cell>
          <cell r="D2174" t="str">
            <v>المركز المالي</v>
          </cell>
          <cell r="E2174" t="str">
            <v>إلتزامات متداولة</v>
          </cell>
          <cell r="F2174" t="str">
            <v>الذمم الدائنة التجارية</v>
          </cell>
          <cell r="G2174" t="str">
            <v>الموردين</v>
          </cell>
          <cell r="H2174" t="str">
            <v>الموردين</v>
          </cell>
          <cell r="I2174" t="str">
            <v>إلتزامات متداولة</v>
          </cell>
          <cell r="J2174" t="str">
            <v>مورد خدمة_ شركة التعاونية تامين انظمة 2022-2023 - توكل وساطة التامين</v>
          </cell>
          <cell r="K2174">
            <v>0</v>
          </cell>
          <cell r="L2174">
            <v>0</v>
          </cell>
          <cell r="M2174">
            <v>508058.93</v>
          </cell>
          <cell r="N2174">
            <v>647841</v>
          </cell>
          <cell r="O2174">
            <v>0</v>
          </cell>
          <cell r="P2174">
            <v>139782.07</v>
          </cell>
          <cell r="Q2174">
            <v>-139782.07</v>
          </cell>
        </row>
        <row r="2175">
          <cell r="B2175">
            <v>2010105134</v>
          </cell>
          <cell r="C2175" t="str">
            <v>أنظمة</v>
          </cell>
          <cell r="D2175" t="str">
            <v>المركز المالي</v>
          </cell>
          <cell r="E2175" t="str">
            <v>أصول متداولة</v>
          </cell>
          <cell r="F2175" t="str">
            <v>مصاريف مقدمة وأرصدة مدينة أخرى (بالصافي)</v>
          </cell>
          <cell r="G2175" t="str">
            <v>موردون - دفعات مقدمة</v>
          </cell>
          <cell r="H2175" t="str">
            <v>الشركة الجيو تقنية</v>
          </cell>
          <cell r="I2175" t="str">
            <v>أصول متداولة</v>
          </cell>
          <cell r="J2175" t="str">
            <v>مورد خدمة_ الشركة الجيو تقنية والبيئية المحدودة</v>
          </cell>
          <cell r="K2175">
            <v>0</v>
          </cell>
          <cell r="L2175">
            <v>0</v>
          </cell>
          <cell r="M2175">
            <v>12470</v>
          </cell>
          <cell r="N2175">
            <v>12420</v>
          </cell>
          <cell r="O2175">
            <v>50</v>
          </cell>
          <cell r="P2175">
            <v>0</v>
          </cell>
          <cell r="Q2175">
            <v>50</v>
          </cell>
        </row>
        <row r="2176">
          <cell r="B2176">
            <v>2010105135</v>
          </cell>
          <cell r="C2176" t="str">
            <v>أنظمة</v>
          </cell>
          <cell r="D2176" t="str">
            <v>المركز المالي</v>
          </cell>
          <cell r="E2176" t="str">
            <v>إلتزامات متداولة</v>
          </cell>
          <cell r="F2176" t="str">
            <v>الذمم الدائنة التجارية</v>
          </cell>
          <cell r="G2176" t="str">
            <v>الموردين</v>
          </cell>
          <cell r="H2176">
            <v>0</v>
          </cell>
          <cell r="I2176" t="str">
            <v>إلتزامات متداولة</v>
          </cell>
          <cell r="J2176" t="str">
            <v>مورد خدمة_ بصمة وشريكه للتقييم العقارى</v>
          </cell>
          <cell r="K2176">
            <v>0</v>
          </cell>
          <cell r="L2176">
            <v>0</v>
          </cell>
          <cell r="M2176">
            <v>5750</v>
          </cell>
          <cell r="N2176">
            <v>5750</v>
          </cell>
          <cell r="O2176">
            <v>0</v>
          </cell>
          <cell r="P2176">
            <v>0</v>
          </cell>
          <cell r="Q2176">
            <v>0</v>
          </cell>
        </row>
        <row r="2177">
          <cell r="B2177">
            <v>2010105136</v>
          </cell>
          <cell r="C2177" t="str">
            <v>أنظمة</v>
          </cell>
          <cell r="D2177" t="str">
            <v>المركز المالي</v>
          </cell>
          <cell r="E2177" t="str">
            <v>إلتزامات متداولة</v>
          </cell>
          <cell r="F2177" t="str">
            <v>الذمم الدائنة التجارية</v>
          </cell>
          <cell r="G2177" t="str">
            <v>الموردين</v>
          </cell>
          <cell r="H2177">
            <v>0</v>
          </cell>
          <cell r="I2177" t="str">
            <v>إلتزامات متداولة</v>
          </cell>
          <cell r="J2177" t="str">
            <v>مورد خدمة_ شركة احمد ومحمد بن سعيدان للتقييم العقارى</v>
          </cell>
          <cell r="K2177">
            <v>0</v>
          </cell>
          <cell r="L2177">
            <v>0</v>
          </cell>
          <cell r="M2177">
            <v>5750</v>
          </cell>
          <cell r="N2177">
            <v>5750</v>
          </cell>
          <cell r="O2177">
            <v>0</v>
          </cell>
          <cell r="P2177">
            <v>0</v>
          </cell>
          <cell r="Q2177">
            <v>0</v>
          </cell>
        </row>
        <row r="2178">
          <cell r="B2178">
            <v>2010105137</v>
          </cell>
          <cell r="C2178" t="str">
            <v>أنظمة</v>
          </cell>
          <cell r="D2178" t="str">
            <v>المركز المالي</v>
          </cell>
          <cell r="E2178" t="str">
            <v>إلتزامات متداولة</v>
          </cell>
          <cell r="F2178" t="str">
            <v>الذمم الدائنة التجارية</v>
          </cell>
          <cell r="G2178" t="str">
            <v>الموردين</v>
          </cell>
          <cell r="H2178">
            <v>0</v>
          </cell>
          <cell r="I2178" t="str">
            <v>إلتزامات متداولة</v>
          </cell>
          <cell r="J2178" t="str">
            <v>مورد خدمة_ شركة طلال ابو غزالة وشركاه</v>
          </cell>
          <cell r="K2178">
            <v>0</v>
          </cell>
          <cell r="L2178">
            <v>0</v>
          </cell>
          <cell r="M2178">
            <v>58650</v>
          </cell>
          <cell r="N2178">
            <v>58650</v>
          </cell>
          <cell r="O2178">
            <v>0</v>
          </cell>
          <cell r="P2178">
            <v>0</v>
          </cell>
          <cell r="Q2178">
            <v>0</v>
          </cell>
        </row>
        <row r="2179">
          <cell r="B2179">
            <v>2010105138</v>
          </cell>
          <cell r="C2179" t="str">
            <v>أنظمة</v>
          </cell>
          <cell r="D2179" t="str">
            <v>المركز المالي</v>
          </cell>
          <cell r="E2179" t="str">
            <v>إلتزامات متداولة</v>
          </cell>
          <cell r="F2179" t="str">
            <v>الذمم الدائنة التجارية</v>
          </cell>
          <cell r="G2179" t="str">
            <v>الموردين</v>
          </cell>
          <cell r="H2179" t="str">
            <v>الموردين</v>
          </cell>
          <cell r="I2179" t="str">
            <v>إلتزامات متداولة</v>
          </cell>
          <cell r="J2179" t="str">
            <v>مورد خدمة_ ورشة التشكيل العربى للمنتجات المعدنية</v>
          </cell>
          <cell r="K2179">
            <v>0</v>
          </cell>
          <cell r="L2179">
            <v>0</v>
          </cell>
          <cell r="M2179">
            <v>14662.5</v>
          </cell>
          <cell r="N2179">
            <v>41066.5</v>
          </cell>
          <cell r="O2179">
            <v>0</v>
          </cell>
          <cell r="P2179">
            <v>26404</v>
          </cell>
          <cell r="Q2179">
            <v>-26404</v>
          </cell>
        </row>
        <row r="2180">
          <cell r="B2180">
            <v>2010105139</v>
          </cell>
          <cell r="C2180" t="str">
            <v>أنظمة</v>
          </cell>
          <cell r="D2180" t="str">
            <v>المركز المالي</v>
          </cell>
          <cell r="E2180" t="str">
            <v>إلتزامات متداولة</v>
          </cell>
          <cell r="F2180" t="str">
            <v>الذمم الدائنة التجارية</v>
          </cell>
          <cell r="G2180" t="str">
            <v>الموردين</v>
          </cell>
          <cell r="H2180">
            <v>0</v>
          </cell>
          <cell r="I2180" t="str">
            <v>إلتزامات متداولة</v>
          </cell>
          <cell r="J2180" t="str">
            <v>مورد خدمة_ شركة اساس لتطوير وتشغيل المدن الصناعية_اشراف</v>
          </cell>
          <cell r="K2180">
            <v>0</v>
          </cell>
          <cell r="L2180">
            <v>0</v>
          </cell>
          <cell r="M2180">
            <v>3292.42</v>
          </cell>
          <cell r="N2180">
            <v>3292.42</v>
          </cell>
          <cell r="O2180">
            <v>0</v>
          </cell>
          <cell r="P2180">
            <v>0</v>
          </cell>
          <cell r="Q2180">
            <v>0</v>
          </cell>
        </row>
        <row r="2181">
          <cell r="B2181">
            <v>2010105140</v>
          </cell>
          <cell r="C2181" t="str">
            <v>أنظمة</v>
          </cell>
          <cell r="D2181" t="str">
            <v>المركز المالي</v>
          </cell>
          <cell r="E2181" t="str">
            <v>إلتزامات متداولة</v>
          </cell>
          <cell r="F2181" t="str">
            <v>الذمم الدائنة التجارية</v>
          </cell>
          <cell r="G2181" t="str">
            <v>الموردين</v>
          </cell>
          <cell r="H2181">
            <v>0</v>
          </cell>
          <cell r="I2181" t="str">
            <v>إلتزامات متداولة</v>
          </cell>
          <cell r="J2181" t="str">
            <v>مورد خدمة_ اسامة عبد الباقى - تأجير فوركلفت.</v>
          </cell>
          <cell r="K2181">
            <v>0</v>
          </cell>
          <cell r="L2181">
            <v>0</v>
          </cell>
          <cell r="M2181">
            <v>6537</v>
          </cell>
          <cell r="N2181">
            <v>6537</v>
          </cell>
          <cell r="O2181">
            <v>0</v>
          </cell>
          <cell r="P2181">
            <v>0</v>
          </cell>
          <cell r="Q2181">
            <v>0</v>
          </cell>
        </row>
        <row r="2182">
          <cell r="B2182">
            <v>2010105141</v>
          </cell>
          <cell r="C2182" t="str">
            <v>أنظمة</v>
          </cell>
          <cell r="D2182" t="str">
            <v>المركز المالي</v>
          </cell>
          <cell r="E2182" t="str">
            <v>إلتزامات متداولة</v>
          </cell>
          <cell r="F2182" t="str">
            <v>الذمم الدائنة التجارية</v>
          </cell>
          <cell r="G2182" t="str">
            <v>الموردين</v>
          </cell>
          <cell r="H2182">
            <v>0</v>
          </cell>
          <cell r="I2182" t="str">
            <v>إلتزامات متداولة</v>
          </cell>
          <cell r="J2182" t="str">
            <v>مورد خدمة_ مؤسسة نقليات ديانا ب و م 2330</v>
          </cell>
          <cell r="K2182">
            <v>0</v>
          </cell>
          <cell r="L2182">
            <v>0</v>
          </cell>
          <cell r="M2182">
            <v>0</v>
          </cell>
          <cell r="N2182">
            <v>0</v>
          </cell>
          <cell r="O2182">
            <v>0</v>
          </cell>
          <cell r="P2182">
            <v>0</v>
          </cell>
          <cell r="Q2182">
            <v>0</v>
          </cell>
        </row>
        <row r="2183">
          <cell r="B2183">
            <v>2010105142</v>
          </cell>
          <cell r="C2183" t="str">
            <v>أنظمة</v>
          </cell>
          <cell r="D2183" t="str">
            <v>المركز المالي</v>
          </cell>
          <cell r="E2183" t="str">
            <v>إلتزامات متداولة</v>
          </cell>
          <cell r="F2183" t="str">
            <v>الذمم الدائنة التجارية</v>
          </cell>
          <cell r="G2183" t="str">
            <v>الموردين</v>
          </cell>
          <cell r="H2183">
            <v>0</v>
          </cell>
          <cell r="I2183" t="str">
            <v>إلتزامات متداولة</v>
          </cell>
          <cell r="J2183" t="str">
            <v>مورد خدمة_ شركة توماس بيل رايت السعودية</v>
          </cell>
          <cell r="K2183">
            <v>0</v>
          </cell>
          <cell r="L2183">
            <v>0</v>
          </cell>
          <cell r="M2183">
            <v>0</v>
          </cell>
          <cell r="N2183">
            <v>0</v>
          </cell>
          <cell r="O2183">
            <v>0</v>
          </cell>
          <cell r="P2183">
            <v>0</v>
          </cell>
          <cell r="Q2183">
            <v>0</v>
          </cell>
        </row>
        <row r="2184">
          <cell r="B2184">
            <v>2010105143</v>
          </cell>
          <cell r="C2184" t="str">
            <v>أنظمة</v>
          </cell>
          <cell r="D2184" t="str">
            <v>المركز المالي</v>
          </cell>
          <cell r="E2184" t="str">
            <v>إلتزامات متداولة</v>
          </cell>
          <cell r="F2184" t="str">
            <v>الذمم الدائنة التجارية</v>
          </cell>
          <cell r="G2184" t="str">
            <v>الموردين</v>
          </cell>
          <cell r="H2184">
            <v>0</v>
          </cell>
          <cell r="I2184" t="str">
            <v>إلتزامات متداولة</v>
          </cell>
          <cell r="J2184" t="str">
            <v>مورد خدمة _ شركة بدائل الايجار للمعدات المحدودة</v>
          </cell>
          <cell r="K2184">
            <v>0</v>
          </cell>
          <cell r="L2184">
            <v>0</v>
          </cell>
          <cell r="M2184">
            <v>0</v>
          </cell>
          <cell r="N2184">
            <v>0</v>
          </cell>
          <cell r="O2184">
            <v>0</v>
          </cell>
          <cell r="P2184">
            <v>0</v>
          </cell>
          <cell r="Q2184">
            <v>0</v>
          </cell>
        </row>
        <row r="2185">
          <cell r="B2185">
            <v>2010106001</v>
          </cell>
          <cell r="C2185" t="str">
            <v>أنظمة</v>
          </cell>
          <cell r="D2185" t="str">
            <v>المركز المالي</v>
          </cell>
          <cell r="E2185" t="str">
            <v>إلتزامات متداولة</v>
          </cell>
          <cell r="F2185" t="str">
            <v>الذمم الدائنة التجارية</v>
          </cell>
          <cell r="G2185" t="str">
            <v>الموردين</v>
          </cell>
          <cell r="H2185">
            <v>0</v>
          </cell>
          <cell r="I2185" t="str">
            <v>إلتزامات متداولة</v>
          </cell>
          <cell r="J2185" t="str">
            <v>مورد خاجي _ شركة جاردين السعودية راس الخيمة.</v>
          </cell>
          <cell r="K2185">
            <v>0</v>
          </cell>
          <cell r="L2185">
            <v>0</v>
          </cell>
          <cell r="M2185">
            <v>0</v>
          </cell>
          <cell r="N2185">
            <v>0</v>
          </cell>
          <cell r="O2185">
            <v>0</v>
          </cell>
          <cell r="P2185">
            <v>0</v>
          </cell>
          <cell r="Q2185">
            <v>0</v>
          </cell>
        </row>
        <row r="2186">
          <cell r="B2186">
            <v>2010106002</v>
          </cell>
          <cell r="C2186" t="str">
            <v>أنظمة</v>
          </cell>
          <cell r="D2186" t="str">
            <v>المركز المالي</v>
          </cell>
          <cell r="E2186" t="str">
            <v>إلتزامات متداولة</v>
          </cell>
          <cell r="F2186" t="str">
            <v>الذمم الدائنة التجارية</v>
          </cell>
          <cell r="G2186" t="str">
            <v>الموردين</v>
          </cell>
          <cell r="H2186">
            <v>0</v>
          </cell>
          <cell r="I2186" t="str">
            <v>إلتزامات متداولة</v>
          </cell>
          <cell r="J2186" t="str">
            <v>مورد خارجي _ شركة وايت المنيوم - جلاس.</v>
          </cell>
          <cell r="K2186">
            <v>0</v>
          </cell>
          <cell r="L2186">
            <v>0</v>
          </cell>
          <cell r="M2186">
            <v>0</v>
          </cell>
          <cell r="N2186">
            <v>0</v>
          </cell>
          <cell r="O2186">
            <v>0</v>
          </cell>
          <cell r="P2186">
            <v>0</v>
          </cell>
          <cell r="Q2186">
            <v>0</v>
          </cell>
        </row>
        <row r="2187">
          <cell r="B2187">
            <v>2010106003</v>
          </cell>
          <cell r="C2187" t="str">
            <v>أنظمة</v>
          </cell>
          <cell r="D2187" t="str">
            <v>المركز المالي</v>
          </cell>
          <cell r="E2187" t="str">
            <v>إلتزامات متداولة</v>
          </cell>
          <cell r="F2187" t="str">
            <v>الذمم الدائنة التجارية</v>
          </cell>
          <cell r="G2187" t="str">
            <v>الموردين</v>
          </cell>
          <cell r="H2187">
            <v>0</v>
          </cell>
          <cell r="I2187" t="str">
            <v>إلتزامات متداولة</v>
          </cell>
          <cell r="J2187" t="str">
            <v>مورد خارجي _  شركة وايت المنيوم - فورستر_مقاوم للحريق ايبسو.</v>
          </cell>
          <cell r="K2187">
            <v>0</v>
          </cell>
          <cell r="L2187">
            <v>0</v>
          </cell>
          <cell r="M2187">
            <v>0</v>
          </cell>
          <cell r="N2187">
            <v>0</v>
          </cell>
          <cell r="O2187">
            <v>0</v>
          </cell>
          <cell r="P2187">
            <v>0</v>
          </cell>
          <cell r="Q2187">
            <v>0</v>
          </cell>
        </row>
        <row r="2188">
          <cell r="B2188">
            <v>2010106004</v>
          </cell>
          <cell r="C2188" t="str">
            <v>أنظمة</v>
          </cell>
          <cell r="D2188" t="str">
            <v>المركز المالي</v>
          </cell>
          <cell r="E2188" t="str">
            <v>إلتزامات متداولة</v>
          </cell>
          <cell r="F2188" t="str">
            <v>الذمم الدائنة التجارية</v>
          </cell>
          <cell r="G2188" t="str">
            <v>الموردين</v>
          </cell>
          <cell r="H2188" t="str">
            <v>الموردين</v>
          </cell>
          <cell r="I2188" t="str">
            <v>إلتزامات متداولة</v>
          </cell>
          <cell r="J2188" t="str">
            <v>مورد خارجي _شركة لندنر الشرق الاوسط.</v>
          </cell>
          <cell r="K2188">
            <v>0</v>
          </cell>
          <cell r="L2188">
            <v>28307.38</v>
          </cell>
          <cell r="M2188">
            <v>790703.59</v>
          </cell>
          <cell r="N2188">
            <v>1245951.16438</v>
          </cell>
          <cell r="O2188">
            <v>0</v>
          </cell>
          <cell r="P2188">
            <v>483554.95437999989</v>
          </cell>
          <cell r="Q2188">
            <v>-483554.95437999989</v>
          </cell>
        </row>
        <row r="2189">
          <cell r="B2189">
            <v>2010106006</v>
          </cell>
          <cell r="C2189" t="str">
            <v>أنظمة</v>
          </cell>
          <cell r="D2189" t="str">
            <v>المركز المالي</v>
          </cell>
          <cell r="E2189" t="str">
            <v>أصول متداولة</v>
          </cell>
          <cell r="F2189" t="str">
            <v>مصاريف مقدمة وأرصدة مدينة أخرى (بالصافي)</v>
          </cell>
          <cell r="G2189" t="str">
            <v>موردون - دفعات مقدمة</v>
          </cell>
          <cell r="H2189" t="str">
            <v>شركة كين لونج</v>
          </cell>
          <cell r="I2189" t="str">
            <v>أصول متداولة</v>
          </cell>
          <cell r="J2189" t="str">
            <v>مورد خارجي _ شركة كين لونج - Kin Long - الصينية.</v>
          </cell>
          <cell r="K2189">
            <v>18630.757800000014</v>
          </cell>
          <cell r="L2189">
            <v>0</v>
          </cell>
          <cell r="M2189">
            <v>80435.77</v>
          </cell>
          <cell r="N2189">
            <v>90941.845350000003</v>
          </cell>
          <cell r="O2189">
            <v>8124.6824500000075</v>
          </cell>
          <cell r="P2189">
            <v>0</v>
          </cell>
          <cell r="Q2189">
            <v>8124.6824500000075</v>
          </cell>
        </row>
        <row r="2190">
          <cell r="B2190">
            <v>2010106013</v>
          </cell>
          <cell r="C2190" t="str">
            <v>أنظمة</v>
          </cell>
          <cell r="D2190" t="str">
            <v>المركز المالي</v>
          </cell>
          <cell r="E2190" t="str">
            <v>إلتزامات متداولة</v>
          </cell>
          <cell r="F2190" t="str">
            <v>الذمم الدائنة التجارية</v>
          </cell>
          <cell r="G2190" t="str">
            <v>الموردين</v>
          </cell>
          <cell r="H2190" t="str">
            <v>الموردين</v>
          </cell>
          <cell r="I2190" t="str">
            <v>إلتزامات متداولة</v>
          </cell>
          <cell r="J2190" t="str">
            <v>مورد خارجي _ تكنال الشرق الاوسط.</v>
          </cell>
          <cell r="K2190">
            <v>0</v>
          </cell>
          <cell r="L2190">
            <v>34728.47</v>
          </cell>
          <cell r="M2190">
            <v>0</v>
          </cell>
          <cell r="N2190">
            <v>0</v>
          </cell>
          <cell r="O2190">
            <v>0</v>
          </cell>
          <cell r="P2190">
            <v>34728.47</v>
          </cell>
          <cell r="Q2190">
            <v>-34728.47</v>
          </cell>
        </row>
        <row r="2191">
          <cell r="B2191">
            <v>2010106014</v>
          </cell>
          <cell r="C2191" t="str">
            <v>أنظمة</v>
          </cell>
          <cell r="D2191" t="str">
            <v>المركز المالي</v>
          </cell>
          <cell r="E2191" t="str">
            <v>إلتزامات متداولة</v>
          </cell>
          <cell r="F2191" t="str">
            <v>الذمم الدائنة التجارية</v>
          </cell>
          <cell r="G2191" t="str">
            <v>الموردين</v>
          </cell>
          <cell r="H2191">
            <v>0</v>
          </cell>
          <cell r="I2191" t="str">
            <v>إلتزامات متداولة</v>
          </cell>
          <cell r="J2191" t="str">
            <v>مورد خارجي _ ايلو ماتيك الشرق الاوسط  _ ELUMATEC</v>
          </cell>
          <cell r="K2191">
            <v>0</v>
          </cell>
          <cell r="L2191">
            <v>0</v>
          </cell>
          <cell r="M2191">
            <v>3583.82</v>
          </cell>
          <cell r="N2191">
            <v>3583.82</v>
          </cell>
          <cell r="O2191">
            <v>0</v>
          </cell>
          <cell r="P2191">
            <v>0</v>
          </cell>
          <cell r="Q2191">
            <v>0</v>
          </cell>
        </row>
        <row r="2192">
          <cell r="B2192">
            <v>2010106015</v>
          </cell>
          <cell r="C2192" t="str">
            <v>أنظمة</v>
          </cell>
          <cell r="D2192" t="str">
            <v>المركز المالي</v>
          </cell>
          <cell r="E2192" t="str">
            <v>إلتزامات متداولة</v>
          </cell>
          <cell r="F2192" t="str">
            <v>الذمم الدائنة التجارية</v>
          </cell>
          <cell r="G2192" t="str">
            <v>الموردين</v>
          </cell>
          <cell r="H2192">
            <v>0</v>
          </cell>
          <cell r="I2192" t="str">
            <v>إلتزامات متداولة</v>
          </cell>
          <cell r="J2192" t="str">
            <v>مورد خارجي _ INANMAK JC VE DIS TICARET LTD.</v>
          </cell>
          <cell r="K2192">
            <v>0</v>
          </cell>
          <cell r="L2192">
            <v>0</v>
          </cell>
          <cell r="M2192">
            <v>14519.050000000001</v>
          </cell>
          <cell r="N2192">
            <v>14519.050000000001</v>
          </cell>
          <cell r="O2192">
            <v>0</v>
          </cell>
          <cell r="P2192">
            <v>0</v>
          </cell>
          <cell r="Q2192">
            <v>0</v>
          </cell>
        </row>
        <row r="2193">
          <cell r="B2193">
            <v>2010106016</v>
          </cell>
          <cell r="C2193" t="str">
            <v>أنظمة</v>
          </cell>
          <cell r="D2193" t="str">
            <v>المركز المالي</v>
          </cell>
          <cell r="E2193" t="str">
            <v>إلتزامات متداولة</v>
          </cell>
          <cell r="F2193" t="str">
            <v>الذمم الدائنة التجارية</v>
          </cell>
          <cell r="G2193" t="str">
            <v>الموردين</v>
          </cell>
          <cell r="H2193">
            <v>0</v>
          </cell>
          <cell r="I2193" t="str">
            <v>إلتزامات متداولة</v>
          </cell>
          <cell r="J2193" t="str">
            <v>مورد خارجي_ AXYZ TRADING LLC.</v>
          </cell>
          <cell r="K2193">
            <v>0</v>
          </cell>
          <cell r="L2193">
            <v>0</v>
          </cell>
          <cell r="M2193">
            <v>0</v>
          </cell>
          <cell r="N2193">
            <v>0</v>
          </cell>
          <cell r="O2193">
            <v>0</v>
          </cell>
          <cell r="P2193">
            <v>0</v>
          </cell>
          <cell r="Q2193">
            <v>0</v>
          </cell>
        </row>
        <row r="2194">
          <cell r="B2194">
            <v>2010106017</v>
          </cell>
          <cell r="C2194" t="str">
            <v>أنظمة</v>
          </cell>
          <cell r="D2194" t="str">
            <v>المركز المالي</v>
          </cell>
          <cell r="E2194" t="str">
            <v>إلتزامات متداولة</v>
          </cell>
          <cell r="F2194" t="str">
            <v>الذمم الدائنة التجارية</v>
          </cell>
          <cell r="G2194" t="str">
            <v>الموردين</v>
          </cell>
          <cell r="H2194">
            <v>0</v>
          </cell>
          <cell r="I2194" t="str">
            <v>إلتزامات متداولة</v>
          </cell>
          <cell r="J2194" t="str">
            <v>مورد خارجي _  HAFELE GMBH AND CO.KG.</v>
          </cell>
          <cell r="K2194">
            <v>0</v>
          </cell>
          <cell r="L2194">
            <v>0</v>
          </cell>
          <cell r="M2194">
            <v>0</v>
          </cell>
          <cell r="N2194">
            <v>0</v>
          </cell>
          <cell r="O2194">
            <v>0</v>
          </cell>
          <cell r="P2194">
            <v>0</v>
          </cell>
          <cell r="Q2194">
            <v>0</v>
          </cell>
        </row>
        <row r="2195">
          <cell r="B2195">
            <v>2010106018</v>
          </cell>
          <cell r="C2195" t="str">
            <v>أنظمة</v>
          </cell>
          <cell r="D2195" t="str">
            <v>المركز المالي</v>
          </cell>
          <cell r="E2195" t="str">
            <v>إلتزامات متداولة</v>
          </cell>
          <cell r="F2195" t="str">
            <v>الذمم الدائنة التجارية</v>
          </cell>
          <cell r="G2195" t="str">
            <v>الموردين</v>
          </cell>
          <cell r="H2195">
            <v>0</v>
          </cell>
          <cell r="I2195" t="str">
            <v>إلتزامات متداولة</v>
          </cell>
          <cell r="J2195" t="str">
            <v>مورد خارجي _ مواد الوكوبانل ميدل ايست.</v>
          </cell>
          <cell r="K2195">
            <v>0</v>
          </cell>
          <cell r="L2195">
            <v>0</v>
          </cell>
          <cell r="M2195">
            <v>0</v>
          </cell>
          <cell r="N2195">
            <v>0</v>
          </cell>
          <cell r="O2195">
            <v>0</v>
          </cell>
          <cell r="P2195">
            <v>0</v>
          </cell>
          <cell r="Q2195">
            <v>0</v>
          </cell>
        </row>
        <row r="2196">
          <cell r="B2196">
            <v>2010106019</v>
          </cell>
          <cell r="C2196" t="str">
            <v>أنظمة</v>
          </cell>
          <cell r="D2196" t="str">
            <v>المركز المالي</v>
          </cell>
          <cell r="E2196" t="str">
            <v>أصول متداولة</v>
          </cell>
          <cell r="F2196" t="str">
            <v>مصاريف مقدمة وأرصدة مدينة أخرى (بالصافي)</v>
          </cell>
          <cell r="G2196" t="str">
            <v>موردون - دفعات مقدمة</v>
          </cell>
          <cell r="H2196" t="str">
            <v>DUFAST INTERNATIONAL</v>
          </cell>
          <cell r="I2196" t="str">
            <v>أصول متداولة</v>
          </cell>
          <cell r="J2196" t="str">
            <v>مورد خارجي _DUFAST INTERNATIONAL TRADING LLCFZ.</v>
          </cell>
          <cell r="K2196">
            <v>18428.91</v>
          </cell>
          <cell r="L2196">
            <v>0</v>
          </cell>
          <cell r="M2196">
            <v>534010.03</v>
          </cell>
          <cell r="N2196">
            <v>507318.89471000002</v>
          </cell>
          <cell r="O2196">
            <v>45120.045290000038</v>
          </cell>
          <cell r="P2196">
            <v>0</v>
          </cell>
          <cell r="Q2196">
            <v>45120.045290000038</v>
          </cell>
        </row>
        <row r="2197">
          <cell r="B2197">
            <v>2010106020</v>
          </cell>
          <cell r="C2197" t="str">
            <v>أنظمة</v>
          </cell>
          <cell r="D2197" t="str">
            <v>المركز المالي</v>
          </cell>
          <cell r="E2197" t="str">
            <v>إلتزامات متداولة</v>
          </cell>
          <cell r="F2197" t="str">
            <v>الذمم الدائنة التجارية</v>
          </cell>
          <cell r="G2197" t="str">
            <v>الموردين</v>
          </cell>
          <cell r="H2197">
            <v>0</v>
          </cell>
          <cell r="I2197" t="str">
            <v>إلتزامات متداولة</v>
          </cell>
          <cell r="J2197" t="str">
            <v>مورد خارجي _ مورد_ YGTY TRADING LIMITED.</v>
          </cell>
          <cell r="K2197">
            <v>0</v>
          </cell>
          <cell r="L2197">
            <v>0</v>
          </cell>
          <cell r="M2197">
            <v>0</v>
          </cell>
          <cell r="N2197">
            <v>0</v>
          </cell>
          <cell r="O2197">
            <v>0</v>
          </cell>
          <cell r="P2197">
            <v>0</v>
          </cell>
          <cell r="Q2197">
            <v>0</v>
          </cell>
        </row>
        <row r="2198">
          <cell r="B2198">
            <v>2010106021</v>
          </cell>
          <cell r="C2198" t="str">
            <v>أنظمة</v>
          </cell>
          <cell r="D2198" t="str">
            <v>المركز المالي</v>
          </cell>
          <cell r="E2198" t="str">
            <v>إلتزامات متداولة</v>
          </cell>
          <cell r="F2198" t="str">
            <v>الذمم الدائنة التجارية</v>
          </cell>
          <cell r="G2198" t="str">
            <v>الموردين</v>
          </cell>
          <cell r="H2198" t="str">
            <v>الموردين</v>
          </cell>
          <cell r="I2198" t="str">
            <v>إلتزامات متداولة</v>
          </cell>
          <cell r="J2198" t="str">
            <v>مورد خارجي _ مركز دبى لتوريد مواد البناء(DBMSC).</v>
          </cell>
          <cell r="K2198">
            <v>0</v>
          </cell>
          <cell r="L2198">
            <v>0</v>
          </cell>
          <cell r="M2198">
            <v>6724863.0600000005</v>
          </cell>
          <cell r="N2198">
            <v>7309784.6100000003</v>
          </cell>
          <cell r="O2198">
            <v>0</v>
          </cell>
          <cell r="P2198">
            <v>584921.54999999981</v>
          </cell>
          <cell r="Q2198">
            <v>-584921.54999999981</v>
          </cell>
        </row>
        <row r="2199">
          <cell r="B2199">
            <v>2010106022</v>
          </cell>
          <cell r="C2199" t="str">
            <v>أنظمة</v>
          </cell>
          <cell r="D2199" t="str">
            <v>المركز المالي</v>
          </cell>
          <cell r="E2199" t="str">
            <v>أصول متداولة</v>
          </cell>
          <cell r="F2199" t="str">
            <v>مصاريف مقدمة وأرصدة مدينة أخرى (بالصافي)</v>
          </cell>
          <cell r="G2199" t="str">
            <v>موردون - دفعات مقدمة</v>
          </cell>
          <cell r="H2199" t="str">
            <v>EFP</v>
          </cell>
          <cell r="I2199" t="str">
            <v>أصول متداولة</v>
          </cell>
          <cell r="J2199" t="str">
            <v>مورد خارجي _ شركة EFP INTERNATIONAL B.V.</v>
          </cell>
          <cell r="K2199">
            <v>0</v>
          </cell>
          <cell r="L2199">
            <v>70066.87</v>
          </cell>
          <cell r="M2199">
            <v>1933016.57</v>
          </cell>
          <cell r="N2199">
            <v>1820817.3561000002</v>
          </cell>
          <cell r="O2199">
            <v>42132.343899999978</v>
          </cell>
          <cell r="P2199">
            <v>0</v>
          </cell>
          <cell r="Q2199">
            <v>42132.343899999978</v>
          </cell>
        </row>
        <row r="2200">
          <cell r="B2200">
            <v>2010106023</v>
          </cell>
          <cell r="C2200" t="str">
            <v>أنظمة</v>
          </cell>
          <cell r="D2200" t="str">
            <v>المركز المالي</v>
          </cell>
          <cell r="E2200" t="str">
            <v>أصول متداولة</v>
          </cell>
          <cell r="F2200" t="str">
            <v>مصاريف مقدمة وأرصدة مدينة أخرى (بالصافي)</v>
          </cell>
          <cell r="G2200" t="str">
            <v>موردون - دفعات مقدمة</v>
          </cell>
          <cell r="H2200" t="str">
            <v>شركة شوكو الشرق الأوسط</v>
          </cell>
          <cell r="I2200" t="str">
            <v>أصول متداولة</v>
          </cell>
          <cell r="J2200" t="str">
            <v>مورد خارجي _  شركة شوكو الشرق الاوسط.</v>
          </cell>
          <cell r="K2200">
            <v>317295.37399999978</v>
          </cell>
          <cell r="L2200">
            <v>0</v>
          </cell>
          <cell r="M2200">
            <v>2086079.6698699999</v>
          </cell>
          <cell r="N2200">
            <v>2217444.4763199999</v>
          </cell>
          <cell r="O2200">
            <v>185930.5675499998</v>
          </cell>
          <cell r="P2200">
            <v>0</v>
          </cell>
          <cell r="Q2200">
            <v>185930.5675499998</v>
          </cell>
        </row>
        <row r="2201">
          <cell r="B2201">
            <v>2010106024</v>
          </cell>
          <cell r="C2201" t="str">
            <v>أنظمة</v>
          </cell>
          <cell r="D2201" t="str">
            <v>المركز المالي</v>
          </cell>
          <cell r="E2201" t="str">
            <v>إلتزامات متداولة</v>
          </cell>
          <cell r="F2201" t="str">
            <v>الذمم الدائنة التجارية</v>
          </cell>
          <cell r="G2201" t="str">
            <v>الموردين</v>
          </cell>
          <cell r="H2201">
            <v>0</v>
          </cell>
          <cell r="I2201" t="str">
            <v>إلتزامات متداولة</v>
          </cell>
          <cell r="J2201" t="str">
            <v>مورد خارجي _ تايجر ستيل - النمر للصناعات المعدنية.</v>
          </cell>
          <cell r="K2201">
            <v>0</v>
          </cell>
          <cell r="L2201">
            <v>0</v>
          </cell>
          <cell r="M2201">
            <v>0</v>
          </cell>
          <cell r="N2201">
            <v>0</v>
          </cell>
          <cell r="O2201">
            <v>0</v>
          </cell>
          <cell r="P2201">
            <v>0</v>
          </cell>
          <cell r="Q2201">
            <v>0</v>
          </cell>
        </row>
        <row r="2202">
          <cell r="B2202">
            <v>2010106025</v>
          </cell>
          <cell r="C2202" t="str">
            <v>أنظمة</v>
          </cell>
          <cell r="D2202" t="str">
            <v>المركز المالي</v>
          </cell>
          <cell r="E2202" t="str">
            <v>إلتزامات متداولة</v>
          </cell>
          <cell r="F2202" t="str">
            <v>الذمم الدائنة التجارية</v>
          </cell>
          <cell r="G2202" t="str">
            <v>الموردين</v>
          </cell>
          <cell r="H2202">
            <v>0</v>
          </cell>
          <cell r="I2202" t="str">
            <v>إلتزامات متداولة</v>
          </cell>
          <cell r="J2202" t="str">
            <v>مورد خارجي _ Profilm Protection Manufacturing Gmbh.</v>
          </cell>
          <cell r="K2202">
            <v>0</v>
          </cell>
          <cell r="L2202">
            <v>0</v>
          </cell>
          <cell r="M2202">
            <v>0</v>
          </cell>
          <cell r="N2202">
            <v>0</v>
          </cell>
          <cell r="O2202">
            <v>0</v>
          </cell>
          <cell r="P2202">
            <v>0</v>
          </cell>
          <cell r="Q2202">
            <v>0</v>
          </cell>
        </row>
        <row r="2203">
          <cell r="B2203">
            <v>2010106026</v>
          </cell>
          <cell r="C2203" t="str">
            <v>أنظمة</v>
          </cell>
          <cell r="D2203" t="str">
            <v>المركز المالي</v>
          </cell>
          <cell r="E2203" t="str">
            <v>إلتزامات متداولة</v>
          </cell>
          <cell r="F2203" t="str">
            <v>الذمم الدائنة التجارية</v>
          </cell>
          <cell r="G2203" t="str">
            <v>الموردين</v>
          </cell>
          <cell r="H2203" t="str">
            <v>الموردين</v>
          </cell>
          <cell r="I2203" t="str">
            <v>إلتزامات متداولة</v>
          </cell>
          <cell r="J2203" t="str">
            <v>مورد خارجي _ VETROTECH SAINT- GOBAIN ATLANTIQUE SARL.</v>
          </cell>
          <cell r="K2203">
            <v>0</v>
          </cell>
          <cell r="L2203">
            <v>17097.41</v>
          </cell>
          <cell r="M2203">
            <v>1454051.09</v>
          </cell>
          <cell r="N2203">
            <v>2183597.69</v>
          </cell>
          <cell r="O2203">
            <v>0</v>
          </cell>
          <cell r="P2203">
            <v>746644.01</v>
          </cell>
          <cell r="Q2203">
            <v>-746644.01</v>
          </cell>
        </row>
        <row r="2204">
          <cell r="B2204">
            <v>2010106027</v>
          </cell>
          <cell r="C2204" t="str">
            <v>أنظمة</v>
          </cell>
          <cell r="D2204" t="str">
            <v>المركز المالي</v>
          </cell>
          <cell r="E2204" t="str">
            <v>إلتزامات متداولة</v>
          </cell>
          <cell r="F2204" t="str">
            <v>الذمم الدائنة التجارية</v>
          </cell>
          <cell r="G2204" t="str">
            <v>الموردين</v>
          </cell>
          <cell r="H2204">
            <v>0</v>
          </cell>
          <cell r="I2204" t="str">
            <v>إلتزامات متداولة</v>
          </cell>
          <cell r="J2204" t="str">
            <v>مورد خارجي _ DSS STEEL LLC.</v>
          </cell>
          <cell r="K2204">
            <v>0</v>
          </cell>
          <cell r="L2204">
            <v>0</v>
          </cell>
          <cell r="M2204">
            <v>0</v>
          </cell>
          <cell r="N2204">
            <v>0</v>
          </cell>
          <cell r="O2204">
            <v>0</v>
          </cell>
          <cell r="P2204">
            <v>0</v>
          </cell>
          <cell r="Q2204">
            <v>0</v>
          </cell>
        </row>
        <row r="2205">
          <cell r="B2205">
            <v>2010106028</v>
          </cell>
          <cell r="C2205" t="str">
            <v>أنظمة</v>
          </cell>
          <cell r="D2205" t="str">
            <v>المركز المالي</v>
          </cell>
          <cell r="E2205" t="str">
            <v>إلتزامات متداولة</v>
          </cell>
          <cell r="F2205" t="str">
            <v>الذمم الدائنة التجارية</v>
          </cell>
          <cell r="G2205" t="str">
            <v>الموردين</v>
          </cell>
          <cell r="H2205">
            <v>0</v>
          </cell>
          <cell r="I2205" t="str">
            <v>إلتزامات متداولة</v>
          </cell>
          <cell r="J2205" t="str">
            <v>مورد خارجي _ DE BESTAR TRADING COMPANY.</v>
          </cell>
          <cell r="K2205">
            <v>0</v>
          </cell>
          <cell r="L2205">
            <v>0</v>
          </cell>
          <cell r="M2205">
            <v>0</v>
          </cell>
          <cell r="N2205">
            <v>0</v>
          </cell>
          <cell r="O2205">
            <v>0</v>
          </cell>
          <cell r="P2205">
            <v>0</v>
          </cell>
          <cell r="Q2205">
            <v>0</v>
          </cell>
        </row>
        <row r="2206">
          <cell r="B2206">
            <v>2010106029</v>
          </cell>
          <cell r="C2206" t="str">
            <v>أنظمة</v>
          </cell>
          <cell r="D2206" t="str">
            <v>المركز المالي</v>
          </cell>
          <cell r="E2206" t="str">
            <v>إلتزامات متداولة</v>
          </cell>
          <cell r="F2206" t="str">
            <v>الذمم الدائنة التجارية</v>
          </cell>
          <cell r="G2206" t="str">
            <v>الموردين</v>
          </cell>
          <cell r="H2206">
            <v>0</v>
          </cell>
          <cell r="I2206" t="str">
            <v>إلتزامات متداولة</v>
          </cell>
          <cell r="J2206" t="str">
            <v>مورد خارجي _ HEBEI SHUOLONG METAL PRODUCTS.</v>
          </cell>
          <cell r="K2206">
            <v>0</v>
          </cell>
          <cell r="L2206">
            <v>0</v>
          </cell>
          <cell r="M2206">
            <v>0</v>
          </cell>
          <cell r="N2206">
            <v>0</v>
          </cell>
          <cell r="O2206">
            <v>0</v>
          </cell>
          <cell r="P2206">
            <v>0</v>
          </cell>
          <cell r="Q2206">
            <v>0</v>
          </cell>
        </row>
        <row r="2207">
          <cell r="B2207">
            <v>2010106030</v>
          </cell>
          <cell r="C2207" t="str">
            <v>أنظمة</v>
          </cell>
          <cell r="D2207" t="str">
            <v>المركز المالي</v>
          </cell>
          <cell r="E2207" t="str">
            <v>إلتزامات متداولة</v>
          </cell>
          <cell r="F2207" t="str">
            <v>الذمم الدائنة التجارية</v>
          </cell>
          <cell r="G2207" t="str">
            <v>الموردين</v>
          </cell>
          <cell r="H2207">
            <v>0</v>
          </cell>
          <cell r="I2207" t="str">
            <v>إلتزامات متداولة</v>
          </cell>
          <cell r="J2207" t="str">
            <v>مورد خارجي _ HYDRO BUILDING SYSTEMS MIDDEL EAST - ربر.</v>
          </cell>
          <cell r="K2207">
            <v>0</v>
          </cell>
          <cell r="L2207">
            <v>0</v>
          </cell>
          <cell r="M2207">
            <v>0</v>
          </cell>
          <cell r="N2207">
            <v>0</v>
          </cell>
          <cell r="O2207">
            <v>0</v>
          </cell>
          <cell r="P2207">
            <v>0</v>
          </cell>
          <cell r="Q2207">
            <v>0</v>
          </cell>
        </row>
        <row r="2208">
          <cell r="B2208">
            <v>2010106031</v>
          </cell>
          <cell r="C2208" t="str">
            <v>أنظمة</v>
          </cell>
          <cell r="D2208" t="str">
            <v>المركز المالي</v>
          </cell>
          <cell r="E2208" t="str">
            <v>إلتزامات متداولة</v>
          </cell>
          <cell r="F2208" t="str">
            <v>الذمم الدائنة التجارية</v>
          </cell>
          <cell r="G2208" t="str">
            <v>الموردين</v>
          </cell>
          <cell r="H2208">
            <v>0</v>
          </cell>
          <cell r="I2208" t="str">
            <v>إلتزامات متداولة</v>
          </cell>
          <cell r="J2208" t="str">
            <v>مورد خارجي _ GSS.</v>
          </cell>
          <cell r="K2208">
            <v>0</v>
          </cell>
          <cell r="L2208">
            <v>0</v>
          </cell>
          <cell r="M2208">
            <v>0</v>
          </cell>
          <cell r="N2208">
            <v>0</v>
          </cell>
          <cell r="O2208">
            <v>0</v>
          </cell>
          <cell r="P2208">
            <v>0</v>
          </cell>
          <cell r="Q2208">
            <v>0</v>
          </cell>
        </row>
        <row r="2209">
          <cell r="B2209">
            <v>2010106032</v>
          </cell>
          <cell r="C2209" t="str">
            <v>أنظمة</v>
          </cell>
          <cell r="D2209" t="str">
            <v>المركز المالي</v>
          </cell>
          <cell r="E2209" t="str">
            <v>إلتزامات متداولة</v>
          </cell>
          <cell r="F2209" t="str">
            <v>الذمم الدائنة التجارية</v>
          </cell>
          <cell r="G2209" t="str">
            <v>الموردين</v>
          </cell>
          <cell r="H2209">
            <v>0</v>
          </cell>
          <cell r="I2209" t="str">
            <v>إلتزامات متداولة</v>
          </cell>
          <cell r="J2209" t="str">
            <v>مورد خارجي _ شركة دور ماكس_ابواب.</v>
          </cell>
          <cell r="K2209">
            <v>0</v>
          </cell>
          <cell r="L2209">
            <v>0</v>
          </cell>
          <cell r="M2209">
            <v>4903.33</v>
          </cell>
          <cell r="N2209">
            <v>4903.33</v>
          </cell>
          <cell r="O2209">
            <v>0</v>
          </cell>
          <cell r="P2209">
            <v>0</v>
          </cell>
          <cell r="Q2209">
            <v>0</v>
          </cell>
        </row>
        <row r="2210">
          <cell r="B2210">
            <v>2010106033</v>
          </cell>
          <cell r="C2210" t="str">
            <v>أنظمة</v>
          </cell>
          <cell r="D2210" t="str">
            <v>المركز المالي</v>
          </cell>
          <cell r="E2210" t="str">
            <v>إلتزامات متداولة</v>
          </cell>
          <cell r="F2210" t="str">
            <v>الذمم الدائنة التجارية</v>
          </cell>
          <cell r="G2210" t="str">
            <v>الموردين</v>
          </cell>
          <cell r="H2210" t="str">
            <v>الموردين</v>
          </cell>
          <cell r="I2210" t="str">
            <v>إلتزامات متداولة</v>
          </cell>
          <cell r="J2210" t="str">
            <v>مورد خارجي _ SAINT GOBAIN.</v>
          </cell>
          <cell r="K2210">
            <v>0</v>
          </cell>
          <cell r="L2210">
            <v>0</v>
          </cell>
          <cell r="M2210">
            <v>1036797.25</v>
          </cell>
          <cell r="N2210">
            <v>1038901.9</v>
          </cell>
          <cell r="O2210">
            <v>0</v>
          </cell>
          <cell r="P2210">
            <v>2104.6500000000233</v>
          </cell>
          <cell r="Q2210">
            <v>-2104.6500000000233</v>
          </cell>
        </row>
        <row r="2211">
          <cell r="B2211">
            <v>2010106034</v>
          </cell>
          <cell r="C2211" t="str">
            <v>أنظمة</v>
          </cell>
          <cell r="D2211" t="str">
            <v>المركز المالي</v>
          </cell>
          <cell r="E2211" t="str">
            <v>إلتزامات متداولة</v>
          </cell>
          <cell r="F2211" t="str">
            <v>الذمم الدائنة التجارية</v>
          </cell>
          <cell r="G2211" t="str">
            <v>الموردين</v>
          </cell>
          <cell r="H2211">
            <v>0</v>
          </cell>
          <cell r="I2211" t="str">
            <v>إلتزامات متداولة</v>
          </cell>
          <cell r="J2211" t="str">
            <v>مورد خارجي _ اكسسوارات O.M.G.E.S.P.A.</v>
          </cell>
          <cell r="K2211">
            <v>0</v>
          </cell>
          <cell r="L2211">
            <v>0</v>
          </cell>
          <cell r="M2211">
            <v>0</v>
          </cell>
          <cell r="N2211">
            <v>0</v>
          </cell>
          <cell r="O2211">
            <v>0</v>
          </cell>
          <cell r="P2211">
            <v>0</v>
          </cell>
          <cell r="Q2211">
            <v>0</v>
          </cell>
        </row>
        <row r="2212">
          <cell r="B2212">
            <v>2010106035</v>
          </cell>
          <cell r="C2212" t="str">
            <v>أنظمة</v>
          </cell>
          <cell r="D2212" t="str">
            <v>المركز المالي</v>
          </cell>
          <cell r="E2212" t="str">
            <v>إلتزامات متداولة</v>
          </cell>
          <cell r="F2212" t="str">
            <v>الذمم الدائنة التجارية</v>
          </cell>
          <cell r="G2212" t="str">
            <v>الموردين</v>
          </cell>
          <cell r="H2212">
            <v>0</v>
          </cell>
          <cell r="I2212" t="str">
            <v>إلتزامات متداولة</v>
          </cell>
          <cell r="J2212" t="str">
            <v>مورد خارجي _0PELLINI SPA VIA FUSARL 19.</v>
          </cell>
          <cell r="K2212">
            <v>0</v>
          </cell>
          <cell r="L2212">
            <v>0</v>
          </cell>
          <cell r="M2212">
            <v>1636.74</v>
          </cell>
          <cell r="N2212">
            <v>1636.74</v>
          </cell>
          <cell r="O2212">
            <v>0</v>
          </cell>
          <cell r="P2212">
            <v>0</v>
          </cell>
          <cell r="Q2212">
            <v>0</v>
          </cell>
        </row>
        <row r="2213">
          <cell r="B2213">
            <v>2010106037</v>
          </cell>
          <cell r="C2213" t="str">
            <v>أنظمة</v>
          </cell>
          <cell r="D2213" t="str">
            <v>المركز المالي</v>
          </cell>
          <cell r="E2213" t="str">
            <v>إلتزامات متداولة</v>
          </cell>
          <cell r="F2213" t="str">
            <v>الذمم الدائنة التجارية</v>
          </cell>
          <cell r="G2213" t="str">
            <v>الموردين</v>
          </cell>
          <cell r="H2213">
            <v>0</v>
          </cell>
          <cell r="I2213" t="str">
            <v>إلتزامات متداولة</v>
          </cell>
          <cell r="J2213" t="str">
            <v>مورد خارجي _ مختبر ضد  الرصاص.</v>
          </cell>
          <cell r="K2213">
            <v>0</v>
          </cell>
          <cell r="L2213">
            <v>0</v>
          </cell>
          <cell r="M2213">
            <v>0</v>
          </cell>
          <cell r="N2213">
            <v>0</v>
          </cell>
          <cell r="O2213">
            <v>0</v>
          </cell>
          <cell r="P2213">
            <v>0</v>
          </cell>
          <cell r="Q2213">
            <v>0</v>
          </cell>
        </row>
        <row r="2214">
          <cell r="B2214">
            <v>2010106039</v>
          </cell>
          <cell r="C2214" t="str">
            <v>أنظمة</v>
          </cell>
          <cell r="D2214" t="str">
            <v>المركز المالي</v>
          </cell>
          <cell r="E2214" t="str">
            <v>إلتزامات متداولة</v>
          </cell>
          <cell r="F2214" t="str">
            <v>الذمم الدائنة التجارية</v>
          </cell>
          <cell r="G2214" t="str">
            <v>الموردين</v>
          </cell>
          <cell r="H2214">
            <v>0</v>
          </cell>
          <cell r="I2214" t="str">
            <v>إلتزامات متداولة</v>
          </cell>
          <cell r="J2214" t="str">
            <v>مورد خارجي _ 0GUANGDONG KING LONG.</v>
          </cell>
          <cell r="K2214">
            <v>0</v>
          </cell>
          <cell r="L2214">
            <v>0</v>
          </cell>
          <cell r="M2214">
            <v>0</v>
          </cell>
          <cell r="N2214">
            <v>0</v>
          </cell>
          <cell r="O2214">
            <v>0</v>
          </cell>
          <cell r="P2214">
            <v>0</v>
          </cell>
          <cell r="Q2214">
            <v>0</v>
          </cell>
        </row>
        <row r="2215">
          <cell r="B2215">
            <v>2010106040</v>
          </cell>
          <cell r="C2215" t="str">
            <v>أنظمة</v>
          </cell>
          <cell r="D2215" t="str">
            <v>المركز المالي</v>
          </cell>
          <cell r="E2215" t="str">
            <v>إلتزامات متداولة</v>
          </cell>
          <cell r="F2215" t="str">
            <v>الذمم الدائنة التجارية</v>
          </cell>
          <cell r="G2215" t="str">
            <v>الموردين</v>
          </cell>
          <cell r="H2215">
            <v>0</v>
          </cell>
          <cell r="I2215" t="str">
            <v>إلتزامات متداولة</v>
          </cell>
          <cell r="J2215" t="str">
            <v>مورد خارجي _ 0JLTING RECHTSBERERATUNG.</v>
          </cell>
          <cell r="K2215">
            <v>0</v>
          </cell>
          <cell r="L2215">
            <v>0</v>
          </cell>
          <cell r="M2215">
            <v>0</v>
          </cell>
          <cell r="N2215">
            <v>0</v>
          </cell>
          <cell r="O2215">
            <v>0</v>
          </cell>
          <cell r="P2215">
            <v>0</v>
          </cell>
          <cell r="Q2215">
            <v>0</v>
          </cell>
        </row>
        <row r="2216">
          <cell r="B2216">
            <v>2010106041</v>
          </cell>
          <cell r="C2216" t="str">
            <v>أنظمة</v>
          </cell>
          <cell r="D2216" t="str">
            <v>المركز المالي</v>
          </cell>
          <cell r="E2216" t="str">
            <v>إلتزامات متداولة</v>
          </cell>
          <cell r="F2216" t="str">
            <v>الذمم الدائنة التجارية</v>
          </cell>
          <cell r="G2216" t="str">
            <v>الموردين</v>
          </cell>
          <cell r="H2216">
            <v>0</v>
          </cell>
          <cell r="I2216" t="str">
            <v>إلتزامات متداولة</v>
          </cell>
          <cell r="J2216" t="str">
            <v>مورد خاجي _ 0A SPECIAL STEEL LIMITED.</v>
          </cell>
          <cell r="K2216">
            <v>0</v>
          </cell>
          <cell r="L2216">
            <v>2613.2000000000003</v>
          </cell>
          <cell r="M2216">
            <v>2613.2000000000003</v>
          </cell>
          <cell r="N2216">
            <v>0</v>
          </cell>
          <cell r="O2216">
            <v>0</v>
          </cell>
          <cell r="P2216">
            <v>0</v>
          </cell>
          <cell r="Q2216">
            <v>0</v>
          </cell>
        </row>
        <row r="2217">
          <cell r="B2217">
            <v>2010106043</v>
          </cell>
          <cell r="C2217" t="str">
            <v>أنظمة</v>
          </cell>
          <cell r="D2217" t="str">
            <v>المركز المالي</v>
          </cell>
          <cell r="E2217" t="str">
            <v>إلتزامات متداولة</v>
          </cell>
          <cell r="F2217" t="str">
            <v>الذمم الدائنة التجارية</v>
          </cell>
          <cell r="G2217" t="str">
            <v>الموردين</v>
          </cell>
          <cell r="H2217">
            <v>0</v>
          </cell>
          <cell r="I2217" t="str">
            <v>إلتزامات متداولة</v>
          </cell>
          <cell r="J2217" t="str">
            <v>مورد خارجي _  كلادينج 0_MITSUBISHI.</v>
          </cell>
          <cell r="K2217">
            <v>0</v>
          </cell>
          <cell r="L2217">
            <v>0</v>
          </cell>
          <cell r="M2217">
            <v>0</v>
          </cell>
          <cell r="N2217">
            <v>0</v>
          </cell>
          <cell r="O2217">
            <v>0</v>
          </cell>
          <cell r="P2217">
            <v>0</v>
          </cell>
          <cell r="Q2217">
            <v>0</v>
          </cell>
        </row>
        <row r="2218">
          <cell r="B2218">
            <v>2010106045</v>
          </cell>
          <cell r="C2218" t="str">
            <v>أنظمة</v>
          </cell>
          <cell r="D2218" t="str">
            <v>المركز المالي</v>
          </cell>
          <cell r="E2218" t="str">
            <v>إلتزامات متداولة</v>
          </cell>
          <cell r="F2218" t="str">
            <v>الذمم الدائنة التجارية</v>
          </cell>
          <cell r="G2218" t="str">
            <v>الموردين</v>
          </cell>
          <cell r="H2218">
            <v>0</v>
          </cell>
          <cell r="I2218" t="str">
            <v>إلتزامات متداولة</v>
          </cell>
          <cell r="J2218" t="str">
            <v>مورد خارجي _  شركة وتر جيت الشرق الاوسط.</v>
          </cell>
          <cell r="K2218">
            <v>0</v>
          </cell>
          <cell r="L2218">
            <v>6001.35</v>
          </cell>
          <cell r="M2218">
            <v>28290.89</v>
          </cell>
          <cell r="N2218">
            <v>22289.54</v>
          </cell>
          <cell r="O2218">
            <v>0</v>
          </cell>
          <cell r="P2218">
            <v>0</v>
          </cell>
          <cell r="Q2218">
            <v>0</v>
          </cell>
        </row>
        <row r="2219">
          <cell r="B2219">
            <v>2010106046</v>
          </cell>
          <cell r="C2219" t="str">
            <v>أنظمة</v>
          </cell>
          <cell r="D2219" t="str">
            <v>المركز المالي</v>
          </cell>
          <cell r="E2219" t="str">
            <v>إلتزامات متداولة</v>
          </cell>
          <cell r="F2219" t="str">
            <v>الذمم الدائنة التجارية</v>
          </cell>
          <cell r="G2219" t="str">
            <v>الموردين</v>
          </cell>
          <cell r="H2219">
            <v>0</v>
          </cell>
          <cell r="I2219" t="str">
            <v>إلتزامات متداولة</v>
          </cell>
          <cell r="J2219" t="str">
            <v>مورد خارجي _ شركة اوستن الشرق الاوسط.</v>
          </cell>
          <cell r="K2219">
            <v>0</v>
          </cell>
          <cell r="L2219">
            <v>0</v>
          </cell>
          <cell r="M2219">
            <v>0</v>
          </cell>
          <cell r="N2219">
            <v>0</v>
          </cell>
          <cell r="O2219">
            <v>0</v>
          </cell>
          <cell r="P2219">
            <v>0</v>
          </cell>
          <cell r="Q2219">
            <v>0</v>
          </cell>
        </row>
        <row r="2220">
          <cell r="B2220">
            <v>2010106047</v>
          </cell>
          <cell r="C2220" t="str">
            <v>أنظمة</v>
          </cell>
          <cell r="D2220" t="str">
            <v>المركز المالي</v>
          </cell>
          <cell r="E2220" t="str">
            <v>إلتزامات متداولة</v>
          </cell>
          <cell r="F2220" t="str">
            <v>الذمم الدائنة التجارية</v>
          </cell>
          <cell r="G2220" t="str">
            <v>الموردين</v>
          </cell>
          <cell r="H2220">
            <v>0</v>
          </cell>
          <cell r="I2220" t="str">
            <v>إلتزامات متداولة</v>
          </cell>
          <cell r="J2220" t="str">
            <v>مورد خارجي _ جلاس فورمز _ زجاج</v>
          </cell>
          <cell r="K2220">
            <v>0</v>
          </cell>
          <cell r="L2220">
            <v>0</v>
          </cell>
          <cell r="M2220">
            <v>0</v>
          </cell>
          <cell r="N2220">
            <v>0</v>
          </cell>
          <cell r="O2220">
            <v>0</v>
          </cell>
          <cell r="P2220">
            <v>0</v>
          </cell>
          <cell r="Q2220">
            <v>0</v>
          </cell>
        </row>
        <row r="2221">
          <cell r="B2221">
            <v>2010106048</v>
          </cell>
          <cell r="C2221" t="str">
            <v>أنظمة</v>
          </cell>
          <cell r="D2221" t="str">
            <v>المركز المالي</v>
          </cell>
          <cell r="E2221" t="str">
            <v>أصول متداولة</v>
          </cell>
          <cell r="F2221" t="str">
            <v>مصاريف مقدمة وأرصدة مدينة أخرى (بالصافي)</v>
          </cell>
          <cell r="G2221" t="str">
            <v>موردون - دفعات مقدمة</v>
          </cell>
          <cell r="H2221" t="str">
            <v>فورستر</v>
          </cell>
          <cell r="I2221" t="str">
            <v>أصول متداولة</v>
          </cell>
          <cell r="J2221" t="str">
            <v>مورد خارجي _  فورستر سويسرا</v>
          </cell>
          <cell r="K2221">
            <v>768720.12</v>
          </cell>
          <cell r="L2221">
            <v>0</v>
          </cell>
          <cell r="M2221">
            <v>1854540.32</v>
          </cell>
          <cell r="N2221">
            <v>2234871.8517500004</v>
          </cell>
          <cell r="O2221">
            <v>388388.58824999956</v>
          </cell>
          <cell r="P2221">
            <v>0</v>
          </cell>
          <cell r="Q2221">
            <v>388388.58824999956</v>
          </cell>
        </row>
        <row r="2222">
          <cell r="B2222">
            <v>2010106049</v>
          </cell>
          <cell r="C2222" t="str">
            <v>أنظمة</v>
          </cell>
          <cell r="D2222" t="str">
            <v>المركز المالي</v>
          </cell>
          <cell r="E2222" t="str">
            <v>إلتزامات متداولة</v>
          </cell>
          <cell r="F2222" t="str">
            <v>الذمم الدائنة التجارية</v>
          </cell>
          <cell r="G2222" t="str">
            <v>الموردين</v>
          </cell>
          <cell r="H2222">
            <v>0</v>
          </cell>
          <cell r="I2222" t="str">
            <v>إلتزامات متداولة</v>
          </cell>
          <cell r="J2222" t="str">
            <v>مورد خاجي _ سينوميتال جروب SINOMETAL</v>
          </cell>
          <cell r="K2222">
            <v>0</v>
          </cell>
          <cell r="L2222">
            <v>0</v>
          </cell>
          <cell r="M2222">
            <v>0</v>
          </cell>
          <cell r="N2222">
            <v>0</v>
          </cell>
          <cell r="O2222">
            <v>0</v>
          </cell>
          <cell r="P2222">
            <v>0</v>
          </cell>
          <cell r="Q2222">
            <v>0</v>
          </cell>
        </row>
        <row r="2223">
          <cell r="B2223">
            <v>2010106050</v>
          </cell>
          <cell r="C2223" t="str">
            <v>أنظمة</v>
          </cell>
          <cell r="D2223" t="str">
            <v>المركز المالي</v>
          </cell>
          <cell r="E2223" t="str">
            <v>أصول متداولة</v>
          </cell>
          <cell r="F2223" t="str">
            <v>مصاريف مقدمة وأرصدة مدينة أخرى (بالصافي)</v>
          </cell>
          <cell r="G2223" t="str">
            <v>موردون - دفعات مقدمة</v>
          </cell>
          <cell r="H2223" t="str">
            <v>TATA STEEL</v>
          </cell>
          <cell r="I2223" t="str">
            <v>أصول متداولة</v>
          </cell>
          <cell r="J2223" t="str">
            <v>مورد خارجي _ TATA STEEL INTERNATIONAL MIDDLE EASTحديد</v>
          </cell>
          <cell r="K2223">
            <v>0</v>
          </cell>
          <cell r="L2223">
            <v>0</v>
          </cell>
          <cell r="M2223">
            <v>261030.86000000002</v>
          </cell>
          <cell r="N2223">
            <v>256321.67</v>
          </cell>
          <cell r="O2223">
            <v>4709.1900000000023</v>
          </cell>
          <cell r="P2223">
            <v>0</v>
          </cell>
          <cell r="Q2223">
            <v>4709.1900000000023</v>
          </cell>
        </row>
        <row r="2224">
          <cell r="B2224">
            <v>2010106051</v>
          </cell>
          <cell r="C2224" t="str">
            <v>أنظمة</v>
          </cell>
          <cell r="D2224" t="str">
            <v>المركز المالي</v>
          </cell>
          <cell r="E2224" t="str">
            <v>إلتزامات متداولة</v>
          </cell>
          <cell r="F2224" t="str">
            <v>الذمم الدائنة التجارية</v>
          </cell>
          <cell r="G2224" t="str">
            <v>الموردين</v>
          </cell>
          <cell r="H2224">
            <v>0</v>
          </cell>
          <cell r="I2224" t="str">
            <v>إلتزامات متداولة</v>
          </cell>
          <cell r="J2224" t="str">
            <v>مورد خاجي _ ASTEKIN MUHEDNDISKLI YAPI تركيا</v>
          </cell>
          <cell r="K2224">
            <v>0</v>
          </cell>
          <cell r="L2224">
            <v>0</v>
          </cell>
          <cell r="M2224">
            <v>0</v>
          </cell>
          <cell r="N2224">
            <v>0</v>
          </cell>
          <cell r="O2224">
            <v>0</v>
          </cell>
          <cell r="P2224">
            <v>0</v>
          </cell>
          <cell r="Q2224">
            <v>0</v>
          </cell>
        </row>
        <row r="2225">
          <cell r="B2225">
            <v>2010106052</v>
          </cell>
          <cell r="C2225" t="str">
            <v>أنظمة</v>
          </cell>
          <cell r="D2225" t="str">
            <v>المركز المالي</v>
          </cell>
          <cell r="E2225" t="str">
            <v>إلتزامات متداولة</v>
          </cell>
          <cell r="F2225" t="str">
            <v>الذمم الدائنة التجارية</v>
          </cell>
          <cell r="G2225" t="str">
            <v>الموردين</v>
          </cell>
          <cell r="H2225">
            <v>0</v>
          </cell>
          <cell r="I2225" t="str">
            <v>إلتزامات متداولة</v>
          </cell>
          <cell r="J2225" t="str">
            <v>مورد خارجي _ MORGAN ADVANCED MATERILS IND</v>
          </cell>
          <cell r="K2225">
            <v>0</v>
          </cell>
          <cell r="L2225">
            <v>0</v>
          </cell>
          <cell r="M2225">
            <v>0</v>
          </cell>
          <cell r="N2225">
            <v>0</v>
          </cell>
          <cell r="O2225">
            <v>0</v>
          </cell>
          <cell r="P2225">
            <v>0</v>
          </cell>
          <cell r="Q2225">
            <v>0</v>
          </cell>
        </row>
        <row r="2226">
          <cell r="B2226">
            <v>2010106053</v>
          </cell>
          <cell r="C2226" t="str">
            <v>أنظمة</v>
          </cell>
          <cell r="D2226" t="str">
            <v>المركز المالي</v>
          </cell>
          <cell r="E2226" t="str">
            <v>إلتزامات متداولة</v>
          </cell>
          <cell r="F2226" t="str">
            <v>الذمم الدائنة التجارية</v>
          </cell>
          <cell r="G2226" t="str">
            <v>الموردين</v>
          </cell>
          <cell r="H2226">
            <v>0</v>
          </cell>
          <cell r="I2226" t="str">
            <v>إلتزامات متداولة</v>
          </cell>
          <cell r="J2226" t="str">
            <v>مورد خارجي _ صناعة تقنية الزجاج جلاستك</v>
          </cell>
          <cell r="K2226">
            <v>0</v>
          </cell>
          <cell r="L2226">
            <v>2473.8000000000002</v>
          </cell>
          <cell r="M2226">
            <v>317449.33</v>
          </cell>
          <cell r="N2226">
            <v>314975.53000000003</v>
          </cell>
          <cell r="O2226">
            <v>0</v>
          </cell>
          <cell r="P2226">
            <v>0</v>
          </cell>
          <cell r="Q2226">
            <v>0</v>
          </cell>
        </row>
        <row r="2227">
          <cell r="B2227">
            <v>2010106054</v>
          </cell>
          <cell r="C2227" t="str">
            <v>أنظمة</v>
          </cell>
          <cell r="D2227" t="str">
            <v>المركز المالي</v>
          </cell>
          <cell r="E2227" t="str">
            <v>إلتزامات متداولة</v>
          </cell>
          <cell r="F2227" t="str">
            <v>الذمم الدائنة التجارية</v>
          </cell>
          <cell r="G2227" t="str">
            <v>الموردين</v>
          </cell>
          <cell r="H2227">
            <v>0</v>
          </cell>
          <cell r="I2227" t="str">
            <v>إلتزامات متداولة</v>
          </cell>
          <cell r="J2227" t="str">
            <v>مورد خارجي _ DANA STEEL PROCESSING</v>
          </cell>
          <cell r="K2227">
            <v>0</v>
          </cell>
          <cell r="L2227">
            <v>0</v>
          </cell>
          <cell r="M2227">
            <v>0</v>
          </cell>
          <cell r="N2227">
            <v>0</v>
          </cell>
          <cell r="O2227">
            <v>0</v>
          </cell>
          <cell r="P2227">
            <v>0</v>
          </cell>
          <cell r="Q2227">
            <v>0</v>
          </cell>
        </row>
        <row r="2228">
          <cell r="B2228">
            <v>2010106055</v>
          </cell>
          <cell r="C2228" t="str">
            <v>أنظمة</v>
          </cell>
          <cell r="D2228" t="str">
            <v>المركز المالي</v>
          </cell>
          <cell r="E2228" t="str">
            <v>إلتزامات متداولة</v>
          </cell>
          <cell r="F2228" t="str">
            <v>الذمم الدائنة التجارية</v>
          </cell>
          <cell r="G2228" t="str">
            <v>الموردين</v>
          </cell>
          <cell r="H2228">
            <v>0</v>
          </cell>
          <cell r="I2228" t="str">
            <v>إلتزامات متداولة</v>
          </cell>
          <cell r="J2228" t="str">
            <v>مورد خارجي _KADIM MIMARLIK _سليكون</v>
          </cell>
          <cell r="K2228">
            <v>0</v>
          </cell>
          <cell r="L2228">
            <v>0</v>
          </cell>
          <cell r="M2228">
            <v>0</v>
          </cell>
          <cell r="N2228">
            <v>0</v>
          </cell>
          <cell r="O2228">
            <v>0</v>
          </cell>
          <cell r="P2228">
            <v>0</v>
          </cell>
          <cell r="Q2228">
            <v>0</v>
          </cell>
        </row>
        <row r="2229">
          <cell r="B2229">
            <v>2010106056</v>
          </cell>
          <cell r="C2229" t="str">
            <v>أنظمة</v>
          </cell>
          <cell r="D2229" t="str">
            <v>المركز المالي</v>
          </cell>
          <cell r="E2229" t="str">
            <v>إلتزامات متداولة</v>
          </cell>
          <cell r="F2229" t="str">
            <v>الذمم الدائنة التجارية</v>
          </cell>
          <cell r="G2229" t="str">
            <v>الموردين</v>
          </cell>
          <cell r="H2229">
            <v>0</v>
          </cell>
          <cell r="I2229" t="str">
            <v>إلتزامات متداولة</v>
          </cell>
          <cell r="J2229" t="str">
            <v>مورد خارجي _REMAK MAKINA INSAAT_تركيب عينه</v>
          </cell>
          <cell r="K2229">
            <v>0</v>
          </cell>
          <cell r="L2229">
            <v>0</v>
          </cell>
          <cell r="M2229">
            <v>0</v>
          </cell>
          <cell r="N2229">
            <v>0</v>
          </cell>
          <cell r="O2229">
            <v>0</v>
          </cell>
          <cell r="P2229">
            <v>0</v>
          </cell>
          <cell r="Q2229">
            <v>0</v>
          </cell>
        </row>
        <row r="2230">
          <cell r="B2230">
            <v>2010106057</v>
          </cell>
          <cell r="C2230" t="str">
            <v>أنظمة</v>
          </cell>
          <cell r="D2230" t="str">
            <v>المركز المالي</v>
          </cell>
          <cell r="E2230" t="str">
            <v>إلتزامات متداولة</v>
          </cell>
          <cell r="F2230" t="str">
            <v>الذمم الدائنة التجارية</v>
          </cell>
          <cell r="G2230" t="str">
            <v>الموردين</v>
          </cell>
          <cell r="H2230" t="str">
            <v>الموردين</v>
          </cell>
          <cell r="I2230" t="str">
            <v>إلتزامات متداولة</v>
          </cell>
          <cell r="J2230" t="str">
            <v>مورد خارجي _GUTMANN SYSTEMS MIDDLE EAST FZCO</v>
          </cell>
          <cell r="K2230">
            <v>74973.900000000009</v>
          </cell>
          <cell r="L2230">
            <v>0</v>
          </cell>
          <cell r="M2230">
            <v>174991.57</v>
          </cell>
          <cell r="N2230">
            <v>250006.46589000002</v>
          </cell>
          <cell r="O2230">
            <v>0</v>
          </cell>
          <cell r="P2230">
            <v>40.99588999999105</v>
          </cell>
          <cell r="Q2230">
            <v>-40.99588999999105</v>
          </cell>
        </row>
        <row r="2231">
          <cell r="B2231">
            <v>2010106058</v>
          </cell>
          <cell r="C2231" t="str">
            <v>أنظمة</v>
          </cell>
          <cell r="D2231" t="str">
            <v>المركز المالي</v>
          </cell>
          <cell r="E2231" t="str">
            <v>إلتزامات متداولة</v>
          </cell>
          <cell r="F2231" t="str">
            <v>الذمم الدائنة التجارية</v>
          </cell>
          <cell r="G2231" t="str">
            <v>الموردين</v>
          </cell>
          <cell r="H2231">
            <v>0</v>
          </cell>
          <cell r="I2231" t="str">
            <v>إلتزامات متداولة</v>
          </cell>
          <cell r="J2231" t="str">
            <v>مورد خارجي _  OYTUNMAK CNC</v>
          </cell>
          <cell r="K2231">
            <v>0</v>
          </cell>
          <cell r="L2231">
            <v>0</v>
          </cell>
          <cell r="M2231">
            <v>0</v>
          </cell>
          <cell r="N2231">
            <v>0</v>
          </cell>
          <cell r="O2231">
            <v>0</v>
          </cell>
          <cell r="P2231">
            <v>0</v>
          </cell>
          <cell r="Q2231">
            <v>0</v>
          </cell>
        </row>
        <row r="2232">
          <cell r="B2232">
            <v>2010106059</v>
          </cell>
          <cell r="C2232" t="str">
            <v>أنظمة</v>
          </cell>
          <cell r="D2232" t="str">
            <v>المركز المالي</v>
          </cell>
          <cell r="E2232" t="str">
            <v>إلتزامات متداولة</v>
          </cell>
          <cell r="F2232" t="str">
            <v>الذمم الدائنة التجارية</v>
          </cell>
          <cell r="G2232" t="str">
            <v>الموردين</v>
          </cell>
          <cell r="H2232">
            <v>0</v>
          </cell>
          <cell r="I2232" t="str">
            <v>إلتزامات متداولة</v>
          </cell>
          <cell r="J2232" t="str">
            <v>مورد خارجي _ LUNG AN STINLESS STEEL</v>
          </cell>
          <cell r="K2232">
            <v>0</v>
          </cell>
          <cell r="L2232">
            <v>0</v>
          </cell>
          <cell r="M2232">
            <v>0</v>
          </cell>
          <cell r="N2232">
            <v>0</v>
          </cell>
          <cell r="O2232">
            <v>0</v>
          </cell>
          <cell r="P2232">
            <v>0</v>
          </cell>
          <cell r="Q2232">
            <v>0</v>
          </cell>
        </row>
        <row r="2233">
          <cell r="B2233">
            <v>2010106060</v>
          </cell>
          <cell r="C2233" t="str">
            <v>أنظمة</v>
          </cell>
          <cell r="D2233" t="str">
            <v>المركز المالي</v>
          </cell>
          <cell r="E2233" t="str">
            <v>إلتزامات متداولة</v>
          </cell>
          <cell r="F2233" t="str">
            <v>الذمم الدائنة التجارية</v>
          </cell>
          <cell r="G2233" t="str">
            <v>الموردين</v>
          </cell>
          <cell r="H2233">
            <v>0</v>
          </cell>
          <cell r="I2233" t="str">
            <v>إلتزامات متداولة</v>
          </cell>
          <cell r="J2233" t="str">
            <v>مورد خارجي _ Tech INN</v>
          </cell>
          <cell r="K2233">
            <v>0</v>
          </cell>
          <cell r="L2233">
            <v>0</v>
          </cell>
          <cell r="M2233">
            <v>0</v>
          </cell>
          <cell r="N2233">
            <v>0</v>
          </cell>
          <cell r="O2233">
            <v>0</v>
          </cell>
          <cell r="P2233">
            <v>0</v>
          </cell>
          <cell r="Q2233">
            <v>0</v>
          </cell>
        </row>
        <row r="2234">
          <cell r="B2234">
            <v>2010106061</v>
          </cell>
          <cell r="C2234" t="str">
            <v>أنظمة</v>
          </cell>
          <cell r="D2234" t="str">
            <v>المركز المالي</v>
          </cell>
          <cell r="E2234" t="str">
            <v>إلتزامات متداولة</v>
          </cell>
          <cell r="F2234" t="str">
            <v>الذمم الدائنة التجارية</v>
          </cell>
          <cell r="G2234" t="str">
            <v>الموردين</v>
          </cell>
          <cell r="H2234">
            <v>0</v>
          </cell>
          <cell r="I2234" t="str">
            <v>إلتزامات متداولة</v>
          </cell>
          <cell r="J2234" t="str">
            <v>مورد خارجي _  قطع غيار Righetti Srl Via Della Meccanica</v>
          </cell>
          <cell r="K2234">
            <v>0</v>
          </cell>
          <cell r="L2234">
            <v>0</v>
          </cell>
          <cell r="M2234">
            <v>0</v>
          </cell>
          <cell r="N2234">
            <v>0</v>
          </cell>
          <cell r="O2234">
            <v>0</v>
          </cell>
          <cell r="P2234">
            <v>0</v>
          </cell>
          <cell r="Q2234">
            <v>0</v>
          </cell>
        </row>
        <row r="2235">
          <cell r="B2235">
            <v>2010106062</v>
          </cell>
          <cell r="C2235" t="str">
            <v>أنظمة</v>
          </cell>
          <cell r="D2235" t="str">
            <v>المركز المالي</v>
          </cell>
          <cell r="E2235" t="str">
            <v>إلتزامات متداولة</v>
          </cell>
          <cell r="F2235" t="str">
            <v>الذمم الدائنة التجارية</v>
          </cell>
          <cell r="G2235" t="str">
            <v>الموردين</v>
          </cell>
          <cell r="H2235">
            <v>0</v>
          </cell>
          <cell r="I2235" t="str">
            <v>إلتزامات متداولة</v>
          </cell>
          <cell r="J2235" t="str">
            <v>مورد خارجي _ NATIONA GLASS ASSOCIATION</v>
          </cell>
          <cell r="K2235">
            <v>0</v>
          </cell>
          <cell r="L2235">
            <v>0</v>
          </cell>
          <cell r="M2235">
            <v>0</v>
          </cell>
          <cell r="N2235">
            <v>0</v>
          </cell>
          <cell r="O2235">
            <v>0</v>
          </cell>
          <cell r="P2235">
            <v>0</v>
          </cell>
          <cell r="Q2235">
            <v>0</v>
          </cell>
        </row>
        <row r="2236">
          <cell r="B2236">
            <v>2010106063</v>
          </cell>
          <cell r="C2236" t="str">
            <v>أنظمة</v>
          </cell>
          <cell r="D2236" t="str">
            <v>المركز المالي</v>
          </cell>
          <cell r="E2236" t="str">
            <v>إلتزامات متداولة</v>
          </cell>
          <cell r="F2236" t="str">
            <v>الذمم الدائنة التجارية</v>
          </cell>
          <cell r="G2236" t="str">
            <v>الموردين</v>
          </cell>
          <cell r="H2236">
            <v>0</v>
          </cell>
          <cell r="I2236" t="str">
            <v>إلتزامات متداولة</v>
          </cell>
          <cell r="J2236" t="str">
            <v>مورد خارجي _ جولف رولينج _GULF</v>
          </cell>
          <cell r="K2236">
            <v>165264.34</v>
          </cell>
          <cell r="L2236">
            <v>0</v>
          </cell>
          <cell r="M2236">
            <v>525915.4</v>
          </cell>
          <cell r="N2236">
            <v>691179.73600999999</v>
          </cell>
          <cell r="O2236">
            <v>3.9899999974295497E-3</v>
          </cell>
          <cell r="P2236">
            <v>0</v>
          </cell>
          <cell r="Q2236">
            <v>3.9899999974295497E-3</v>
          </cell>
        </row>
        <row r="2237">
          <cell r="B2237">
            <v>2010106065</v>
          </cell>
          <cell r="C2237" t="str">
            <v>أنظمة</v>
          </cell>
          <cell r="D2237" t="str">
            <v>المركز المالي</v>
          </cell>
          <cell r="E2237" t="str">
            <v>إلتزامات متداولة</v>
          </cell>
          <cell r="F2237" t="str">
            <v>الذمم الدائنة التجارية</v>
          </cell>
          <cell r="G2237" t="str">
            <v>الموردين</v>
          </cell>
          <cell r="H2237">
            <v>0</v>
          </cell>
          <cell r="I2237" t="str">
            <v>إلتزامات متداولة</v>
          </cell>
          <cell r="J2237" t="str">
            <v>مورد خارجي _  OSA BUILDING MATERIAL TRADING</v>
          </cell>
          <cell r="K2237">
            <v>0</v>
          </cell>
          <cell r="L2237">
            <v>0</v>
          </cell>
          <cell r="M2237">
            <v>0</v>
          </cell>
          <cell r="N2237">
            <v>0</v>
          </cell>
          <cell r="O2237">
            <v>0</v>
          </cell>
          <cell r="P2237">
            <v>0</v>
          </cell>
          <cell r="Q2237">
            <v>0</v>
          </cell>
        </row>
        <row r="2238">
          <cell r="B2238">
            <v>2010106066</v>
          </cell>
          <cell r="C2238" t="str">
            <v>أنظمة</v>
          </cell>
          <cell r="D2238" t="str">
            <v>المركز المالي</v>
          </cell>
          <cell r="E2238" t="str">
            <v>إلتزامات متداولة</v>
          </cell>
          <cell r="F2238" t="str">
            <v>الذمم الدائنة التجارية</v>
          </cell>
          <cell r="G2238" t="str">
            <v>الموردين</v>
          </cell>
          <cell r="H2238">
            <v>0</v>
          </cell>
          <cell r="I2238" t="str">
            <v>إلتزامات متداولة</v>
          </cell>
          <cell r="J2238" t="str">
            <v>مورد خارجي_ CMS - MACHINERY_قطه غيار</v>
          </cell>
          <cell r="K2238">
            <v>0</v>
          </cell>
          <cell r="L2238">
            <v>0</v>
          </cell>
          <cell r="M2238">
            <v>0</v>
          </cell>
          <cell r="N2238">
            <v>0</v>
          </cell>
          <cell r="O2238">
            <v>0</v>
          </cell>
          <cell r="P2238">
            <v>0</v>
          </cell>
          <cell r="Q2238">
            <v>0</v>
          </cell>
        </row>
        <row r="2239">
          <cell r="B2239">
            <v>2010106067</v>
          </cell>
          <cell r="C2239" t="str">
            <v>أنظمة</v>
          </cell>
          <cell r="D2239" t="str">
            <v>المركز المالي</v>
          </cell>
          <cell r="E2239" t="str">
            <v>إلتزامات متداولة</v>
          </cell>
          <cell r="F2239" t="str">
            <v>الذمم الدائنة التجارية</v>
          </cell>
          <cell r="G2239" t="str">
            <v>الموردين</v>
          </cell>
          <cell r="H2239">
            <v>0</v>
          </cell>
          <cell r="I2239" t="str">
            <v>إلتزامات متداولة</v>
          </cell>
          <cell r="J2239" t="str">
            <v>مورد خارجي_ INSTALLUX GULF WLL</v>
          </cell>
          <cell r="K2239">
            <v>0</v>
          </cell>
          <cell r="L2239">
            <v>89.03</v>
          </cell>
          <cell r="M2239">
            <v>6927.08</v>
          </cell>
          <cell r="N2239">
            <v>6838.05</v>
          </cell>
          <cell r="O2239">
            <v>0</v>
          </cell>
          <cell r="P2239">
            <v>0</v>
          </cell>
          <cell r="Q2239">
            <v>0</v>
          </cell>
        </row>
        <row r="2240">
          <cell r="B2240">
            <v>2010106068</v>
          </cell>
          <cell r="C2240" t="str">
            <v>أنظمة</v>
          </cell>
          <cell r="D2240" t="str">
            <v>المركز المالي</v>
          </cell>
          <cell r="E2240" t="str">
            <v>إلتزامات متداولة</v>
          </cell>
          <cell r="F2240" t="str">
            <v>الذمم الدائنة التجارية</v>
          </cell>
          <cell r="G2240" t="str">
            <v>الموردين</v>
          </cell>
          <cell r="H2240">
            <v>0</v>
          </cell>
          <cell r="I2240" t="str">
            <v>إلتزامات متداولة</v>
          </cell>
          <cell r="J2240" t="str">
            <v>مورد خارجي_ ETEX MIDDLE EAST LLC</v>
          </cell>
          <cell r="K2240">
            <v>0</v>
          </cell>
          <cell r="L2240">
            <v>0</v>
          </cell>
          <cell r="M2240">
            <v>0</v>
          </cell>
          <cell r="N2240">
            <v>0</v>
          </cell>
          <cell r="O2240">
            <v>0</v>
          </cell>
          <cell r="P2240">
            <v>0</v>
          </cell>
          <cell r="Q2240">
            <v>0</v>
          </cell>
        </row>
        <row r="2241">
          <cell r="B2241">
            <v>2010106069</v>
          </cell>
          <cell r="C2241" t="str">
            <v>أنظمة</v>
          </cell>
          <cell r="D2241" t="str">
            <v>المركز المالي</v>
          </cell>
          <cell r="E2241" t="str">
            <v>إلتزامات متداولة</v>
          </cell>
          <cell r="F2241" t="str">
            <v>الذمم الدائنة التجارية</v>
          </cell>
          <cell r="G2241" t="str">
            <v>الموردين</v>
          </cell>
          <cell r="H2241">
            <v>0</v>
          </cell>
          <cell r="I2241" t="str">
            <v>إلتزامات متداولة</v>
          </cell>
          <cell r="J2241" t="str">
            <v>مورد خارجي _ COCHRANE GULF FZE</v>
          </cell>
          <cell r="K2241">
            <v>61552.160000000003</v>
          </cell>
          <cell r="L2241">
            <v>0</v>
          </cell>
          <cell r="M2241">
            <v>255525.84</v>
          </cell>
          <cell r="N2241">
            <v>317078</v>
          </cell>
          <cell r="O2241">
            <v>0</v>
          </cell>
          <cell r="P2241">
            <v>0</v>
          </cell>
          <cell r="Q2241">
            <v>0</v>
          </cell>
        </row>
        <row r="2242">
          <cell r="B2242">
            <v>2010106070</v>
          </cell>
          <cell r="C2242" t="str">
            <v>أنظمة</v>
          </cell>
          <cell r="D2242" t="str">
            <v>المركز المالي</v>
          </cell>
          <cell r="E2242" t="str">
            <v>أصول متداولة</v>
          </cell>
          <cell r="F2242" t="str">
            <v>مصاريف مقدمة وأرصدة مدينة أخرى (بالصافي)</v>
          </cell>
          <cell r="G2242" t="str">
            <v>موردون - دفعات مقدمة</v>
          </cell>
          <cell r="H2242" t="str">
            <v>POLIFILM</v>
          </cell>
          <cell r="I2242" t="str">
            <v>أصول متداولة</v>
          </cell>
          <cell r="J2242" t="str">
            <v>مورد خارجي _  POLIFILM PROTECTION MANUFACTURING</v>
          </cell>
          <cell r="K2242">
            <v>62906.48</v>
          </cell>
          <cell r="L2242">
            <v>0</v>
          </cell>
          <cell r="M2242">
            <v>215211.28</v>
          </cell>
          <cell r="N2242">
            <v>136372.08960000001</v>
          </cell>
          <cell r="O2242">
            <v>141745.6704</v>
          </cell>
          <cell r="P2242">
            <v>0</v>
          </cell>
          <cell r="Q2242">
            <v>141745.6704</v>
          </cell>
        </row>
        <row r="2243">
          <cell r="B2243">
            <v>2010106071</v>
          </cell>
          <cell r="C2243" t="str">
            <v>أنظمة</v>
          </cell>
          <cell r="D2243" t="str">
            <v>المركز المالي</v>
          </cell>
          <cell r="E2243" t="str">
            <v>إلتزامات متداولة</v>
          </cell>
          <cell r="F2243" t="str">
            <v>الذمم الدائنة التجارية</v>
          </cell>
          <cell r="G2243" t="str">
            <v>الموردين</v>
          </cell>
          <cell r="H2243">
            <v>0</v>
          </cell>
          <cell r="I2243" t="str">
            <v>إلتزامات متداولة</v>
          </cell>
          <cell r="J2243" t="str">
            <v>مورد خارجي _  AGC INTERPANE</v>
          </cell>
          <cell r="K2243">
            <v>0</v>
          </cell>
          <cell r="L2243">
            <v>0</v>
          </cell>
          <cell r="M2243">
            <v>0</v>
          </cell>
          <cell r="N2243">
            <v>0</v>
          </cell>
          <cell r="O2243">
            <v>0</v>
          </cell>
          <cell r="P2243">
            <v>0</v>
          </cell>
          <cell r="Q2243">
            <v>0</v>
          </cell>
        </row>
        <row r="2244">
          <cell r="B2244">
            <v>2010106072</v>
          </cell>
          <cell r="C2244" t="str">
            <v>أنظمة</v>
          </cell>
          <cell r="D2244" t="str">
            <v>المركز المالي</v>
          </cell>
          <cell r="E2244" t="str">
            <v>إلتزامات متداولة</v>
          </cell>
          <cell r="F2244" t="str">
            <v>الذمم الدائنة التجارية</v>
          </cell>
          <cell r="G2244" t="str">
            <v>الموردين</v>
          </cell>
          <cell r="H2244">
            <v>0</v>
          </cell>
          <cell r="I2244" t="str">
            <v>إلتزامات متداولة</v>
          </cell>
          <cell r="J2244" t="str">
            <v>مورد خارجي_ WEIFANG GALIN POWDER_قطع غيار</v>
          </cell>
          <cell r="K2244">
            <v>0</v>
          </cell>
          <cell r="L2244">
            <v>0</v>
          </cell>
          <cell r="M2244">
            <v>0</v>
          </cell>
          <cell r="N2244">
            <v>0</v>
          </cell>
          <cell r="O2244">
            <v>0</v>
          </cell>
          <cell r="P2244">
            <v>0</v>
          </cell>
          <cell r="Q2244">
            <v>0</v>
          </cell>
        </row>
        <row r="2245">
          <cell r="B2245">
            <v>2010106073</v>
          </cell>
          <cell r="C2245" t="str">
            <v>أنظمة</v>
          </cell>
          <cell r="D2245" t="str">
            <v>المركز المالي</v>
          </cell>
          <cell r="E2245" t="str">
            <v>إلتزامات متداولة</v>
          </cell>
          <cell r="F2245" t="str">
            <v>الذمم الدائنة التجارية</v>
          </cell>
          <cell r="G2245" t="str">
            <v>الموردين</v>
          </cell>
          <cell r="H2245">
            <v>0</v>
          </cell>
          <cell r="I2245" t="str">
            <v>إلتزامات متداولة</v>
          </cell>
          <cell r="J2245" t="str">
            <v>مورد خارجي_ SUNFLEX MIDDLE EAST</v>
          </cell>
          <cell r="K2245">
            <v>0</v>
          </cell>
          <cell r="L2245">
            <v>0</v>
          </cell>
          <cell r="M2245">
            <v>49588.700000000004</v>
          </cell>
          <cell r="N2245">
            <v>49588.699990000001</v>
          </cell>
          <cell r="O2245">
            <v>1.0000003385357559E-5</v>
          </cell>
          <cell r="P2245">
            <v>0</v>
          </cell>
          <cell r="Q2245">
            <v>1.0000003385357559E-5</v>
          </cell>
        </row>
        <row r="2246">
          <cell r="B2246">
            <v>2010106074</v>
          </cell>
          <cell r="C2246" t="str">
            <v>أنظمة</v>
          </cell>
          <cell r="D2246" t="str">
            <v>المركز المالي</v>
          </cell>
          <cell r="E2246" t="str">
            <v>إلتزامات متداولة</v>
          </cell>
          <cell r="F2246" t="str">
            <v>الذمم الدائنة التجارية</v>
          </cell>
          <cell r="G2246" t="str">
            <v>الموردين</v>
          </cell>
          <cell r="H2246">
            <v>0</v>
          </cell>
          <cell r="I2246" t="str">
            <v>إلتزامات متداولة</v>
          </cell>
          <cell r="J2246" t="str">
            <v>مورد خارجي_ SHANGHAI FANGQIAO</v>
          </cell>
          <cell r="K2246">
            <v>0</v>
          </cell>
          <cell r="L2246">
            <v>0</v>
          </cell>
          <cell r="M2246">
            <v>195911.43</v>
          </cell>
          <cell r="N2246">
            <v>195911.42992</v>
          </cell>
          <cell r="O2246">
            <v>7.9999997979030013E-5</v>
          </cell>
          <cell r="P2246">
            <v>0</v>
          </cell>
          <cell r="Q2246">
            <v>7.9999997979030013E-5</v>
          </cell>
        </row>
        <row r="2247">
          <cell r="B2247">
            <v>2010106075</v>
          </cell>
          <cell r="C2247" t="str">
            <v>أنظمة</v>
          </cell>
          <cell r="D2247" t="str">
            <v>المركز المالي</v>
          </cell>
          <cell r="E2247" t="str">
            <v>إلتزامات متداولة</v>
          </cell>
          <cell r="F2247" t="str">
            <v>الذمم الدائنة التجارية</v>
          </cell>
          <cell r="G2247" t="str">
            <v>الموردين</v>
          </cell>
          <cell r="H2247">
            <v>0</v>
          </cell>
          <cell r="I2247" t="str">
            <v>إلتزامات متداولة</v>
          </cell>
          <cell r="J2247" t="str">
            <v>مورد خارجي _ SANAA LIGHT</v>
          </cell>
          <cell r="K2247">
            <v>0</v>
          </cell>
          <cell r="L2247">
            <v>0</v>
          </cell>
          <cell r="M2247">
            <v>5492.55</v>
          </cell>
          <cell r="N2247">
            <v>5492.55</v>
          </cell>
          <cell r="O2247">
            <v>0</v>
          </cell>
          <cell r="P2247">
            <v>0</v>
          </cell>
          <cell r="Q2247">
            <v>0</v>
          </cell>
        </row>
        <row r="2248">
          <cell r="B2248">
            <v>2010106076</v>
          </cell>
          <cell r="C2248" t="str">
            <v>أنظمة</v>
          </cell>
          <cell r="D2248" t="str">
            <v>المركز المالي</v>
          </cell>
          <cell r="E2248" t="str">
            <v>إلتزامات متداولة</v>
          </cell>
          <cell r="F2248" t="str">
            <v>الذمم الدائنة التجارية</v>
          </cell>
          <cell r="G2248" t="str">
            <v>الموردين</v>
          </cell>
          <cell r="H2248" t="str">
            <v>الموردين</v>
          </cell>
          <cell r="I2248" t="str">
            <v>إلتزامات متداولة</v>
          </cell>
          <cell r="J2248" t="str">
            <v>مورد خارجي _ HONG KONG ALICON INDUSTRIAL.</v>
          </cell>
          <cell r="K2248">
            <v>0</v>
          </cell>
          <cell r="L2248">
            <v>0</v>
          </cell>
          <cell r="M2248">
            <v>527051.27</v>
          </cell>
          <cell r="N2248">
            <v>527073.96834999998</v>
          </cell>
          <cell r="O2248">
            <v>0</v>
          </cell>
          <cell r="P2248">
            <v>22.698349999962375</v>
          </cell>
          <cell r="Q2248">
            <v>-22.698349999962375</v>
          </cell>
        </row>
        <row r="2249">
          <cell r="B2249">
            <v>2010106077</v>
          </cell>
          <cell r="C2249" t="str">
            <v>أنظمة</v>
          </cell>
          <cell r="D2249" t="str">
            <v>المركز المالي</v>
          </cell>
          <cell r="E2249" t="str">
            <v>إلتزامات متداولة</v>
          </cell>
          <cell r="F2249" t="str">
            <v>الذمم الدائنة التجارية</v>
          </cell>
          <cell r="G2249" t="str">
            <v>الموردين</v>
          </cell>
          <cell r="H2249">
            <v>0</v>
          </cell>
          <cell r="I2249" t="str">
            <v>إلتزامات متداولة</v>
          </cell>
          <cell r="J2249" t="str">
            <v>مورد خارجي _ METALLIC SHEET FACTORYشركة كلاسيك</v>
          </cell>
          <cell r="K2249">
            <v>0</v>
          </cell>
          <cell r="L2249">
            <v>0</v>
          </cell>
          <cell r="M2249">
            <v>683128.47</v>
          </cell>
          <cell r="N2249">
            <v>683128.46937999991</v>
          </cell>
          <cell r="O2249">
            <v>6.2000006437301636E-4</v>
          </cell>
          <cell r="P2249">
            <v>0</v>
          </cell>
          <cell r="Q2249">
            <v>6.2000006437301636E-4</v>
          </cell>
        </row>
        <row r="2250">
          <cell r="B2250">
            <v>2010106078</v>
          </cell>
          <cell r="C2250" t="str">
            <v>أنظمة</v>
          </cell>
          <cell r="D2250" t="str">
            <v>المركز المالي</v>
          </cell>
          <cell r="E2250" t="str">
            <v>إلتزامات متداولة</v>
          </cell>
          <cell r="F2250" t="str">
            <v>الذمم الدائنة التجارية</v>
          </cell>
          <cell r="G2250" t="str">
            <v>الموردين</v>
          </cell>
          <cell r="H2250">
            <v>0</v>
          </cell>
          <cell r="I2250" t="str">
            <v>إلتزامات متداولة</v>
          </cell>
          <cell r="J2250" t="str">
            <v>مورد خارجي _ APEX GENERAL WOWFASHION</v>
          </cell>
          <cell r="K2250">
            <v>0</v>
          </cell>
          <cell r="L2250">
            <v>0</v>
          </cell>
          <cell r="M2250">
            <v>0</v>
          </cell>
          <cell r="N2250">
            <v>0</v>
          </cell>
          <cell r="O2250">
            <v>0</v>
          </cell>
          <cell r="P2250">
            <v>0</v>
          </cell>
          <cell r="Q2250">
            <v>0</v>
          </cell>
        </row>
        <row r="2251">
          <cell r="B2251">
            <v>2010106079</v>
          </cell>
          <cell r="C2251" t="str">
            <v>أنظمة</v>
          </cell>
          <cell r="D2251" t="str">
            <v>المركز المالي</v>
          </cell>
          <cell r="E2251" t="str">
            <v>أصول متداولة</v>
          </cell>
          <cell r="F2251" t="str">
            <v>مصاريف مقدمة وأرصدة مدينة أخرى (بالصافي)</v>
          </cell>
          <cell r="G2251" t="str">
            <v>موردون - دفعات مقدمة</v>
          </cell>
          <cell r="H2251" t="str">
            <v>ABCD</v>
          </cell>
          <cell r="I2251" t="str">
            <v>أصول متداولة</v>
          </cell>
          <cell r="J2251" t="str">
            <v>مورد خارجي _ ABCD INTERNATIONAL</v>
          </cell>
          <cell r="K2251">
            <v>0</v>
          </cell>
          <cell r="L2251">
            <v>0</v>
          </cell>
          <cell r="M2251">
            <v>380188.5</v>
          </cell>
          <cell r="N2251">
            <v>224899.46</v>
          </cell>
          <cell r="O2251">
            <v>155289.04</v>
          </cell>
          <cell r="P2251">
            <v>0</v>
          </cell>
          <cell r="Q2251">
            <v>155289.04</v>
          </cell>
        </row>
        <row r="2252">
          <cell r="B2252">
            <v>2010106080</v>
          </cell>
          <cell r="C2252" t="str">
            <v>أنظمة</v>
          </cell>
          <cell r="D2252" t="str">
            <v>المركز المالي</v>
          </cell>
          <cell r="E2252" t="str">
            <v>إلتزامات متداولة</v>
          </cell>
          <cell r="F2252" t="str">
            <v>الذمم الدائنة التجارية</v>
          </cell>
          <cell r="G2252" t="str">
            <v>الموردين</v>
          </cell>
          <cell r="H2252">
            <v>0</v>
          </cell>
          <cell r="I2252" t="str">
            <v>إلتزامات متداولة</v>
          </cell>
          <cell r="J2252" t="str">
            <v>مورد خارجي _ شركة الوبوند ميدل ايست</v>
          </cell>
          <cell r="K2252">
            <v>0</v>
          </cell>
          <cell r="L2252">
            <v>0</v>
          </cell>
          <cell r="M2252">
            <v>1261239.67</v>
          </cell>
          <cell r="N2252">
            <v>1261239.67282</v>
          </cell>
          <cell r="O2252">
            <v>0</v>
          </cell>
          <cell r="P2252">
            <v>2.8200000524520874E-3</v>
          </cell>
          <cell r="Q2252">
            <v>-2.8200000524520874E-3</v>
          </cell>
        </row>
        <row r="2253">
          <cell r="B2253">
            <v>2010106081</v>
          </cell>
          <cell r="C2253" t="str">
            <v>أنظمة</v>
          </cell>
          <cell r="D2253" t="str">
            <v>المركز المالي</v>
          </cell>
          <cell r="E2253" t="str">
            <v>إلتزامات متداولة</v>
          </cell>
          <cell r="F2253" t="str">
            <v>الذمم الدائنة التجارية</v>
          </cell>
          <cell r="G2253" t="str">
            <v>الموردين</v>
          </cell>
          <cell r="H2253">
            <v>0</v>
          </cell>
          <cell r="I2253" t="str">
            <v>إلتزامات متداولة</v>
          </cell>
          <cell r="J2253" t="str">
            <v>مورد خارجي _ بغلف الظافر - BEGHLAF AL ZAFER.</v>
          </cell>
          <cell r="K2253">
            <v>0</v>
          </cell>
          <cell r="L2253">
            <v>0</v>
          </cell>
          <cell r="M2253">
            <v>435476.31</v>
          </cell>
          <cell r="N2253">
            <v>435476.31</v>
          </cell>
          <cell r="O2253">
            <v>0</v>
          </cell>
          <cell r="P2253">
            <v>0</v>
          </cell>
          <cell r="Q2253">
            <v>0</v>
          </cell>
        </row>
        <row r="2254">
          <cell r="B2254">
            <v>2010106082</v>
          </cell>
          <cell r="C2254" t="str">
            <v>أنظمة</v>
          </cell>
          <cell r="D2254" t="str">
            <v>المركز المالي</v>
          </cell>
          <cell r="E2254" t="str">
            <v>إلتزامات متداولة</v>
          </cell>
          <cell r="F2254" t="str">
            <v>الذمم الدائنة التجارية</v>
          </cell>
          <cell r="G2254" t="str">
            <v>الموردين</v>
          </cell>
          <cell r="H2254">
            <v>0</v>
          </cell>
          <cell r="I2254" t="str">
            <v>إلتزامات متداولة</v>
          </cell>
          <cell r="J2254" t="str">
            <v>مورد خارجي _  PLYDEX SRL بلايدكس مخلص 310</v>
          </cell>
          <cell r="K2254">
            <v>0</v>
          </cell>
          <cell r="L2254">
            <v>0</v>
          </cell>
          <cell r="M2254">
            <v>255633.14</v>
          </cell>
          <cell r="N2254">
            <v>255633.14</v>
          </cell>
          <cell r="O2254">
            <v>0</v>
          </cell>
          <cell r="P2254">
            <v>0</v>
          </cell>
          <cell r="Q2254">
            <v>0</v>
          </cell>
        </row>
        <row r="2255">
          <cell r="B2255">
            <v>2010106083</v>
          </cell>
          <cell r="C2255" t="str">
            <v>أنظمة</v>
          </cell>
          <cell r="D2255" t="str">
            <v>المركز المالي</v>
          </cell>
          <cell r="E2255" t="str">
            <v>إلتزامات متداولة</v>
          </cell>
          <cell r="F2255" t="str">
            <v>الذمم الدائنة التجارية</v>
          </cell>
          <cell r="G2255" t="str">
            <v>الموردين</v>
          </cell>
          <cell r="H2255">
            <v>0</v>
          </cell>
          <cell r="I2255" t="str">
            <v>إلتزامات متداولة</v>
          </cell>
          <cell r="J2255" t="str">
            <v>مورد خارجي _ GAS GLOBAL ARCHITECTURAL - مواد</v>
          </cell>
          <cell r="K2255">
            <v>0</v>
          </cell>
          <cell r="L2255">
            <v>0</v>
          </cell>
          <cell r="M2255">
            <v>574324.12</v>
          </cell>
          <cell r="N2255">
            <v>574324.12</v>
          </cell>
          <cell r="O2255">
            <v>0</v>
          </cell>
          <cell r="P2255">
            <v>0</v>
          </cell>
          <cell r="Q2255">
            <v>0</v>
          </cell>
        </row>
        <row r="2256">
          <cell r="B2256">
            <v>2010106084</v>
          </cell>
          <cell r="C2256" t="str">
            <v>أنظمة</v>
          </cell>
          <cell r="D2256" t="str">
            <v>المركز المالي</v>
          </cell>
          <cell r="E2256" t="str">
            <v>إلتزامات متداولة</v>
          </cell>
          <cell r="F2256" t="str">
            <v>الذمم الدائنة التجارية</v>
          </cell>
          <cell r="G2256" t="str">
            <v>الموردين</v>
          </cell>
          <cell r="H2256">
            <v>0</v>
          </cell>
          <cell r="I2256" t="str">
            <v>إلتزامات متداولة</v>
          </cell>
          <cell r="J2256" t="str">
            <v>مورد خارجي _ SAMTEC SOLUTIONS PRIVATE LIMITED</v>
          </cell>
          <cell r="K2256">
            <v>0</v>
          </cell>
          <cell r="L2256">
            <v>0</v>
          </cell>
          <cell r="M2256">
            <v>2821.12</v>
          </cell>
          <cell r="N2256">
            <v>2821.12</v>
          </cell>
          <cell r="O2256">
            <v>0</v>
          </cell>
          <cell r="P2256">
            <v>0</v>
          </cell>
          <cell r="Q2256">
            <v>0</v>
          </cell>
        </row>
        <row r="2257">
          <cell r="B2257">
            <v>2010106085</v>
          </cell>
          <cell r="C2257" t="str">
            <v>أنظمة</v>
          </cell>
          <cell r="D2257" t="str">
            <v>المركز المالي</v>
          </cell>
          <cell r="E2257" t="str">
            <v>إلتزامات متداولة</v>
          </cell>
          <cell r="F2257" t="str">
            <v>الذمم الدائنة التجارية</v>
          </cell>
          <cell r="G2257" t="str">
            <v>الموردين</v>
          </cell>
          <cell r="H2257">
            <v>0</v>
          </cell>
          <cell r="I2257" t="str">
            <v>إلتزامات متداولة</v>
          </cell>
          <cell r="J2257" t="str">
            <v>مورد خارجي _  SAFAGA TRADING LLC</v>
          </cell>
          <cell r="K2257">
            <v>0</v>
          </cell>
          <cell r="L2257">
            <v>0</v>
          </cell>
          <cell r="M2257">
            <v>37884.74</v>
          </cell>
          <cell r="N2257">
            <v>37884.74</v>
          </cell>
          <cell r="O2257">
            <v>0</v>
          </cell>
          <cell r="P2257">
            <v>0</v>
          </cell>
          <cell r="Q2257">
            <v>0</v>
          </cell>
        </row>
        <row r="2258">
          <cell r="B2258">
            <v>2010106086</v>
          </cell>
          <cell r="C2258" t="str">
            <v>أنظمة</v>
          </cell>
          <cell r="D2258" t="str">
            <v>المركز المالي</v>
          </cell>
          <cell r="E2258" t="str">
            <v>إلتزامات متداولة</v>
          </cell>
          <cell r="F2258" t="str">
            <v>الذمم الدائنة التجارية</v>
          </cell>
          <cell r="G2258" t="str">
            <v>الموردين</v>
          </cell>
          <cell r="H2258">
            <v>0</v>
          </cell>
          <cell r="I2258" t="str">
            <v>إلتزامات متداولة</v>
          </cell>
          <cell r="J2258" t="str">
            <v>مورد خارجي _  FUTURE GLASS</v>
          </cell>
          <cell r="K2258">
            <v>0</v>
          </cell>
          <cell r="L2258">
            <v>0</v>
          </cell>
          <cell r="M2258">
            <v>591633.94000000006</v>
          </cell>
          <cell r="N2258">
            <v>591633.93799999997</v>
          </cell>
          <cell r="O2258">
            <v>2.0000000949949026E-3</v>
          </cell>
          <cell r="P2258">
            <v>0</v>
          </cell>
          <cell r="Q2258">
            <v>2.0000000949949026E-3</v>
          </cell>
        </row>
        <row r="2259">
          <cell r="B2259">
            <v>2010106087</v>
          </cell>
          <cell r="C2259" t="str">
            <v>أنظمة</v>
          </cell>
          <cell r="D2259" t="str">
            <v>المركز المالي</v>
          </cell>
          <cell r="E2259" t="str">
            <v>إلتزامات متداولة</v>
          </cell>
          <cell r="F2259" t="str">
            <v>الذمم الدائنة التجارية</v>
          </cell>
          <cell r="G2259" t="str">
            <v>الموردين</v>
          </cell>
          <cell r="H2259">
            <v>0</v>
          </cell>
          <cell r="I2259" t="str">
            <v>إلتزامات متداولة</v>
          </cell>
          <cell r="J2259" t="str">
            <v>مورد خارجي _ميرنت _MERINT L L C</v>
          </cell>
          <cell r="K2259">
            <v>0</v>
          </cell>
          <cell r="L2259">
            <v>0</v>
          </cell>
          <cell r="M2259">
            <v>5670.62</v>
          </cell>
          <cell r="N2259">
            <v>5670.62</v>
          </cell>
          <cell r="O2259">
            <v>0</v>
          </cell>
          <cell r="P2259">
            <v>0</v>
          </cell>
          <cell r="Q2259">
            <v>0</v>
          </cell>
        </row>
        <row r="2260">
          <cell r="B2260">
            <v>2010106088</v>
          </cell>
          <cell r="C2260" t="str">
            <v>أنظمة</v>
          </cell>
          <cell r="D2260" t="str">
            <v>المركز المالي</v>
          </cell>
          <cell r="E2260" t="str">
            <v>إلتزامات متداولة</v>
          </cell>
          <cell r="F2260" t="str">
            <v>الذمم الدائنة التجارية</v>
          </cell>
          <cell r="G2260" t="str">
            <v>الموردين</v>
          </cell>
          <cell r="H2260">
            <v>0</v>
          </cell>
          <cell r="I2260" t="str">
            <v>إلتزامات متداولة</v>
          </cell>
          <cell r="J2260" t="str">
            <v>مورد خارجي _ PETROFAST MIDDLE EAST FZC</v>
          </cell>
          <cell r="K2260">
            <v>0</v>
          </cell>
          <cell r="L2260">
            <v>0</v>
          </cell>
          <cell r="M2260">
            <v>2454.4500000000003</v>
          </cell>
          <cell r="N2260">
            <v>2454.4500000000003</v>
          </cell>
          <cell r="O2260">
            <v>0</v>
          </cell>
          <cell r="P2260">
            <v>0</v>
          </cell>
          <cell r="Q2260">
            <v>0</v>
          </cell>
        </row>
        <row r="2261">
          <cell r="B2261">
            <v>2010106089</v>
          </cell>
          <cell r="C2261" t="str">
            <v>أنظمة</v>
          </cell>
          <cell r="D2261" t="str">
            <v>المركز المالي</v>
          </cell>
          <cell r="E2261" t="str">
            <v>إلتزامات متداولة</v>
          </cell>
          <cell r="F2261" t="str">
            <v>الذمم الدائنة التجارية</v>
          </cell>
          <cell r="G2261" t="str">
            <v>الموردين</v>
          </cell>
          <cell r="H2261">
            <v>0</v>
          </cell>
          <cell r="I2261" t="str">
            <v>إلتزامات متداولة</v>
          </cell>
          <cell r="J2261" t="str">
            <v>مورد خارجي _ ITS TESTING SERVICES - مطبوعات</v>
          </cell>
          <cell r="K2261">
            <v>0</v>
          </cell>
          <cell r="L2261">
            <v>0</v>
          </cell>
          <cell r="M2261">
            <v>18831.93</v>
          </cell>
          <cell r="N2261">
            <v>18831.93</v>
          </cell>
          <cell r="O2261">
            <v>0</v>
          </cell>
          <cell r="P2261">
            <v>0</v>
          </cell>
          <cell r="Q2261">
            <v>0</v>
          </cell>
        </row>
        <row r="2262">
          <cell r="B2262">
            <v>2010107001</v>
          </cell>
          <cell r="C2262" t="str">
            <v>أنظمة</v>
          </cell>
          <cell r="D2262" t="str">
            <v>المركز المالي</v>
          </cell>
          <cell r="E2262" t="str">
            <v>إلتزامات متداولة</v>
          </cell>
          <cell r="F2262" t="str">
            <v>الذمم الدائنة التجارية</v>
          </cell>
          <cell r="G2262" t="str">
            <v>الموردين</v>
          </cell>
          <cell r="H2262">
            <v>0</v>
          </cell>
          <cell r="I2262" t="str">
            <v>إلتزامات متداولة</v>
          </cell>
          <cell r="J2262" t="str">
            <v>مورد خدمة استقطاع _ SGS-CSTC STANDARDS</v>
          </cell>
          <cell r="K2262">
            <v>0</v>
          </cell>
          <cell r="L2262">
            <v>0</v>
          </cell>
          <cell r="M2262">
            <v>0</v>
          </cell>
          <cell r="N2262">
            <v>0</v>
          </cell>
          <cell r="O2262">
            <v>0</v>
          </cell>
          <cell r="P2262">
            <v>0</v>
          </cell>
          <cell r="Q2262">
            <v>0</v>
          </cell>
        </row>
        <row r="2263">
          <cell r="B2263">
            <v>2010107002</v>
          </cell>
          <cell r="C2263" t="str">
            <v>أنظمة</v>
          </cell>
          <cell r="D2263" t="str">
            <v>المركز المالي</v>
          </cell>
          <cell r="E2263" t="str">
            <v>أصول متداولة</v>
          </cell>
          <cell r="F2263" t="str">
            <v>مصاريف مقدمة وأرصدة مدينة أخرى (بالصافي)</v>
          </cell>
          <cell r="G2263" t="str">
            <v>موردون - دفعات مقدمة</v>
          </cell>
          <cell r="H2263" t="str">
            <v>مكتب رسومات مصر</v>
          </cell>
          <cell r="I2263" t="str">
            <v>أصول متداولة</v>
          </cell>
          <cell r="J2263" t="str">
            <v>مورد خدمة استقطاع _مكتب رسومات  ARCHI HEAVEN _مصر</v>
          </cell>
          <cell r="K2263">
            <v>7957.79</v>
          </cell>
          <cell r="L2263">
            <v>0</v>
          </cell>
          <cell r="M2263">
            <v>9768.2000000000007</v>
          </cell>
          <cell r="N2263">
            <v>0</v>
          </cell>
          <cell r="O2263">
            <v>17725.990000000002</v>
          </cell>
          <cell r="P2263">
            <v>0</v>
          </cell>
          <cell r="Q2263">
            <v>17725.990000000002</v>
          </cell>
        </row>
        <row r="2264">
          <cell r="B2264">
            <v>2010107003</v>
          </cell>
          <cell r="C2264" t="str">
            <v>أنظمة</v>
          </cell>
          <cell r="D2264" t="str">
            <v>المركز المالي</v>
          </cell>
          <cell r="E2264" t="str">
            <v>إلتزامات متداولة</v>
          </cell>
          <cell r="F2264" t="str">
            <v>الذمم الدائنة التجارية</v>
          </cell>
          <cell r="G2264" t="str">
            <v>الموردين</v>
          </cell>
          <cell r="H2264">
            <v>0</v>
          </cell>
          <cell r="I2264" t="str">
            <v>إلتزامات متداولة</v>
          </cell>
          <cell r="J2264" t="str">
            <v>مورد خدمة استقطاع _ EFECTS ERA AVRASYA TEST</v>
          </cell>
          <cell r="K2264">
            <v>0</v>
          </cell>
          <cell r="L2264">
            <v>0</v>
          </cell>
          <cell r="M2264">
            <v>0</v>
          </cell>
          <cell r="N2264">
            <v>0</v>
          </cell>
          <cell r="O2264">
            <v>0</v>
          </cell>
          <cell r="P2264">
            <v>0</v>
          </cell>
          <cell r="Q2264">
            <v>0</v>
          </cell>
        </row>
        <row r="2265">
          <cell r="B2265">
            <v>2010107004</v>
          </cell>
          <cell r="C2265" t="str">
            <v>أنظمة</v>
          </cell>
          <cell r="D2265" t="str">
            <v>المركز المالي</v>
          </cell>
          <cell r="E2265" t="str">
            <v>إلتزامات متداولة</v>
          </cell>
          <cell r="F2265" t="str">
            <v>الذمم الدائنة التجارية</v>
          </cell>
          <cell r="G2265" t="str">
            <v>الموردين</v>
          </cell>
          <cell r="H2265" t="str">
            <v>الموردين</v>
          </cell>
          <cell r="I2265" t="str">
            <v>إلتزامات متداولة</v>
          </cell>
          <cell r="J2265" t="str">
            <v>مورد خدمة استقطاع _ INTERTEK اعمال اختبارات وشهادات0</v>
          </cell>
          <cell r="K2265">
            <v>0</v>
          </cell>
          <cell r="L2265">
            <v>26529.06</v>
          </cell>
          <cell r="M2265">
            <v>35023.85</v>
          </cell>
          <cell r="N2265">
            <v>35023.85</v>
          </cell>
          <cell r="O2265">
            <v>0</v>
          </cell>
          <cell r="P2265">
            <v>26529.060000000005</v>
          </cell>
          <cell r="Q2265">
            <v>-26529.060000000005</v>
          </cell>
        </row>
        <row r="2266">
          <cell r="B2266">
            <v>2010107005</v>
          </cell>
          <cell r="C2266" t="str">
            <v>أنظمة</v>
          </cell>
          <cell r="D2266" t="str">
            <v>المركز المالي</v>
          </cell>
          <cell r="E2266" t="str">
            <v>إلتزامات متداولة</v>
          </cell>
          <cell r="F2266" t="str">
            <v>الذمم الدائنة التجارية</v>
          </cell>
          <cell r="G2266" t="str">
            <v>الموردين</v>
          </cell>
          <cell r="H2266">
            <v>0</v>
          </cell>
          <cell r="I2266" t="str">
            <v>إلتزامات متداولة</v>
          </cell>
          <cell r="J2266" t="str">
            <v>مورد خدمة استقطاع _SGS- GULF LIMITED  .</v>
          </cell>
          <cell r="K2266">
            <v>0</v>
          </cell>
          <cell r="L2266">
            <v>0</v>
          </cell>
          <cell r="M2266">
            <v>0</v>
          </cell>
          <cell r="N2266">
            <v>0</v>
          </cell>
          <cell r="O2266">
            <v>0</v>
          </cell>
          <cell r="P2266">
            <v>0</v>
          </cell>
          <cell r="Q2266">
            <v>0</v>
          </cell>
        </row>
        <row r="2267">
          <cell r="B2267">
            <v>2010107006</v>
          </cell>
          <cell r="C2267" t="str">
            <v>أنظمة</v>
          </cell>
          <cell r="D2267" t="str">
            <v>المركز المالي</v>
          </cell>
          <cell r="E2267" t="str">
            <v>إلتزامات متداولة</v>
          </cell>
          <cell r="F2267" t="str">
            <v>الذمم الدائنة التجارية</v>
          </cell>
          <cell r="G2267" t="str">
            <v>الموردين</v>
          </cell>
          <cell r="H2267">
            <v>0</v>
          </cell>
          <cell r="I2267" t="str">
            <v>إلتزامات متداولة</v>
          </cell>
          <cell r="J2267" t="str">
            <v>مورد خدمة استقطاع _الواجهة العالمية لخدمات التصميم</v>
          </cell>
          <cell r="K2267">
            <v>0</v>
          </cell>
          <cell r="L2267">
            <v>0</v>
          </cell>
          <cell r="M2267">
            <v>0</v>
          </cell>
          <cell r="N2267">
            <v>0</v>
          </cell>
          <cell r="O2267">
            <v>0</v>
          </cell>
          <cell r="P2267">
            <v>0</v>
          </cell>
          <cell r="Q2267">
            <v>0</v>
          </cell>
        </row>
        <row r="2268">
          <cell r="B2268">
            <v>2010107007</v>
          </cell>
          <cell r="C2268" t="str">
            <v>أنظمة</v>
          </cell>
          <cell r="D2268" t="str">
            <v>المركز المالي</v>
          </cell>
          <cell r="E2268" t="str">
            <v>إلتزامات متداولة</v>
          </cell>
          <cell r="F2268" t="str">
            <v>الذمم الدائنة التجارية</v>
          </cell>
          <cell r="G2268" t="str">
            <v>الموردين</v>
          </cell>
          <cell r="H2268">
            <v>0</v>
          </cell>
          <cell r="I2268" t="str">
            <v>إلتزامات متداولة</v>
          </cell>
          <cell r="J2268" t="str">
            <v>مورد خدمة استقطاع _NTERTEK يورو اختبارات وشهادات0</v>
          </cell>
          <cell r="K2268">
            <v>0</v>
          </cell>
          <cell r="L2268">
            <v>0</v>
          </cell>
          <cell r="M2268">
            <v>0</v>
          </cell>
          <cell r="N2268">
            <v>0</v>
          </cell>
          <cell r="O2268">
            <v>0</v>
          </cell>
          <cell r="P2268">
            <v>0</v>
          </cell>
          <cell r="Q2268">
            <v>0</v>
          </cell>
        </row>
        <row r="2269">
          <cell r="B2269">
            <v>2010107008</v>
          </cell>
          <cell r="C2269" t="str">
            <v>أنظمة</v>
          </cell>
          <cell r="D2269" t="str">
            <v>المركز المالي</v>
          </cell>
          <cell r="E2269" t="str">
            <v>إلتزامات متداولة</v>
          </cell>
          <cell r="F2269" t="str">
            <v>الذمم الدائنة التجارية</v>
          </cell>
          <cell r="G2269" t="str">
            <v>الموردين</v>
          </cell>
          <cell r="H2269">
            <v>0</v>
          </cell>
          <cell r="I2269" t="str">
            <v>إلتزامات متداولة</v>
          </cell>
          <cell r="J2269" t="str">
            <v>مورد خدمة استقطاع _SAFAGA     سوفت وير</v>
          </cell>
          <cell r="K2269">
            <v>0</v>
          </cell>
          <cell r="L2269">
            <v>0</v>
          </cell>
          <cell r="M2269">
            <v>0</v>
          </cell>
          <cell r="N2269">
            <v>0</v>
          </cell>
          <cell r="O2269">
            <v>0</v>
          </cell>
          <cell r="P2269">
            <v>0</v>
          </cell>
          <cell r="Q2269">
            <v>0</v>
          </cell>
        </row>
        <row r="2270">
          <cell r="B2270">
            <v>2010107009</v>
          </cell>
          <cell r="C2270" t="str">
            <v>أنظمة</v>
          </cell>
          <cell r="D2270" t="str">
            <v>المركز المالي</v>
          </cell>
          <cell r="E2270" t="str">
            <v>إلتزامات متداولة</v>
          </cell>
          <cell r="F2270" t="str">
            <v>الذمم الدائنة التجارية</v>
          </cell>
          <cell r="G2270" t="str">
            <v>الموردين</v>
          </cell>
          <cell r="H2270">
            <v>0</v>
          </cell>
          <cell r="I2270" t="str">
            <v>إلتزامات متداولة</v>
          </cell>
          <cell r="J2270" t="str">
            <v>مورد خدمة استقطاع _شركة المعرفه المتطوره الاردن</v>
          </cell>
          <cell r="K2270">
            <v>0</v>
          </cell>
          <cell r="L2270">
            <v>0</v>
          </cell>
          <cell r="M2270">
            <v>0</v>
          </cell>
          <cell r="N2270">
            <v>0</v>
          </cell>
          <cell r="O2270">
            <v>0</v>
          </cell>
          <cell r="P2270">
            <v>0</v>
          </cell>
          <cell r="Q2270">
            <v>0</v>
          </cell>
        </row>
        <row r="2271">
          <cell r="B2271">
            <v>2010107010</v>
          </cell>
          <cell r="C2271" t="str">
            <v>أنظمة</v>
          </cell>
          <cell r="D2271" t="str">
            <v>المركز المالي</v>
          </cell>
          <cell r="E2271" t="str">
            <v>إلتزامات متداولة</v>
          </cell>
          <cell r="F2271" t="str">
            <v>الذمم الدائنة التجارية</v>
          </cell>
          <cell r="G2271" t="str">
            <v>الموردين</v>
          </cell>
          <cell r="H2271" t="str">
            <v>الموردين</v>
          </cell>
          <cell r="I2271" t="str">
            <v>إلتزامات متداولة</v>
          </cell>
          <cell r="J2271" t="str">
            <v>مورد خدمة استقطاع _ TECH ASSIST FZE</v>
          </cell>
          <cell r="K2271">
            <v>0</v>
          </cell>
          <cell r="L2271">
            <v>3765.26</v>
          </cell>
          <cell r="M2271">
            <v>0</v>
          </cell>
          <cell r="N2271">
            <v>0</v>
          </cell>
          <cell r="O2271">
            <v>0</v>
          </cell>
          <cell r="P2271">
            <v>3765.26</v>
          </cell>
          <cell r="Q2271">
            <v>-3765.26</v>
          </cell>
        </row>
        <row r="2272">
          <cell r="B2272">
            <v>2010107011</v>
          </cell>
          <cell r="C2272" t="str">
            <v>أنظمة</v>
          </cell>
          <cell r="D2272" t="str">
            <v>المركز المالي</v>
          </cell>
          <cell r="E2272" t="str">
            <v>أصول متداولة</v>
          </cell>
          <cell r="F2272" t="str">
            <v>مصاريف مقدمة وأرصدة مدينة أخرى (بالصافي)</v>
          </cell>
          <cell r="G2272" t="str">
            <v>موردون - دفعات مقدمة</v>
          </cell>
          <cell r="H2272" t="str">
            <v>AL HUR AL ABYAD LLC</v>
          </cell>
          <cell r="I2272" t="str">
            <v>أصول متداولة</v>
          </cell>
          <cell r="J2272" t="str">
            <v>مورد خدمة استقطاع _ AL HUR AL ABYAD LLC</v>
          </cell>
          <cell r="K2272">
            <v>0</v>
          </cell>
          <cell r="L2272">
            <v>0</v>
          </cell>
          <cell r="M2272">
            <v>20655</v>
          </cell>
          <cell r="N2272">
            <v>0</v>
          </cell>
          <cell r="O2272">
            <v>20655</v>
          </cell>
          <cell r="P2272">
            <v>0</v>
          </cell>
          <cell r="Q2272">
            <v>20655</v>
          </cell>
        </row>
        <row r="2273">
          <cell r="B2273">
            <v>2010107012</v>
          </cell>
          <cell r="C2273" t="str">
            <v>أنظمة</v>
          </cell>
          <cell r="D2273" t="str">
            <v>المركز المالي</v>
          </cell>
          <cell r="E2273" t="str">
            <v>إلتزامات متداولة</v>
          </cell>
          <cell r="F2273" t="str">
            <v>الذمم الدائنة التجارية</v>
          </cell>
          <cell r="G2273" t="str">
            <v>الموردين</v>
          </cell>
          <cell r="H2273">
            <v>0</v>
          </cell>
          <cell r="I2273" t="str">
            <v>إلتزامات متداولة</v>
          </cell>
          <cell r="J2273" t="str">
            <v>مورد خدمة استقطاع _ مكتب الهدف ترافيل شروق عبدالرحمن</v>
          </cell>
          <cell r="K2273">
            <v>0</v>
          </cell>
          <cell r="L2273">
            <v>0</v>
          </cell>
          <cell r="M2273">
            <v>0</v>
          </cell>
          <cell r="N2273">
            <v>0</v>
          </cell>
          <cell r="O2273">
            <v>0</v>
          </cell>
          <cell r="P2273">
            <v>0</v>
          </cell>
          <cell r="Q2273">
            <v>0</v>
          </cell>
        </row>
        <row r="2274">
          <cell r="B2274">
            <v>2010107013</v>
          </cell>
          <cell r="C2274" t="str">
            <v>أنظمة</v>
          </cell>
          <cell r="D2274" t="str">
            <v>المركز المالي</v>
          </cell>
          <cell r="E2274" t="str">
            <v>إلتزامات متداولة</v>
          </cell>
          <cell r="F2274" t="str">
            <v>الذمم الدائنة التجارية</v>
          </cell>
          <cell r="G2274" t="str">
            <v>الموردين</v>
          </cell>
          <cell r="H2274">
            <v>0</v>
          </cell>
          <cell r="I2274" t="str">
            <v>إلتزامات متداولة</v>
          </cell>
          <cell r="J2274" t="str">
            <v>مورد خدمة استقطاع _ ORGADATA MIDDLE EAST DMCC</v>
          </cell>
          <cell r="K2274">
            <v>0</v>
          </cell>
          <cell r="L2274">
            <v>0</v>
          </cell>
          <cell r="M2274">
            <v>39635.57</v>
          </cell>
          <cell r="N2274">
            <v>39635.57</v>
          </cell>
          <cell r="O2274">
            <v>0</v>
          </cell>
          <cell r="P2274">
            <v>0</v>
          </cell>
          <cell r="Q2274">
            <v>0</v>
          </cell>
        </row>
        <row r="2275">
          <cell r="B2275">
            <v>2010107014</v>
          </cell>
          <cell r="C2275" t="str">
            <v>أنظمة</v>
          </cell>
          <cell r="D2275" t="str">
            <v>المركز المالي</v>
          </cell>
          <cell r="E2275" t="str">
            <v>إلتزامات متداولة</v>
          </cell>
          <cell r="F2275" t="str">
            <v>الذمم الدائنة التجارية</v>
          </cell>
          <cell r="G2275" t="str">
            <v>الموردين</v>
          </cell>
          <cell r="H2275">
            <v>0</v>
          </cell>
          <cell r="I2275" t="str">
            <v>إلتزامات متداولة</v>
          </cell>
          <cell r="J2275" t="str">
            <v>مورد خدمة استقطاع _ بنامين بحر يوسف</v>
          </cell>
          <cell r="K2275">
            <v>3024</v>
          </cell>
          <cell r="L2275">
            <v>0</v>
          </cell>
          <cell r="M2275">
            <v>4015.31</v>
          </cell>
          <cell r="N2275">
            <v>7039.31</v>
          </cell>
          <cell r="O2275">
            <v>0</v>
          </cell>
          <cell r="P2275">
            <v>9.0949470177292824E-13</v>
          </cell>
          <cell r="Q2275">
            <v>-9.0949470177292824E-13</v>
          </cell>
        </row>
        <row r="2276">
          <cell r="B2276">
            <v>2010107015</v>
          </cell>
          <cell r="C2276" t="str">
            <v>أنظمة</v>
          </cell>
          <cell r="D2276" t="str">
            <v>المركز المالي</v>
          </cell>
          <cell r="E2276" t="str">
            <v>إلتزامات متداولة</v>
          </cell>
          <cell r="F2276" t="str">
            <v>الذمم الدائنة التجارية</v>
          </cell>
          <cell r="G2276" t="str">
            <v>الموردين</v>
          </cell>
          <cell r="H2276">
            <v>0</v>
          </cell>
          <cell r="I2276" t="str">
            <v>إلتزامات متداولة</v>
          </cell>
          <cell r="J2276" t="str">
            <v>مورد خدمة استقطاع _ براء صالح _KAFD</v>
          </cell>
          <cell r="K2276">
            <v>400</v>
          </cell>
          <cell r="L2276">
            <v>0</v>
          </cell>
          <cell r="M2276">
            <v>2600</v>
          </cell>
          <cell r="N2276">
            <v>3000</v>
          </cell>
          <cell r="O2276">
            <v>0</v>
          </cell>
          <cell r="P2276">
            <v>0</v>
          </cell>
          <cell r="Q2276">
            <v>0</v>
          </cell>
        </row>
        <row r="2277">
          <cell r="B2277">
            <v>2010107016</v>
          </cell>
          <cell r="C2277" t="str">
            <v>أنظمة</v>
          </cell>
          <cell r="D2277" t="str">
            <v>المركز المالي</v>
          </cell>
          <cell r="E2277" t="str">
            <v>أصول متداولة</v>
          </cell>
          <cell r="F2277" t="str">
            <v>مصاريف مقدمة وأرصدة مدينة أخرى (بالصافي)</v>
          </cell>
          <cell r="G2277" t="str">
            <v>موردون - دفعات مقدمة</v>
          </cell>
          <cell r="H2277" t="str">
            <v>Hani sohi addullatif</v>
          </cell>
          <cell r="I2277" t="str">
            <v>أصول متداولة</v>
          </cell>
          <cell r="J2277" t="str">
            <v>مورد خدمة استقطاع _ Hani sohi addullatif</v>
          </cell>
          <cell r="K2277">
            <v>0</v>
          </cell>
          <cell r="L2277">
            <v>0</v>
          </cell>
          <cell r="M2277">
            <v>8265.4</v>
          </cell>
          <cell r="N2277">
            <v>4508.4000000000005</v>
          </cell>
          <cell r="O2277">
            <v>3756.9999999999991</v>
          </cell>
          <cell r="P2277">
            <v>0</v>
          </cell>
          <cell r="Q2277">
            <v>3756.9999999999991</v>
          </cell>
        </row>
        <row r="2278">
          <cell r="B2278">
            <v>2010107017</v>
          </cell>
          <cell r="C2278" t="str">
            <v>أنظمة</v>
          </cell>
          <cell r="D2278" t="str">
            <v>المركز المالي</v>
          </cell>
          <cell r="E2278" t="str">
            <v>إلتزامات متداولة</v>
          </cell>
          <cell r="F2278" t="str">
            <v>الذمم الدائنة التجارية</v>
          </cell>
          <cell r="G2278" t="str">
            <v>الموردين</v>
          </cell>
          <cell r="H2278">
            <v>0</v>
          </cell>
          <cell r="I2278" t="str">
            <v>إلتزامات متداولة</v>
          </cell>
          <cell r="J2278" t="str">
            <v>مورد خدمة استقطاع _ ITS TESTING SERVICES</v>
          </cell>
          <cell r="K2278">
            <v>0</v>
          </cell>
          <cell r="L2278">
            <v>0</v>
          </cell>
          <cell r="M2278">
            <v>3191.75</v>
          </cell>
          <cell r="N2278">
            <v>3191.75</v>
          </cell>
          <cell r="O2278">
            <v>0</v>
          </cell>
          <cell r="P2278">
            <v>0</v>
          </cell>
          <cell r="Q2278">
            <v>0</v>
          </cell>
        </row>
        <row r="2279">
          <cell r="B2279">
            <v>2010107018</v>
          </cell>
          <cell r="C2279" t="str">
            <v>أنظمة</v>
          </cell>
          <cell r="D2279" t="str">
            <v>المركز المالي</v>
          </cell>
          <cell r="E2279" t="str">
            <v>إلتزامات متداولة</v>
          </cell>
          <cell r="F2279" t="str">
            <v>الذمم الدائنة التجارية</v>
          </cell>
          <cell r="G2279" t="str">
            <v>الموردين</v>
          </cell>
          <cell r="H2279">
            <v>0</v>
          </cell>
          <cell r="I2279" t="str">
            <v>إلتزامات متداولة</v>
          </cell>
          <cell r="J2279" t="str">
            <v>مورد خدمة استقطاع _ BUREAU VERITAS</v>
          </cell>
          <cell r="K2279">
            <v>0</v>
          </cell>
          <cell r="L2279">
            <v>0</v>
          </cell>
          <cell r="M2279">
            <v>2043.23</v>
          </cell>
          <cell r="N2279">
            <v>2043.23</v>
          </cell>
          <cell r="O2279">
            <v>0</v>
          </cell>
          <cell r="P2279">
            <v>0</v>
          </cell>
          <cell r="Q2279">
            <v>0</v>
          </cell>
        </row>
        <row r="2280">
          <cell r="B2280">
            <v>2010107019</v>
          </cell>
          <cell r="C2280" t="str">
            <v>أنظمة</v>
          </cell>
          <cell r="D2280" t="str">
            <v>المركز المالي</v>
          </cell>
          <cell r="E2280" t="str">
            <v>إلتزامات متداولة</v>
          </cell>
          <cell r="F2280" t="str">
            <v>الذمم الدائنة التجارية</v>
          </cell>
          <cell r="G2280" t="str">
            <v>الموردين</v>
          </cell>
          <cell r="H2280">
            <v>0</v>
          </cell>
          <cell r="I2280" t="str">
            <v>إلتزامات متداولة</v>
          </cell>
          <cell r="J2280" t="str">
            <v>مورد خدمة استقطاع _ المركز الاردنى للتصميم والتطوير</v>
          </cell>
          <cell r="K2280">
            <v>0</v>
          </cell>
          <cell r="L2280">
            <v>0</v>
          </cell>
          <cell r="M2280">
            <v>13799.460000000001</v>
          </cell>
          <cell r="N2280">
            <v>13799.460000000001</v>
          </cell>
          <cell r="O2280">
            <v>0</v>
          </cell>
          <cell r="P2280">
            <v>0</v>
          </cell>
          <cell r="Q2280">
            <v>0</v>
          </cell>
        </row>
        <row r="2281">
          <cell r="B2281">
            <v>2010107020</v>
          </cell>
          <cell r="C2281" t="str">
            <v>أنظمة</v>
          </cell>
          <cell r="D2281" t="str">
            <v>المركز المالي</v>
          </cell>
          <cell r="E2281" t="str">
            <v>إلتزامات متداولة</v>
          </cell>
          <cell r="F2281" t="str">
            <v>الذمم الدائنة التجارية</v>
          </cell>
          <cell r="G2281" t="str">
            <v>الموردين</v>
          </cell>
          <cell r="H2281">
            <v>0</v>
          </cell>
          <cell r="I2281" t="str">
            <v>إلتزامات متداولة</v>
          </cell>
          <cell r="J2281" t="str">
            <v>مورد خدمة استقطاع _ GLOBAL ARCHITECTURAL</v>
          </cell>
          <cell r="K2281">
            <v>0</v>
          </cell>
          <cell r="L2281">
            <v>0</v>
          </cell>
          <cell r="M2281">
            <v>509721.5</v>
          </cell>
          <cell r="N2281">
            <v>509721.5</v>
          </cell>
          <cell r="O2281">
            <v>0</v>
          </cell>
          <cell r="P2281">
            <v>0</v>
          </cell>
          <cell r="Q2281">
            <v>0</v>
          </cell>
        </row>
        <row r="2282">
          <cell r="B2282">
            <v>2010107021</v>
          </cell>
          <cell r="C2282" t="str">
            <v>أنظمة</v>
          </cell>
          <cell r="D2282" t="str">
            <v>المركز المالي</v>
          </cell>
          <cell r="E2282" t="str">
            <v>أصول متداولة</v>
          </cell>
          <cell r="F2282" t="str">
            <v>مصاريف مقدمة وأرصدة مدينة أخرى (بالصافي)</v>
          </cell>
          <cell r="G2282" t="str">
            <v>موردون - دفعات مقدمة</v>
          </cell>
          <cell r="H2282" t="str">
            <v>PRIMERA SOLUTIONS</v>
          </cell>
          <cell r="I2282" t="str">
            <v>أصول متداولة</v>
          </cell>
          <cell r="J2282" t="str">
            <v>مورد خدمة استقطاع _ PRIMERA SOLUTIONS_بريمرا -اودو</v>
          </cell>
          <cell r="K2282">
            <v>0</v>
          </cell>
          <cell r="L2282">
            <v>0</v>
          </cell>
          <cell r="M2282">
            <v>92985.75</v>
          </cell>
          <cell r="N2282">
            <v>0</v>
          </cell>
          <cell r="O2282">
            <v>92985.75</v>
          </cell>
          <cell r="P2282">
            <v>0</v>
          </cell>
          <cell r="Q2282">
            <v>92985.75</v>
          </cell>
        </row>
        <row r="2283">
          <cell r="B2283">
            <v>2010107022</v>
          </cell>
          <cell r="C2283" t="str">
            <v>أنظمة</v>
          </cell>
          <cell r="D2283" t="str">
            <v>المركز المالي</v>
          </cell>
          <cell r="E2283" t="str">
            <v>إلتزامات متداولة</v>
          </cell>
          <cell r="F2283" t="str">
            <v>الذمم الدائنة التجارية</v>
          </cell>
          <cell r="G2283" t="str">
            <v>الموردين</v>
          </cell>
          <cell r="H2283">
            <v>0</v>
          </cell>
          <cell r="I2283" t="str">
            <v>إلتزامات متداولة</v>
          </cell>
          <cell r="J2283" t="str">
            <v>مورد خدمة استقطاع _ COMPUTER AND STRUCTURES</v>
          </cell>
          <cell r="K2283">
            <v>0</v>
          </cell>
          <cell r="L2283">
            <v>0</v>
          </cell>
          <cell r="M2283">
            <v>38111.19</v>
          </cell>
          <cell r="N2283">
            <v>38111.19</v>
          </cell>
          <cell r="O2283">
            <v>0</v>
          </cell>
          <cell r="P2283">
            <v>0</v>
          </cell>
          <cell r="Q2283">
            <v>0</v>
          </cell>
        </row>
        <row r="2284">
          <cell r="B2284">
            <v>2010107023</v>
          </cell>
          <cell r="C2284" t="str">
            <v>أنظمة</v>
          </cell>
          <cell r="D2284" t="str">
            <v>المركز المالي</v>
          </cell>
          <cell r="E2284" t="str">
            <v>إلتزامات متداولة</v>
          </cell>
          <cell r="F2284" t="str">
            <v>الذمم الدائنة التجارية</v>
          </cell>
          <cell r="G2284" t="str">
            <v>الموردين</v>
          </cell>
          <cell r="H2284">
            <v>0</v>
          </cell>
          <cell r="I2284" t="str">
            <v>إلتزامات متداولة</v>
          </cell>
          <cell r="J2284" t="str">
            <v>مورد خدمة استقطاع _ شركة المانيا _م وليد</v>
          </cell>
          <cell r="K2284">
            <v>0</v>
          </cell>
          <cell r="L2284">
            <v>0</v>
          </cell>
          <cell r="M2284">
            <v>100000</v>
          </cell>
          <cell r="N2284">
            <v>100000</v>
          </cell>
          <cell r="O2284">
            <v>0</v>
          </cell>
          <cell r="P2284">
            <v>0</v>
          </cell>
          <cell r="Q2284">
            <v>0</v>
          </cell>
        </row>
        <row r="2285">
          <cell r="B2285">
            <v>2010107024</v>
          </cell>
          <cell r="C2285" t="str">
            <v>أنظمة</v>
          </cell>
          <cell r="D2285" t="str">
            <v>المركز المالي</v>
          </cell>
          <cell r="E2285" t="str">
            <v>إلتزامات متداولة</v>
          </cell>
          <cell r="F2285" t="str">
            <v>الذمم الدائنة التجارية</v>
          </cell>
          <cell r="G2285" t="str">
            <v>الموردين</v>
          </cell>
          <cell r="H2285">
            <v>0</v>
          </cell>
          <cell r="I2285" t="str">
            <v>إلتزامات متداولة</v>
          </cell>
          <cell r="J2285" t="str">
            <v>مورد خدمة استقطاع _ SAMTEC SOLUTIONS PRIVATE LIMITED</v>
          </cell>
          <cell r="K2285">
            <v>0</v>
          </cell>
          <cell r="L2285">
            <v>0</v>
          </cell>
          <cell r="M2285">
            <v>2821.12</v>
          </cell>
          <cell r="N2285">
            <v>2821.12</v>
          </cell>
          <cell r="O2285">
            <v>0</v>
          </cell>
          <cell r="P2285">
            <v>0</v>
          </cell>
          <cell r="Q2285">
            <v>0</v>
          </cell>
        </row>
        <row r="2286">
          <cell r="B2286">
            <v>10101010301</v>
          </cell>
          <cell r="C2286" t="str">
            <v>أنظمة</v>
          </cell>
          <cell r="D2286" t="str">
            <v>المركز المالي</v>
          </cell>
          <cell r="E2286" t="str">
            <v>أصول متداولة</v>
          </cell>
          <cell r="F2286" t="str">
            <v>الذمم المدينة التجارية (بالصافي)</v>
          </cell>
          <cell r="G2286" t="str">
            <v>العملاء</v>
          </cell>
          <cell r="H2286">
            <v>0</v>
          </cell>
          <cell r="I2286" t="str">
            <v>أصول متداولة</v>
          </cell>
          <cell r="J2286" t="str">
            <v>جاري عملاء_قواعد الاعمار _مشروع حوطة سدير_10006</v>
          </cell>
          <cell r="K2286">
            <v>652.96</v>
          </cell>
          <cell r="L2286">
            <v>0</v>
          </cell>
          <cell r="M2286">
            <v>0</v>
          </cell>
          <cell r="N2286">
            <v>0</v>
          </cell>
          <cell r="O2286">
            <v>652.96</v>
          </cell>
          <cell r="P2286">
            <v>0</v>
          </cell>
          <cell r="Q2286">
            <v>652.96</v>
          </cell>
        </row>
        <row r="2287">
          <cell r="B2287">
            <v>10101010601</v>
          </cell>
          <cell r="C2287" t="str">
            <v>أنظمة</v>
          </cell>
          <cell r="D2287" t="str">
            <v>المركز المالي</v>
          </cell>
          <cell r="E2287" t="str">
            <v>أصول متداولة</v>
          </cell>
          <cell r="F2287" t="str">
            <v>الذمم المدينة التجارية (بالصافي)</v>
          </cell>
          <cell r="G2287" t="str">
            <v>العملاء</v>
          </cell>
          <cell r="H2287">
            <v>0</v>
          </cell>
          <cell r="I2287" t="str">
            <v>أصول متداولة</v>
          </cell>
          <cell r="J2287" t="str">
            <v>جاري عملاء_ الامارات بكين - كاب 2 المدينة_10012</v>
          </cell>
          <cell r="K2287">
            <v>550214.06000000006</v>
          </cell>
          <cell r="L2287">
            <v>0</v>
          </cell>
          <cell r="M2287">
            <v>976254.32000000007</v>
          </cell>
          <cell r="N2287">
            <v>1450725.96</v>
          </cell>
          <cell r="O2287">
            <v>75742.420000000158</v>
          </cell>
          <cell r="P2287">
            <v>0</v>
          </cell>
          <cell r="Q2287">
            <v>75742.420000000158</v>
          </cell>
        </row>
        <row r="2288">
          <cell r="B2288">
            <v>10101010602</v>
          </cell>
          <cell r="C2288" t="str">
            <v>أنظمة</v>
          </cell>
          <cell r="D2288" t="str">
            <v>المركز المالي</v>
          </cell>
          <cell r="E2288" t="str">
            <v>أصول متداولة</v>
          </cell>
          <cell r="F2288" t="str">
            <v>الذمم المدينة التجارية (بالصافي)</v>
          </cell>
          <cell r="G2288" t="str">
            <v>العملاء</v>
          </cell>
          <cell r="H2288">
            <v>0</v>
          </cell>
          <cell r="I2288" t="str">
            <v>أصول متداولة</v>
          </cell>
          <cell r="J2288" t="str">
            <v>جاري عملاء_ الامارات بكين - كاب 2 مكه _10012</v>
          </cell>
          <cell r="K2288">
            <v>87580.59</v>
          </cell>
          <cell r="L2288">
            <v>0</v>
          </cell>
          <cell r="M2288">
            <v>7.0000000000000007E-2</v>
          </cell>
          <cell r="N2288">
            <v>87580.66</v>
          </cell>
          <cell r="O2288">
            <v>0</v>
          </cell>
          <cell r="P2288">
            <v>0</v>
          </cell>
          <cell r="Q2288">
            <v>0</v>
          </cell>
        </row>
        <row r="2289">
          <cell r="B2289">
            <v>10101010603</v>
          </cell>
          <cell r="C2289" t="str">
            <v>أنظمة</v>
          </cell>
          <cell r="D2289" t="str">
            <v>المركز المالي</v>
          </cell>
          <cell r="E2289" t="str">
            <v>أصول متداولة</v>
          </cell>
          <cell r="F2289" t="str">
            <v>الذمم المدينة التجارية (بالصافي)</v>
          </cell>
          <cell r="G2289" t="str">
            <v>العملاء</v>
          </cell>
          <cell r="H2289">
            <v>0</v>
          </cell>
          <cell r="I2289" t="str">
            <v>أصول متداولة</v>
          </cell>
          <cell r="J2289" t="str">
            <v>جاري عملاء_ بى اى سى -الامارات بكين -نيوم _10224</v>
          </cell>
          <cell r="K2289">
            <v>0</v>
          </cell>
          <cell r="L2289">
            <v>0</v>
          </cell>
          <cell r="M2289">
            <v>6223931.5499999998</v>
          </cell>
          <cell r="N2289">
            <v>4668205</v>
          </cell>
          <cell r="O2289">
            <v>1555726.5499999998</v>
          </cell>
          <cell r="P2289">
            <v>0</v>
          </cell>
          <cell r="Q2289">
            <v>1555726.5499999998</v>
          </cell>
        </row>
        <row r="2290">
          <cell r="B2290">
            <v>10101010604</v>
          </cell>
          <cell r="C2290" t="str">
            <v>أنظمة</v>
          </cell>
          <cell r="D2290" t="str">
            <v>المركز المالي</v>
          </cell>
          <cell r="E2290" t="str">
            <v>أصول متداولة</v>
          </cell>
          <cell r="F2290" t="str">
            <v>الذمم المدينة التجارية (بالصافي)</v>
          </cell>
          <cell r="G2290" t="str">
            <v>العملاء</v>
          </cell>
          <cell r="H2290">
            <v>0</v>
          </cell>
          <cell r="I2290" t="str">
            <v>أصول متداولة</v>
          </cell>
          <cell r="J2290" t="str">
            <v>جاري عملاء_ بى اى سى -الامارات بكين - STC</v>
          </cell>
          <cell r="K2290">
            <v>0</v>
          </cell>
          <cell r="L2290">
            <v>0</v>
          </cell>
          <cell r="M2290">
            <v>2795482</v>
          </cell>
          <cell r="N2290">
            <v>0</v>
          </cell>
          <cell r="O2290">
            <v>2795482</v>
          </cell>
          <cell r="P2290">
            <v>0</v>
          </cell>
          <cell r="Q2290">
            <v>2795482</v>
          </cell>
        </row>
        <row r="2291">
          <cell r="B2291">
            <v>10101011401</v>
          </cell>
          <cell r="C2291" t="str">
            <v>أنظمة</v>
          </cell>
          <cell r="D2291" t="str">
            <v>المركز المالي</v>
          </cell>
          <cell r="E2291" t="str">
            <v>أصول متداولة</v>
          </cell>
          <cell r="F2291" t="str">
            <v>الذمم المدينة التجارية (بالصافي)</v>
          </cell>
          <cell r="G2291" t="str">
            <v>العملاء</v>
          </cell>
          <cell r="H2291">
            <v>0</v>
          </cell>
          <cell r="I2291" t="str">
            <v>أصول متداولة</v>
          </cell>
          <cell r="J2291" t="str">
            <v>جاري عملاء_الربع العالى مشروع كلية الاداب و العلوم بنجران_10030</v>
          </cell>
          <cell r="K2291">
            <v>79382.69</v>
          </cell>
          <cell r="L2291">
            <v>0</v>
          </cell>
          <cell r="M2291">
            <v>0</v>
          </cell>
          <cell r="N2291">
            <v>0</v>
          </cell>
          <cell r="O2291">
            <v>79382.69</v>
          </cell>
          <cell r="P2291">
            <v>0</v>
          </cell>
          <cell r="Q2291">
            <v>79382.69</v>
          </cell>
        </row>
        <row r="2292">
          <cell r="B2292">
            <v>10101011803</v>
          </cell>
          <cell r="C2292" t="str">
            <v>أنظمة</v>
          </cell>
          <cell r="D2292" t="str">
            <v>المركز المالي</v>
          </cell>
          <cell r="E2292" t="str">
            <v>أصول متداولة</v>
          </cell>
          <cell r="F2292" t="str">
            <v>الذمم المدينة التجارية (بالصافي)</v>
          </cell>
          <cell r="G2292" t="str">
            <v>العملاء</v>
          </cell>
          <cell r="H2292">
            <v>0</v>
          </cell>
          <cell r="I2292" t="str">
            <v>أصول متداولة</v>
          </cell>
          <cell r="J2292" t="str">
            <v>جاري عملاء_كاب 4 ادارة السجون</v>
          </cell>
          <cell r="K2292">
            <v>80002.449999000004</v>
          </cell>
          <cell r="L2292">
            <v>0</v>
          </cell>
          <cell r="M2292">
            <v>0</v>
          </cell>
          <cell r="N2292">
            <v>0</v>
          </cell>
          <cell r="O2292">
            <v>80002.449999000004</v>
          </cell>
          <cell r="P2292">
            <v>0</v>
          </cell>
          <cell r="Q2292">
            <v>80002.449999000004</v>
          </cell>
        </row>
        <row r="2293">
          <cell r="B2293">
            <v>10101011804</v>
          </cell>
          <cell r="C2293" t="str">
            <v>أنظمة</v>
          </cell>
          <cell r="D2293" t="str">
            <v>المركز المالي</v>
          </cell>
          <cell r="E2293" t="str">
            <v>أصول متداولة</v>
          </cell>
          <cell r="F2293" t="str">
            <v>الذمم المدينة التجارية (بالصافي)</v>
          </cell>
          <cell r="G2293" t="str">
            <v>العملاء</v>
          </cell>
          <cell r="H2293">
            <v>0</v>
          </cell>
          <cell r="I2293" t="str">
            <v>أصول متداولة</v>
          </cell>
          <cell r="J2293" t="str">
            <v>جاري عملاء_كاب 4 رنج_ الراشد</v>
          </cell>
          <cell r="K2293">
            <v>22535.63</v>
          </cell>
          <cell r="L2293">
            <v>0</v>
          </cell>
          <cell r="M2293">
            <v>0</v>
          </cell>
          <cell r="N2293">
            <v>22535.63</v>
          </cell>
          <cell r="O2293">
            <v>0</v>
          </cell>
          <cell r="P2293">
            <v>0</v>
          </cell>
          <cell r="Q2293">
            <v>0</v>
          </cell>
        </row>
        <row r="2294">
          <cell r="B2294">
            <v>10101011805</v>
          </cell>
          <cell r="C2294" t="str">
            <v>أنظمة</v>
          </cell>
          <cell r="D2294" t="str">
            <v>المركز المالي</v>
          </cell>
          <cell r="E2294" t="str">
            <v>أصول متداولة</v>
          </cell>
          <cell r="F2294" t="str">
            <v>الذمم المدينة التجارية (بالصافي)</v>
          </cell>
          <cell r="G2294" t="str">
            <v>العملاء</v>
          </cell>
          <cell r="H2294">
            <v>0</v>
          </cell>
          <cell r="I2294" t="str">
            <v>أصول متداولة</v>
          </cell>
          <cell r="J2294" t="str">
            <v>جاري عملاء_ شركة الراشد_اسكان سابك_10027</v>
          </cell>
          <cell r="K2294">
            <v>60906.75</v>
          </cell>
          <cell r="L2294">
            <v>0</v>
          </cell>
          <cell r="M2294">
            <v>0</v>
          </cell>
          <cell r="N2294">
            <v>0</v>
          </cell>
          <cell r="O2294">
            <v>60906.75</v>
          </cell>
          <cell r="P2294">
            <v>0</v>
          </cell>
          <cell r="Q2294">
            <v>60906.75</v>
          </cell>
        </row>
        <row r="2295">
          <cell r="B2295">
            <v>10101011806</v>
          </cell>
          <cell r="C2295" t="str">
            <v>أنظمة</v>
          </cell>
          <cell r="D2295" t="str">
            <v>المركز المالي</v>
          </cell>
          <cell r="E2295" t="str">
            <v>أصول متداولة</v>
          </cell>
          <cell r="F2295" t="str">
            <v>الذمم المدينة التجارية (بالصافي)</v>
          </cell>
          <cell r="G2295" t="str">
            <v>العملاء</v>
          </cell>
          <cell r="H2295">
            <v>0</v>
          </cell>
          <cell r="I2295" t="str">
            <v>أصول متداولة</v>
          </cell>
          <cell r="J2295" t="str">
            <v>جاري عملاء_ شركة الراشد - كاب 4 - اربع مواقع</v>
          </cell>
          <cell r="K2295">
            <v>7939.6199990000005</v>
          </cell>
          <cell r="L2295">
            <v>0</v>
          </cell>
          <cell r="M2295">
            <v>0</v>
          </cell>
          <cell r="N2295">
            <v>0</v>
          </cell>
          <cell r="O2295">
            <v>7939.6199990000005</v>
          </cell>
          <cell r="P2295">
            <v>0</v>
          </cell>
          <cell r="Q2295">
            <v>7939.6199990000005</v>
          </cell>
        </row>
        <row r="2296">
          <cell r="B2296">
            <v>10101011807</v>
          </cell>
          <cell r="C2296" t="str">
            <v>أنظمة</v>
          </cell>
          <cell r="D2296" t="str">
            <v>المركز المالي</v>
          </cell>
          <cell r="E2296" t="str">
            <v>أصول متداولة</v>
          </cell>
          <cell r="F2296" t="str">
            <v>الذمم المدينة التجارية (بالصافي)</v>
          </cell>
          <cell r="G2296" t="str">
            <v>العملاء</v>
          </cell>
          <cell r="H2296">
            <v>0</v>
          </cell>
          <cell r="I2296" t="str">
            <v>أصول متداولة</v>
          </cell>
          <cell r="J2296" t="str">
            <v>جاري عملاء_ الراشد _ حرس الحدود _ايرباص_10088</v>
          </cell>
          <cell r="K2296">
            <v>133861.56</v>
          </cell>
          <cell r="L2296">
            <v>0</v>
          </cell>
          <cell r="M2296">
            <v>0</v>
          </cell>
          <cell r="N2296">
            <v>53532.800000000003</v>
          </cell>
          <cell r="O2296">
            <v>80328.759999999995</v>
          </cell>
          <cell r="P2296">
            <v>0</v>
          </cell>
          <cell r="Q2296">
            <v>80328.759999999995</v>
          </cell>
        </row>
        <row r="2297">
          <cell r="B2297">
            <v>10101011808</v>
          </cell>
          <cell r="C2297" t="str">
            <v>أنظمة</v>
          </cell>
          <cell r="D2297" t="str">
            <v>المركز المالي</v>
          </cell>
          <cell r="E2297" t="str">
            <v>أصول متداولة</v>
          </cell>
          <cell r="F2297" t="str">
            <v>الذمم المدينة التجارية (بالصافي)</v>
          </cell>
          <cell r="G2297" t="str">
            <v>العملاء</v>
          </cell>
          <cell r="H2297">
            <v>0</v>
          </cell>
          <cell r="I2297" t="str">
            <v>أصول متداولة</v>
          </cell>
          <cell r="J2297" t="str">
            <v>جاري عملاء_الراشد_  ايبسوالرياض _ 1480_11837_ المنيوم_10091</v>
          </cell>
          <cell r="K2297">
            <v>4412.6999990000004</v>
          </cell>
          <cell r="L2297">
            <v>0</v>
          </cell>
          <cell r="M2297">
            <v>0</v>
          </cell>
          <cell r="N2297">
            <v>0</v>
          </cell>
          <cell r="O2297">
            <v>4412.6999990000004</v>
          </cell>
          <cell r="P2297">
            <v>0</v>
          </cell>
          <cell r="Q2297">
            <v>4412.6999990000004</v>
          </cell>
        </row>
        <row r="2298">
          <cell r="B2298">
            <v>10101011812</v>
          </cell>
          <cell r="C2298" t="str">
            <v>أنظمة</v>
          </cell>
          <cell r="D2298" t="str">
            <v>المركز المالي</v>
          </cell>
          <cell r="E2298" t="str">
            <v>أصول متداولة</v>
          </cell>
          <cell r="F2298" t="str">
            <v>الذمم المدينة التجارية (بالصافي)</v>
          </cell>
          <cell r="G2298" t="str">
            <v>العملاء</v>
          </cell>
          <cell r="H2298">
            <v>0</v>
          </cell>
          <cell r="I2298" t="str">
            <v>أصول متداولة</v>
          </cell>
          <cell r="J2298" t="str">
            <v>جاري عملاء_شركة الراشد_ ايبسو المدينة 13696 _ المنيوم_10109</v>
          </cell>
          <cell r="K2298">
            <v>0</v>
          </cell>
          <cell r="L2298">
            <v>0</v>
          </cell>
          <cell r="M2298">
            <v>81655.740000000005</v>
          </cell>
          <cell r="N2298">
            <v>81655.740000000005</v>
          </cell>
          <cell r="O2298">
            <v>0</v>
          </cell>
          <cell r="P2298">
            <v>0</v>
          </cell>
          <cell r="Q2298">
            <v>0</v>
          </cell>
        </row>
        <row r="2299">
          <cell r="B2299">
            <v>10101011815</v>
          </cell>
          <cell r="C2299" t="str">
            <v>أنظمة</v>
          </cell>
          <cell r="D2299" t="str">
            <v>المركز المالي</v>
          </cell>
          <cell r="E2299" t="str">
            <v>أصول متداولة</v>
          </cell>
          <cell r="F2299" t="str">
            <v>الذمم المدينة التجارية (بالصافي)</v>
          </cell>
          <cell r="G2299" t="str">
            <v>العملاء</v>
          </cell>
          <cell r="H2299">
            <v>0</v>
          </cell>
          <cell r="I2299" t="str">
            <v>أصول متداولة</v>
          </cell>
          <cell r="J2299" t="str">
            <v>جاري عملاء_ الراشد_ ايبسو الرياض 13023 _ ضد الرصاص_10099</v>
          </cell>
          <cell r="K2299">
            <v>10920.79</v>
          </cell>
          <cell r="L2299">
            <v>0</v>
          </cell>
          <cell r="M2299">
            <v>0</v>
          </cell>
          <cell r="N2299">
            <v>10920.79</v>
          </cell>
          <cell r="O2299">
            <v>0</v>
          </cell>
          <cell r="P2299">
            <v>0</v>
          </cell>
          <cell r="Q2299">
            <v>0</v>
          </cell>
        </row>
        <row r="2300">
          <cell r="B2300">
            <v>10101011816</v>
          </cell>
          <cell r="C2300" t="str">
            <v>أنظمة</v>
          </cell>
          <cell r="D2300" t="str">
            <v>المركز المالي</v>
          </cell>
          <cell r="E2300" t="str">
            <v>أصول متداولة</v>
          </cell>
          <cell r="F2300" t="str">
            <v>الذمم المدينة التجارية (بالصافي)</v>
          </cell>
          <cell r="G2300" t="str">
            <v>العملاء</v>
          </cell>
          <cell r="H2300">
            <v>0</v>
          </cell>
          <cell r="I2300" t="str">
            <v>أصول متداولة</v>
          </cell>
          <cell r="J2300" t="str">
            <v>جاري عملاء_شركة الراشد_ ارامكو الظهران 14063_10124</v>
          </cell>
          <cell r="K2300">
            <v>9868.4699999999993</v>
          </cell>
          <cell r="L2300">
            <v>0</v>
          </cell>
          <cell r="M2300">
            <v>184905.4</v>
          </cell>
          <cell r="N2300">
            <v>184905.46</v>
          </cell>
          <cell r="O2300">
            <v>9868.4100000000035</v>
          </cell>
          <cell r="P2300">
            <v>0</v>
          </cell>
          <cell r="Q2300">
            <v>9868.4100000000035</v>
          </cell>
        </row>
        <row r="2301">
          <cell r="B2301">
            <v>10101011817</v>
          </cell>
          <cell r="C2301" t="str">
            <v>أنظمة</v>
          </cell>
          <cell r="D2301" t="str">
            <v>المركز المالي</v>
          </cell>
          <cell r="E2301" t="str">
            <v>أصول متداولة</v>
          </cell>
          <cell r="F2301" t="str">
            <v>الذمم المدينة التجارية (بالصافي)</v>
          </cell>
          <cell r="G2301" t="str">
            <v>العملاء</v>
          </cell>
          <cell r="H2301">
            <v>0</v>
          </cell>
          <cell r="I2301" t="str">
            <v>أصول متداولة</v>
          </cell>
          <cell r="J2301" t="str">
            <v>جاري عملاء_الراشد_ ايبسو المدينة ضد الرصاص_13027_10100-15223</v>
          </cell>
          <cell r="K2301">
            <v>573742.71</v>
          </cell>
          <cell r="L2301">
            <v>0</v>
          </cell>
          <cell r="M2301">
            <v>43240.29</v>
          </cell>
          <cell r="N2301">
            <v>616983</v>
          </cell>
          <cell r="O2301">
            <v>0</v>
          </cell>
          <cell r="P2301">
            <v>0</v>
          </cell>
          <cell r="Q2301">
            <v>0</v>
          </cell>
        </row>
        <row r="2302">
          <cell r="B2302">
            <v>10101011818</v>
          </cell>
          <cell r="C2302" t="str">
            <v>أنظمة</v>
          </cell>
          <cell r="D2302" t="str">
            <v>المركز المالي</v>
          </cell>
          <cell r="E2302" t="str">
            <v>أصول متداولة</v>
          </cell>
          <cell r="F2302" t="str">
            <v>الذمم المدينة التجارية (بالصافي)</v>
          </cell>
          <cell r="G2302" t="str">
            <v>العملاء</v>
          </cell>
          <cell r="H2302">
            <v>0</v>
          </cell>
          <cell r="I2302" t="str">
            <v>أصول متداولة</v>
          </cell>
          <cell r="J2302" t="str">
            <v>جاري عملاء_  الراشد_اسكان سابك-لوفر _ رقم 13575</v>
          </cell>
          <cell r="K2302">
            <v>0</v>
          </cell>
          <cell r="L2302">
            <v>0</v>
          </cell>
          <cell r="M2302">
            <v>1769.82</v>
          </cell>
          <cell r="N2302">
            <v>1769.82</v>
          </cell>
          <cell r="O2302">
            <v>0</v>
          </cell>
          <cell r="P2302">
            <v>0</v>
          </cell>
          <cell r="Q2302">
            <v>0</v>
          </cell>
        </row>
        <row r="2303">
          <cell r="B2303">
            <v>10101011819</v>
          </cell>
          <cell r="C2303" t="str">
            <v>أنظمة</v>
          </cell>
          <cell r="D2303" t="str">
            <v>المركز المالي</v>
          </cell>
          <cell r="E2303" t="str">
            <v>أصول متداولة</v>
          </cell>
          <cell r="F2303" t="str">
            <v>الذمم المدينة التجارية (بالصافي)</v>
          </cell>
          <cell r="G2303" t="str">
            <v>العملاء</v>
          </cell>
          <cell r="H2303">
            <v>0</v>
          </cell>
          <cell r="I2303" t="str">
            <v>أصول متداولة</v>
          </cell>
          <cell r="J2303" t="str">
            <v>جاري عملاء_ الراشد_ ايبسو الدمام ضد الرصاص_13026_10101</v>
          </cell>
          <cell r="K2303">
            <v>15083.99</v>
          </cell>
          <cell r="L2303">
            <v>0</v>
          </cell>
          <cell r="M2303">
            <v>0</v>
          </cell>
          <cell r="N2303">
            <v>15083.99</v>
          </cell>
          <cell r="O2303">
            <v>0</v>
          </cell>
          <cell r="P2303">
            <v>0</v>
          </cell>
          <cell r="Q2303">
            <v>0</v>
          </cell>
        </row>
        <row r="2304">
          <cell r="B2304">
            <v>10101011820</v>
          </cell>
          <cell r="C2304" t="str">
            <v>أنظمة</v>
          </cell>
          <cell r="D2304" t="str">
            <v>المركز المالي</v>
          </cell>
          <cell r="E2304" t="str">
            <v>أصول متداولة</v>
          </cell>
          <cell r="F2304" t="str">
            <v>الذمم المدينة التجارية (بالصافي)</v>
          </cell>
          <cell r="G2304" t="str">
            <v>العملاء</v>
          </cell>
          <cell r="H2304">
            <v>0</v>
          </cell>
          <cell r="I2304" t="str">
            <v>أصول متداولة</v>
          </cell>
          <cell r="J2304" t="str">
            <v>جاري عملاء_شركة الراشد_ الامن العام كاب 2C_جيزان_10117</v>
          </cell>
          <cell r="K2304">
            <v>951145.70000000007</v>
          </cell>
          <cell r="L2304">
            <v>0</v>
          </cell>
          <cell r="M2304">
            <v>83442.97</v>
          </cell>
          <cell r="N2304">
            <v>951145.70000000007</v>
          </cell>
          <cell r="O2304">
            <v>83442.969999999972</v>
          </cell>
          <cell r="P2304">
            <v>0</v>
          </cell>
          <cell r="Q2304">
            <v>83442.969999999972</v>
          </cell>
        </row>
        <row r="2305">
          <cell r="B2305">
            <v>10101011821</v>
          </cell>
          <cell r="C2305" t="str">
            <v>أنظمة</v>
          </cell>
          <cell r="D2305" t="str">
            <v>المركز المالي</v>
          </cell>
          <cell r="E2305" t="str">
            <v>أصول متداولة</v>
          </cell>
          <cell r="F2305" t="str">
            <v>الذمم المدينة التجارية (بالصافي)</v>
          </cell>
          <cell r="G2305" t="str">
            <v>العملاء</v>
          </cell>
          <cell r="H2305">
            <v>0</v>
          </cell>
          <cell r="I2305" t="str">
            <v>أصول متداولة</v>
          </cell>
          <cell r="J2305" t="str">
            <v>جاري عملاء_شركة الراشد_قوات الطوارئ كاب 2C_جيزان_10118</v>
          </cell>
          <cell r="K2305">
            <v>632011.80000000005</v>
          </cell>
          <cell r="L2305">
            <v>0</v>
          </cell>
          <cell r="M2305">
            <v>261709.4</v>
          </cell>
          <cell r="N2305">
            <v>893721.20000000007</v>
          </cell>
          <cell r="O2305">
            <v>0</v>
          </cell>
          <cell r="P2305">
            <v>0</v>
          </cell>
          <cell r="Q2305">
            <v>0</v>
          </cell>
        </row>
        <row r="2306">
          <cell r="B2306">
            <v>10101011831</v>
          </cell>
          <cell r="C2306" t="str">
            <v>أنظمة</v>
          </cell>
          <cell r="D2306" t="str">
            <v>المركز المالي</v>
          </cell>
          <cell r="E2306" t="str">
            <v>أصول متداولة</v>
          </cell>
          <cell r="F2306" t="str">
            <v>الذمم المدينة التجارية (بالصافي)</v>
          </cell>
          <cell r="G2306" t="str">
            <v>العملاء</v>
          </cell>
          <cell r="H2306">
            <v>0</v>
          </cell>
          <cell r="I2306" t="str">
            <v>أصول متداولة</v>
          </cell>
          <cell r="J2306" t="str">
            <v>جاري عملاء_شركة الراشد_ ارامكو الظهران 15240</v>
          </cell>
          <cell r="K2306">
            <v>0</v>
          </cell>
          <cell r="L2306">
            <v>0</v>
          </cell>
          <cell r="M2306">
            <v>554860.15</v>
          </cell>
          <cell r="N2306">
            <v>554860.15</v>
          </cell>
          <cell r="O2306">
            <v>0</v>
          </cell>
          <cell r="P2306">
            <v>0</v>
          </cell>
          <cell r="Q2306">
            <v>0</v>
          </cell>
        </row>
        <row r="2307">
          <cell r="B2307">
            <v>10101011836</v>
          </cell>
          <cell r="C2307" t="str">
            <v>أنظمة</v>
          </cell>
          <cell r="D2307" t="str">
            <v>المركز المالي</v>
          </cell>
          <cell r="E2307" t="str">
            <v>أصول متداولة</v>
          </cell>
          <cell r="F2307" t="str">
            <v>الذمم المدينة التجارية (بالصافي)</v>
          </cell>
          <cell r="G2307" t="str">
            <v>العملاء</v>
          </cell>
          <cell r="H2307">
            <v>0</v>
          </cell>
          <cell r="I2307" t="str">
            <v>أصول متداولة</v>
          </cell>
          <cell r="J2307" t="str">
            <v>جاري عملاء_ شركة الراشد - مواقف سيارات -13379</v>
          </cell>
          <cell r="K2307">
            <v>0</v>
          </cell>
          <cell r="L2307">
            <v>0</v>
          </cell>
          <cell r="M2307">
            <v>497621.17</v>
          </cell>
          <cell r="N2307">
            <v>497621.17</v>
          </cell>
          <cell r="O2307">
            <v>0</v>
          </cell>
          <cell r="P2307">
            <v>0</v>
          </cell>
          <cell r="Q2307">
            <v>0</v>
          </cell>
        </row>
        <row r="2308">
          <cell r="B2308">
            <v>10101011838</v>
          </cell>
          <cell r="C2308" t="str">
            <v>أنظمة</v>
          </cell>
          <cell r="D2308" t="str">
            <v>المركز المالي</v>
          </cell>
          <cell r="E2308" t="str">
            <v>أصول متداولة</v>
          </cell>
          <cell r="F2308" t="str">
            <v>الذمم المدينة التجارية (بالصافي)</v>
          </cell>
          <cell r="G2308" t="str">
            <v>العملاء</v>
          </cell>
          <cell r="H2308">
            <v>0</v>
          </cell>
          <cell r="I2308" t="str">
            <v>أصول متداولة</v>
          </cell>
          <cell r="J2308" t="str">
            <v>جاري عملاء_شركة الراشد_ ارامكو الظهران 15404</v>
          </cell>
          <cell r="K2308">
            <v>0</v>
          </cell>
          <cell r="L2308">
            <v>0</v>
          </cell>
          <cell r="M2308">
            <v>40632.85</v>
          </cell>
          <cell r="N2308">
            <v>40632.85</v>
          </cell>
          <cell r="O2308">
            <v>0</v>
          </cell>
          <cell r="P2308">
            <v>0</v>
          </cell>
          <cell r="Q2308">
            <v>0</v>
          </cell>
        </row>
        <row r="2309">
          <cell r="B2309">
            <v>10101011842</v>
          </cell>
          <cell r="C2309" t="str">
            <v>أنظمة</v>
          </cell>
          <cell r="D2309" t="str">
            <v>المركز المالي</v>
          </cell>
          <cell r="E2309" t="str">
            <v>أصول متداولة</v>
          </cell>
          <cell r="F2309" t="str">
            <v>الذمم المدينة التجارية (بالصافي)</v>
          </cell>
          <cell r="G2309" t="str">
            <v>العملاء</v>
          </cell>
          <cell r="H2309">
            <v>0</v>
          </cell>
          <cell r="I2309" t="str">
            <v>أصول متداولة</v>
          </cell>
          <cell r="J2309" t="str">
            <v>جاري عملاء_شركة الراشد_ ايبسو  15449</v>
          </cell>
          <cell r="K2309">
            <v>0</v>
          </cell>
          <cell r="L2309">
            <v>0</v>
          </cell>
          <cell r="M2309">
            <v>15963.84</v>
          </cell>
          <cell r="N2309">
            <v>15963.84</v>
          </cell>
          <cell r="O2309">
            <v>0</v>
          </cell>
          <cell r="P2309">
            <v>0</v>
          </cell>
          <cell r="Q2309">
            <v>0</v>
          </cell>
        </row>
        <row r="2310">
          <cell r="B2310">
            <v>10101011847</v>
          </cell>
          <cell r="C2310" t="str">
            <v>أنظمة</v>
          </cell>
          <cell r="D2310" t="str">
            <v>المركز المالي</v>
          </cell>
          <cell r="E2310" t="str">
            <v>أصول متداولة</v>
          </cell>
          <cell r="F2310" t="str">
            <v>الذمم المدينة التجارية (بالصافي)</v>
          </cell>
          <cell r="G2310" t="str">
            <v>العملاء</v>
          </cell>
          <cell r="H2310">
            <v>0</v>
          </cell>
          <cell r="I2310" t="str">
            <v>أصول متداولة</v>
          </cell>
          <cell r="J2310" t="str">
            <v>جاري عملاء_ شركة الراشد - ارامكو الظهران -14605</v>
          </cell>
          <cell r="K2310">
            <v>0</v>
          </cell>
          <cell r="L2310">
            <v>0</v>
          </cell>
          <cell r="M2310">
            <v>177641.64</v>
          </cell>
          <cell r="N2310">
            <v>177641.64</v>
          </cell>
          <cell r="O2310">
            <v>0</v>
          </cell>
          <cell r="P2310">
            <v>0</v>
          </cell>
          <cell r="Q2310">
            <v>0</v>
          </cell>
        </row>
        <row r="2311">
          <cell r="B2311">
            <v>10101011850</v>
          </cell>
          <cell r="C2311" t="str">
            <v>أنظمة</v>
          </cell>
          <cell r="D2311" t="str">
            <v>المركز المالي</v>
          </cell>
          <cell r="E2311" t="str">
            <v>أصول متداولة</v>
          </cell>
          <cell r="F2311" t="str">
            <v>الذمم المدينة التجارية (بالصافي)</v>
          </cell>
          <cell r="G2311" t="str">
            <v>العملاء</v>
          </cell>
          <cell r="H2311">
            <v>0</v>
          </cell>
          <cell r="I2311" t="str">
            <v>أصول متداولة</v>
          </cell>
          <cell r="J2311" t="str">
            <v>جاري عملاء_ شركة الراشد - ارامكو الظهران -18118</v>
          </cell>
          <cell r="K2311">
            <v>0</v>
          </cell>
          <cell r="L2311">
            <v>0</v>
          </cell>
          <cell r="M2311">
            <v>34404.39</v>
          </cell>
          <cell r="N2311">
            <v>34404.39</v>
          </cell>
          <cell r="O2311">
            <v>0</v>
          </cell>
          <cell r="P2311">
            <v>0</v>
          </cell>
          <cell r="Q2311">
            <v>0</v>
          </cell>
        </row>
        <row r="2312">
          <cell r="B2312">
            <v>10101011851</v>
          </cell>
          <cell r="C2312" t="str">
            <v>أنظمة</v>
          </cell>
          <cell r="D2312" t="str">
            <v>المركز المالي</v>
          </cell>
          <cell r="E2312" t="str">
            <v>أصول متداولة</v>
          </cell>
          <cell r="F2312" t="str">
            <v>الذمم المدينة التجارية (بالصافي)</v>
          </cell>
          <cell r="G2312" t="str">
            <v>العملاء</v>
          </cell>
          <cell r="H2312">
            <v>0</v>
          </cell>
          <cell r="I2312" t="str">
            <v>أصول متداولة</v>
          </cell>
          <cell r="J2312" t="str">
            <v>جاري عملاء_ شركة الراشد - الشقيق -17324</v>
          </cell>
          <cell r="K2312">
            <v>0</v>
          </cell>
          <cell r="L2312">
            <v>0</v>
          </cell>
          <cell r="M2312">
            <v>346095.81</v>
          </cell>
          <cell r="N2312">
            <v>1704.3</v>
          </cell>
          <cell r="O2312">
            <v>344391.51</v>
          </cell>
          <cell r="P2312">
            <v>0</v>
          </cell>
          <cell r="Q2312">
            <v>344391.51</v>
          </cell>
        </row>
        <row r="2313">
          <cell r="B2313">
            <v>10101011902</v>
          </cell>
          <cell r="C2313" t="str">
            <v>أنظمة</v>
          </cell>
          <cell r="D2313" t="str">
            <v>المركز المالي</v>
          </cell>
          <cell r="E2313" t="str">
            <v>أصول متداولة</v>
          </cell>
          <cell r="F2313" t="str">
            <v>الذمم المدينة التجارية (بالصافي)</v>
          </cell>
          <cell r="G2313" t="str">
            <v>العملاء</v>
          </cell>
          <cell r="H2313">
            <v>0</v>
          </cell>
          <cell r="I2313" t="str">
            <v>أصول متداولة</v>
          </cell>
          <cell r="J2313" t="str">
            <v>جاري عملاء_ازميل مشروع مبني المرافق الرئيسي_606275_10064</v>
          </cell>
          <cell r="K2313">
            <v>27790.07</v>
          </cell>
          <cell r="L2313">
            <v>0</v>
          </cell>
          <cell r="M2313">
            <v>0</v>
          </cell>
          <cell r="N2313">
            <v>27790.07</v>
          </cell>
          <cell r="O2313">
            <v>0</v>
          </cell>
          <cell r="P2313">
            <v>0</v>
          </cell>
          <cell r="Q2313">
            <v>0</v>
          </cell>
        </row>
        <row r="2314">
          <cell r="B2314">
            <v>10101011903</v>
          </cell>
          <cell r="C2314" t="str">
            <v>أنظمة</v>
          </cell>
          <cell r="D2314" t="str">
            <v>المركز المالي</v>
          </cell>
          <cell r="E2314" t="str">
            <v>أصول متداولة</v>
          </cell>
          <cell r="F2314" t="str">
            <v>الذمم المدينة التجارية (بالصافي)</v>
          </cell>
          <cell r="G2314" t="str">
            <v>العملاء</v>
          </cell>
          <cell r="H2314">
            <v>0</v>
          </cell>
          <cell r="I2314" t="str">
            <v>أصول متداولة</v>
          </cell>
          <cell r="J2314" t="str">
            <v>جاري عملاء_ازميل مشروع مبني المطرفيه_10065</v>
          </cell>
          <cell r="K2314">
            <v>561209.64</v>
          </cell>
          <cell r="L2314">
            <v>0</v>
          </cell>
          <cell r="M2314">
            <v>0</v>
          </cell>
          <cell r="N2314">
            <v>57540</v>
          </cell>
          <cell r="O2314">
            <v>503669.64</v>
          </cell>
          <cell r="P2314">
            <v>0</v>
          </cell>
          <cell r="Q2314">
            <v>503669.64</v>
          </cell>
        </row>
        <row r="2315">
          <cell r="B2315">
            <v>10101011904</v>
          </cell>
          <cell r="C2315" t="str">
            <v>أنظمة</v>
          </cell>
          <cell r="D2315" t="str">
            <v>المركز المالي</v>
          </cell>
          <cell r="E2315" t="str">
            <v>أصول متداولة</v>
          </cell>
          <cell r="F2315" t="str">
            <v>الذمم المدينة التجارية (بالصافي)</v>
          </cell>
          <cell r="G2315" t="str">
            <v>العملاء</v>
          </cell>
          <cell r="H2315">
            <v>0</v>
          </cell>
          <cell r="I2315" t="str">
            <v>أصول متداولة</v>
          </cell>
          <cell r="J2315" t="str">
            <v>جاري عملاء_ازميل مشروع شارما_10076</v>
          </cell>
          <cell r="K2315">
            <v>90141.16</v>
          </cell>
          <cell r="L2315">
            <v>0</v>
          </cell>
          <cell r="M2315">
            <v>0</v>
          </cell>
          <cell r="N2315">
            <v>0</v>
          </cell>
          <cell r="O2315">
            <v>90141.16</v>
          </cell>
          <cell r="P2315">
            <v>0</v>
          </cell>
          <cell r="Q2315">
            <v>90141.16</v>
          </cell>
        </row>
        <row r="2316">
          <cell r="B2316">
            <v>10101011907</v>
          </cell>
          <cell r="C2316" t="str">
            <v>أنظمة</v>
          </cell>
          <cell r="D2316" t="str">
            <v>المركز المالي</v>
          </cell>
          <cell r="E2316" t="str">
            <v>أصول متداولة</v>
          </cell>
          <cell r="F2316" t="str">
            <v>الذمم المدينة التجارية (بالصافي)</v>
          </cell>
          <cell r="G2316" t="str">
            <v>العملاء</v>
          </cell>
          <cell r="H2316">
            <v>0</v>
          </cell>
          <cell r="I2316" t="str">
            <v>أصول متداولة</v>
          </cell>
          <cell r="J2316" t="str">
            <v>جاري عملاء_ازميل _ مدرسة تحفيظ القران الكريم_10105</v>
          </cell>
          <cell r="K2316">
            <v>65667.22</v>
          </cell>
          <cell r="L2316">
            <v>0</v>
          </cell>
          <cell r="M2316">
            <v>0</v>
          </cell>
          <cell r="N2316">
            <v>0</v>
          </cell>
          <cell r="O2316">
            <v>65667.22</v>
          </cell>
          <cell r="P2316">
            <v>0</v>
          </cell>
          <cell r="Q2316">
            <v>65667.22</v>
          </cell>
        </row>
        <row r="2317">
          <cell r="B2317">
            <v>10101011908</v>
          </cell>
          <cell r="C2317" t="str">
            <v>أنظمة</v>
          </cell>
          <cell r="D2317" t="str">
            <v>المركز المالي</v>
          </cell>
          <cell r="E2317" t="str">
            <v>أصول متداولة</v>
          </cell>
          <cell r="F2317" t="str">
            <v>الذمم المدينة التجارية (بالصافي)</v>
          </cell>
          <cell r="G2317" t="str">
            <v>العملاء</v>
          </cell>
          <cell r="H2317">
            <v>0</v>
          </cell>
          <cell r="I2317" t="str">
            <v>أصول متداولة</v>
          </cell>
          <cell r="J2317" t="str">
            <v>جاري عملاء_ازميل مشروع مدارس الاحساء 10147</v>
          </cell>
          <cell r="K2317">
            <v>149016.48000000001</v>
          </cell>
          <cell r="L2317">
            <v>0</v>
          </cell>
          <cell r="M2317">
            <v>751908.28</v>
          </cell>
          <cell r="N2317">
            <v>900924.76</v>
          </cell>
          <cell r="O2317">
            <v>0</v>
          </cell>
          <cell r="P2317">
            <v>0</v>
          </cell>
          <cell r="Q2317">
            <v>0</v>
          </cell>
        </row>
        <row r="2318">
          <cell r="B2318">
            <v>10101012101</v>
          </cell>
          <cell r="C2318" t="str">
            <v>أنظمة</v>
          </cell>
          <cell r="D2318" t="str">
            <v>المركز المالي</v>
          </cell>
          <cell r="E2318" t="str">
            <v>أصول متداولة</v>
          </cell>
          <cell r="F2318" t="str">
            <v>الذمم المدينة التجارية (بالصافي)</v>
          </cell>
          <cell r="G2318" t="str">
            <v>العملاء</v>
          </cell>
          <cell r="H2318">
            <v>0</v>
          </cell>
          <cell r="I2318" t="str">
            <v>أصول متداولة</v>
          </cell>
          <cell r="J2318" t="str">
            <v>جاري عملاء_ شركة  ABV _زجاج بارتشن_10018</v>
          </cell>
          <cell r="K2318">
            <v>830234.56</v>
          </cell>
          <cell r="L2318">
            <v>0</v>
          </cell>
          <cell r="M2318">
            <v>0</v>
          </cell>
          <cell r="N2318">
            <v>0</v>
          </cell>
          <cell r="O2318">
            <v>830234.56</v>
          </cell>
          <cell r="P2318">
            <v>0</v>
          </cell>
          <cell r="Q2318">
            <v>830234.56</v>
          </cell>
        </row>
        <row r="2319">
          <cell r="B2319">
            <v>10101012102</v>
          </cell>
          <cell r="C2319" t="str">
            <v>أنظمة</v>
          </cell>
          <cell r="D2319" t="str">
            <v>المركز المالي</v>
          </cell>
          <cell r="E2319" t="str">
            <v>أصول متداولة</v>
          </cell>
          <cell r="F2319" t="str">
            <v>الذمم المدينة التجارية (بالصافي)</v>
          </cell>
          <cell r="G2319" t="str">
            <v>العملاء</v>
          </cell>
          <cell r="H2319">
            <v>0</v>
          </cell>
          <cell r="I2319" t="str">
            <v>أصول متداولة</v>
          </cell>
          <cell r="J2319" t="str">
            <v>جاري عملاء_شركة ABV _ استانلس ستيل _10017</v>
          </cell>
          <cell r="K2319">
            <v>59637.709999000006</v>
          </cell>
          <cell r="L2319">
            <v>0</v>
          </cell>
          <cell r="M2319">
            <v>0</v>
          </cell>
          <cell r="N2319">
            <v>0</v>
          </cell>
          <cell r="O2319">
            <v>59637.709999000006</v>
          </cell>
          <cell r="P2319">
            <v>0</v>
          </cell>
          <cell r="Q2319">
            <v>59637.709999000006</v>
          </cell>
        </row>
        <row r="2320">
          <cell r="B2320">
            <v>10101012103</v>
          </cell>
          <cell r="C2320" t="str">
            <v>أنظمة</v>
          </cell>
          <cell r="D2320" t="str">
            <v>المركز المالي</v>
          </cell>
          <cell r="E2320" t="str">
            <v>أصول متداولة</v>
          </cell>
          <cell r="F2320" t="str">
            <v>الذمم المدينة التجارية (بالصافي)</v>
          </cell>
          <cell r="G2320" t="str">
            <v>العملاء</v>
          </cell>
          <cell r="H2320">
            <v>0</v>
          </cell>
          <cell r="I2320" t="str">
            <v>أصول متداولة</v>
          </cell>
          <cell r="J2320" t="str">
            <v>جاري عملاء_ شركة ABV - كاب C 2 _ الامن العام كانوبي 13836</v>
          </cell>
          <cell r="K2320">
            <v>222580.89</v>
          </cell>
          <cell r="L2320">
            <v>0</v>
          </cell>
          <cell r="M2320">
            <v>0</v>
          </cell>
          <cell r="N2320">
            <v>222580.89</v>
          </cell>
          <cell r="O2320">
            <v>0</v>
          </cell>
          <cell r="P2320">
            <v>0</v>
          </cell>
          <cell r="Q2320">
            <v>0</v>
          </cell>
        </row>
        <row r="2321">
          <cell r="B2321">
            <v>10101012201</v>
          </cell>
          <cell r="C2321" t="str">
            <v>أنظمة</v>
          </cell>
          <cell r="D2321" t="str">
            <v>المركز المالي</v>
          </cell>
          <cell r="E2321" t="str">
            <v>أصول متداولة</v>
          </cell>
          <cell r="F2321" t="str">
            <v>الذمم المدينة التجارية (بالصافي)</v>
          </cell>
          <cell r="G2321" t="str">
            <v>العملاء</v>
          </cell>
          <cell r="H2321">
            <v>0</v>
          </cell>
          <cell r="I2321" t="str">
            <v>أصول متداولة</v>
          </cell>
          <cell r="J2321" t="str">
            <v>جاري عملاء _  دار المنيوم لمنتجات الالمنيوم (دالبكو)</v>
          </cell>
          <cell r="K2321">
            <v>0</v>
          </cell>
          <cell r="L2321">
            <v>0</v>
          </cell>
          <cell r="M2321">
            <v>977500</v>
          </cell>
          <cell r="N2321">
            <v>977500</v>
          </cell>
          <cell r="O2321">
            <v>0</v>
          </cell>
          <cell r="P2321">
            <v>0</v>
          </cell>
          <cell r="Q2321">
            <v>0</v>
          </cell>
        </row>
        <row r="2322">
          <cell r="B2322">
            <v>10101012501</v>
          </cell>
          <cell r="C2322" t="str">
            <v>أنظمة</v>
          </cell>
          <cell r="D2322" t="str">
            <v>المركز المالي</v>
          </cell>
          <cell r="E2322" t="str">
            <v>أصول متداولة</v>
          </cell>
          <cell r="F2322" t="str">
            <v>الذمم المدينة التجارية (بالصافي)</v>
          </cell>
          <cell r="G2322" t="str">
            <v>العملاء</v>
          </cell>
          <cell r="H2322">
            <v>0</v>
          </cell>
          <cell r="I2322" t="str">
            <v>أصول متداولة</v>
          </cell>
          <cell r="J2322" t="str">
            <v>جاري عملاء_عمولة 22 % - ليندنر _2382253.64</v>
          </cell>
          <cell r="K2322">
            <v>263039.67999899999</v>
          </cell>
          <cell r="L2322">
            <v>0</v>
          </cell>
          <cell r="M2322">
            <v>0</v>
          </cell>
          <cell r="N2322">
            <v>263039.68</v>
          </cell>
          <cell r="O2322">
            <v>0</v>
          </cell>
          <cell r="P2322">
            <v>1.0000076144933701E-6</v>
          </cell>
          <cell r="Q2322">
            <v>-1.0000076144933701E-6</v>
          </cell>
        </row>
        <row r="2323">
          <cell r="B2323">
            <v>10101012502</v>
          </cell>
          <cell r="C2323" t="str">
            <v>أنظمة</v>
          </cell>
          <cell r="D2323" t="str">
            <v>المركز المالي</v>
          </cell>
          <cell r="E2323" t="str">
            <v>أصول متداولة</v>
          </cell>
          <cell r="F2323" t="str">
            <v>الذمم المدينة التجارية (بالصافي)</v>
          </cell>
          <cell r="G2323" t="str">
            <v>العملاء</v>
          </cell>
          <cell r="H2323">
            <v>0</v>
          </cell>
          <cell r="I2323" t="str">
            <v>أصول متداولة</v>
          </cell>
          <cell r="J2323" t="str">
            <v>جاري عملاء_عمولة توريد زجاج - ليندنر _2749231.56</v>
          </cell>
          <cell r="K2323">
            <v>247368.76999899998</v>
          </cell>
          <cell r="L2323">
            <v>0</v>
          </cell>
          <cell r="M2323">
            <v>0</v>
          </cell>
          <cell r="N2323">
            <v>247368.77000000002</v>
          </cell>
          <cell r="O2323">
            <v>0</v>
          </cell>
          <cell r="P2323">
            <v>1.0000367183238268E-6</v>
          </cell>
          <cell r="Q2323">
            <v>-1.0000367183238268E-6</v>
          </cell>
        </row>
        <row r="2324">
          <cell r="B2324">
            <v>10101012802</v>
          </cell>
          <cell r="C2324" t="str">
            <v>أنظمة</v>
          </cell>
          <cell r="D2324" t="str">
            <v>المركز المالي</v>
          </cell>
          <cell r="E2324" t="str">
            <v>أصول متداولة</v>
          </cell>
          <cell r="F2324" t="str">
            <v>الذمم المدينة التجارية (بالصافي)</v>
          </cell>
          <cell r="G2324" t="str">
            <v>العملاء</v>
          </cell>
          <cell r="H2324">
            <v>0</v>
          </cell>
          <cell r="I2324" t="str">
            <v>أصول متداولة</v>
          </cell>
          <cell r="J2324" t="str">
            <v>جاري عملاء_ ماسك جده - شركة موبكو_10130</v>
          </cell>
          <cell r="K2324">
            <v>263869.44</v>
          </cell>
          <cell r="L2324">
            <v>0</v>
          </cell>
          <cell r="M2324">
            <v>382116.66000000003</v>
          </cell>
          <cell r="N2324">
            <v>244048</v>
          </cell>
          <cell r="O2324">
            <v>401938.10000000009</v>
          </cell>
          <cell r="P2324">
            <v>0</v>
          </cell>
          <cell r="Q2324">
            <v>401938.10000000009</v>
          </cell>
        </row>
        <row r="2325">
          <cell r="B2325">
            <v>10101012803</v>
          </cell>
          <cell r="C2325" t="str">
            <v>أنظمة</v>
          </cell>
          <cell r="D2325" t="str">
            <v>المركز المالي</v>
          </cell>
          <cell r="E2325" t="str">
            <v>أصول متداولة</v>
          </cell>
          <cell r="F2325" t="str">
            <v>الذمم المدينة التجارية (بالصافي)</v>
          </cell>
          <cell r="G2325" t="str">
            <v>العملاء</v>
          </cell>
          <cell r="H2325">
            <v>0</v>
          </cell>
          <cell r="I2325" t="str">
            <v>أصول متداولة</v>
          </cell>
          <cell r="J2325" t="str">
            <v>جاري عملاء_ فندق سوفيتيل - شركة موبكو_10137</v>
          </cell>
          <cell r="K2325">
            <v>21997.049999000003</v>
          </cell>
          <cell r="L2325">
            <v>0</v>
          </cell>
          <cell r="M2325">
            <v>0</v>
          </cell>
          <cell r="N2325">
            <v>0</v>
          </cell>
          <cell r="O2325">
            <v>21997.049999000003</v>
          </cell>
          <cell r="P2325">
            <v>0</v>
          </cell>
          <cell r="Q2325">
            <v>21997.049999000003</v>
          </cell>
        </row>
        <row r="2326">
          <cell r="B2326">
            <v>10101013101</v>
          </cell>
          <cell r="C2326" t="str">
            <v>أنظمة</v>
          </cell>
          <cell r="D2326" t="str">
            <v>المركز المالي</v>
          </cell>
          <cell r="E2326" t="str">
            <v>أصول متداولة</v>
          </cell>
          <cell r="F2326" t="str">
            <v>الذمم المدينة التجارية (بالصافي)</v>
          </cell>
          <cell r="G2326" t="str">
            <v>العملاء</v>
          </cell>
          <cell r="H2326">
            <v>0</v>
          </cell>
          <cell r="I2326" t="str">
            <v>أصول متداولة</v>
          </cell>
          <cell r="J2326" t="str">
            <v>جاري عملاء_مكتب وزارة الماليه بالقرن - الهلاليه</v>
          </cell>
          <cell r="K2326">
            <v>0</v>
          </cell>
          <cell r="L2326">
            <v>0</v>
          </cell>
          <cell r="M2326">
            <v>0</v>
          </cell>
          <cell r="N2326">
            <v>0</v>
          </cell>
          <cell r="O2326">
            <v>0</v>
          </cell>
          <cell r="P2326">
            <v>0</v>
          </cell>
          <cell r="Q2326">
            <v>0</v>
          </cell>
        </row>
        <row r="2327">
          <cell r="B2327">
            <v>10101013102</v>
          </cell>
          <cell r="C2327" t="str">
            <v>أنظمة</v>
          </cell>
          <cell r="D2327" t="str">
            <v>المركز المالي</v>
          </cell>
          <cell r="E2327" t="str">
            <v>أصول متداولة</v>
          </cell>
          <cell r="F2327" t="str">
            <v>الذمم المدينة التجارية (بالصافي)</v>
          </cell>
          <cell r="G2327" t="str">
            <v>العملاء</v>
          </cell>
          <cell r="H2327">
            <v>0</v>
          </cell>
          <cell r="I2327" t="str">
            <v>أصول متداولة</v>
          </cell>
          <cell r="J2327" t="str">
            <v>جاري عملاء_مكتب وزارة الماليه بعسير - الهلاليه</v>
          </cell>
          <cell r="K2327">
            <v>37491.980000000003</v>
          </cell>
          <cell r="L2327">
            <v>0</v>
          </cell>
          <cell r="M2327">
            <v>0</v>
          </cell>
          <cell r="N2327">
            <v>0</v>
          </cell>
          <cell r="O2327">
            <v>37491.980000000003</v>
          </cell>
          <cell r="P2327">
            <v>0</v>
          </cell>
          <cell r="Q2327">
            <v>37491.980000000003</v>
          </cell>
        </row>
        <row r="2328">
          <cell r="B2328">
            <v>10101013401</v>
          </cell>
          <cell r="C2328" t="str">
            <v>أنظمة</v>
          </cell>
          <cell r="D2328" t="str">
            <v>المركز المالي</v>
          </cell>
          <cell r="E2328" t="str">
            <v>أصول متداولة</v>
          </cell>
          <cell r="F2328" t="str">
            <v>الذمم المدينة التجارية (بالصافي)</v>
          </cell>
          <cell r="G2328" t="str">
            <v>العملاء</v>
          </cell>
          <cell r="H2328">
            <v>0</v>
          </cell>
          <cell r="I2328" t="str">
            <v>أصول متداولة</v>
          </cell>
          <cell r="J2328" t="str">
            <v>جاري عملاء_ديم بلازا - فيجن المتقدمه</v>
          </cell>
          <cell r="K2328">
            <v>7266.85</v>
          </cell>
          <cell r="L2328">
            <v>0</v>
          </cell>
          <cell r="M2328">
            <v>0</v>
          </cell>
          <cell r="N2328">
            <v>0</v>
          </cell>
          <cell r="O2328">
            <v>7266.85</v>
          </cell>
          <cell r="P2328">
            <v>0</v>
          </cell>
          <cell r="Q2328">
            <v>7266.85</v>
          </cell>
        </row>
        <row r="2329">
          <cell r="B2329">
            <v>10101013402</v>
          </cell>
          <cell r="C2329" t="str">
            <v>أنظمة</v>
          </cell>
          <cell r="D2329" t="str">
            <v>المركز المالي</v>
          </cell>
          <cell r="E2329" t="str">
            <v>أصول متداولة</v>
          </cell>
          <cell r="F2329" t="str">
            <v>الذمم المدينة التجارية (بالصافي)</v>
          </cell>
          <cell r="G2329" t="str">
            <v>العملاء</v>
          </cell>
          <cell r="H2329">
            <v>0</v>
          </cell>
          <cell r="I2329" t="str">
            <v>أصول متداولة</v>
          </cell>
          <cell r="J2329" t="str">
            <v>جاري عملاء_شركة فجن المتقدمة - الريان_10102</v>
          </cell>
          <cell r="K2329">
            <v>7906.4899990000004</v>
          </cell>
          <cell r="L2329">
            <v>0</v>
          </cell>
          <cell r="M2329">
            <v>0</v>
          </cell>
          <cell r="N2329">
            <v>0</v>
          </cell>
          <cell r="O2329">
            <v>7906.4899990000004</v>
          </cell>
          <cell r="P2329">
            <v>0</v>
          </cell>
          <cell r="Q2329">
            <v>7906.4899990000004</v>
          </cell>
        </row>
        <row r="2330">
          <cell r="B2330">
            <v>10101013502</v>
          </cell>
          <cell r="C2330" t="str">
            <v>أنظمة</v>
          </cell>
          <cell r="D2330" t="str">
            <v>المركز المالي</v>
          </cell>
          <cell r="E2330" t="str">
            <v>أصول متداولة</v>
          </cell>
          <cell r="F2330" t="str">
            <v>الذمم المدينة التجارية (بالصافي)</v>
          </cell>
          <cell r="G2330" t="str">
            <v>العملاء</v>
          </cell>
          <cell r="H2330">
            <v>0</v>
          </cell>
          <cell r="I2330" t="str">
            <v>أصول متداولة</v>
          </cell>
          <cell r="J2330" t="str">
            <v>جاري عملاء_شركة الكهرباء سكيكو- كلادينج_10040</v>
          </cell>
          <cell r="K2330">
            <v>49135.07</v>
          </cell>
          <cell r="L2330">
            <v>0</v>
          </cell>
          <cell r="M2330">
            <v>0</v>
          </cell>
          <cell r="N2330">
            <v>0</v>
          </cell>
          <cell r="O2330">
            <v>49135.07</v>
          </cell>
          <cell r="P2330">
            <v>0</v>
          </cell>
          <cell r="Q2330">
            <v>49135.07</v>
          </cell>
        </row>
        <row r="2331">
          <cell r="B2331">
            <v>10101013505</v>
          </cell>
          <cell r="C2331" t="str">
            <v>أنظمة</v>
          </cell>
          <cell r="D2331" t="str">
            <v>المركز المالي</v>
          </cell>
          <cell r="E2331" t="str">
            <v>أصول متداولة</v>
          </cell>
          <cell r="F2331" t="str">
            <v>الذمم المدينة التجارية (بالصافي)</v>
          </cell>
          <cell r="G2331" t="str">
            <v>العملاء</v>
          </cell>
          <cell r="H2331">
            <v>0</v>
          </cell>
          <cell r="I2331" t="str">
            <v>أصول متداولة</v>
          </cell>
          <cell r="J2331" t="str">
            <v>جاري عملاء_شركة الكهرباء سكيكو- زجاج_10039</v>
          </cell>
          <cell r="K2331">
            <v>183944.62</v>
          </cell>
          <cell r="L2331">
            <v>0</v>
          </cell>
          <cell r="M2331">
            <v>0</v>
          </cell>
          <cell r="N2331">
            <v>0</v>
          </cell>
          <cell r="O2331">
            <v>183944.62</v>
          </cell>
          <cell r="P2331">
            <v>0</v>
          </cell>
          <cell r="Q2331">
            <v>183944.62</v>
          </cell>
        </row>
        <row r="2332">
          <cell r="B2332">
            <v>10101013506</v>
          </cell>
          <cell r="C2332" t="str">
            <v>أنظمة</v>
          </cell>
          <cell r="D2332" t="str">
            <v>المركز المالي</v>
          </cell>
          <cell r="E2332" t="str">
            <v>أصول متداولة</v>
          </cell>
          <cell r="F2332" t="str">
            <v>الذمم المدينة التجارية (بالصافي)</v>
          </cell>
          <cell r="G2332" t="str">
            <v>العملاء</v>
          </cell>
          <cell r="H2332">
            <v>0</v>
          </cell>
          <cell r="I2332" t="str">
            <v>أصول متداولة</v>
          </cell>
          <cell r="J2332" t="str">
            <v>جاري عملاء_مشروع_ شابورجي_مشروع سابك الجبيل _10205</v>
          </cell>
          <cell r="K2332">
            <v>0</v>
          </cell>
          <cell r="L2332">
            <v>0</v>
          </cell>
          <cell r="M2332">
            <v>25229994.43</v>
          </cell>
          <cell r="N2332">
            <v>25176932.300000001</v>
          </cell>
          <cell r="O2332">
            <v>53062.129999998957</v>
          </cell>
          <cell r="P2332">
            <v>0</v>
          </cell>
          <cell r="Q2332">
            <v>53062.129999998957</v>
          </cell>
        </row>
        <row r="2333">
          <cell r="B2333">
            <v>10101013701</v>
          </cell>
          <cell r="C2333" t="str">
            <v>أنظمة</v>
          </cell>
          <cell r="D2333" t="str">
            <v>المركز المالي</v>
          </cell>
          <cell r="E2333" t="str">
            <v>أصول متداولة</v>
          </cell>
          <cell r="F2333" t="str">
            <v>الذمم المدينة التجارية (بالصافي)</v>
          </cell>
          <cell r="G2333" t="str">
            <v>العملاء</v>
          </cell>
          <cell r="H2333">
            <v>0</v>
          </cell>
          <cell r="I2333" t="str">
            <v>أصول متداولة</v>
          </cell>
          <cell r="J2333" t="str">
            <v>جاري عملاء_ شركة السيف للمقاولات - كاب2_10033</v>
          </cell>
          <cell r="K2333">
            <v>141244.23000000001</v>
          </cell>
          <cell r="L2333">
            <v>0</v>
          </cell>
          <cell r="M2333">
            <v>573419.41</v>
          </cell>
          <cell r="N2333">
            <v>574061.30000000005</v>
          </cell>
          <cell r="O2333">
            <v>140602.33999999997</v>
          </cell>
          <cell r="P2333">
            <v>0</v>
          </cell>
          <cell r="Q2333">
            <v>140602.33999999997</v>
          </cell>
        </row>
        <row r="2334">
          <cell r="B2334">
            <v>10101013702</v>
          </cell>
          <cell r="C2334" t="str">
            <v>أنظمة</v>
          </cell>
          <cell r="D2334" t="str">
            <v>المركز المالي</v>
          </cell>
          <cell r="E2334" t="str">
            <v>أصول متداولة</v>
          </cell>
          <cell r="F2334" t="str">
            <v>الذمم المدينة التجارية (بالصافي)</v>
          </cell>
          <cell r="G2334" t="str">
            <v>العملاء</v>
          </cell>
          <cell r="H2334">
            <v>0</v>
          </cell>
          <cell r="I2334" t="str">
            <v>أصول متداولة</v>
          </cell>
          <cell r="J2334" t="str">
            <v>جاري عملاء_ شركة السيف للمقاولات - كاب2 Aالرياض_10097</v>
          </cell>
          <cell r="K2334">
            <v>19279.8</v>
          </cell>
          <cell r="L2334">
            <v>0</v>
          </cell>
          <cell r="M2334">
            <v>410605.37</v>
          </cell>
          <cell r="N2334">
            <v>402771.18</v>
          </cell>
          <cell r="O2334">
            <v>27113.989999999991</v>
          </cell>
          <cell r="P2334">
            <v>0</v>
          </cell>
          <cell r="Q2334">
            <v>27113.989999999991</v>
          </cell>
        </row>
        <row r="2335">
          <cell r="B2335">
            <v>10101013703</v>
          </cell>
          <cell r="C2335" t="str">
            <v>أنظمة</v>
          </cell>
          <cell r="D2335" t="str">
            <v>المركز المالي</v>
          </cell>
          <cell r="E2335" t="str">
            <v>أصول متداولة</v>
          </cell>
          <cell r="F2335" t="str">
            <v>الذمم المدينة التجارية (بالصافي)</v>
          </cell>
          <cell r="G2335" t="str">
            <v>العملاء</v>
          </cell>
          <cell r="H2335">
            <v>0</v>
          </cell>
          <cell r="I2335" t="str">
            <v>أصول متداولة</v>
          </cell>
          <cell r="J2335" t="str">
            <v>جاري عملاء_ شركة السيف للمقاولات - ساب 10129</v>
          </cell>
          <cell r="K2335">
            <v>0</v>
          </cell>
          <cell r="L2335">
            <v>0</v>
          </cell>
          <cell r="M2335">
            <v>1342655.95</v>
          </cell>
          <cell r="N2335">
            <v>698447.15</v>
          </cell>
          <cell r="O2335">
            <v>644208.79999999993</v>
          </cell>
          <cell r="P2335">
            <v>0</v>
          </cell>
          <cell r="Q2335">
            <v>644208.79999999993</v>
          </cell>
        </row>
        <row r="2336">
          <cell r="B2336">
            <v>10101014202</v>
          </cell>
          <cell r="C2336" t="str">
            <v>أنظمة</v>
          </cell>
          <cell r="D2336" t="str">
            <v>المركز المالي</v>
          </cell>
          <cell r="E2336" t="str">
            <v>أصول متداولة</v>
          </cell>
          <cell r="F2336" t="str">
            <v>الذمم المدينة التجارية (بالصافي)</v>
          </cell>
          <cell r="G2336" t="str">
            <v>العملاء</v>
          </cell>
          <cell r="H2336">
            <v>0</v>
          </cell>
          <cell r="I2336" t="str">
            <v>أصول متداولة</v>
          </cell>
          <cell r="J2336" t="str">
            <v>جاري عملاء_مستشفى السعودى الالمانى - نوافذ وابواب_10068</v>
          </cell>
          <cell r="K2336">
            <v>12806.65</v>
          </cell>
          <cell r="L2336">
            <v>0</v>
          </cell>
          <cell r="M2336">
            <v>0</v>
          </cell>
          <cell r="N2336">
            <v>12806.65</v>
          </cell>
          <cell r="O2336">
            <v>0</v>
          </cell>
          <cell r="P2336">
            <v>0</v>
          </cell>
          <cell r="Q2336">
            <v>0</v>
          </cell>
        </row>
        <row r="2337">
          <cell r="B2337">
            <v>10101014401</v>
          </cell>
          <cell r="C2337" t="str">
            <v>أنظمة</v>
          </cell>
          <cell r="D2337" t="str">
            <v>المركز المالي</v>
          </cell>
          <cell r="E2337" t="str">
            <v>أصول متداولة</v>
          </cell>
          <cell r="F2337" t="str">
            <v>الذمم المدينة التجارية (بالصافي)</v>
          </cell>
          <cell r="G2337" t="str">
            <v>العملاء</v>
          </cell>
          <cell r="H2337">
            <v>0</v>
          </cell>
          <cell r="I2337" t="str">
            <v>أصول متداولة</v>
          </cell>
          <cell r="J2337" t="str">
            <v>جاري عملاء_ شركة الحقيط _ مجمع سكني</v>
          </cell>
          <cell r="K2337">
            <v>474460.46</v>
          </cell>
          <cell r="L2337">
            <v>0</v>
          </cell>
          <cell r="M2337">
            <v>2532747.6800000002</v>
          </cell>
          <cell r="N2337">
            <v>2678249.79</v>
          </cell>
          <cell r="O2337">
            <v>328958.35000000009</v>
          </cell>
          <cell r="P2337">
            <v>0</v>
          </cell>
          <cell r="Q2337">
            <v>328958.35000000009</v>
          </cell>
        </row>
        <row r="2338">
          <cell r="B2338">
            <v>10101014501</v>
          </cell>
          <cell r="C2338" t="str">
            <v>أنظمة</v>
          </cell>
          <cell r="D2338" t="str">
            <v>المركز المالي</v>
          </cell>
          <cell r="E2338" t="str">
            <v>أصول متداولة</v>
          </cell>
          <cell r="F2338" t="str">
            <v>الذمم المدينة التجارية (بالصافي)</v>
          </cell>
          <cell r="G2338" t="str">
            <v>العملاء</v>
          </cell>
          <cell r="H2338">
            <v>0</v>
          </cell>
          <cell r="I2338" t="str">
            <v>أصول متداولة</v>
          </cell>
          <cell r="J2338" t="str">
            <v>جاري عملاء_شركة الاولي للمقاولات_ ابواب طريف_10066</v>
          </cell>
          <cell r="K2338">
            <v>281089.37</v>
          </cell>
          <cell r="L2338">
            <v>0</v>
          </cell>
          <cell r="M2338">
            <v>0</v>
          </cell>
          <cell r="N2338">
            <v>140545</v>
          </cell>
          <cell r="O2338">
            <v>140544.37</v>
          </cell>
          <cell r="P2338">
            <v>0</v>
          </cell>
          <cell r="Q2338">
            <v>140544.37</v>
          </cell>
        </row>
        <row r="2339">
          <cell r="B2339">
            <v>10101014601</v>
          </cell>
          <cell r="C2339" t="str">
            <v>أنظمة</v>
          </cell>
          <cell r="D2339" t="str">
            <v>المركز المالي</v>
          </cell>
          <cell r="E2339" t="str">
            <v>أصول متداولة</v>
          </cell>
          <cell r="F2339" t="str">
            <v>الذمم المدينة التجارية (بالصافي)</v>
          </cell>
          <cell r="G2339" t="str">
            <v>العملاء</v>
          </cell>
          <cell r="H2339">
            <v>0</v>
          </cell>
          <cell r="I2339" t="str">
            <v>أصول متداولة</v>
          </cell>
          <cell r="J2339" t="str">
            <v>جاري عملاء_ شركة العراب _كا2 B2_موقع 9_10077</v>
          </cell>
          <cell r="K2339">
            <v>103959.46</v>
          </cell>
          <cell r="L2339">
            <v>0</v>
          </cell>
          <cell r="M2339">
            <v>444675.72000000003</v>
          </cell>
          <cell r="N2339">
            <v>364041.3</v>
          </cell>
          <cell r="O2339">
            <v>184593.88000000006</v>
          </cell>
          <cell r="P2339">
            <v>0</v>
          </cell>
          <cell r="Q2339">
            <v>184593.88000000006</v>
          </cell>
        </row>
        <row r="2340">
          <cell r="B2340">
            <v>10101014603</v>
          </cell>
          <cell r="C2340" t="str">
            <v>أنظمة</v>
          </cell>
          <cell r="D2340" t="str">
            <v>المركز المالي</v>
          </cell>
          <cell r="E2340" t="str">
            <v>أصول متداولة</v>
          </cell>
          <cell r="F2340" t="str">
            <v>الذمم المدينة التجارية (بالصافي)</v>
          </cell>
          <cell r="G2340" t="str">
            <v>العملاء</v>
          </cell>
          <cell r="H2340">
            <v>0</v>
          </cell>
          <cell r="I2340" t="str">
            <v>أصول متداولة</v>
          </cell>
          <cell r="J2340" t="str">
            <v>جاري عملاء_ شركة العراب كاب 4 _رينج  مواقع117_10011</v>
          </cell>
          <cell r="K2340">
            <v>3841.61</v>
          </cell>
          <cell r="L2340">
            <v>0</v>
          </cell>
          <cell r="M2340">
            <v>0</v>
          </cell>
          <cell r="N2340">
            <v>0</v>
          </cell>
          <cell r="O2340">
            <v>3841.61</v>
          </cell>
          <cell r="P2340">
            <v>0</v>
          </cell>
          <cell r="Q2340">
            <v>3841.61</v>
          </cell>
        </row>
        <row r="2341">
          <cell r="B2341">
            <v>10101014604</v>
          </cell>
          <cell r="C2341" t="str">
            <v>أنظمة</v>
          </cell>
          <cell r="D2341" t="str">
            <v>المركز المالي</v>
          </cell>
          <cell r="E2341" t="str">
            <v>أصول متداولة</v>
          </cell>
          <cell r="F2341" t="str">
            <v>الذمم المدينة التجارية (بالصافي)</v>
          </cell>
          <cell r="G2341" t="str">
            <v>العملاء</v>
          </cell>
          <cell r="H2341">
            <v>0</v>
          </cell>
          <cell r="I2341" t="str">
            <v>أصول متداولة</v>
          </cell>
          <cell r="J2341" t="str">
            <v>جاري عملاء_ شركة العراب _كا2 B2_موقع 13_10077</v>
          </cell>
          <cell r="K2341">
            <v>1047.79</v>
          </cell>
          <cell r="L2341">
            <v>0</v>
          </cell>
          <cell r="M2341">
            <v>251910.03</v>
          </cell>
          <cell r="N2341">
            <v>251910</v>
          </cell>
          <cell r="O2341">
            <v>1047.820000000007</v>
          </cell>
          <cell r="P2341">
            <v>0</v>
          </cell>
          <cell r="Q2341">
            <v>1047.820000000007</v>
          </cell>
        </row>
        <row r="2342">
          <cell r="B2342">
            <v>10101014605</v>
          </cell>
          <cell r="C2342" t="str">
            <v>أنظمة</v>
          </cell>
          <cell r="D2342" t="str">
            <v>المركز المالي</v>
          </cell>
          <cell r="E2342" t="str">
            <v>أصول متداولة</v>
          </cell>
          <cell r="F2342" t="str">
            <v>الذمم المدينة التجارية (بالصافي)</v>
          </cell>
          <cell r="G2342" t="str">
            <v>العملاء</v>
          </cell>
          <cell r="H2342">
            <v>0</v>
          </cell>
          <cell r="I2342" t="str">
            <v>أصول متداولة</v>
          </cell>
          <cell r="J2342" t="str">
            <v>جاري عملاء_ شركة العراب _كا2 B2_موقع 17_10077</v>
          </cell>
          <cell r="K2342">
            <v>0</v>
          </cell>
          <cell r="L2342">
            <v>0</v>
          </cell>
          <cell r="M2342">
            <v>330437.76000000001</v>
          </cell>
          <cell r="N2342">
            <v>170185.15</v>
          </cell>
          <cell r="O2342">
            <v>160252.61000000002</v>
          </cell>
          <cell r="P2342">
            <v>0</v>
          </cell>
          <cell r="Q2342">
            <v>160252.61000000002</v>
          </cell>
        </row>
        <row r="2343">
          <cell r="B2343">
            <v>10101014606</v>
          </cell>
          <cell r="C2343" t="str">
            <v>أنظمة</v>
          </cell>
          <cell r="D2343" t="str">
            <v>المركز المالي</v>
          </cell>
          <cell r="E2343" t="str">
            <v>أصول متداولة</v>
          </cell>
          <cell r="F2343" t="str">
            <v>الذمم المدينة التجارية (بالصافي)</v>
          </cell>
          <cell r="G2343" t="str">
            <v>العملاء</v>
          </cell>
          <cell r="H2343">
            <v>0</v>
          </cell>
          <cell r="I2343" t="str">
            <v>أصول متداولة</v>
          </cell>
          <cell r="J2343" t="str">
            <v>جاري عملاء_ شركة العراب _كا2 B2_موقع 20_10077</v>
          </cell>
          <cell r="K2343">
            <v>0</v>
          </cell>
          <cell r="L2343">
            <v>0</v>
          </cell>
          <cell r="M2343">
            <v>84552.45</v>
          </cell>
          <cell r="N2343">
            <v>84552.45</v>
          </cell>
          <cell r="O2343">
            <v>0</v>
          </cell>
          <cell r="P2343">
            <v>0</v>
          </cell>
          <cell r="Q2343">
            <v>0</v>
          </cell>
        </row>
        <row r="2344">
          <cell r="B2344">
            <v>10101014607</v>
          </cell>
          <cell r="C2344" t="str">
            <v>أنظمة</v>
          </cell>
          <cell r="D2344" t="str">
            <v>المركز المالي</v>
          </cell>
          <cell r="E2344" t="str">
            <v>أصول متداولة</v>
          </cell>
          <cell r="F2344" t="str">
            <v>الذمم المدينة التجارية (بالصافي)</v>
          </cell>
          <cell r="G2344" t="str">
            <v>العملاء</v>
          </cell>
          <cell r="H2344">
            <v>0</v>
          </cell>
          <cell r="I2344" t="str">
            <v>أصول متداولة</v>
          </cell>
          <cell r="J2344" t="str">
            <v>جاري عملاء_ شركة العراب _كا2 B2_موقع 20M _10077</v>
          </cell>
          <cell r="K2344">
            <v>0</v>
          </cell>
          <cell r="L2344">
            <v>0</v>
          </cell>
          <cell r="M2344">
            <v>0</v>
          </cell>
          <cell r="N2344">
            <v>0</v>
          </cell>
          <cell r="O2344">
            <v>0</v>
          </cell>
          <cell r="P2344">
            <v>0</v>
          </cell>
          <cell r="Q2344">
            <v>0</v>
          </cell>
        </row>
        <row r="2345">
          <cell r="B2345">
            <v>10101014608</v>
          </cell>
          <cell r="C2345" t="str">
            <v>أنظمة</v>
          </cell>
          <cell r="D2345" t="str">
            <v>المركز المالي</v>
          </cell>
          <cell r="E2345" t="str">
            <v>أصول متداولة</v>
          </cell>
          <cell r="F2345" t="str">
            <v>الذمم المدينة التجارية (بالصافي)</v>
          </cell>
          <cell r="G2345" t="str">
            <v>العملاء</v>
          </cell>
          <cell r="H2345">
            <v>0</v>
          </cell>
          <cell r="I2345" t="str">
            <v>أصول متداولة</v>
          </cell>
          <cell r="J2345" t="str">
            <v>جاري عملاء_ شركة العراب _كا2 B2_موقع22_10077</v>
          </cell>
          <cell r="K2345">
            <v>169528.15</v>
          </cell>
          <cell r="L2345">
            <v>0</v>
          </cell>
          <cell r="M2345">
            <v>492992.05</v>
          </cell>
          <cell r="N2345">
            <v>473279.08</v>
          </cell>
          <cell r="O2345">
            <v>189241.11999999994</v>
          </cell>
          <cell r="P2345">
            <v>0</v>
          </cell>
          <cell r="Q2345">
            <v>189241.11999999994</v>
          </cell>
        </row>
        <row r="2346">
          <cell r="B2346">
            <v>10101014609</v>
          </cell>
          <cell r="C2346" t="str">
            <v>أنظمة</v>
          </cell>
          <cell r="D2346" t="str">
            <v>المركز المالي</v>
          </cell>
          <cell r="E2346" t="str">
            <v>أصول متداولة</v>
          </cell>
          <cell r="F2346" t="str">
            <v>الذمم المدينة التجارية (بالصافي)</v>
          </cell>
          <cell r="G2346" t="str">
            <v>العملاء</v>
          </cell>
          <cell r="H2346">
            <v>0</v>
          </cell>
          <cell r="I2346" t="str">
            <v>أصول متداولة</v>
          </cell>
          <cell r="J2346" t="str">
            <v>جاري عملاء_ شركة العراب كاب 4 _رينج  مواقع118_10011</v>
          </cell>
          <cell r="K2346">
            <v>0</v>
          </cell>
          <cell r="L2346">
            <v>0</v>
          </cell>
          <cell r="M2346">
            <v>0</v>
          </cell>
          <cell r="N2346">
            <v>0</v>
          </cell>
          <cell r="O2346">
            <v>0</v>
          </cell>
          <cell r="P2346">
            <v>0</v>
          </cell>
          <cell r="Q2346">
            <v>0</v>
          </cell>
        </row>
        <row r="2347">
          <cell r="B2347">
            <v>10101014610</v>
          </cell>
          <cell r="C2347" t="str">
            <v>أنظمة</v>
          </cell>
          <cell r="D2347" t="str">
            <v>المركز المالي</v>
          </cell>
          <cell r="E2347" t="str">
            <v>أصول متداولة</v>
          </cell>
          <cell r="F2347" t="str">
            <v>الذمم المدينة التجارية (بالصافي)</v>
          </cell>
          <cell r="G2347" t="str">
            <v>العملاء</v>
          </cell>
          <cell r="H2347">
            <v>0</v>
          </cell>
          <cell r="I2347" t="str">
            <v>أصول متداولة</v>
          </cell>
          <cell r="J2347" t="str">
            <v>جاري عملاء_ شركة العراب كاب 4 _رينج  مواقع119_10011</v>
          </cell>
          <cell r="K2347">
            <v>0</v>
          </cell>
          <cell r="L2347">
            <v>0</v>
          </cell>
          <cell r="M2347">
            <v>0</v>
          </cell>
          <cell r="N2347">
            <v>0</v>
          </cell>
          <cell r="O2347">
            <v>0</v>
          </cell>
          <cell r="P2347">
            <v>0</v>
          </cell>
          <cell r="Q2347">
            <v>0</v>
          </cell>
        </row>
        <row r="2348">
          <cell r="B2348">
            <v>10101014611</v>
          </cell>
          <cell r="C2348" t="str">
            <v>أنظمة</v>
          </cell>
          <cell r="D2348" t="str">
            <v>المركز المالي</v>
          </cell>
          <cell r="E2348" t="str">
            <v>أصول متداولة</v>
          </cell>
          <cell r="F2348" t="str">
            <v>الذمم المدينة التجارية (بالصافي)</v>
          </cell>
          <cell r="G2348" t="str">
            <v>العملاء</v>
          </cell>
          <cell r="H2348">
            <v>0</v>
          </cell>
          <cell r="I2348" t="str">
            <v>أصول متداولة</v>
          </cell>
          <cell r="J2348" t="str">
            <v>جاري عملاء_  العراب كاب 4 _  ضد الرصاص مواقع117_10138</v>
          </cell>
          <cell r="K2348">
            <v>0</v>
          </cell>
          <cell r="L2348">
            <v>0</v>
          </cell>
          <cell r="M2348">
            <v>0</v>
          </cell>
          <cell r="N2348">
            <v>0</v>
          </cell>
          <cell r="O2348">
            <v>0</v>
          </cell>
          <cell r="P2348">
            <v>0</v>
          </cell>
          <cell r="Q2348">
            <v>0</v>
          </cell>
        </row>
        <row r="2349">
          <cell r="B2349">
            <v>10101014612</v>
          </cell>
          <cell r="C2349" t="str">
            <v>أنظمة</v>
          </cell>
          <cell r="D2349" t="str">
            <v>المركز المالي</v>
          </cell>
          <cell r="E2349" t="str">
            <v>أصول متداولة</v>
          </cell>
          <cell r="F2349" t="str">
            <v>الذمم المدينة التجارية (بالصافي)</v>
          </cell>
          <cell r="G2349" t="str">
            <v>العملاء</v>
          </cell>
          <cell r="H2349">
            <v>0</v>
          </cell>
          <cell r="I2349" t="str">
            <v>أصول متداولة</v>
          </cell>
          <cell r="J2349" t="str">
            <v>جاري عملاء_  العراب كاب 4 _  ضد الرصاص مواقع118_10138</v>
          </cell>
          <cell r="K2349">
            <v>0</v>
          </cell>
          <cell r="L2349">
            <v>0</v>
          </cell>
          <cell r="M2349">
            <v>161821.78</v>
          </cell>
          <cell r="N2349">
            <v>161821.78</v>
          </cell>
          <cell r="O2349">
            <v>0</v>
          </cell>
          <cell r="P2349">
            <v>0</v>
          </cell>
          <cell r="Q2349">
            <v>0</v>
          </cell>
        </row>
        <row r="2350">
          <cell r="B2350">
            <v>10101014613</v>
          </cell>
          <cell r="C2350" t="str">
            <v>أنظمة</v>
          </cell>
          <cell r="D2350" t="str">
            <v>المركز المالي</v>
          </cell>
          <cell r="E2350" t="str">
            <v>أصول متداولة</v>
          </cell>
          <cell r="F2350" t="str">
            <v>الذمم المدينة التجارية (بالصافي)</v>
          </cell>
          <cell r="G2350" t="str">
            <v>العملاء</v>
          </cell>
          <cell r="H2350">
            <v>0</v>
          </cell>
          <cell r="I2350" t="str">
            <v>أصول متداولة</v>
          </cell>
          <cell r="J2350" t="str">
            <v>جاري عملاء_  العراب كاب 4 _  ضد الرصاص مواقع119_10138</v>
          </cell>
          <cell r="K2350">
            <v>178931</v>
          </cell>
          <cell r="L2350">
            <v>0</v>
          </cell>
          <cell r="M2350">
            <v>255705.21</v>
          </cell>
          <cell r="N2350">
            <v>434636.21</v>
          </cell>
          <cell r="O2350">
            <v>0</v>
          </cell>
          <cell r="P2350">
            <v>5.8207660913467407E-11</v>
          </cell>
          <cell r="Q2350">
            <v>-5.8207660913467407E-11</v>
          </cell>
        </row>
        <row r="2351">
          <cell r="B2351">
            <v>10101014614</v>
          </cell>
          <cell r="C2351" t="str">
            <v>أنظمة</v>
          </cell>
          <cell r="D2351" t="str">
            <v>المركز المالي</v>
          </cell>
          <cell r="E2351" t="str">
            <v>أصول متداولة</v>
          </cell>
          <cell r="F2351" t="str">
            <v>الذمم المدينة التجارية (بالصافي)</v>
          </cell>
          <cell r="G2351" t="str">
            <v>العملاء</v>
          </cell>
          <cell r="H2351">
            <v>0</v>
          </cell>
          <cell r="I2351" t="str">
            <v>أصول متداولة</v>
          </cell>
          <cell r="J2351" t="str">
            <v>جاري عملاء_  العراب كاب 4 _  ضد الرصاص مواقع120_10138</v>
          </cell>
          <cell r="K2351">
            <v>0</v>
          </cell>
          <cell r="L2351">
            <v>0</v>
          </cell>
          <cell r="M2351">
            <v>0</v>
          </cell>
          <cell r="N2351">
            <v>0</v>
          </cell>
          <cell r="O2351">
            <v>0</v>
          </cell>
          <cell r="P2351">
            <v>0</v>
          </cell>
          <cell r="Q2351">
            <v>0</v>
          </cell>
        </row>
        <row r="2352">
          <cell r="B2352">
            <v>10101014615</v>
          </cell>
          <cell r="C2352" t="str">
            <v>أنظمة</v>
          </cell>
          <cell r="D2352" t="str">
            <v>المركز المالي</v>
          </cell>
          <cell r="E2352" t="str">
            <v>أصول متداولة</v>
          </cell>
          <cell r="F2352" t="str">
            <v>الذمم المدينة التجارية (بالصافي)</v>
          </cell>
          <cell r="G2352" t="str">
            <v>العملاء</v>
          </cell>
          <cell r="H2352">
            <v>0</v>
          </cell>
          <cell r="I2352" t="str">
            <v>أصول متداولة</v>
          </cell>
          <cell r="J2352" t="str">
            <v>جاري عملاء_  العراب كاب 4 _  ضد الرصاص مواقع121_10138</v>
          </cell>
          <cell r="K2352">
            <v>0</v>
          </cell>
          <cell r="L2352">
            <v>0</v>
          </cell>
          <cell r="M2352">
            <v>0</v>
          </cell>
          <cell r="N2352">
            <v>0</v>
          </cell>
          <cell r="O2352">
            <v>0</v>
          </cell>
          <cell r="P2352">
            <v>0</v>
          </cell>
          <cell r="Q2352">
            <v>0</v>
          </cell>
        </row>
        <row r="2353">
          <cell r="B2353">
            <v>10101014616</v>
          </cell>
          <cell r="C2353" t="str">
            <v>أنظمة</v>
          </cell>
          <cell r="D2353" t="str">
            <v>المركز المالي</v>
          </cell>
          <cell r="E2353" t="str">
            <v>أصول متداولة</v>
          </cell>
          <cell r="F2353" t="str">
            <v>الذمم المدينة التجارية (بالصافي)</v>
          </cell>
          <cell r="G2353" t="str">
            <v>العملاء</v>
          </cell>
          <cell r="H2353">
            <v>0</v>
          </cell>
          <cell r="I2353" t="str">
            <v>أصول متداولة</v>
          </cell>
          <cell r="J2353" t="str">
            <v>جاري عملاء_  العراب كاب 4 _  ضد الرصاص مواقع122_10138</v>
          </cell>
          <cell r="K2353">
            <v>0</v>
          </cell>
          <cell r="L2353">
            <v>0</v>
          </cell>
          <cell r="M2353">
            <v>0</v>
          </cell>
          <cell r="N2353">
            <v>0</v>
          </cell>
          <cell r="O2353">
            <v>0</v>
          </cell>
          <cell r="P2353">
            <v>0</v>
          </cell>
          <cell r="Q2353">
            <v>0</v>
          </cell>
        </row>
        <row r="2354">
          <cell r="B2354">
            <v>10101014617</v>
          </cell>
          <cell r="C2354" t="str">
            <v>أنظمة</v>
          </cell>
          <cell r="D2354" t="str">
            <v>المركز المالي</v>
          </cell>
          <cell r="E2354" t="str">
            <v>أصول متداولة</v>
          </cell>
          <cell r="F2354" t="str">
            <v>الذمم المدينة التجارية (بالصافي)</v>
          </cell>
          <cell r="G2354" t="str">
            <v>العملاء</v>
          </cell>
          <cell r="H2354">
            <v>0</v>
          </cell>
          <cell r="I2354" t="str">
            <v>أصول متداولة</v>
          </cell>
          <cell r="J2354" t="str">
            <v>جاري عملاء_ شركة العراب _KAP2B Medical_10077</v>
          </cell>
          <cell r="K2354">
            <v>0</v>
          </cell>
          <cell r="L2354">
            <v>0</v>
          </cell>
          <cell r="M2354">
            <v>68092.5</v>
          </cell>
          <cell r="N2354">
            <v>68092.5</v>
          </cell>
          <cell r="O2354">
            <v>0</v>
          </cell>
          <cell r="P2354">
            <v>0</v>
          </cell>
          <cell r="Q2354">
            <v>0</v>
          </cell>
        </row>
        <row r="2355">
          <cell r="B2355">
            <v>10101014801</v>
          </cell>
          <cell r="C2355" t="str">
            <v>أنظمة</v>
          </cell>
          <cell r="D2355" t="str">
            <v>المركز المالي</v>
          </cell>
          <cell r="E2355" t="str">
            <v>أصول متداولة</v>
          </cell>
          <cell r="F2355" t="str">
            <v>الذمم المدينة التجارية (بالصافي)</v>
          </cell>
          <cell r="G2355" t="str">
            <v>العملاء</v>
          </cell>
          <cell r="H2355">
            <v>0</v>
          </cell>
          <cell r="I2355" t="str">
            <v>أصول متداولة</v>
          </cell>
          <cell r="J2355" t="str">
            <v>جاري عملاء_شركة ارميتال  - المترو 3_10080</v>
          </cell>
          <cell r="K2355">
            <v>307285.73</v>
          </cell>
          <cell r="L2355">
            <v>0</v>
          </cell>
          <cell r="M2355">
            <v>257545.22</v>
          </cell>
          <cell r="N2355">
            <v>530153.49</v>
          </cell>
          <cell r="O2355">
            <v>34677.459999999963</v>
          </cell>
          <cell r="P2355">
            <v>0</v>
          </cell>
          <cell r="Q2355">
            <v>34677.459999999963</v>
          </cell>
        </row>
        <row r="2356">
          <cell r="B2356">
            <v>10101014901</v>
          </cell>
          <cell r="C2356" t="str">
            <v>أنظمة</v>
          </cell>
          <cell r="D2356" t="str">
            <v>المركز المالي</v>
          </cell>
          <cell r="E2356" t="str">
            <v>أصول متداولة</v>
          </cell>
          <cell r="F2356" t="str">
            <v>الذمم المدينة التجارية (بالصافي)</v>
          </cell>
          <cell r="G2356" t="str">
            <v>العملاء</v>
          </cell>
          <cell r="H2356">
            <v>0</v>
          </cell>
          <cell r="I2356" t="str">
            <v>أصول متداولة</v>
          </cell>
          <cell r="J2356" t="str">
            <v>جاري عملاء_وادى مرامر الانشائية - متحف الباحه_10084</v>
          </cell>
          <cell r="K2356">
            <v>0</v>
          </cell>
          <cell r="L2356">
            <v>0</v>
          </cell>
          <cell r="M2356">
            <v>678083.37</v>
          </cell>
          <cell r="N2356">
            <v>165401.59</v>
          </cell>
          <cell r="O2356">
            <v>512681.78</v>
          </cell>
          <cell r="P2356">
            <v>0</v>
          </cell>
          <cell r="Q2356">
            <v>512681.78</v>
          </cell>
        </row>
        <row r="2357">
          <cell r="B2357">
            <v>10101014902</v>
          </cell>
          <cell r="C2357" t="str">
            <v>أنظمة</v>
          </cell>
          <cell r="D2357" t="str">
            <v>المركز المالي</v>
          </cell>
          <cell r="E2357" t="str">
            <v>أصول متداولة</v>
          </cell>
          <cell r="F2357" t="str">
            <v>الذمم المدينة التجارية (بالصافي)</v>
          </cell>
          <cell r="G2357" t="str">
            <v>العملاء</v>
          </cell>
          <cell r="H2357">
            <v>0</v>
          </cell>
          <cell r="I2357" t="str">
            <v>أصول متداولة</v>
          </cell>
          <cell r="J2357" t="str">
            <v>جاري عملاء_ مشروع افينيو الجامه _ الحكير_10095</v>
          </cell>
          <cell r="K2357">
            <v>9218.479999000001</v>
          </cell>
          <cell r="L2357">
            <v>0</v>
          </cell>
          <cell r="M2357">
            <v>0</v>
          </cell>
          <cell r="N2357">
            <v>0</v>
          </cell>
          <cell r="O2357">
            <v>9218.479999000001</v>
          </cell>
          <cell r="P2357">
            <v>0</v>
          </cell>
          <cell r="Q2357">
            <v>9218.479999000001</v>
          </cell>
        </row>
        <row r="2358">
          <cell r="B2358">
            <v>10101015401</v>
          </cell>
          <cell r="C2358" t="str">
            <v>أنظمة</v>
          </cell>
          <cell r="D2358" t="str">
            <v>المركز المالي</v>
          </cell>
          <cell r="E2358" t="str">
            <v>أصول متداولة</v>
          </cell>
          <cell r="F2358" t="str">
            <v>الذمم المدينة التجارية (بالصافي)</v>
          </cell>
          <cell r="G2358" t="str">
            <v>العملاء</v>
          </cell>
          <cell r="H2358">
            <v>0</v>
          </cell>
          <cell r="I2358" t="str">
            <v>أصول متداولة</v>
          </cell>
          <cell r="J2358" t="str">
            <v>جاري عملاء_احمد سعد الناصر_فيلا</v>
          </cell>
          <cell r="K2358">
            <v>0</v>
          </cell>
          <cell r="L2358">
            <v>0</v>
          </cell>
          <cell r="M2358">
            <v>193148.94</v>
          </cell>
          <cell r="N2358">
            <v>193148.94</v>
          </cell>
          <cell r="O2358">
            <v>0</v>
          </cell>
          <cell r="P2358">
            <v>0</v>
          </cell>
          <cell r="Q2358">
            <v>0</v>
          </cell>
        </row>
        <row r="2359">
          <cell r="B2359">
            <v>10101015501</v>
          </cell>
          <cell r="C2359" t="str">
            <v>أنظمة</v>
          </cell>
          <cell r="D2359" t="str">
            <v>المركز المالي</v>
          </cell>
          <cell r="E2359" t="str">
            <v>أصول متداولة</v>
          </cell>
          <cell r="F2359" t="str">
            <v>الذمم المدينة التجارية (بالصافي)</v>
          </cell>
          <cell r="G2359" t="str">
            <v>العملاء</v>
          </cell>
          <cell r="H2359">
            <v>0</v>
          </cell>
          <cell r="I2359" t="str">
            <v>أصول متداولة</v>
          </cell>
          <cell r="J2359" t="str">
            <v>جاري عملاء_شركة الحمزى  للمقاولات_ رعاية البنات_30001</v>
          </cell>
          <cell r="K2359">
            <v>152144.29</v>
          </cell>
          <cell r="L2359">
            <v>0</v>
          </cell>
          <cell r="M2359">
            <v>38950.5</v>
          </cell>
          <cell r="N2359">
            <v>191094.79</v>
          </cell>
          <cell r="O2359">
            <v>0</v>
          </cell>
          <cell r="P2359">
            <v>0</v>
          </cell>
          <cell r="Q2359">
            <v>0</v>
          </cell>
        </row>
        <row r="2360">
          <cell r="B2360">
            <v>10101015502</v>
          </cell>
          <cell r="C2360" t="str">
            <v>أنظمة</v>
          </cell>
          <cell r="D2360" t="str">
            <v>المركز المالي</v>
          </cell>
          <cell r="E2360" t="str">
            <v>أصول متداولة</v>
          </cell>
          <cell r="F2360" t="str">
            <v>الذمم المدينة التجارية (بالصافي)</v>
          </cell>
          <cell r="G2360" t="str">
            <v>العملاء</v>
          </cell>
          <cell r="H2360">
            <v>0</v>
          </cell>
          <cell r="I2360" t="str">
            <v>أصول متداولة</v>
          </cell>
          <cell r="J2360" t="str">
            <v>جاري عملاء_ شركة الصفوه المتحالفه0</v>
          </cell>
          <cell r="K2360">
            <v>2795</v>
          </cell>
          <cell r="L2360">
            <v>0</v>
          </cell>
          <cell r="M2360">
            <v>0</v>
          </cell>
          <cell r="N2360">
            <v>2795</v>
          </cell>
          <cell r="O2360">
            <v>0</v>
          </cell>
          <cell r="P2360">
            <v>0</v>
          </cell>
          <cell r="Q2360">
            <v>0</v>
          </cell>
        </row>
        <row r="2361">
          <cell r="B2361">
            <v>10101015503</v>
          </cell>
          <cell r="C2361" t="str">
            <v>أنظمة</v>
          </cell>
          <cell r="D2361" t="str">
            <v>المركز المالي</v>
          </cell>
          <cell r="E2361" t="str">
            <v>أصول متداولة</v>
          </cell>
          <cell r="F2361" t="str">
            <v>الذمم المدينة التجارية (بالصافي)</v>
          </cell>
          <cell r="G2361" t="str">
            <v>العملاء</v>
          </cell>
          <cell r="H2361">
            <v>0</v>
          </cell>
          <cell r="I2361" t="str">
            <v>أصول متداولة</v>
          </cell>
          <cell r="J2361" t="str">
            <v>جاري عملاء_الاساس الاكترونيه 0_30002</v>
          </cell>
          <cell r="K2361">
            <v>324.94999899999999</v>
          </cell>
          <cell r="L2361">
            <v>0</v>
          </cell>
          <cell r="M2361">
            <v>0</v>
          </cell>
          <cell r="N2361">
            <v>324.95</v>
          </cell>
          <cell r="O2361">
            <v>0</v>
          </cell>
          <cell r="P2361">
            <v>9.9999999747524271E-7</v>
          </cell>
          <cell r="Q2361">
            <v>-9.9999999747524271E-7</v>
          </cell>
        </row>
        <row r="2362">
          <cell r="B2362">
            <v>10101015601</v>
          </cell>
          <cell r="C2362" t="str">
            <v>أنظمة</v>
          </cell>
          <cell r="D2362" t="str">
            <v>المركز المالي</v>
          </cell>
          <cell r="E2362" t="str">
            <v>أصول متداولة</v>
          </cell>
          <cell r="F2362" t="str">
            <v>الذمم المدينة التجارية (بالصافي)</v>
          </cell>
          <cell r="G2362" t="str">
            <v>العملاء</v>
          </cell>
          <cell r="H2362">
            <v>0</v>
          </cell>
          <cell r="I2362" t="str">
            <v>أصول متداولة</v>
          </cell>
          <cell r="J2362" t="str">
            <v>جاري عملاء_ مؤسسة ابانمي_بلدية الارطاويه_10096</v>
          </cell>
          <cell r="K2362">
            <v>22242.299999000003</v>
          </cell>
          <cell r="L2362">
            <v>0</v>
          </cell>
          <cell r="M2362">
            <v>0</v>
          </cell>
          <cell r="N2362">
            <v>22242.3</v>
          </cell>
          <cell r="O2362">
            <v>0</v>
          </cell>
          <cell r="P2362">
            <v>9.9999670055694878E-7</v>
          </cell>
          <cell r="Q2362">
            <v>-9.9999670055694878E-7</v>
          </cell>
        </row>
        <row r="2363">
          <cell r="B2363">
            <v>10101015803</v>
          </cell>
          <cell r="C2363" t="str">
            <v>أنظمة</v>
          </cell>
          <cell r="D2363" t="str">
            <v>المركز المالي</v>
          </cell>
          <cell r="E2363" t="str">
            <v>أصول متداولة</v>
          </cell>
          <cell r="F2363" t="str">
            <v>الذمم المدينة التجارية (بالصافي)</v>
          </cell>
          <cell r="G2363" t="str">
            <v>العملاء</v>
          </cell>
          <cell r="H2363">
            <v>0</v>
          </cell>
          <cell r="I2363" t="str">
            <v>أصول متداولة</v>
          </cell>
          <cell r="J2363" t="str">
            <v>جاري عملاء_شركة بيجة السعودية المحدوده_ موقع 36_10131</v>
          </cell>
          <cell r="K2363">
            <v>6825.27</v>
          </cell>
          <cell r="L2363">
            <v>0</v>
          </cell>
          <cell r="M2363">
            <v>0</v>
          </cell>
          <cell r="N2363">
            <v>0</v>
          </cell>
          <cell r="O2363">
            <v>6825.27</v>
          </cell>
          <cell r="P2363">
            <v>0</v>
          </cell>
          <cell r="Q2363">
            <v>6825.27</v>
          </cell>
        </row>
        <row r="2364">
          <cell r="B2364">
            <v>10101015901</v>
          </cell>
          <cell r="C2364" t="str">
            <v>أنظمة</v>
          </cell>
          <cell r="D2364" t="str">
            <v>المركز المالي</v>
          </cell>
          <cell r="E2364" t="str">
            <v>أصول متداولة</v>
          </cell>
          <cell r="F2364" t="str">
            <v>الذمم المدينة التجارية (بالصافي)</v>
          </cell>
          <cell r="G2364" t="str">
            <v>العملاء</v>
          </cell>
          <cell r="H2364">
            <v>0</v>
          </cell>
          <cell r="I2364" t="str">
            <v>أصول متداولة</v>
          </cell>
          <cell r="J2364" t="str">
            <v>جاري عملاء_ العقارية السعودية  للتعمير_مجمع العقاريه_10003</v>
          </cell>
          <cell r="K2364">
            <v>81452.529999000006</v>
          </cell>
          <cell r="L2364">
            <v>0</v>
          </cell>
          <cell r="M2364">
            <v>0</v>
          </cell>
          <cell r="N2364">
            <v>81452.53</v>
          </cell>
          <cell r="O2364">
            <v>0</v>
          </cell>
          <cell r="P2364">
            <v>9.9999306257814169E-7</v>
          </cell>
          <cell r="Q2364">
            <v>-9.9999306257814169E-7</v>
          </cell>
        </row>
        <row r="2365">
          <cell r="B2365">
            <v>10101016001</v>
          </cell>
          <cell r="C2365" t="str">
            <v>أنظمة</v>
          </cell>
          <cell r="D2365" t="str">
            <v>المركز المالي</v>
          </cell>
          <cell r="E2365" t="str">
            <v>أصول متداولة</v>
          </cell>
          <cell r="F2365" t="str">
            <v>الذمم المدينة التجارية (بالصافي)</v>
          </cell>
          <cell r="G2365" t="str">
            <v>العملاء</v>
          </cell>
          <cell r="H2365">
            <v>0</v>
          </cell>
          <cell r="I2365" t="str">
            <v>أصول متداولة</v>
          </cell>
          <cell r="J2365" t="str">
            <v>جاري عملاء_ الراجحى للبناء والتعمير _كاب1 موقع 56و 151_10106</v>
          </cell>
          <cell r="K2365">
            <v>7287.4099990000004</v>
          </cell>
          <cell r="L2365">
            <v>0</v>
          </cell>
          <cell r="M2365">
            <v>0</v>
          </cell>
          <cell r="N2365">
            <v>0</v>
          </cell>
          <cell r="O2365">
            <v>7287.4099990000004</v>
          </cell>
          <cell r="P2365">
            <v>0</v>
          </cell>
          <cell r="Q2365">
            <v>7287.4099990000004</v>
          </cell>
        </row>
        <row r="2366">
          <cell r="B2366">
            <v>10101016201</v>
          </cell>
          <cell r="C2366" t="str">
            <v>أنظمة</v>
          </cell>
          <cell r="D2366" t="str">
            <v>المركز المالي</v>
          </cell>
          <cell r="E2366" t="str">
            <v>أصول متداولة</v>
          </cell>
          <cell r="F2366" t="str">
            <v>الذمم المدينة التجارية (بالصافي)</v>
          </cell>
          <cell r="G2366" t="str">
            <v>العملاء</v>
          </cell>
          <cell r="H2366">
            <v>0</v>
          </cell>
          <cell r="I2366" t="str">
            <v>أصول متداولة</v>
          </cell>
          <cell r="J2366" t="str">
            <v>جاري عملاء_  شركة الاعمال المدنية (CWG - ANM)_المترو1</v>
          </cell>
          <cell r="K2366">
            <v>7205368.1400000006</v>
          </cell>
          <cell r="L2366">
            <v>0</v>
          </cell>
          <cell r="M2366">
            <v>850620</v>
          </cell>
          <cell r="N2366">
            <v>8055988.1400000006</v>
          </cell>
          <cell r="O2366">
            <v>0</v>
          </cell>
          <cell r="P2366">
            <v>0</v>
          </cell>
          <cell r="Q2366">
            <v>0</v>
          </cell>
        </row>
        <row r="2367">
          <cell r="B2367">
            <v>10101016401</v>
          </cell>
          <cell r="C2367" t="str">
            <v>أنظمة</v>
          </cell>
          <cell r="D2367" t="str">
            <v>المركز المالي</v>
          </cell>
          <cell r="E2367" t="str">
            <v>أصول متداولة</v>
          </cell>
          <cell r="F2367" t="str">
            <v>الذمم المدينة التجارية (بالصافي)</v>
          </cell>
          <cell r="G2367" t="str">
            <v>العملاء</v>
          </cell>
          <cell r="H2367">
            <v>0</v>
          </cell>
          <cell r="I2367" t="str">
            <v>أصول متداولة</v>
          </cell>
          <cell r="J2367" t="str">
            <v>جاري عملاء_ شركة ارفاد الدولية للصناعة_ارامكو1_ 402178_10128</v>
          </cell>
          <cell r="K2367">
            <v>425120.19</v>
          </cell>
          <cell r="L2367">
            <v>0</v>
          </cell>
          <cell r="M2367">
            <v>0</v>
          </cell>
          <cell r="N2367">
            <v>356197</v>
          </cell>
          <cell r="O2367">
            <v>68923.19</v>
          </cell>
          <cell r="P2367">
            <v>0</v>
          </cell>
          <cell r="Q2367">
            <v>68923.19</v>
          </cell>
        </row>
        <row r="2368">
          <cell r="B2368">
            <v>10101016402</v>
          </cell>
          <cell r="C2368" t="str">
            <v>أنظمة</v>
          </cell>
          <cell r="D2368" t="str">
            <v>المركز المالي</v>
          </cell>
          <cell r="E2368" t="str">
            <v>أصول متداولة</v>
          </cell>
          <cell r="F2368" t="str">
            <v>الذمم المدينة التجارية (بالصافي)</v>
          </cell>
          <cell r="G2368" t="str">
            <v>العملاء</v>
          </cell>
          <cell r="H2368">
            <v>0</v>
          </cell>
          <cell r="I2368" t="str">
            <v>أصول متداولة</v>
          </cell>
          <cell r="J2368" t="str">
            <v>جاري عملاء_ شركة ارفاد الدولية للصناعة_ارامكو2_ 621380_10128</v>
          </cell>
          <cell r="K2368">
            <v>938626.82000000007</v>
          </cell>
          <cell r="L2368">
            <v>0</v>
          </cell>
          <cell r="M2368">
            <v>398164.84</v>
          </cell>
          <cell r="N2368">
            <v>950000</v>
          </cell>
          <cell r="O2368">
            <v>386791.66000000015</v>
          </cell>
          <cell r="P2368">
            <v>0</v>
          </cell>
          <cell r="Q2368">
            <v>386791.66000000015</v>
          </cell>
        </row>
        <row r="2369">
          <cell r="B2369">
            <v>10101016701</v>
          </cell>
          <cell r="C2369" t="str">
            <v>أنظمة</v>
          </cell>
          <cell r="D2369" t="str">
            <v>المركز المالي</v>
          </cell>
          <cell r="E2369" t="str">
            <v>أصول متداولة</v>
          </cell>
          <cell r="F2369" t="str">
            <v>الذمم المدينة التجارية (بالصافي)</v>
          </cell>
          <cell r="G2369" t="str">
            <v>العملاء</v>
          </cell>
          <cell r="H2369">
            <v>0</v>
          </cell>
          <cell r="I2369" t="str">
            <v>أصول متداولة</v>
          </cell>
          <cell r="J2369" t="str">
            <v>جاري عملاء_ شركة باكس _ المترو _10145</v>
          </cell>
          <cell r="K2369">
            <v>0</v>
          </cell>
          <cell r="L2369">
            <v>0</v>
          </cell>
          <cell r="M2369">
            <v>1746087.8900000001</v>
          </cell>
          <cell r="N2369">
            <v>281565.90000000002</v>
          </cell>
          <cell r="O2369">
            <v>1464521.9900000002</v>
          </cell>
          <cell r="P2369">
            <v>0</v>
          </cell>
          <cell r="Q2369">
            <v>1464521.9900000002</v>
          </cell>
        </row>
        <row r="2370">
          <cell r="B2370">
            <v>10101016801</v>
          </cell>
          <cell r="C2370" t="str">
            <v>أنظمة</v>
          </cell>
          <cell r="D2370" t="str">
            <v>المركز المالي</v>
          </cell>
          <cell r="E2370" t="str">
            <v>أصول متداولة</v>
          </cell>
          <cell r="F2370" t="str">
            <v>الذمم المدينة التجارية (بالصافي)</v>
          </cell>
          <cell r="G2370" t="str">
            <v>العملاء</v>
          </cell>
          <cell r="H2370">
            <v>0</v>
          </cell>
          <cell r="I2370" t="str">
            <v>أصول متداولة</v>
          </cell>
          <cell r="J2370" t="str">
            <v>جاري عملاء_ امداد المحدوده _ مشروع طريق خريص 10220</v>
          </cell>
          <cell r="K2370">
            <v>0</v>
          </cell>
          <cell r="L2370">
            <v>0</v>
          </cell>
          <cell r="M2370">
            <v>3007853.52</v>
          </cell>
          <cell r="N2370">
            <v>2547171</v>
          </cell>
          <cell r="O2370">
            <v>460682.52</v>
          </cell>
          <cell r="P2370">
            <v>0</v>
          </cell>
          <cell r="Q2370">
            <v>460682.52</v>
          </cell>
        </row>
        <row r="2371">
          <cell r="B2371">
            <v>10101016901</v>
          </cell>
          <cell r="C2371" t="str">
            <v>أنظمة</v>
          </cell>
          <cell r="D2371" t="str">
            <v>المركز المالي</v>
          </cell>
          <cell r="E2371" t="str">
            <v>أصول متداولة</v>
          </cell>
          <cell r="F2371" t="str">
            <v>الذمم المدينة التجارية (بالصافي)</v>
          </cell>
          <cell r="G2371" t="str">
            <v>العملاء</v>
          </cell>
          <cell r="H2371">
            <v>0</v>
          </cell>
          <cell r="I2371" t="str">
            <v>أصول متداولة</v>
          </cell>
          <cell r="J2371" t="str">
            <v>جاري عملاء _ ادارة و تطوير مركز الملك عبدالله_KAFD310</v>
          </cell>
          <cell r="K2371">
            <v>0</v>
          </cell>
          <cell r="L2371">
            <v>0</v>
          </cell>
          <cell r="M2371">
            <v>45390263.109999999</v>
          </cell>
          <cell r="N2371">
            <v>40553969.789999999</v>
          </cell>
          <cell r="O2371">
            <v>4836293.32</v>
          </cell>
          <cell r="P2371">
            <v>0</v>
          </cell>
          <cell r="Q2371">
            <v>4836293.32</v>
          </cell>
        </row>
        <row r="2372">
          <cell r="B2372">
            <v>10101017001</v>
          </cell>
          <cell r="C2372" t="str">
            <v>أنظمة</v>
          </cell>
          <cell r="D2372" t="str">
            <v>المركز المالي</v>
          </cell>
          <cell r="E2372" t="str">
            <v>أصول متداولة</v>
          </cell>
          <cell r="F2372" t="str">
            <v>الذمم المدينة التجارية (بالصافي)</v>
          </cell>
          <cell r="G2372" t="str">
            <v>العملاء</v>
          </cell>
          <cell r="H2372">
            <v>0</v>
          </cell>
          <cell r="I2372" t="str">
            <v>أصول متداولة</v>
          </cell>
          <cell r="J2372" t="str">
            <v>جاري عملاء_ شركة وادي البناء_مشروع هيلتون جاردن ان</v>
          </cell>
          <cell r="K2372">
            <v>0</v>
          </cell>
          <cell r="L2372">
            <v>0</v>
          </cell>
          <cell r="M2372">
            <v>214143.65</v>
          </cell>
          <cell r="N2372">
            <v>114721.16</v>
          </cell>
          <cell r="O2372">
            <v>99422.489999999991</v>
          </cell>
          <cell r="P2372">
            <v>0</v>
          </cell>
          <cell r="Q2372">
            <v>99422.489999999991</v>
          </cell>
        </row>
        <row r="2373">
          <cell r="B2373">
            <v>10101017101</v>
          </cell>
          <cell r="C2373" t="str">
            <v>أنظمة</v>
          </cell>
          <cell r="D2373" t="str">
            <v>المركز المالي</v>
          </cell>
          <cell r="E2373" t="str">
            <v>أصول متداولة</v>
          </cell>
          <cell r="F2373" t="str">
            <v>الذمم المدينة التجارية (بالصافي)</v>
          </cell>
          <cell r="G2373" t="str">
            <v>العملاء</v>
          </cell>
          <cell r="H2373">
            <v>0</v>
          </cell>
          <cell r="I2373" t="str">
            <v>أصول متداولة</v>
          </cell>
          <cell r="J2373" t="str">
            <v>جاري عملاء _ شركة مورجانتي _مشروع المركز الرئيسي</v>
          </cell>
          <cell r="K2373">
            <v>11220</v>
          </cell>
          <cell r="L2373">
            <v>0</v>
          </cell>
          <cell r="M2373">
            <v>0</v>
          </cell>
          <cell r="N2373">
            <v>0</v>
          </cell>
          <cell r="O2373">
            <v>11220</v>
          </cell>
          <cell r="P2373">
            <v>0</v>
          </cell>
          <cell r="Q2373">
            <v>11220</v>
          </cell>
        </row>
        <row r="2374">
          <cell r="B2374">
            <v>10101017501</v>
          </cell>
          <cell r="C2374" t="str">
            <v>أنظمة</v>
          </cell>
          <cell r="D2374" t="str">
            <v>المركز المالي</v>
          </cell>
          <cell r="E2374" t="str">
            <v>أصول متداولة</v>
          </cell>
          <cell r="F2374" t="str">
            <v>الذمم المدينة التجارية (بالصافي)</v>
          </cell>
          <cell r="G2374" t="str">
            <v>العملاء</v>
          </cell>
          <cell r="H2374">
            <v>0</v>
          </cell>
          <cell r="I2374" t="str">
            <v>أصول متداولة</v>
          </cell>
          <cell r="J2374" t="str">
            <v>جاري عملاء_ شركة ايجك بيت خبرهندسي</v>
          </cell>
          <cell r="K2374">
            <v>0</v>
          </cell>
          <cell r="L2374">
            <v>0</v>
          </cell>
          <cell r="M2374">
            <v>21850</v>
          </cell>
          <cell r="N2374">
            <v>21850</v>
          </cell>
          <cell r="O2374">
            <v>0</v>
          </cell>
          <cell r="P2374">
            <v>0</v>
          </cell>
          <cell r="Q2374">
            <v>0</v>
          </cell>
        </row>
        <row r="2375">
          <cell r="B2375">
            <v>10101017601</v>
          </cell>
          <cell r="C2375" t="str">
            <v>أنظمة</v>
          </cell>
          <cell r="D2375" t="str">
            <v>المركز المالي</v>
          </cell>
          <cell r="E2375" t="str">
            <v>أصول متداولة</v>
          </cell>
          <cell r="F2375" t="str">
            <v>الذمم المدينة التجارية (بالصافي)</v>
          </cell>
          <cell r="G2375" t="str">
            <v>العملاء</v>
          </cell>
          <cell r="H2375">
            <v>0</v>
          </cell>
          <cell r="I2375" t="str">
            <v>أصول متداولة</v>
          </cell>
          <cell r="J2375" t="str">
            <v>جاري عملاء _ شركة فريسينية السعودية العربية  _مشروع قصر العدل_10169</v>
          </cell>
          <cell r="K2375">
            <v>78313.81</v>
          </cell>
          <cell r="L2375">
            <v>0</v>
          </cell>
          <cell r="M2375">
            <v>630000</v>
          </cell>
          <cell r="N2375">
            <v>35717.870000000003</v>
          </cell>
          <cell r="O2375">
            <v>672595.94000000006</v>
          </cell>
          <cell r="P2375">
            <v>0</v>
          </cell>
          <cell r="Q2375">
            <v>672595.94000000006</v>
          </cell>
        </row>
        <row r="2376">
          <cell r="B2376">
            <v>10101017602</v>
          </cell>
          <cell r="C2376" t="str">
            <v>أنظمة</v>
          </cell>
          <cell r="D2376" t="str">
            <v>المركز المالي</v>
          </cell>
          <cell r="E2376" t="str">
            <v>أصول متداولة</v>
          </cell>
          <cell r="F2376" t="str">
            <v>الذمم المدينة التجارية (بالصافي)</v>
          </cell>
          <cell r="G2376" t="str">
            <v>العملاء</v>
          </cell>
          <cell r="H2376">
            <v>0</v>
          </cell>
          <cell r="I2376" t="str">
            <v>أصول متداولة</v>
          </cell>
          <cell r="J2376" t="str">
            <v>جاري عملاء _ شركة فريسينية السعودية العربية  _مشروعRUH- METRO PARK</v>
          </cell>
          <cell r="K2376">
            <v>79834.91</v>
          </cell>
          <cell r="L2376">
            <v>0</v>
          </cell>
          <cell r="M2376">
            <v>29500</v>
          </cell>
          <cell r="N2376">
            <v>0</v>
          </cell>
          <cell r="O2376">
            <v>109334.91</v>
          </cell>
          <cell r="P2376">
            <v>0</v>
          </cell>
          <cell r="Q2376">
            <v>109334.91</v>
          </cell>
        </row>
        <row r="2377">
          <cell r="B2377">
            <v>10101017701</v>
          </cell>
          <cell r="C2377" t="str">
            <v>أنظمة</v>
          </cell>
          <cell r="D2377" t="str">
            <v>المركز المالي</v>
          </cell>
          <cell r="E2377" t="str">
            <v>أصول متداولة</v>
          </cell>
          <cell r="F2377" t="str">
            <v>الذمم المدينة التجارية (بالصافي)</v>
          </cell>
          <cell r="G2377" t="str">
            <v>العملاء</v>
          </cell>
          <cell r="H2377">
            <v>0</v>
          </cell>
          <cell r="I2377" t="str">
            <v>أصول متداولة</v>
          </cell>
          <cell r="J2377" t="str">
            <v>شركة التصميم والتنفيذ /جامعة الغد</v>
          </cell>
          <cell r="K2377">
            <v>0</v>
          </cell>
          <cell r="L2377">
            <v>0</v>
          </cell>
          <cell r="M2377">
            <v>267433.65000000002</v>
          </cell>
          <cell r="N2377">
            <v>0</v>
          </cell>
          <cell r="O2377">
            <v>267433.65000000002</v>
          </cell>
          <cell r="P2377">
            <v>0</v>
          </cell>
          <cell r="Q2377">
            <v>267433.65000000002</v>
          </cell>
        </row>
        <row r="2378">
          <cell r="B2378">
            <v>10101017801</v>
          </cell>
          <cell r="C2378" t="str">
            <v>أنظمة</v>
          </cell>
          <cell r="D2378" t="str">
            <v>المركز المالي</v>
          </cell>
          <cell r="E2378" t="str">
            <v>أصول متداولة</v>
          </cell>
          <cell r="F2378" t="str">
            <v>الذمم المدينة التجارية (بالصافي)</v>
          </cell>
          <cell r="G2378" t="str">
            <v>العملاء</v>
          </cell>
          <cell r="H2378">
            <v>0</v>
          </cell>
          <cell r="I2378" t="str">
            <v>أصول متداولة</v>
          </cell>
          <cell r="J2378" t="str">
            <v>جاري عملاء_شركة مواطن هيئة الاتصالات _10175</v>
          </cell>
          <cell r="K2378">
            <v>378224.69</v>
          </cell>
          <cell r="L2378">
            <v>0</v>
          </cell>
          <cell r="M2378">
            <v>762426.65</v>
          </cell>
          <cell r="N2378">
            <v>1000000</v>
          </cell>
          <cell r="O2378">
            <v>140651.34000000008</v>
          </cell>
          <cell r="P2378">
            <v>0</v>
          </cell>
          <cell r="Q2378">
            <v>140651.34000000008</v>
          </cell>
        </row>
        <row r="2379">
          <cell r="B2379">
            <v>10101017802</v>
          </cell>
          <cell r="C2379" t="str">
            <v>أنظمة</v>
          </cell>
          <cell r="D2379" t="str">
            <v>المركز المالي</v>
          </cell>
          <cell r="E2379" t="str">
            <v>أصول متداولة</v>
          </cell>
          <cell r="F2379" t="str">
            <v>الذمم المدينة التجارية (بالصافي)</v>
          </cell>
          <cell r="G2379" t="str">
            <v>العملاء</v>
          </cell>
          <cell r="H2379">
            <v>0</v>
          </cell>
          <cell r="I2379" t="str">
            <v>أصول متداولة</v>
          </cell>
          <cell r="J2379" t="str">
            <v>جاري عملاء_شركة مواطن الدولية _صالة متعددة الاستعمالات_10184</v>
          </cell>
          <cell r="K2379">
            <v>294836.91000000003</v>
          </cell>
          <cell r="L2379">
            <v>0</v>
          </cell>
          <cell r="M2379">
            <v>165640.65</v>
          </cell>
          <cell r="N2379">
            <v>460000</v>
          </cell>
          <cell r="O2379">
            <v>477.56000000005588</v>
          </cell>
          <cell r="P2379">
            <v>0</v>
          </cell>
          <cell r="Q2379">
            <v>477.56000000005588</v>
          </cell>
        </row>
        <row r="2380">
          <cell r="B2380">
            <v>10101017803</v>
          </cell>
          <cell r="C2380" t="str">
            <v>أنظمة</v>
          </cell>
          <cell r="D2380" t="str">
            <v>المركز المالي</v>
          </cell>
          <cell r="E2380" t="str">
            <v>أصول متداولة</v>
          </cell>
          <cell r="F2380" t="str">
            <v>الذمم المدينة التجارية (بالصافي)</v>
          </cell>
          <cell r="G2380" t="str">
            <v>العملاء</v>
          </cell>
          <cell r="H2380">
            <v>0</v>
          </cell>
          <cell r="I2380" t="str">
            <v>أصول متداولة</v>
          </cell>
          <cell r="J2380" t="str">
            <v>جاري عملاء_شركة مواطن الدولية _محطات الطيف الترددى ابها الدمام تبوك</v>
          </cell>
          <cell r="K2380">
            <v>0</v>
          </cell>
          <cell r="L2380">
            <v>0</v>
          </cell>
          <cell r="M2380">
            <v>273645.32</v>
          </cell>
          <cell r="N2380">
            <v>0</v>
          </cell>
          <cell r="O2380">
            <v>273645.32</v>
          </cell>
          <cell r="P2380">
            <v>0</v>
          </cell>
          <cell r="Q2380">
            <v>273645.32</v>
          </cell>
        </row>
        <row r="2381">
          <cell r="B2381">
            <v>10101017901</v>
          </cell>
          <cell r="C2381" t="str">
            <v>أنظمة</v>
          </cell>
          <cell r="D2381" t="str">
            <v>المركز المالي</v>
          </cell>
          <cell r="E2381" t="str">
            <v>أصول متداولة</v>
          </cell>
          <cell r="F2381" t="str">
            <v>الذمم المدينة التجارية (بالصافي)</v>
          </cell>
          <cell r="G2381" t="str">
            <v>العملاء</v>
          </cell>
          <cell r="H2381">
            <v>0</v>
          </cell>
          <cell r="I2381" t="str">
            <v>أصول متداولة</v>
          </cell>
          <cell r="J2381" t="str">
            <v>لشركة السعودية الامريكية للزجاج - سما</v>
          </cell>
          <cell r="K2381">
            <v>0</v>
          </cell>
          <cell r="L2381">
            <v>0</v>
          </cell>
          <cell r="M2381">
            <v>0</v>
          </cell>
          <cell r="N2381">
            <v>0</v>
          </cell>
          <cell r="O2381">
            <v>0</v>
          </cell>
          <cell r="P2381">
            <v>0</v>
          </cell>
          <cell r="Q2381">
            <v>0</v>
          </cell>
        </row>
        <row r="2382">
          <cell r="B2382">
            <v>10101017902</v>
          </cell>
          <cell r="C2382" t="str">
            <v>أنظمة</v>
          </cell>
          <cell r="D2382" t="str">
            <v>المركز المالي</v>
          </cell>
          <cell r="E2382" t="str">
            <v>أصول متداولة</v>
          </cell>
          <cell r="F2382" t="str">
            <v>الذمم المدينة التجارية (بالصافي)</v>
          </cell>
          <cell r="G2382" t="str">
            <v>العملاء</v>
          </cell>
          <cell r="H2382">
            <v>0</v>
          </cell>
          <cell r="I2382" t="str">
            <v>أصول متداولة</v>
          </cell>
          <cell r="J2382" t="str">
            <v>لشركة السعودية الامريكية للزجاج - قلعة الضيوف</v>
          </cell>
          <cell r="K2382">
            <v>77280</v>
          </cell>
          <cell r="L2382">
            <v>0</v>
          </cell>
          <cell r="M2382">
            <v>19320</v>
          </cell>
          <cell r="N2382">
            <v>96600</v>
          </cell>
          <cell r="O2382">
            <v>0</v>
          </cell>
          <cell r="P2382">
            <v>0</v>
          </cell>
          <cell r="Q2382">
            <v>0</v>
          </cell>
        </row>
        <row r="2383">
          <cell r="B2383">
            <v>10101018001</v>
          </cell>
          <cell r="C2383" t="str">
            <v>أنظمة</v>
          </cell>
          <cell r="D2383" t="str">
            <v>المركز المالي</v>
          </cell>
          <cell r="E2383" t="str">
            <v>أصول متداولة</v>
          </cell>
          <cell r="F2383" t="str">
            <v>الذمم المدينة التجارية (بالصافي)</v>
          </cell>
          <cell r="G2383" t="str">
            <v>العملاء</v>
          </cell>
          <cell r="H2383">
            <v>0</v>
          </cell>
          <cell r="I2383" t="str">
            <v>أصول متداولة</v>
          </cell>
          <cell r="J2383" t="str">
            <v>جاري عملاء_ شركة الخنيني Package_7_ ارامكو</v>
          </cell>
          <cell r="K2383">
            <v>562502.01</v>
          </cell>
          <cell r="L2383">
            <v>0</v>
          </cell>
          <cell r="M2383">
            <v>6169221.6299999999</v>
          </cell>
          <cell r="N2383">
            <v>5252129.17</v>
          </cell>
          <cell r="O2383">
            <v>1479594.4699999997</v>
          </cell>
          <cell r="P2383">
            <v>0</v>
          </cell>
          <cell r="Q2383">
            <v>1479594.4699999997</v>
          </cell>
        </row>
        <row r="2384">
          <cell r="B2384">
            <v>10101018002</v>
          </cell>
          <cell r="C2384" t="str">
            <v>أنظمة</v>
          </cell>
          <cell r="D2384" t="str">
            <v>المركز المالي</v>
          </cell>
          <cell r="E2384" t="str">
            <v>أصول متداولة</v>
          </cell>
          <cell r="F2384" t="str">
            <v>الذمم المدينة التجارية (بالصافي)</v>
          </cell>
          <cell r="G2384" t="str">
            <v>العملاء</v>
          </cell>
          <cell r="H2384">
            <v>0</v>
          </cell>
          <cell r="I2384" t="str">
            <v>أصول متداولة</v>
          </cell>
          <cell r="J2384" t="str">
            <v>جاري عملاء_ شركة الخنيني Package_8_ ارامكو</v>
          </cell>
          <cell r="K2384">
            <v>542799.93000000005</v>
          </cell>
          <cell r="L2384">
            <v>0</v>
          </cell>
          <cell r="M2384">
            <v>1820459.42</v>
          </cell>
          <cell r="N2384">
            <v>2363259.35</v>
          </cell>
          <cell r="O2384">
            <v>0</v>
          </cell>
          <cell r="P2384">
            <v>0</v>
          </cell>
          <cell r="Q2384">
            <v>0</v>
          </cell>
        </row>
        <row r="2385">
          <cell r="B2385">
            <v>10101018003</v>
          </cell>
          <cell r="C2385" t="str">
            <v>أنظمة</v>
          </cell>
          <cell r="D2385" t="str">
            <v>المركز المالي</v>
          </cell>
          <cell r="E2385" t="str">
            <v>أصول متداولة</v>
          </cell>
          <cell r="F2385" t="str">
            <v>الذمم المدينة التجارية (بالصافي)</v>
          </cell>
          <cell r="G2385" t="str">
            <v>العملاء</v>
          </cell>
          <cell r="H2385">
            <v>0</v>
          </cell>
          <cell r="I2385" t="str">
            <v>أصول متداولة</v>
          </cell>
          <cell r="J2385" t="str">
            <v>جاري عملاء_ شركة الخنيني Package_9_ ارامكو</v>
          </cell>
          <cell r="K2385">
            <v>0</v>
          </cell>
          <cell r="L2385">
            <v>0</v>
          </cell>
          <cell r="M2385">
            <v>1198208.02</v>
          </cell>
          <cell r="N2385">
            <v>1198208.02</v>
          </cell>
          <cell r="O2385">
            <v>0</v>
          </cell>
          <cell r="P2385">
            <v>0</v>
          </cell>
          <cell r="Q2385">
            <v>0</v>
          </cell>
        </row>
        <row r="2386">
          <cell r="B2386">
            <v>10101018101</v>
          </cell>
          <cell r="C2386" t="str">
            <v>أنظمة</v>
          </cell>
          <cell r="D2386" t="str">
            <v>المركز المالي</v>
          </cell>
          <cell r="E2386" t="str">
            <v>أصول متداولة</v>
          </cell>
          <cell r="F2386" t="str">
            <v>الذمم المدينة التجارية (بالصافي)</v>
          </cell>
          <cell r="G2386" t="str">
            <v>العملاء</v>
          </cell>
          <cell r="H2386">
            <v>0</v>
          </cell>
          <cell r="I2386" t="str">
            <v>أصول متداولة</v>
          </cell>
          <cell r="J2386" t="str">
            <v>جاري عملاء_ شركة التعفف _NCB_10163</v>
          </cell>
          <cell r="K2386">
            <v>77579.400000000009</v>
          </cell>
          <cell r="L2386">
            <v>0</v>
          </cell>
          <cell r="M2386">
            <v>2112382.14</v>
          </cell>
          <cell r="N2386">
            <v>1674521</v>
          </cell>
          <cell r="O2386">
            <v>515440.54000000004</v>
          </cell>
          <cell r="P2386">
            <v>0</v>
          </cell>
          <cell r="Q2386">
            <v>515440.54000000004</v>
          </cell>
        </row>
        <row r="2387">
          <cell r="B2387">
            <v>10101018102</v>
          </cell>
          <cell r="C2387" t="str">
            <v>أنظمة</v>
          </cell>
          <cell r="D2387" t="str">
            <v>المركز المالي</v>
          </cell>
          <cell r="E2387" t="str">
            <v>أصول متداولة</v>
          </cell>
          <cell r="F2387" t="str">
            <v>الذمم المدينة التجارية (بالصافي)</v>
          </cell>
          <cell r="G2387" t="str">
            <v>العملاء</v>
          </cell>
          <cell r="H2387">
            <v>0</v>
          </cell>
          <cell r="I2387" t="str">
            <v>أصول متداولة</v>
          </cell>
          <cell r="J2387" t="str">
            <v>جاري عملاء_ شركة التعفف _مستشفي المرجان_10203</v>
          </cell>
          <cell r="K2387">
            <v>0</v>
          </cell>
          <cell r="L2387">
            <v>0</v>
          </cell>
          <cell r="M2387">
            <v>2259381.16</v>
          </cell>
          <cell r="N2387">
            <v>0</v>
          </cell>
          <cell r="O2387">
            <v>2259381.16</v>
          </cell>
          <cell r="P2387">
            <v>0</v>
          </cell>
          <cell r="Q2387">
            <v>2259381.16</v>
          </cell>
        </row>
        <row r="2388">
          <cell r="B2388">
            <v>10101018201</v>
          </cell>
          <cell r="C2388" t="str">
            <v>أنظمة</v>
          </cell>
          <cell r="D2388" t="str">
            <v>المركز المالي</v>
          </cell>
          <cell r="E2388" t="str">
            <v>أصول متداولة</v>
          </cell>
          <cell r="F2388" t="str">
            <v>الذمم المدينة التجارية (بالصافي)</v>
          </cell>
          <cell r="G2388" t="str">
            <v>العملاء</v>
          </cell>
          <cell r="H2388">
            <v>0</v>
          </cell>
          <cell r="I2388" t="str">
            <v>أصول متداولة</v>
          </cell>
          <cell r="J2388" t="str">
            <v>جاري عملاء_ سفاري المحدوده_10178</v>
          </cell>
          <cell r="K2388">
            <v>78882.05</v>
          </cell>
          <cell r="L2388">
            <v>0</v>
          </cell>
          <cell r="M2388">
            <v>133830.81</v>
          </cell>
          <cell r="N2388">
            <v>212712.86000000002</v>
          </cell>
          <cell r="O2388">
            <v>0</v>
          </cell>
          <cell r="P2388">
            <v>2.9103830456733704E-11</v>
          </cell>
          <cell r="Q2388">
            <v>-2.9103830456733704E-11</v>
          </cell>
        </row>
        <row r="2389">
          <cell r="B2389">
            <v>10101018301</v>
          </cell>
          <cell r="C2389" t="str">
            <v>أنظمة</v>
          </cell>
          <cell r="D2389" t="str">
            <v>المركز المالي</v>
          </cell>
          <cell r="E2389" t="str">
            <v>أصول متداولة</v>
          </cell>
          <cell r="F2389" t="str">
            <v>الذمم المدينة التجارية (بالصافي)</v>
          </cell>
          <cell r="G2389" t="str">
            <v>العملاء</v>
          </cell>
          <cell r="H2389">
            <v>0</v>
          </cell>
          <cell r="I2389" t="str">
            <v>أصول متداولة</v>
          </cell>
          <cell r="J2389" t="str">
            <v>جاري عملاء_ شركة يوسف مرون للمقاولات-ايكيا</v>
          </cell>
          <cell r="K2389">
            <v>256577.93</v>
          </cell>
          <cell r="L2389">
            <v>0</v>
          </cell>
          <cell r="M2389">
            <v>0</v>
          </cell>
          <cell r="N2389">
            <v>253627</v>
          </cell>
          <cell r="O2389">
            <v>2950.929999999993</v>
          </cell>
          <cell r="P2389">
            <v>0</v>
          </cell>
          <cell r="Q2389">
            <v>2950.929999999993</v>
          </cell>
        </row>
        <row r="2390">
          <cell r="B2390">
            <v>10101018401</v>
          </cell>
          <cell r="C2390" t="str">
            <v>أنظمة</v>
          </cell>
          <cell r="D2390" t="str">
            <v>المركز المالي</v>
          </cell>
          <cell r="E2390" t="str">
            <v>أصول متداولة</v>
          </cell>
          <cell r="F2390" t="str">
            <v>الذمم المدينة التجارية (بالصافي)</v>
          </cell>
          <cell r="G2390" t="str">
            <v>العملاء</v>
          </cell>
          <cell r="H2390">
            <v>0</v>
          </cell>
          <cell r="I2390" t="str">
            <v>أصول متداولة</v>
          </cell>
          <cell r="J2390" t="str">
            <v>جاري عملاء_شركة غنيم الدولية لاعمال المقاولات المحدود _مشروع دارى قريش</v>
          </cell>
          <cell r="K2390">
            <v>571359.52</v>
          </cell>
          <cell r="L2390">
            <v>0</v>
          </cell>
          <cell r="M2390">
            <v>1637062.9100000001</v>
          </cell>
          <cell r="N2390">
            <v>2203221.2000000002</v>
          </cell>
          <cell r="O2390">
            <v>5201.2299999999814</v>
          </cell>
          <cell r="P2390">
            <v>0</v>
          </cell>
          <cell r="Q2390">
            <v>5201.2299999999814</v>
          </cell>
        </row>
        <row r="2391">
          <cell r="B2391">
            <v>10101018402</v>
          </cell>
          <cell r="C2391" t="str">
            <v>أنظمة</v>
          </cell>
          <cell r="D2391" t="str">
            <v>المركز المالي</v>
          </cell>
          <cell r="E2391" t="str">
            <v>أصول متداولة</v>
          </cell>
          <cell r="F2391" t="str">
            <v>الذمم المدينة التجارية (بالصافي)</v>
          </cell>
          <cell r="G2391" t="str">
            <v>العملاء</v>
          </cell>
          <cell r="H2391">
            <v>0</v>
          </cell>
          <cell r="I2391" t="str">
            <v>أصول متداولة</v>
          </cell>
          <cell r="J2391" t="str">
            <v>جاري عملاء_عمر علي رضا _مشروع دارى قريش</v>
          </cell>
          <cell r="K2391">
            <v>0</v>
          </cell>
          <cell r="L2391">
            <v>0</v>
          </cell>
          <cell r="M2391">
            <v>5980</v>
          </cell>
          <cell r="N2391">
            <v>5980</v>
          </cell>
          <cell r="O2391">
            <v>0</v>
          </cell>
          <cell r="P2391">
            <v>0</v>
          </cell>
          <cell r="Q2391">
            <v>0</v>
          </cell>
        </row>
        <row r="2392">
          <cell r="B2392">
            <v>10101018501</v>
          </cell>
          <cell r="C2392" t="str">
            <v>أنظمة</v>
          </cell>
          <cell r="D2392" t="str">
            <v>المركز المالي</v>
          </cell>
          <cell r="E2392" t="str">
            <v>أصول متداولة</v>
          </cell>
          <cell r="F2392" t="str">
            <v>الذمم المدينة التجارية (بالصافي)</v>
          </cell>
          <cell r="G2392" t="str">
            <v>العملاء</v>
          </cell>
          <cell r="H2392">
            <v>0</v>
          </cell>
          <cell r="I2392" t="str">
            <v>أصول متداولة</v>
          </cell>
          <cell r="J2392" t="str">
            <v>جاري عملاء_ مؤسسة التاثيرات الهندسيه _10197</v>
          </cell>
          <cell r="K2392">
            <v>0</v>
          </cell>
          <cell r="L2392">
            <v>0</v>
          </cell>
          <cell r="M2392">
            <v>0</v>
          </cell>
          <cell r="N2392">
            <v>0</v>
          </cell>
          <cell r="O2392">
            <v>0</v>
          </cell>
          <cell r="P2392">
            <v>0</v>
          </cell>
          <cell r="Q2392">
            <v>0</v>
          </cell>
        </row>
        <row r="2393">
          <cell r="B2393">
            <v>10101018601</v>
          </cell>
          <cell r="C2393" t="str">
            <v>أنظمة</v>
          </cell>
          <cell r="D2393" t="str">
            <v>المركز المالي</v>
          </cell>
          <cell r="E2393" t="str">
            <v>أصول متداولة</v>
          </cell>
          <cell r="F2393" t="str">
            <v>الذمم المدينة التجارية (بالصافي)</v>
          </cell>
          <cell r="G2393" t="str">
            <v>العملاء</v>
          </cell>
          <cell r="H2393">
            <v>0</v>
          </cell>
          <cell r="I2393" t="str">
            <v>أصول متداولة</v>
          </cell>
          <cell r="J2393" t="str">
            <v>جاري عملاء_ شركة الفوزان مستشفي سابك_10171</v>
          </cell>
          <cell r="K2393">
            <v>1169283.67</v>
          </cell>
          <cell r="L2393">
            <v>0</v>
          </cell>
          <cell r="M2393">
            <v>5937707.1000000006</v>
          </cell>
          <cell r="N2393">
            <v>5894898.3300000001</v>
          </cell>
          <cell r="O2393">
            <v>1212092.4400000004</v>
          </cell>
          <cell r="P2393">
            <v>0</v>
          </cell>
          <cell r="Q2393">
            <v>1212092.4400000004</v>
          </cell>
        </row>
        <row r="2394">
          <cell r="B2394">
            <v>10101018602</v>
          </cell>
          <cell r="C2394" t="str">
            <v>أنظمة</v>
          </cell>
          <cell r="D2394" t="str">
            <v>المركز المالي</v>
          </cell>
          <cell r="E2394" t="str">
            <v>أصول متداولة</v>
          </cell>
          <cell r="F2394" t="str">
            <v>الذمم المدينة التجارية (بالصافي)</v>
          </cell>
          <cell r="G2394" t="str">
            <v>العملاء</v>
          </cell>
          <cell r="H2394">
            <v>0</v>
          </cell>
          <cell r="I2394" t="str">
            <v>أصول متداولة</v>
          </cell>
          <cell r="J2394" t="str">
            <v>جاري عملاء_ شركة الفوزان تركيب السلالم_10171</v>
          </cell>
          <cell r="K2394">
            <v>0</v>
          </cell>
          <cell r="L2394">
            <v>0</v>
          </cell>
          <cell r="M2394">
            <v>830123.71</v>
          </cell>
          <cell r="N2394">
            <v>454773.19</v>
          </cell>
          <cell r="O2394">
            <v>375350.51999999996</v>
          </cell>
          <cell r="P2394">
            <v>0</v>
          </cell>
          <cell r="Q2394">
            <v>375350.51999999996</v>
          </cell>
        </row>
        <row r="2395">
          <cell r="B2395">
            <v>10101018701</v>
          </cell>
          <cell r="C2395" t="str">
            <v>أنظمة</v>
          </cell>
          <cell r="D2395" t="str">
            <v>المركز المالي</v>
          </cell>
          <cell r="E2395" t="str">
            <v>أصول متداولة</v>
          </cell>
          <cell r="F2395" t="str">
            <v>الذمم المدينة التجارية (بالصافي)</v>
          </cell>
          <cell r="G2395" t="str">
            <v>العملاء</v>
          </cell>
          <cell r="H2395">
            <v>0</v>
          </cell>
          <cell r="I2395" t="str">
            <v>أصول متداولة</v>
          </cell>
          <cell r="J2395" t="str">
            <v>جاري عملاء_ شركة رضايات _RCL_الجبيل_10156</v>
          </cell>
          <cell r="K2395">
            <v>0</v>
          </cell>
          <cell r="L2395">
            <v>0</v>
          </cell>
          <cell r="M2395">
            <v>2312431.21</v>
          </cell>
          <cell r="N2395">
            <v>1903772.4100000001</v>
          </cell>
          <cell r="O2395">
            <v>408658.79999999981</v>
          </cell>
          <cell r="P2395">
            <v>0</v>
          </cell>
          <cell r="Q2395">
            <v>408658.79999999981</v>
          </cell>
        </row>
        <row r="2396">
          <cell r="B2396">
            <v>10101018801</v>
          </cell>
          <cell r="C2396" t="str">
            <v>أنظمة</v>
          </cell>
          <cell r="D2396" t="str">
            <v>المركز المالي</v>
          </cell>
          <cell r="E2396" t="str">
            <v>أصول متداولة</v>
          </cell>
          <cell r="F2396" t="str">
            <v>الذمم المدينة التجارية (بالصافي)</v>
          </cell>
          <cell r="G2396" t="str">
            <v>العملاء</v>
          </cell>
          <cell r="H2396">
            <v>0</v>
          </cell>
          <cell r="I2396" t="str">
            <v>أصول متداولة</v>
          </cell>
          <cell r="J2396" t="str">
            <v>جاري عملاء_ شركة الكفاح _ بيزنس بارك</v>
          </cell>
          <cell r="K2396">
            <v>1278921.1000000001</v>
          </cell>
          <cell r="L2396">
            <v>0</v>
          </cell>
          <cell r="M2396">
            <v>2946801.94</v>
          </cell>
          <cell r="N2396">
            <v>4149327.63</v>
          </cell>
          <cell r="O2396">
            <v>76395.410000000149</v>
          </cell>
          <cell r="P2396">
            <v>0</v>
          </cell>
          <cell r="Q2396">
            <v>76395.410000000149</v>
          </cell>
        </row>
        <row r="2397">
          <cell r="B2397">
            <v>10101018901</v>
          </cell>
          <cell r="C2397" t="str">
            <v>أنظمة</v>
          </cell>
          <cell r="D2397" t="str">
            <v>المركز المالي</v>
          </cell>
          <cell r="E2397" t="str">
            <v>أصول متداولة</v>
          </cell>
          <cell r="F2397" t="str">
            <v>الذمم المدينة التجارية (بالصافي)</v>
          </cell>
          <cell r="G2397" t="str">
            <v>العملاء</v>
          </cell>
          <cell r="H2397">
            <v>0</v>
          </cell>
          <cell r="I2397" t="str">
            <v>أصول متداولة</v>
          </cell>
          <cell r="J2397" t="str">
            <v>جاري عملاء _ شركة بايتور_ KAFD 205, 208</v>
          </cell>
          <cell r="K2397">
            <v>7500000</v>
          </cell>
          <cell r="L2397">
            <v>0</v>
          </cell>
          <cell r="M2397">
            <v>16921985.52</v>
          </cell>
          <cell r="N2397">
            <v>24421985.52</v>
          </cell>
          <cell r="O2397">
            <v>0</v>
          </cell>
          <cell r="P2397">
            <v>0</v>
          </cell>
          <cell r="Q2397">
            <v>0</v>
          </cell>
        </row>
        <row r="2398">
          <cell r="B2398">
            <v>10101018902</v>
          </cell>
          <cell r="C2398" t="str">
            <v>أنظمة</v>
          </cell>
          <cell r="D2398" t="str">
            <v>المركز المالي</v>
          </cell>
          <cell r="E2398" t="str">
            <v>أصول متداولة</v>
          </cell>
          <cell r="F2398" t="str">
            <v>الذمم المدينة التجارية (بالصافي)</v>
          </cell>
          <cell r="G2398" t="str">
            <v>العملاء</v>
          </cell>
          <cell r="H2398">
            <v>0</v>
          </cell>
          <cell r="I2398" t="str">
            <v>أصول متداولة</v>
          </cell>
          <cell r="J2398" t="str">
            <v>جاري عملاء _ شركة بايتور_ skywalk</v>
          </cell>
          <cell r="K2398">
            <v>0</v>
          </cell>
          <cell r="L2398">
            <v>0</v>
          </cell>
          <cell r="M2398">
            <v>670516.54</v>
          </cell>
          <cell r="N2398">
            <v>355300</v>
          </cell>
          <cell r="O2398">
            <v>315216.54000000004</v>
          </cell>
          <cell r="P2398">
            <v>0</v>
          </cell>
          <cell r="Q2398">
            <v>315216.54000000004</v>
          </cell>
        </row>
        <row r="2399">
          <cell r="B2399">
            <v>10101018903</v>
          </cell>
          <cell r="C2399" t="str">
            <v>أنظمة</v>
          </cell>
          <cell r="D2399" t="str">
            <v>المركز المالي</v>
          </cell>
          <cell r="E2399" t="str">
            <v>أصول متداولة</v>
          </cell>
          <cell r="F2399" t="str">
            <v>الذمم المدينة التجارية (بالصافي)</v>
          </cell>
          <cell r="G2399" t="str">
            <v>العملاء</v>
          </cell>
          <cell r="H2399">
            <v>0</v>
          </cell>
          <cell r="I2399" t="str">
            <v>أصول متداولة</v>
          </cell>
          <cell r="J2399" t="str">
            <v>جاري عملاء _ شركة بايتور_مدارس مسك</v>
          </cell>
          <cell r="K2399">
            <v>0</v>
          </cell>
          <cell r="L2399">
            <v>0</v>
          </cell>
          <cell r="M2399">
            <v>10073807.1</v>
          </cell>
          <cell r="N2399">
            <v>9366096.4399999995</v>
          </cell>
          <cell r="O2399">
            <v>707710.66000000015</v>
          </cell>
          <cell r="P2399">
            <v>0</v>
          </cell>
          <cell r="Q2399">
            <v>707710.66000000015</v>
          </cell>
        </row>
        <row r="2400">
          <cell r="B2400">
            <v>10101018904</v>
          </cell>
          <cell r="C2400" t="str">
            <v>أنظمة</v>
          </cell>
          <cell r="D2400" t="str">
            <v>المركز المالي</v>
          </cell>
          <cell r="E2400" t="str">
            <v>أصول متداولة</v>
          </cell>
          <cell r="F2400" t="str">
            <v>الذمم المدينة التجارية (بالصافي)</v>
          </cell>
          <cell r="G2400" t="str">
            <v>العملاء</v>
          </cell>
          <cell r="H2400">
            <v>0</v>
          </cell>
          <cell r="I2400" t="str">
            <v>أصول متداولة</v>
          </cell>
          <cell r="J2400" t="str">
            <v>جاري عملاء _ شركة بايتور_Aramco Externa</v>
          </cell>
          <cell r="K2400">
            <v>0</v>
          </cell>
          <cell r="L2400">
            <v>0</v>
          </cell>
          <cell r="M2400">
            <v>90000</v>
          </cell>
          <cell r="N2400">
            <v>0</v>
          </cell>
          <cell r="O2400">
            <v>90000</v>
          </cell>
          <cell r="P2400">
            <v>0</v>
          </cell>
          <cell r="Q2400">
            <v>90000</v>
          </cell>
        </row>
        <row r="2401">
          <cell r="B2401">
            <v>10101019001</v>
          </cell>
          <cell r="C2401" t="str">
            <v>أنظمة</v>
          </cell>
          <cell r="D2401" t="str">
            <v>المركز المالي</v>
          </cell>
          <cell r="E2401" t="str">
            <v>أصول متداولة</v>
          </cell>
          <cell r="F2401" t="str">
            <v>الذمم المدينة التجارية (بالصافي)</v>
          </cell>
          <cell r="G2401" t="str">
            <v>العملاء</v>
          </cell>
          <cell r="H2401">
            <v>0</v>
          </cell>
          <cell r="I2401" t="str">
            <v>أصول متداولة</v>
          </cell>
          <cell r="J2401" t="str">
            <v>جاري عملاء_ شركة قادة البناء_yacht clup_10195</v>
          </cell>
          <cell r="K2401">
            <v>1081442.19</v>
          </cell>
          <cell r="L2401">
            <v>0</v>
          </cell>
          <cell r="M2401">
            <v>871535.70000000007</v>
          </cell>
          <cell r="N2401">
            <v>591835.28</v>
          </cell>
          <cell r="O2401">
            <v>1361142.61</v>
          </cell>
          <cell r="P2401">
            <v>0</v>
          </cell>
          <cell r="Q2401">
            <v>1361142.61</v>
          </cell>
        </row>
        <row r="2402">
          <cell r="B2402">
            <v>10101019002</v>
          </cell>
          <cell r="C2402" t="str">
            <v>أنظمة</v>
          </cell>
          <cell r="D2402" t="str">
            <v>المركز المالي</v>
          </cell>
          <cell r="E2402" t="str">
            <v>أصول متداولة</v>
          </cell>
          <cell r="F2402" t="str">
            <v>الذمم المدينة التجارية (بالصافي)</v>
          </cell>
          <cell r="G2402" t="str">
            <v>العملاء</v>
          </cell>
          <cell r="H2402">
            <v>0</v>
          </cell>
          <cell r="I2402" t="str">
            <v>أصول متداولة</v>
          </cell>
          <cell r="J2402" t="str">
            <v>جاري عملاء_ شركة قادة البناء_PROMENDO_10196</v>
          </cell>
          <cell r="K2402">
            <v>1711412.4100000001</v>
          </cell>
          <cell r="L2402">
            <v>0</v>
          </cell>
          <cell r="M2402">
            <v>0</v>
          </cell>
          <cell r="N2402">
            <v>0</v>
          </cell>
          <cell r="O2402">
            <v>1711412.4100000001</v>
          </cell>
          <cell r="P2402">
            <v>0</v>
          </cell>
          <cell r="Q2402">
            <v>1711412.4100000001</v>
          </cell>
        </row>
        <row r="2403">
          <cell r="B2403">
            <v>10101019003</v>
          </cell>
          <cell r="C2403" t="str">
            <v>أنظمة</v>
          </cell>
          <cell r="D2403" t="str">
            <v>المركز المالي</v>
          </cell>
          <cell r="E2403" t="str">
            <v>أصول متداولة</v>
          </cell>
          <cell r="F2403" t="str">
            <v>الذمم المدينة التجارية (بالصافي)</v>
          </cell>
          <cell r="G2403" t="str">
            <v>العملاء</v>
          </cell>
          <cell r="H2403">
            <v>0</v>
          </cell>
          <cell r="I2403" t="str">
            <v>أصول متداولة</v>
          </cell>
          <cell r="J2403" t="str">
            <v>جاري عملاء_ شركة قادة البناء_WDS_10193</v>
          </cell>
          <cell r="K2403">
            <v>1026061.28</v>
          </cell>
          <cell r="L2403">
            <v>0</v>
          </cell>
          <cell r="M2403">
            <v>2666295.88</v>
          </cell>
          <cell r="N2403">
            <v>2042735.28</v>
          </cell>
          <cell r="O2403">
            <v>1649621.8800000001</v>
          </cell>
          <cell r="P2403">
            <v>0</v>
          </cell>
          <cell r="Q2403">
            <v>1649621.8800000001</v>
          </cell>
        </row>
        <row r="2404">
          <cell r="B2404">
            <v>10101019101</v>
          </cell>
          <cell r="C2404" t="str">
            <v>أنظمة</v>
          </cell>
          <cell r="D2404" t="str">
            <v>المركز المالي</v>
          </cell>
          <cell r="E2404" t="str">
            <v>أصول متداولة</v>
          </cell>
          <cell r="F2404" t="str">
            <v>الذمم المدينة التجارية (بالصافي)</v>
          </cell>
          <cell r="G2404" t="str">
            <v>العملاء</v>
          </cell>
          <cell r="H2404">
            <v>0</v>
          </cell>
          <cell r="I2404" t="str">
            <v>أصول متداولة</v>
          </cell>
          <cell r="J2404" t="str">
            <v>جاري عملاء _ شرق الدلتا _ مطعم ساسي</v>
          </cell>
          <cell r="K2404">
            <v>71919.040000000008</v>
          </cell>
          <cell r="L2404">
            <v>0</v>
          </cell>
          <cell r="M2404">
            <v>35958.89</v>
          </cell>
          <cell r="N2404">
            <v>71917.97</v>
          </cell>
          <cell r="O2404">
            <v>35959.960000000006</v>
          </cell>
          <cell r="P2404">
            <v>0</v>
          </cell>
          <cell r="Q2404">
            <v>35959.960000000006</v>
          </cell>
        </row>
        <row r="2405">
          <cell r="B2405">
            <v>10101019201</v>
          </cell>
          <cell r="C2405" t="str">
            <v>أنظمة</v>
          </cell>
          <cell r="D2405" t="str">
            <v>المركز المالي</v>
          </cell>
          <cell r="E2405" t="str">
            <v>أصول متداولة</v>
          </cell>
          <cell r="F2405" t="str">
            <v>الذمم المدينة التجارية (بالصافي)</v>
          </cell>
          <cell r="G2405" t="str">
            <v>العملاء</v>
          </cell>
          <cell r="H2405">
            <v>0</v>
          </cell>
          <cell r="I2405" t="str">
            <v>أصول متداولة</v>
          </cell>
          <cell r="J2405" t="str">
            <v>جاري عملاء_ البناء التخصصيه _ ASHAR</v>
          </cell>
          <cell r="K2405">
            <v>0</v>
          </cell>
          <cell r="L2405">
            <v>0</v>
          </cell>
          <cell r="M2405">
            <v>482984.16000000003</v>
          </cell>
          <cell r="N2405">
            <v>482984.16000000003</v>
          </cell>
          <cell r="O2405">
            <v>0</v>
          </cell>
          <cell r="P2405">
            <v>0</v>
          </cell>
          <cell r="Q2405">
            <v>0</v>
          </cell>
        </row>
        <row r="2406">
          <cell r="B2406">
            <v>10101019202</v>
          </cell>
          <cell r="C2406" t="str">
            <v>أنظمة</v>
          </cell>
          <cell r="D2406" t="str">
            <v>المركز المالي</v>
          </cell>
          <cell r="E2406" t="str">
            <v>أصول متداولة</v>
          </cell>
          <cell r="F2406" t="str">
            <v>الذمم المدينة التجارية (بالصافي)</v>
          </cell>
          <cell r="G2406" t="str">
            <v>العملاء</v>
          </cell>
          <cell r="H2406">
            <v>0</v>
          </cell>
          <cell r="I2406" t="str">
            <v>أصول متداولة</v>
          </cell>
          <cell r="J2406" t="str">
            <v>جاري عملاء_ البناء التخصصيه _ سما</v>
          </cell>
          <cell r="K2406">
            <v>34900</v>
          </cell>
          <cell r="L2406">
            <v>0</v>
          </cell>
          <cell r="M2406">
            <v>0</v>
          </cell>
          <cell r="N2406">
            <v>34900</v>
          </cell>
          <cell r="O2406">
            <v>0</v>
          </cell>
          <cell r="P2406">
            <v>0</v>
          </cell>
          <cell r="Q2406">
            <v>0</v>
          </cell>
        </row>
        <row r="2407">
          <cell r="B2407">
            <v>10101019301</v>
          </cell>
          <cell r="C2407" t="str">
            <v>أنظمة</v>
          </cell>
          <cell r="D2407" t="str">
            <v>المركز المالي</v>
          </cell>
          <cell r="E2407" t="str">
            <v>أصول متداولة</v>
          </cell>
          <cell r="F2407" t="str">
            <v>الذمم المدينة التجارية (بالصافي)</v>
          </cell>
          <cell r="G2407" t="str">
            <v>العملاء</v>
          </cell>
          <cell r="H2407">
            <v>0</v>
          </cell>
          <cell r="I2407" t="str">
            <v>أصول متداولة</v>
          </cell>
          <cell r="J2407" t="str">
            <v>جاري عملاء_ المتكاملة العربيه _ مونورل</v>
          </cell>
          <cell r="K2407">
            <v>78140.2</v>
          </cell>
          <cell r="L2407">
            <v>0</v>
          </cell>
          <cell r="M2407">
            <v>0</v>
          </cell>
          <cell r="N2407">
            <v>78140.2</v>
          </cell>
          <cell r="O2407">
            <v>0</v>
          </cell>
          <cell r="P2407">
            <v>0</v>
          </cell>
          <cell r="Q2407">
            <v>0</v>
          </cell>
        </row>
        <row r="2408">
          <cell r="B2408">
            <v>10101019401</v>
          </cell>
          <cell r="C2408" t="str">
            <v>أنظمة</v>
          </cell>
          <cell r="D2408" t="str">
            <v>المركز المالي</v>
          </cell>
          <cell r="E2408" t="str">
            <v>أصول متداولة</v>
          </cell>
          <cell r="F2408" t="str">
            <v>الذمم المدينة التجارية (بالصافي)</v>
          </cell>
          <cell r="G2408" t="str">
            <v>العملاء</v>
          </cell>
          <cell r="H2408">
            <v>0</v>
          </cell>
          <cell r="I2408" t="str">
            <v>أصول متداولة</v>
          </cell>
          <cell r="J2408" t="str">
            <v>جاري عملاء_ مركز لوست للاسنان_10209</v>
          </cell>
          <cell r="K2408">
            <v>0</v>
          </cell>
          <cell r="L2408">
            <v>0</v>
          </cell>
          <cell r="M2408">
            <v>710045.57000000007</v>
          </cell>
          <cell r="N2408">
            <v>710045.57000000007</v>
          </cell>
          <cell r="O2408">
            <v>0</v>
          </cell>
          <cell r="P2408">
            <v>0</v>
          </cell>
          <cell r="Q2408">
            <v>0</v>
          </cell>
        </row>
        <row r="2409">
          <cell r="B2409">
            <v>10101019501</v>
          </cell>
          <cell r="C2409" t="str">
            <v>أنظمة</v>
          </cell>
          <cell r="D2409" t="str">
            <v>المركز المالي</v>
          </cell>
          <cell r="E2409" t="str">
            <v>أصول متداولة</v>
          </cell>
          <cell r="F2409" t="str">
            <v>الذمم المدينة التجارية (بالصافي)</v>
          </cell>
          <cell r="G2409" t="str">
            <v>العملاء</v>
          </cell>
          <cell r="H2409">
            <v>0</v>
          </cell>
          <cell r="I2409" t="str">
            <v>أصول متداولة</v>
          </cell>
          <cell r="J2409" t="str">
            <v>جاري عملاء _ فيلا خاصه ناصر العسيري</v>
          </cell>
          <cell r="K2409">
            <v>21448.7</v>
          </cell>
          <cell r="L2409">
            <v>0</v>
          </cell>
          <cell r="M2409">
            <v>0</v>
          </cell>
          <cell r="N2409">
            <v>0</v>
          </cell>
          <cell r="O2409">
            <v>21448.7</v>
          </cell>
          <cell r="P2409">
            <v>0</v>
          </cell>
          <cell r="Q2409">
            <v>21448.7</v>
          </cell>
        </row>
        <row r="2410">
          <cell r="B2410">
            <v>10101019601</v>
          </cell>
          <cell r="C2410" t="str">
            <v>أنظمة</v>
          </cell>
          <cell r="D2410" t="str">
            <v>المركز المالي</v>
          </cell>
          <cell r="E2410" t="str">
            <v>أصول متداولة</v>
          </cell>
          <cell r="F2410" t="str">
            <v>الذمم المدينة التجارية (بالصافي)</v>
          </cell>
          <cell r="G2410" t="str">
            <v>مدينون متنوعون</v>
          </cell>
          <cell r="H2410">
            <v>0</v>
          </cell>
          <cell r="I2410" t="str">
            <v>أصول متداولة</v>
          </cell>
          <cell r="J2410" t="str">
            <v>فيلا خاصه سلطان</v>
          </cell>
          <cell r="K2410">
            <v>0</v>
          </cell>
          <cell r="L2410">
            <v>0</v>
          </cell>
          <cell r="M2410">
            <v>0</v>
          </cell>
          <cell r="N2410">
            <v>0</v>
          </cell>
          <cell r="O2410">
            <v>0</v>
          </cell>
          <cell r="P2410">
            <v>0</v>
          </cell>
          <cell r="Q2410">
            <v>0</v>
          </cell>
        </row>
        <row r="2411">
          <cell r="B2411">
            <v>10101019701</v>
          </cell>
          <cell r="C2411" t="str">
            <v>أنظمة</v>
          </cell>
          <cell r="D2411" t="str">
            <v>المركز المالي</v>
          </cell>
          <cell r="E2411" t="str">
            <v>أصول متداولة</v>
          </cell>
          <cell r="F2411" t="str">
            <v>الذمم المدينة التجارية (بالصافي)</v>
          </cell>
          <cell r="G2411" t="str">
            <v>العملاء</v>
          </cell>
          <cell r="H2411">
            <v>0</v>
          </cell>
          <cell r="I2411" t="str">
            <v>أصول متداولة</v>
          </cell>
          <cell r="J2411" t="str">
            <v>جاري عملاء_ العربية السعوديه_ ساتكو_10199</v>
          </cell>
          <cell r="K2411">
            <v>55195.86</v>
          </cell>
          <cell r="L2411">
            <v>0</v>
          </cell>
          <cell r="M2411">
            <v>45996.55</v>
          </cell>
          <cell r="N2411">
            <v>101192.41</v>
          </cell>
          <cell r="O2411">
            <v>0</v>
          </cell>
          <cell r="P2411">
            <v>0</v>
          </cell>
          <cell r="Q2411">
            <v>0</v>
          </cell>
        </row>
        <row r="2412">
          <cell r="B2412">
            <v>10101019801</v>
          </cell>
          <cell r="C2412" t="str">
            <v>أنظمة</v>
          </cell>
          <cell r="D2412" t="str">
            <v>المركز المالي</v>
          </cell>
          <cell r="E2412" t="str">
            <v>أصول متداولة</v>
          </cell>
          <cell r="F2412" t="str">
            <v>الذمم المدينة التجارية (بالصافي)</v>
          </cell>
          <cell r="G2412" t="str">
            <v>العملاء</v>
          </cell>
          <cell r="H2412">
            <v>0</v>
          </cell>
          <cell r="I2412" t="str">
            <v>أصول متداولة</v>
          </cell>
          <cell r="J2412" t="str">
            <v>جاري عملاء _ شركه شيد المحدوده_LAB EXCELLENCE CIVIL</v>
          </cell>
          <cell r="K2412">
            <v>0</v>
          </cell>
          <cell r="L2412">
            <v>0</v>
          </cell>
          <cell r="M2412">
            <v>1395617.27</v>
          </cell>
          <cell r="N2412">
            <v>1392397.43</v>
          </cell>
          <cell r="O2412">
            <v>3219.8400000000838</v>
          </cell>
          <cell r="P2412">
            <v>0</v>
          </cell>
          <cell r="Q2412">
            <v>3219.8400000000838</v>
          </cell>
        </row>
        <row r="2413">
          <cell r="B2413">
            <v>10101019901</v>
          </cell>
          <cell r="C2413" t="str">
            <v>أنظمة</v>
          </cell>
          <cell r="D2413" t="str">
            <v>المركز المالي</v>
          </cell>
          <cell r="E2413" t="str">
            <v>أصول متداولة</v>
          </cell>
          <cell r="F2413" t="str">
            <v>الذمم المدينة التجارية (بالصافي)</v>
          </cell>
          <cell r="G2413" t="str">
            <v>العملاء</v>
          </cell>
          <cell r="H2413">
            <v>0</v>
          </cell>
          <cell r="I2413" t="str">
            <v>أصول متداولة</v>
          </cell>
          <cell r="J2413" t="str">
            <v>جاري عملاء _ يوني ديكور _ المركز المالي_KAFD</v>
          </cell>
          <cell r="K2413">
            <v>341237.2</v>
          </cell>
          <cell r="L2413">
            <v>0</v>
          </cell>
          <cell r="M2413">
            <v>0</v>
          </cell>
          <cell r="N2413">
            <v>341237.2</v>
          </cell>
          <cell r="O2413">
            <v>0</v>
          </cell>
          <cell r="P2413">
            <v>0</v>
          </cell>
          <cell r="Q2413">
            <v>0</v>
          </cell>
        </row>
        <row r="2414">
          <cell r="B2414">
            <v>10101020001</v>
          </cell>
          <cell r="C2414" t="str">
            <v>أنظمة</v>
          </cell>
          <cell r="D2414" t="str">
            <v>المركز المالي</v>
          </cell>
          <cell r="E2414" t="str">
            <v>أصول متداولة</v>
          </cell>
          <cell r="F2414" t="str">
            <v>الذمم المدينة التجارية (بالصافي)</v>
          </cell>
          <cell r="G2414" t="str">
            <v>العملاء</v>
          </cell>
          <cell r="H2414">
            <v>0</v>
          </cell>
          <cell r="I2414" t="str">
            <v>أصول متداولة</v>
          </cell>
          <cell r="J2414" t="str">
            <v>جاري عملاء _ مجموعة سليمان الحبيب _مستشفي غرب جده</v>
          </cell>
          <cell r="K2414">
            <v>0</v>
          </cell>
          <cell r="L2414">
            <v>0</v>
          </cell>
          <cell r="M2414">
            <v>12030474.85</v>
          </cell>
          <cell r="N2414">
            <v>10407840.52</v>
          </cell>
          <cell r="O2414">
            <v>1622634.33</v>
          </cell>
          <cell r="P2414">
            <v>0</v>
          </cell>
          <cell r="Q2414">
            <v>1622634.33</v>
          </cell>
        </row>
        <row r="2415">
          <cell r="B2415">
            <v>10101021001</v>
          </cell>
          <cell r="C2415" t="str">
            <v>أنظمة</v>
          </cell>
          <cell r="D2415" t="str">
            <v>المركز المالي</v>
          </cell>
          <cell r="E2415" t="str">
            <v>أصول متداولة</v>
          </cell>
          <cell r="F2415" t="str">
            <v>الذمم المدينة التجارية (بالصافي)</v>
          </cell>
          <cell r="G2415" t="str">
            <v>العملاء</v>
          </cell>
          <cell r="H2415">
            <v>0</v>
          </cell>
          <cell r="I2415" t="str">
            <v>أصول متداولة</v>
          </cell>
          <cell r="J2415" t="str">
            <v>جاري عملاء_ عبدالعزيز بن محمد بن حماد عنيق</v>
          </cell>
          <cell r="K2415">
            <v>0</v>
          </cell>
          <cell r="L2415">
            <v>0</v>
          </cell>
          <cell r="M2415">
            <v>91762.53</v>
          </cell>
          <cell r="N2415">
            <v>75241</v>
          </cell>
          <cell r="O2415">
            <v>16521.53</v>
          </cell>
          <cell r="P2415">
            <v>0</v>
          </cell>
          <cell r="Q2415">
            <v>16521.53</v>
          </cell>
        </row>
        <row r="2416">
          <cell r="B2416">
            <v>10101040101</v>
          </cell>
          <cell r="C2416" t="str">
            <v>أنظمة</v>
          </cell>
          <cell r="D2416" t="str">
            <v>المركز المالي</v>
          </cell>
          <cell r="E2416" t="str">
            <v>أصول متداولة</v>
          </cell>
          <cell r="F2416" t="str">
            <v>مصاريف مقدمة وأرصدة مدينة أخرى (بالصافي)</v>
          </cell>
          <cell r="G2416" t="str">
            <v>مدينون متنوعون</v>
          </cell>
          <cell r="H2416">
            <v>0</v>
          </cell>
          <cell r="I2416" t="str">
            <v>أصول متداولة</v>
          </cell>
          <cell r="J2416" t="str">
            <v>عهدة_ احمد وحيد-المشتريات</v>
          </cell>
          <cell r="K2416">
            <v>2.1000003814697268E-3</v>
          </cell>
          <cell r="L2416">
            <v>0</v>
          </cell>
          <cell r="M2416">
            <v>2303690.31</v>
          </cell>
          <cell r="N2416">
            <v>2303690.3157699998</v>
          </cell>
          <cell r="O2416">
            <v>0</v>
          </cell>
          <cell r="P2416">
            <v>3.6699995398521423E-3</v>
          </cell>
          <cell r="Q2416">
            <v>-3.6699995398521423E-3</v>
          </cell>
        </row>
        <row r="2417">
          <cell r="B2417">
            <v>10101040201</v>
          </cell>
          <cell r="C2417" t="str">
            <v>أنظمة</v>
          </cell>
          <cell r="D2417" t="str">
            <v>المركز المالي</v>
          </cell>
          <cell r="E2417" t="str">
            <v>أصول متداولة</v>
          </cell>
          <cell r="F2417" t="str">
            <v>مصاريف مقدمة وأرصدة مدينة أخرى (بالصافي)</v>
          </cell>
          <cell r="G2417" t="str">
            <v>مدينون متنوعون</v>
          </cell>
          <cell r="H2417">
            <v>0</v>
          </cell>
          <cell r="I2417" t="str">
            <v>أصول متداولة</v>
          </cell>
          <cell r="J2417" t="str">
            <v>عهدة_ محمود نصار</v>
          </cell>
          <cell r="K2417">
            <v>0</v>
          </cell>
          <cell r="L2417">
            <v>0</v>
          </cell>
          <cell r="M2417">
            <v>44138.03</v>
          </cell>
          <cell r="N2417">
            <v>44138.03</v>
          </cell>
          <cell r="O2417">
            <v>0</v>
          </cell>
          <cell r="P2417">
            <v>0</v>
          </cell>
          <cell r="Q2417">
            <v>0</v>
          </cell>
        </row>
        <row r="2418">
          <cell r="B2418">
            <v>10101040202</v>
          </cell>
          <cell r="C2418" t="str">
            <v>أنظمة</v>
          </cell>
          <cell r="D2418" t="str">
            <v>المركز المالي</v>
          </cell>
          <cell r="E2418" t="str">
            <v>أصول متداولة</v>
          </cell>
          <cell r="F2418" t="str">
            <v>مصاريف مقدمة وأرصدة مدينة أخرى (بالصافي)</v>
          </cell>
          <cell r="G2418" t="str">
            <v>مدينون متنوعون</v>
          </cell>
          <cell r="H2418">
            <v>0</v>
          </cell>
          <cell r="I2418" t="str">
            <v>أصول متداولة</v>
          </cell>
          <cell r="J2418" t="str">
            <v>عهدة_ محمد مجاهد</v>
          </cell>
          <cell r="K2418">
            <v>0</v>
          </cell>
          <cell r="L2418">
            <v>0</v>
          </cell>
          <cell r="M2418">
            <v>31993.84</v>
          </cell>
          <cell r="N2418">
            <v>31993.84</v>
          </cell>
          <cell r="O2418">
            <v>0</v>
          </cell>
          <cell r="P2418">
            <v>0</v>
          </cell>
          <cell r="Q2418">
            <v>0</v>
          </cell>
        </row>
        <row r="2419">
          <cell r="B2419">
            <v>10101040206</v>
          </cell>
          <cell r="C2419" t="str">
            <v>أنظمة</v>
          </cell>
          <cell r="D2419" t="str">
            <v>المركز المالي</v>
          </cell>
          <cell r="E2419" t="str">
            <v>أصول متداولة</v>
          </cell>
          <cell r="F2419" t="str">
            <v>مصاريف مقدمة وأرصدة مدينة أخرى (بالصافي)</v>
          </cell>
          <cell r="G2419" t="str">
            <v>مدينون متنوعون</v>
          </cell>
          <cell r="H2419">
            <v>0</v>
          </cell>
          <cell r="I2419" t="str">
            <v>أصول متداولة</v>
          </cell>
          <cell r="J2419" t="str">
            <v xml:space="preserve"> عهدة _ اسلام ابراهيم زهران_ 4658</v>
          </cell>
          <cell r="K2419">
            <v>0</v>
          </cell>
          <cell r="L2419">
            <v>0</v>
          </cell>
          <cell r="M2419">
            <v>25600</v>
          </cell>
          <cell r="N2419">
            <v>25600</v>
          </cell>
          <cell r="O2419">
            <v>0</v>
          </cell>
          <cell r="P2419">
            <v>0</v>
          </cell>
          <cell r="Q2419">
            <v>0</v>
          </cell>
        </row>
        <row r="2420">
          <cell r="B2420">
            <v>10101040207</v>
          </cell>
          <cell r="C2420" t="str">
            <v>أنظمة</v>
          </cell>
          <cell r="D2420" t="str">
            <v>المركز المالي</v>
          </cell>
          <cell r="E2420" t="str">
            <v>أصول متداولة</v>
          </cell>
          <cell r="F2420" t="str">
            <v>مصاريف مقدمة وأرصدة مدينة أخرى (بالصافي)</v>
          </cell>
          <cell r="G2420" t="str">
            <v>مدينون متنوعون</v>
          </cell>
          <cell r="H2420">
            <v>0</v>
          </cell>
          <cell r="I2420" t="str">
            <v>أصول متداولة</v>
          </cell>
          <cell r="J2420" t="str">
            <v>عهدة _ حسن علي حسن شريف</v>
          </cell>
          <cell r="K2420">
            <v>0</v>
          </cell>
          <cell r="L2420">
            <v>0</v>
          </cell>
          <cell r="M2420">
            <v>408</v>
          </cell>
          <cell r="N2420">
            <v>408</v>
          </cell>
          <cell r="O2420">
            <v>0</v>
          </cell>
          <cell r="P2420">
            <v>0</v>
          </cell>
          <cell r="Q2420">
            <v>0</v>
          </cell>
        </row>
        <row r="2421">
          <cell r="B2421">
            <v>10101040303</v>
          </cell>
          <cell r="C2421" t="str">
            <v>أنظمة</v>
          </cell>
          <cell r="D2421" t="str">
            <v>المركز المالي</v>
          </cell>
          <cell r="E2421" t="str">
            <v>أصول متداولة</v>
          </cell>
          <cell r="F2421" t="str">
            <v>مصاريف مقدمة وأرصدة مدينة أخرى (بالصافي)</v>
          </cell>
          <cell r="G2421" t="str">
            <v>مدينون متنوعون</v>
          </cell>
          <cell r="H2421">
            <v>0</v>
          </cell>
          <cell r="I2421" t="str">
            <v>أصول متداولة</v>
          </cell>
          <cell r="J2421" t="str">
            <v>عهدة_ حسين محمد جلال سالم</v>
          </cell>
          <cell r="K2421">
            <v>0</v>
          </cell>
          <cell r="L2421">
            <v>0</v>
          </cell>
          <cell r="M2421">
            <v>8649</v>
          </cell>
          <cell r="N2421">
            <v>8649</v>
          </cell>
          <cell r="O2421">
            <v>0</v>
          </cell>
          <cell r="P2421">
            <v>0</v>
          </cell>
          <cell r="Q2421">
            <v>0</v>
          </cell>
        </row>
        <row r="2422">
          <cell r="B2422">
            <v>10101040306</v>
          </cell>
          <cell r="C2422" t="str">
            <v>أنظمة</v>
          </cell>
          <cell r="D2422" t="str">
            <v>المركز المالي</v>
          </cell>
          <cell r="E2422" t="str">
            <v>أصول متداولة</v>
          </cell>
          <cell r="F2422" t="str">
            <v>مصاريف مقدمة وأرصدة مدينة أخرى (بالصافي)</v>
          </cell>
          <cell r="G2422" t="str">
            <v>مدينون متنوعون</v>
          </cell>
          <cell r="H2422">
            <v>0</v>
          </cell>
          <cell r="I2422" t="str">
            <v>أصول متداولة</v>
          </cell>
          <cell r="J2422" t="str">
            <v>عهدة_ الربيع وحيد عبدالسلام</v>
          </cell>
          <cell r="K2422">
            <v>0</v>
          </cell>
          <cell r="L2422">
            <v>0</v>
          </cell>
          <cell r="M2422">
            <v>4950</v>
          </cell>
          <cell r="N2422">
            <v>4950</v>
          </cell>
          <cell r="O2422">
            <v>0</v>
          </cell>
          <cell r="P2422">
            <v>0</v>
          </cell>
          <cell r="Q2422">
            <v>0</v>
          </cell>
        </row>
        <row r="2423">
          <cell r="B2423">
            <v>10101040307</v>
          </cell>
          <cell r="C2423" t="str">
            <v>أنظمة</v>
          </cell>
          <cell r="D2423" t="str">
            <v>المركز المالي</v>
          </cell>
          <cell r="E2423" t="str">
            <v>أصول متداولة</v>
          </cell>
          <cell r="F2423" t="str">
            <v>مصاريف مقدمة وأرصدة مدينة أخرى (بالصافي)</v>
          </cell>
          <cell r="G2423" t="str">
            <v>مدينون متنوعون</v>
          </cell>
          <cell r="H2423">
            <v>0</v>
          </cell>
          <cell r="I2423" t="str">
            <v>أصول متداولة</v>
          </cell>
          <cell r="J2423" t="str">
            <v>عهدة_ محمد جمال محمد رجب</v>
          </cell>
          <cell r="K2423">
            <v>0</v>
          </cell>
          <cell r="L2423">
            <v>0</v>
          </cell>
          <cell r="M2423">
            <v>8800</v>
          </cell>
          <cell r="N2423">
            <v>8800</v>
          </cell>
          <cell r="O2423">
            <v>0</v>
          </cell>
          <cell r="P2423">
            <v>0</v>
          </cell>
          <cell r="Q2423">
            <v>0</v>
          </cell>
        </row>
        <row r="2424">
          <cell r="B2424">
            <v>10101040308</v>
          </cell>
          <cell r="C2424" t="str">
            <v>أنظمة</v>
          </cell>
          <cell r="D2424" t="str">
            <v>المركز المالي</v>
          </cell>
          <cell r="E2424" t="str">
            <v>أصول متداولة</v>
          </cell>
          <cell r="F2424" t="str">
            <v>مصاريف مقدمة وأرصدة مدينة أخرى (بالصافي)</v>
          </cell>
          <cell r="G2424" t="str">
            <v>مدينون متنوعون</v>
          </cell>
          <cell r="H2424">
            <v>0</v>
          </cell>
          <cell r="I2424" t="str">
            <v>أصول متداولة</v>
          </cell>
          <cell r="J2424" t="str">
            <v>عهدة _ قصي حمدي راشد ابوعليا</v>
          </cell>
          <cell r="K2424">
            <v>0</v>
          </cell>
          <cell r="L2424">
            <v>0</v>
          </cell>
          <cell r="M2424">
            <v>550250.28</v>
          </cell>
          <cell r="N2424">
            <v>550250.28</v>
          </cell>
          <cell r="O2424">
            <v>0</v>
          </cell>
          <cell r="P2424">
            <v>0</v>
          </cell>
          <cell r="Q2424">
            <v>0</v>
          </cell>
        </row>
        <row r="2425">
          <cell r="B2425">
            <v>10101040309</v>
          </cell>
          <cell r="C2425" t="str">
            <v>أنظمة</v>
          </cell>
          <cell r="D2425" t="str">
            <v>المركز المالي</v>
          </cell>
          <cell r="E2425" t="str">
            <v>أصول متداولة</v>
          </cell>
          <cell r="F2425" t="str">
            <v>مصاريف مقدمة وأرصدة مدينة أخرى (بالصافي)</v>
          </cell>
          <cell r="G2425" t="str">
            <v>مدينون متنوعون</v>
          </cell>
          <cell r="H2425">
            <v>0</v>
          </cell>
          <cell r="I2425" t="str">
            <v>أصول متداولة</v>
          </cell>
          <cell r="J2425" t="str">
            <v>عهده_ احمد السيد احمد الوصيف</v>
          </cell>
          <cell r="K2425">
            <v>0</v>
          </cell>
          <cell r="L2425">
            <v>0</v>
          </cell>
          <cell r="M2425">
            <v>112021.74</v>
          </cell>
          <cell r="N2425">
            <v>112021.74</v>
          </cell>
          <cell r="O2425">
            <v>0</v>
          </cell>
          <cell r="P2425">
            <v>0</v>
          </cell>
          <cell r="Q2425">
            <v>0</v>
          </cell>
        </row>
        <row r="2426">
          <cell r="B2426">
            <v>10101040310</v>
          </cell>
          <cell r="C2426" t="str">
            <v>أنظمة</v>
          </cell>
          <cell r="D2426" t="str">
            <v>المركز المالي</v>
          </cell>
          <cell r="E2426" t="str">
            <v>أصول متداولة</v>
          </cell>
          <cell r="F2426" t="str">
            <v>مصاريف مقدمة وأرصدة مدينة أخرى (بالصافي)</v>
          </cell>
          <cell r="G2426" t="str">
            <v>مدينون متنوعون</v>
          </cell>
          <cell r="H2426">
            <v>0</v>
          </cell>
          <cell r="I2426" t="str">
            <v>أصول متداولة</v>
          </cell>
          <cell r="J2426" t="str">
            <v>عهدة _ محمد عماد الدين محمد عبدالقادر</v>
          </cell>
          <cell r="K2426">
            <v>0</v>
          </cell>
          <cell r="L2426">
            <v>0</v>
          </cell>
          <cell r="M2426">
            <v>184535</v>
          </cell>
          <cell r="N2426">
            <v>184535</v>
          </cell>
          <cell r="O2426">
            <v>0</v>
          </cell>
          <cell r="P2426">
            <v>0</v>
          </cell>
          <cell r="Q2426">
            <v>0</v>
          </cell>
        </row>
        <row r="2427">
          <cell r="B2427">
            <v>10101040316</v>
          </cell>
          <cell r="C2427" t="str">
            <v>أنظمة</v>
          </cell>
          <cell r="D2427" t="str">
            <v>المركز المالي</v>
          </cell>
          <cell r="E2427" t="str">
            <v>أصول متداولة</v>
          </cell>
          <cell r="F2427" t="str">
            <v>مصاريف مقدمة وأرصدة مدينة أخرى (بالصافي)</v>
          </cell>
          <cell r="G2427" t="str">
            <v>مدينون متنوعون</v>
          </cell>
          <cell r="H2427">
            <v>0</v>
          </cell>
          <cell r="I2427" t="str">
            <v>أصول متداولة</v>
          </cell>
          <cell r="J2427" t="str">
            <v>عهدة_محمود علوان</v>
          </cell>
          <cell r="K2427">
            <v>0</v>
          </cell>
          <cell r="L2427">
            <v>0</v>
          </cell>
          <cell r="M2427">
            <v>2500</v>
          </cell>
          <cell r="N2427">
            <v>2500</v>
          </cell>
          <cell r="O2427">
            <v>0</v>
          </cell>
          <cell r="P2427">
            <v>0</v>
          </cell>
          <cell r="Q2427">
            <v>0</v>
          </cell>
        </row>
        <row r="2428">
          <cell r="B2428">
            <v>10101040317</v>
          </cell>
          <cell r="C2428" t="str">
            <v>أنظمة</v>
          </cell>
          <cell r="D2428" t="str">
            <v>المركز المالي</v>
          </cell>
          <cell r="E2428" t="str">
            <v>أصول متداولة</v>
          </cell>
          <cell r="F2428" t="str">
            <v>مصاريف مقدمة وأرصدة مدينة أخرى (بالصافي)</v>
          </cell>
          <cell r="G2428" t="str">
            <v>مدينون متنوعون</v>
          </cell>
          <cell r="H2428">
            <v>0</v>
          </cell>
          <cell r="I2428" t="str">
            <v>أصول متداولة</v>
          </cell>
          <cell r="J2428" t="str">
            <v>عهده _ شريف شعبان</v>
          </cell>
          <cell r="K2428">
            <v>0</v>
          </cell>
          <cell r="L2428">
            <v>0</v>
          </cell>
          <cell r="M2428">
            <v>15468</v>
          </cell>
          <cell r="N2428">
            <v>15468</v>
          </cell>
          <cell r="O2428">
            <v>0</v>
          </cell>
          <cell r="P2428">
            <v>0</v>
          </cell>
          <cell r="Q2428">
            <v>0</v>
          </cell>
        </row>
        <row r="2429">
          <cell r="B2429">
            <v>10101040318</v>
          </cell>
          <cell r="C2429" t="str">
            <v>أنظمة</v>
          </cell>
          <cell r="D2429" t="str">
            <v>المركز المالي</v>
          </cell>
          <cell r="E2429" t="str">
            <v>أصول متداولة</v>
          </cell>
          <cell r="F2429" t="str">
            <v>مصاريف مقدمة وأرصدة مدينة أخرى (بالصافي)</v>
          </cell>
          <cell r="G2429" t="str">
            <v>مدينون متنوعون</v>
          </cell>
          <cell r="H2429">
            <v>0</v>
          </cell>
          <cell r="I2429" t="str">
            <v>أصول متداولة</v>
          </cell>
          <cell r="J2429" t="str">
            <v>عهدة_ شادي عاطف علي محمد</v>
          </cell>
          <cell r="K2429">
            <v>0</v>
          </cell>
          <cell r="L2429">
            <v>0</v>
          </cell>
          <cell r="M2429">
            <v>5122</v>
          </cell>
          <cell r="N2429">
            <v>5122</v>
          </cell>
          <cell r="O2429">
            <v>0</v>
          </cell>
          <cell r="P2429">
            <v>0</v>
          </cell>
          <cell r="Q2429">
            <v>0</v>
          </cell>
        </row>
        <row r="2430">
          <cell r="B2430">
            <v>10101040321</v>
          </cell>
          <cell r="C2430" t="str">
            <v>أنظمة</v>
          </cell>
          <cell r="D2430" t="str">
            <v>المركز المالي</v>
          </cell>
          <cell r="E2430" t="str">
            <v>أصول متداولة</v>
          </cell>
          <cell r="F2430" t="str">
            <v>مصاريف مقدمة وأرصدة مدينة أخرى (بالصافي)</v>
          </cell>
          <cell r="G2430" t="str">
            <v>مدينون متنوعون</v>
          </cell>
          <cell r="H2430">
            <v>0</v>
          </cell>
          <cell r="I2430" t="str">
            <v>أصول متداولة</v>
          </cell>
          <cell r="J2430" t="str">
            <v>عهده _ انس جمال محمود 4511</v>
          </cell>
          <cell r="K2430">
            <v>0</v>
          </cell>
          <cell r="L2430">
            <v>0</v>
          </cell>
          <cell r="M2430">
            <v>49068.69</v>
          </cell>
          <cell r="N2430">
            <v>49068.69</v>
          </cell>
          <cell r="O2430">
            <v>0</v>
          </cell>
          <cell r="P2430">
            <v>0</v>
          </cell>
          <cell r="Q2430">
            <v>0</v>
          </cell>
        </row>
        <row r="2431">
          <cell r="B2431">
            <v>10101040322</v>
          </cell>
          <cell r="C2431" t="str">
            <v>أنظمة</v>
          </cell>
          <cell r="D2431" t="str">
            <v>المركز المالي</v>
          </cell>
          <cell r="E2431" t="str">
            <v>أصول متداولة</v>
          </cell>
          <cell r="F2431" t="str">
            <v>مصاريف مقدمة وأرصدة مدينة أخرى (بالصافي)</v>
          </cell>
          <cell r="G2431" t="str">
            <v>مدينون متنوعون</v>
          </cell>
          <cell r="H2431">
            <v>0</v>
          </cell>
          <cell r="I2431" t="str">
            <v>أصول متداولة</v>
          </cell>
          <cell r="J2431" t="str">
            <v>عهده _ ابراهيم جميل زكي</v>
          </cell>
          <cell r="K2431">
            <v>0</v>
          </cell>
          <cell r="L2431">
            <v>0</v>
          </cell>
          <cell r="M2431">
            <v>2590</v>
          </cell>
          <cell r="N2431">
            <v>2590</v>
          </cell>
          <cell r="O2431">
            <v>0</v>
          </cell>
          <cell r="P2431">
            <v>0</v>
          </cell>
          <cell r="Q2431">
            <v>0</v>
          </cell>
        </row>
        <row r="2432">
          <cell r="B2432">
            <v>10101040325</v>
          </cell>
          <cell r="C2432" t="str">
            <v>أنظمة</v>
          </cell>
          <cell r="D2432" t="str">
            <v>المركز المالي</v>
          </cell>
          <cell r="E2432" t="str">
            <v>أصول متداولة</v>
          </cell>
          <cell r="F2432" t="str">
            <v>مصاريف مقدمة وأرصدة مدينة أخرى (بالصافي)</v>
          </cell>
          <cell r="G2432" t="str">
            <v>مدينون متنوعون</v>
          </cell>
          <cell r="H2432">
            <v>0</v>
          </cell>
          <cell r="I2432" t="str">
            <v>أصول متداولة</v>
          </cell>
          <cell r="J2432" t="str">
            <v>عهدة _ كريم جمال مصطفى محمد</v>
          </cell>
          <cell r="K2432">
            <v>0</v>
          </cell>
          <cell r="L2432">
            <v>0</v>
          </cell>
          <cell r="M2432">
            <v>2404.4700000000003</v>
          </cell>
          <cell r="N2432">
            <v>2404.4700000000003</v>
          </cell>
          <cell r="O2432">
            <v>0</v>
          </cell>
          <cell r="P2432">
            <v>0</v>
          </cell>
          <cell r="Q2432">
            <v>0</v>
          </cell>
        </row>
        <row r="2433">
          <cell r="B2433">
            <v>10101040326</v>
          </cell>
          <cell r="C2433" t="str">
            <v>أنظمة</v>
          </cell>
          <cell r="D2433" t="str">
            <v>المركز المالي</v>
          </cell>
          <cell r="E2433" t="str">
            <v>أصول متداولة</v>
          </cell>
          <cell r="F2433" t="str">
            <v>مصاريف مقدمة وأرصدة مدينة أخرى (بالصافي)</v>
          </cell>
          <cell r="G2433" t="str">
            <v>مدينون متنوعون</v>
          </cell>
          <cell r="H2433">
            <v>0</v>
          </cell>
          <cell r="I2433" t="str">
            <v>أصول متداولة</v>
          </cell>
          <cell r="J2433" t="str">
            <v>عهدة _ انس احمد ظاهر خان</v>
          </cell>
          <cell r="K2433">
            <v>0</v>
          </cell>
          <cell r="L2433">
            <v>0</v>
          </cell>
          <cell r="M2433">
            <v>1000</v>
          </cell>
          <cell r="N2433">
            <v>1000</v>
          </cell>
          <cell r="O2433">
            <v>0</v>
          </cell>
          <cell r="P2433">
            <v>0</v>
          </cell>
          <cell r="Q2433">
            <v>0</v>
          </cell>
        </row>
        <row r="2434">
          <cell r="B2434">
            <v>10101040327</v>
          </cell>
          <cell r="C2434" t="str">
            <v>أنظمة</v>
          </cell>
          <cell r="D2434" t="str">
            <v>المركز المالي</v>
          </cell>
          <cell r="E2434" t="str">
            <v>أصول متداولة</v>
          </cell>
          <cell r="F2434" t="str">
            <v>مصاريف مقدمة وأرصدة مدينة أخرى (بالصافي)</v>
          </cell>
          <cell r="G2434" t="str">
            <v>مدينون متنوعون</v>
          </cell>
          <cell r="H2434">
            <v>0</v>
          </cell>
          <cell r="I2434" t="str">
            <v>أصول متداولة</v>
          </cell>
          <cell r="J2434" t="str">
            <v>عهده_ عبد الرحمن غسان العلوان</v>
          </cell>
          <cell r="K2434">
            <v>0</v>
          </cell>
          <cell r="L2434">
            <v>0</v>
          </cell>
          <cell r="M2434">
            <v>500</v>
          </cell>
          <cell r="N2434">
            <v>500</v>
          </cell>
          <cell r="O2434">
            <v>0</v>
          </cell>
          <cell r="P2434">
            <v>0</v>
          </cell>
          <cell r="Q2434">
            <v>0</v>
          </cell>
        </row>
        <row r="2435">
          <cell r="B2435">
            <v>10101040328</v>
          </cell>
          <cell r="C2435" t="str">
            <v>أنظمة</v>
          </cell>
          <cell r="D2435" t="str">
            <v>المركز المالي</v>
          </cell>
          <cell r="E2435" t="str">
            <v>أصول متداولة</v>
          </cell>
          <cell r="F2435" t="str">
            <v>مصاريف مقدمة وأرصدة مدينة أخرى (بالصافي)</v>
          </cell>
          <cell r="G2435" t="str">
            <v>مدينون متنوعون</v>
          </cell>
          <cell r="H2435">
            <v>0</v>
          </cell>
          <cell r="I2435" t="str">
            <v>أصول متداولة</v>
          </cell>
          <cell r="J2435" t="str">
            <v>عهدة _ ماجد احمد الزمامرى</v>
          </cell>
          <cell r="K2435">
            <v>0</v>
          </cell>
          <cell r="L2435">
            <v>0</v>
          </cell>
          <cell r="M2435">
            <v>200</v>
          </cell>
          <cell r="N2435">
            <v>200</v>
          </cell>
          <cell r="O2435">
            <v>0</v>
          </cell>
          <cell r="P2435">
            <v>0</v>
          </cell>
          <cell r="Q2435">
            <v>0</v>
          </cell>
        </row>
        <row r="2436">
          <cell r="B2436">
            <v>10101040330</v>
          </cell>
          <cell r="C2436" t="str">
            <v>أنظمة</v>
          </cell>
          <cell r="D2436" t="str">
            <v>المركز المالي</v>
          </cell>
          <cell r="E2436" t="str">
            <v>أصول متداولة</v>
          </cell>
          <cell r="F2436" t="str">
            <v>مصاريف مقدمة وأرصدة مدينة أخرى (بالصافي)</v>
          </cell>
          <cell r="G2436" t="str">
            <v>مدينون متنوعون</v>
          </cell>
          <cell r="H2436">
            <v>0</v>
          </cell>
          <cell r="I2436" t="str">
            <v>أصول متداولة</v>
          </cell>
          <cell r="J2436" t="str">
            <v>عهدة _ محمد عمر فاروق_منسق _4733</v>
          </cell>
          <cell r="K2436">
            <v>0</v>
          </cell>
          <cell r="L2436">
            <v>0</v>
          </cell>
          <cell r="M2436">
            <v>136</v>
          </cell>
          <cell r="N2436">
            <v>136</v>
          </cell>
          <cell r="O2436">
            <v>0</v>
          </cell>
          <cell r="P2436">
            <v>0</v>
          </cell>
          <cell r="Q2436">
            <v>0</v>
          </cell>
        </row>
        <row r="2437">
          <cell r="B2437">
            <v>10101040331</v>
          </cell>
          <cell r="C2437" t="str">
            <v>أنظمة</v>
          </cell>
          <cell r="D2437" t="str">
            <v>المركز المالي</v>
          </cell>
          <cell r="E2437" t="str">
            <v>أصول متداولة</v>
          </cell>
          <cell r="F2437" t="str">
            <v>مصاريف مقدمة وأرصدة مدينة أخرى (بالصافي)</v>
          </cell>
          <cell r="G2437" t="str">
            <v>مدينون متنوعون</v>
          </cell>
          <cell r="H2437">
            <v>0</v>
          </cell>
          <cell r="I2437" t="str">
            <v>أصول متداولة</v>
          </cell>
          <cell r="J2437" t="str">
            <v>عهدة_محمود عبد الهادي عبد الرازق</v>
          </cell>
          <cell r="K2437">
            <v>0</v>
          </cell>
          <cell r="L2437">
            <v>0</v>
          </cell>
          <cell r="M2437">
            <v>4500</v>
          </cell>
          <cell r="N2437">
            <v>4500</v>
          </cell>
          <cell r="O2437">
            <v>0</v>
          </cell>
          <cell r="P2437">
            <v>0</v>
          </cell>
          <cell r="Q2437">
            <v>0</v>
          </cell>
        </row>
        <row r="2438">
          <cell r="B2438">
            <v>10101040332</v>
          </cell>
          <cell r="C2438" t="str">
            <v>أنظمة</v>
          </cell>
          <cell r="D2438" t="str">
            <v>المركز المالي</v>
          </cell>
          <cell r="E2438" t="str">
            <v>أصول متداولة</v>
          </cell>
          <cell r="F2438" t="str">
            <v>مصاريف مقدمة وأرصدة مدينة أخرى (بالصافي)</v>
          </cell>
          <cell r="G2438" t="str">
            <v>مدينون متنوعون</v>
          </cell>
          <cell r="H2438">
            <v>0</v>
          </cell>
          <cell r="I2438" t="str">
            <v>أصول متداولة</v>
          </cell>
          <cell r="J2438" t="str">
            <v>عهدة_ محمد حفيظ الدين</v>
          </cell>
          <cell r="K2438">
            <v>0</v>
          </cell>
          <cell r="L2438">
            <v>0</v>
          </cell>
          <cell r="M2438">
            <v>2000</v>
          </cell>
          <cell r="N2438">
            <v>2000</v>
          </cell>
          <cell r="O2438">
            <v>0</v>
          </cell>
          <cell r="P2438">
            <v>0</v>
          </cell>
          <cell r="Q2438">
            <v>0</v>
          </cell>
        </row>
        <row r="2439">
          <cell r="B2439">
            <v>10101040401</v>
          </cell>
          <cell r="C2439" t="str">
            <v>أنظمة</v>
          </cell>
          <cell r="D2439" t="str">
            <v>المركز المالي</v>
          </cell>
          <cell r="E2439" t="str">
            <v>أصول متداولة</v>
          </cell>
          <cell r="F2439" t="str">
            <v>مصاريف مقدمة وأرصدة مدينة أخرى (بالصافي)</v>
          </cell>
          <cell r="G2439" t="str">
            <v>مدينون متنوعون</v>
          </cell>
          <cell r="H2439">
            <v>0</v>
          </cell>
          <cell r="I2439" t="str">
            <v>أصول متداولة</v>
          </cell>
          <cell r="J2439" t="str">
            <v>عهدة_ تامر محمد احمد محمد صالح</v>
          </cell>
          <cell r="K2439">
            <v>0</v>
          </cell>
          <cell r="L2439">
            <v>0</v>
          </cell>
          <cell r="M2439">
            <v>36097</v>
          </cell>
          <cell r="N2439">
            <v>36097</v>
          </cell>
          <cell r="O2439">
            <v>0</v>
          </cell>
          <cell r="P2439">
            <v>0</v>
          </cell>
          <cell r="Q2439">
            <v>0</v>
          </cell>
        </row>
        <row r="2440">
          <cell r="B2440">
            <v>10101040403</v>
          </cell>
          <cell r="C2440" t="str">
            <v>أنظمة</v>
          </cell>
          <cell r="D2440" t="str">
            <v>المركز المالي</v>
          </cell>
          <cell r="E2440" t="str">
            <v>أصول متداولة</v>
          </cell>
          <cell r="F2440" t="str">
            <v>مصاريف مقدمة وأرصدة مدينة أخرى (بالصافي)</v>
          </cell>
          <cell r="G2440" t="str">
            <v>مدينون متنوعون</v>
          </cell>
          <cell r="H2440">
            <v>0</v>
          </cell>
          <cell r="I2440" t="str">
            <v>أصول متداولة</v>
          </cell>
          <cell r="J2440" t="str">
            <v>عهدة_ م- اسماعيل مصطفى عطية</v>
          </cell>
          <cell r="K2440">
            <v>0</v>
          </cell>
          <cell r="L2440">
            <v>0</v>
          </cell>
          <cell r="M2440">
            <v>12116.91</v>
          </cell>
          <cell r="N2440">
            <v>12116.91</v>
          </cell>
          <cell r="O2440">
            <v>0</v>
          </cell>
          <cell r="P2440">
            <v>0</v>
          </cell>
          <cell r="Q2440">
            <v>0</v>
          </cell>
        </row>
        <row r="2441">
          <cell r="B2441">
            <v>10101040405</v>
          </cell>
          <cell r="C2441" t="str">
            <v>أنظمة</v>
          </cell>
          <cell r="D2441" t="str">
            <v>المركز المالي</v>
          </cell>
          <cell r="E2441" t="str">
            <v>أصول متداولة</v>
          </cell>
          <cell r="F2441" t="str">
            <v>مصاريف مقدمة وأرصدة مدينة أخرى (بالصافي)</v>
          </cell>
          <cell r="G2441" t="str">
            <v>مدينون متنوعون</v>
          </cell>
          <cell r="H2441">
            <v>0</v>
          </cell>
          <cell r="I2441" t="str">
            <v>أصول متداولة</v>
          </cell>
          <cell r="J2441" t="str">
            <v>عهدة_ محمد ربيع</v>
          </cell>
          <cell r="K2441">
            <v>0</v>
          </cell>
          <cell r="L2441">
            <v>0</v>
          </cell>
          <cell r="M2441">
            <v>16474</v>
          </cell>
          <cell r="N2441">
            <v>16474</v>
          </cell>
          <cell r="O2441">
            <v>0</v>
          </cell>
          <cell r="P2441">
            <v>0</v>
          </cell>
          <cell r="Q2441">
            <v>0</v>
          </cell>
        </row>
        <row r="2442">
          <cell r="B2442">
            <v>10101040406</v>
          </cell>
          <cell r="C2442" t="str">
            <v>أنظمة</v>
          </cell>
          <cell r="D2442" t="str">
            <v>المركز المالي</v>
          </cell>
          <cell r="E2442" t="str">
            <v>أصول متداولة</v>
          </cell>
          <cell r="F2442" t="str">
            <v>مصاريف مقدمة وأرصدة مدينة أخرى (بالصافي)</v>
          </cell>
          <cell r="G2442" t="str">
            <v>مدينون متنوعون</v>
          </cell>
          <cell r="H2442">
            <v>0</v>
          </cell>
          <cell r="I2442" t="str">
            <v>أصول متداولة</v>
          </cell>
          <cell r="J2442" t="str">
            <v>عهدة_ احمد عبد الهادى احمد عبد الهادى</v>
          </cell>
          <cell r="K2442">
            <v>0</v>
          </cell>
          <cell r="L2442">
            <v>0</v>
          </cell>
          <cell r="M2442">
            <v>50355</v>
          </cell>
          <cell r="N2442">
            <v>50355</v>
          </cell>
          <cell r="O2442">
            <v>0</v>
          </cell>
          <cell r="P2442">
            <v>0</v>
          </cell>
          <cell r="Q2442">
            <v>0</v>
          </cell>
        </row>
        <row r="2443">
          <cell r="B2443">
            <v>10101040407</v>
          </cell>
          <cell r="C2443" t="str">
            <v>أنظمة</v>
          </cell>
          <cell r="D2443" t="str">
            <v>المركز المالي</v>
          </cell>
          <cell r="E2443" t="str">
            <v>أصول متداولة</v>
          </cell>
          <cell r="F2443" t="str">
            <v>مصاريف مقدمة وأرصدة مدينة أخرى (بالصافي)</v>
          </cell>
          <cell r="G2443" t="str">
            <v>مدينون متنوعون</v>
          </cell>
          <cell r="H2443">
            <v>0</v>
          </cell>
          <cell r="I2443" t="str">
            <v>أصول متداولة</v>
          </cell>
          <cell r="J2443" t="str">
            <v>عهدة_ بدوى محمد الاحمرى</v>
          </cell>
          <cell r="K2443">
            <v>0</v>
          </cell>
          <cell r="L2443">
            <v>0</v>
          </cell>
          <cell r="M2443">
            <v>33946.559999999998</v>
          </cell>
          <cell r="N2443">
            <v>33946.559999999998</v>
          </cell>
          <cell r="O2443">
            <v>0</v>
          </cell>
          <cell r="P2443">
            <v>0</v>
          </cell>
          <cell r="Q2443">
            <v>0</v>
          </cell>
        </row>
        <row r="2444">
          <cell r="B2444">
            <v>10101040408</v>
          </cell>
          <cell r="C2444" t="str">
            <v>أنظمة</v>
          </cell>
          <cell r="D2444" t="str">
            <v>المركز المالي</v>
          </cell>
          <cell r="E2444" t="str">
            <v>أصول متداولة</v>
          </cell>
          <cell r="F2444" t="str">
            <v>مصاريف مقدمة وأرصدة مدينة أخرى (بالصافي)</v>
          </cell>
          <cell r="G2444" t="str">
            <v>مدينون متنوعون</v>
          </cell>
          <cell r="H2444">
            <v>0</v>
          </cell>
          <cell r="I2444" t="str">
            <v>أصول متداولة</v>
          </cell>
          <cell r="J2444" t="str">
            <v>عهدة_عبد الرحمن على ابراهيم الخضرى</v>
          </cell>
          <cell r="K2444">
            <v>0</v>
          </cell>
          <cell r="L2444">
            <v>0</v>
          </cell>
          <cell r="M2444">
            <v>35089.050000000003</v>
          </cell>
          <cell r="N2444">
            <v>35089.050000000003</v>
          </cell>
          <cell r="O2444">
            <v>0</v>
          </cell>
          <cell r="P2444">
            <v>0</v>
          </cell>
          <cell r="Q2444">
            <v>0</v>
          </cell>
        </row>
        <row r="2445">
          <cell r="B2445">
            <v>10101040410</v>
          </cell>
          <cell r="C2445" t="str">
            <v>أنظمة</v>
          </cell>
          <cell r="D2445" t="str">
            <v>المركز المالي</v>
          </cell>
          <cell r="E2445" t="str">
            <v>أصول متداولة</v>
          </cell>
          <cell r="F2445" t="str">
            <v>مصاريف مقدمة وأرصدة مدينة أخرى (بالصافي)</v>
          </cell>
          <cell r="G2445" t="str">
            <v>مدينون متنوعون</v>
          </cell>
          <cell r="H2445">
            <v>0</v>
          </cell>
          <cell r="I2445" t="str">
            <v>أصول متداولة</v>
          </cell>
          <cell r="J2445" t="str">
            <v>عهدة_ جمال ناصر عمر الباكستاني_ 4066</v>
          </cell>
          <cell r="K2445">
            <v>0</v>
          </cell>
          <cell r="L2445">
            <v>0</v>
          </cell>
          <cell r="M2445">
            <v>7407.64</v>
          </cell>
          <cell r="N2445">
            <v>7407.64</v>
          </cell>
          <cell r="O2445">
            <v>0</v>
          </cell>
          <cell r="P2445">
            <v>0</v>
          </cell>
          <cell r="Q2445">
            <v>0</v>
          </cell>
        </row>
        <row r="2446">
          <cell r="B2446">
            <v>10101040413</v>
          </cell>
          <cell r="C2446" t="str">
            <v>أنظمة</v>
          </cell>
          <cell r="D2446" t="str">
            <v>المركز المالي</v>
          </cell>
          <cell r="E2446" t="str">
            <v>أصول متداولة</v>
          </cell>
          <cell r="F2446" t="str">
            <v>مصاريف مقدمة وأرصدة مدينة أخرى (بالصافي)</v>
          </cell>
          <cell r="G2446" t="str">
            <v>مدينون متنوعون</v>
          </cell>
          <cell r="H2446">
            <v>0</v>
          </cell>
          <cell r="I2446" t="str">
            <v>أصول متداولة</v>
          </cell>
          <cell r="J2446" t="str">
            <v>عهدة_ رضا سمير عبد الحميد</v>
          </cell>
          <cell r="K2446">
            <v>0</v>
          </cell>
          <cell r="L2446">
            <v>0</v>
          </cell>
          <cell r="M2446">
            <v>44393.82</v>
          </cell>
          <cell r="N2446">
            <v>44393.82</v>
          </cell>
          <cell r="O2446">
            <v>0</v>
          </cell>
          <cell r="P2446">
            <v>0</v>
          </cell>
          <cell r="Q2446">
            <v>0</v>
          </cell>
        </row>
        <row r="2447">
          <cell r="B2447">
            <v>10101040415</v>
          </cell>
          <cell r="C2447" t="str">
            <v>أنظمة</v>
          </cell>
          <cell r="D2447" t="str">
            <v>المركز المالي</v>
          </cell>
          <cell r="E2447" t="str">
            <v>أصول متداولة</v>
          </cell>
          <cell r="F2447" t="str">
            <v>مصاريف مقدمة وأرصدة مدينة أخرى (بالصافي)</v>
          </cell>
          <cell r="G2447" t="str">
            <v>مدينون متنوعون</v>
          </cell>
          <cell r="H2447">
            <v>0</v>
          </cell>
          <cell r="I2447" t="str">
            <v>أصول متداولة</v>
          </cell>
          <cell r="J2447" t="str">
            <v>عهدة_  محمد محمود الزواوي</v>
          </cell>
          <cell r="K2447">
            <v>0</v>
          </cell>
          <cell r="L2447">
            <v>0</v>
          </cell>
          <cell r="M2447">
            <v>6900</v>
          </cell>
          <cell r="N2447">
            <v>6900</v>
          </cell>
          <cell r="O2447">
            <v>0</v>
          </cell>
          <cell r="P2447">
            <v>0</v>
          </cell>
          <cell r="Q2447">
            <v>0</v>
          </cell>
        </row>
        <row r="2448">
          <cell r="B2448">
            <v>10101040416</v>
          </cell>
          <cell r="C2448" t="str">
            <v>أنظمة</v>
          </cell>
          <cell r="D2448" t="str">
            <v>المركز المالي</v>
          </cell>
          <cell r="E2448" t="str">
            <v>أصول متداولة</v>
          </cell>
          <cell r="F2448" t="str">
            <v>مصاريف مقدمة وأرصدة مدينة أخرى (بالصافي)</v>
          </cell>
          <cell r="G2448" t="str">
            <v>مدينون متنوعون</v>
          </cell>
          <cell r="H2448">
            <v>0</v>
          </cell>
          <cell r="I2448" t="str">
            <v>أصول متداولة</v>
          </cell>
          <cell r="J2448" t="str">
            <v>عهدة_ عبد المقصود محمد عبد المقصود</v>
          </cell>
          <cell r="K2448">
            <v>0</v>
          </cell>
          <cell r="L2448">
            <v>0</v>
          </cell>
          <cell r="M2448">
            <v>18772.16</v>
          </cell>
          <cell r="N2448">
            <v>18772.16</v>
          </cell>
          <cell r="O2448">
            <v>0</v>
          </cell>
          <cell r="P2448">
            <v>0</v>
          </cell>
          <cell r="Q2448">
            <v>0</v>
          </cell>
        </row>
        <row r="2449">
          <cell r="B2449">
            <v>10101040418</v>
          </cell>
          <cell r="C2449" t="str">
            <v>أنظمة</v>
          </cell>
          <cell r="D2449" t="str">
            <v>المركز المالي</v>
          </cell>
          <cell r="E2449" t="str">
            <v>أصول متداولة</v>
          </cell>
          <cell r="F2449" t="str">
            <v>مصاريف مقدمة وأرصدة مدينة أخرى (بالصافي)</v>
          </cell>
          <cell r="G2449" t="str">
            <v>مدينون متنوعون</v>
          </cell>
          <cell r="H2449">
            <v>0</v>
          </cell>
          <cell r="I2449" t="str">
            <v>أصول متداولة</v>
          </cell>
          <cell r="J2449" t="str">
            <v>عهدة_ علاء صلاح الدين محمد المحلاوى</v>
          </cell>
          <cell r="K2449">
            <v>0</v>
          </cell>
          <cell r="L2449">
            <v>0</v>
          </cell>
          <cell r="M2449">
            <v>34730.03</v>
          </cell>
          <cell r="N2449">
            <v>34730.03</v>
          </cell>
          <cell r="O2449">
            <v>0</v>
          </cell>
          <cell r="P2449">
            <v>0</v>
          </cell>
          <cell r="Q2449">
            <v>0</v>
          </cell>
        </row>
        <row r="2450">
          <cell r="B2450">
            <v>10101040419</v>
          </cell>
          <cell r="C2450" t="str">
            <v>أنظمة</v>
          </cell>
          <cell r="D2450" t="str">
            <v>المركز المالي</v>
          </cell>
          <cell r="E2450" t="str">
            <v>أصول متداولة</v>
          </cell>
          <cell r="F2450" t="str">
            <v>مصاريف مقدمة وأرصدة مدينة أخرى (بالصافي)</v>
          </cell>
          <cell r="G2450" t="str">
            <v>مدينون متنوعون</v>
          </cell>
          <cell r="H2450">
            <v>0</v>
          </cell>
          <cell r="I2450" t="str">
            <v>أصول متداولة</v>
          </cell>
          <cell r="J2450" t="str">
            <v>عهدة_ فرج جمعه</v>
          </cell>
          <cell r="K2450">
            <v>0</v>
          </cell>
          <cell r="L2450">
            <v>0</v>
          </cell>
          <cell r="M2450">
            <v>27535</v>
          </cell>
          <cell r="N2450">
            <v>27535</v>
          </cell>
          <cell r="O2450">
            <v>0</v>
          </cell>
          <cell r="P2450">
            <v>0</v>
          </cell>
          <cell r="Q2450">
            <v>0</v>
          </cell>
        </row>
        <row r="2451">
          <cell r="B2451">
            <v>10101040421</v>
          </cell>
          <cell r="C2451" t="str">
            <v>أنظمة</v>
          </cell>
          <cell r="D2451" t="str">
            <v>المركز المالي</v>
          </cell>
          <cell r="E2451" t="str">
            <v>أصول متداولة</v>
          </cell>
          <cell r="F2451" t="str">
            <v>مصاريف مقدمة وأرصدة مدينة أخرى (بالصافي)</v>
          </cell>
          <cell r="G2451" t="str">
            <v>مدينون متنوعون</v>
          </cell>
          <cell r="H2451">
            <v>0</v>
          </cell>
          <cell r="I2451" t="str">
            <v>أصول متداولة</v>
          </cell>
          <cell r="J2451" t="str">
            <v>عهدة_  م . ابراهيم محمود ابراهيم مصطفى</v>
          </cell>
          <cell r="K2451">
            <v>0</v>
          </cell>
          <cell r="L2451">
            <v>0</v>
          </cell>
          <cell r="M2451">
            <v>965</v>
          </cell>
          <cell r="N2451">
            <v>965</v>
          </cell>
          <cell r="O2451">
            <v>0</v>
          </cell>
          <cell r="P2451">
            <v>0</v>
          </cell>
          <cell r="Q2451">
            <v>0</v>
          </cell>
        </row>
        <row r="2452">
          <cell r="B2452">
            <v>10101040422</v>
          </cell>
          <cell r="C2452" t="str">
            <v>أنظمة</v>
          </cell>
          <cell r="D2452" t="str">
            <v>المركز المالي</v>
          </cell>
          <cell r="E2452" t="str">
            <v>أصول متداولة</v>
          </cell>
          <cell r="F2452" t="str">
            <v>مصاريف مقدمة وأرصدة مدينة أخرى (بالصافي)</v>
          </cell>
          <cell r="G2452" t="str">
            <v>مدينون متنوعون</v>
          </cell>
          <cell r="H2452">
            <v>0</v>
          </cell>
          <cell r="I2452" t="str">
            <v>أصول متداولة</v>
          </cell>
          <cell r="J2452" t="str">
            <v>عهدة_ م حامد احمد حامد</v>
          </cell>
          <cell r="K2452">
            <v>0</v>
          </cell>
          <cell r="L2452">
            <v>0</v>
          </cell>
          <cell r="M2452">
            <v>37419.19</v>
          </cell>
          <cell r="N2452">
            <v>37419.19</v>
          </cell>
          <cell r="O2452">
            <v>0</v>
          </cell>
          <cell r="P2452">
            <v>0</v>
          </cell>
          <cell r="Q2452">
            <v>0</v>
          </cell>
        </row>
        <row r="2453">
          <cell r="B2453">
            <v>10101040425</v>
          </cell>
          <cell r="C2453" t="str">
            <v>أنظمة</v>
          </cell>
          <cell r="D2453" t="str">
            <v>المركز المالي</v>
          </cell>
          <cell r="E2453" t="str">
            <v>أصول متداولة</v>
          </cell>
          <cell r="F2453" t="str">
            <v>مصاريف مقدمة وأرصدة مدينة أخرى (بالصافي)</v>
          </cell>
          <cell r="G2453" t="str">
            <v>مدينون متنوعون</v>
          </cell>
          <cell r="H2453">
            <v>0</v>
          </cell>
          <cell r="I2453" t="str">
            <v>أصول متداولة</v>
          </cell>
          <cell r="J2453" t="str">
            <v>عهدة_ م هشام فتحى محفوظ ابراهيم</v>
          </cell>
          <cell r="K2453">
            <v>0</v>
          </cell>
          <cell r="L2453">
            <v>0</v>
          </cell>
          <cell r="M2453">
            <v>3969.1</v>
          </cell>
          <cell r="N2453">
            <v>3969.1</v>
          </cell>
          <cell r="O2453">
            <v>0</v>
          </cell>
          <cell r="P2453">
            <v>0</v>
          </cell>
          <cell r="Q2453">
            <v>0</v>
          </cell>
        </row>
        <row r="2454">
          <cell r="B2454">
            <v>10101040426</v>
          </cell>
          <cell r="C2454" t="str">
            <v>أنظمة</v>
          </cell>
          <cell r="D2454" t="str">
            <v>المركز المالي</v>
          </cell>
          <cell r="E2454" t="str">
            <v>أصول متداولة</v>
          </cell>
          <cell r="F2454" t="str">
            <v>مصاريف مقدمة وأرصدة مدينة أخرى (بالصافي)</v>
          </cell>
          <cell r="G2454" t="str">
            <v>مدينون متنوعون</v>
          </cell>
          <cell r="H2454">
            <v>0</v>
          </cell>
          <cell r="I2454" t="str">
            <v>أصول متداولة</v>
          </cell>
          <cell r="J2454" t="str">
            <v>عهدة_ م- جهاد محمد بكير سلامة</v>
          </cell>
          <cell r="K2454">
            <v>0</v>
          </cell>
          <cell r="L2454">
            <v>0</v>
          </cell>
          <cell r="M2454">
            <v>61380.86</v>
          </cell>
          <cell r="N2454">
            <v>61380.86</v>
          </cell>
          <cell r="O2454">
            <v>0</v>
          </cell>
          <cell r="P2454">
            <v>0</v>
          </cell>
          <cell r="Q2454">
            <v>0</v>
          </cell>
        </row>
        <row r="2455">
          <cell r="B2455">
            <v>10101040428</v>
          </cell>
          <cell r="C2455" t="str">
            <v>أنظمة</v>
          </cell>
          <cell r="D2455" t="str">
            <v>المركز المالي</v>
          </cell>
          <cell r="E2455" t="str">
            <v>أصول متداولة</v>
          </cell>
          <cell r="F2455" t="str">
            <v>مصاريف مقدمة وأرصدة مدينة أخرى (بالصافي)</v>
          </cell>
          <cell r="G2455" t="str">
            <v>مدينون متنوعون</v>
          </cell>
          <cell r="H2455">
            <v>0</v>
          </cell>
          <cell r="I2455" t="str">
            <v>أصول متداولة</v>
          </cell>
          <cell r="J2455" t="str">
            <v>عهدة_محمد فؤاد محي-4187</v>
          </cell>
          <cell r="K2455">
            <v>0</v>
          </cell>
          <cell r="L2455">
            <v>0</v>
          </cell>
          <cell r="M2455">
            <v>2865.7400000000002</v>
          </cell>
          <cell r="N2455">
            <v>2865.7400000000002</v>
          </cell>
          <cell r="O2455">
            <v>0</v>
          </cell>
          <cell r="P2455">
            <v>0</v>
          </cell>
          <cell r="Q2455">
            <v>0</v>
          </cell>
        </row>
        <row r="2456">
          <cell r="B2456">
            <v>10101040429</v>
          </cell>
          <cell r="C2456" t="str">
            <v>أنظمة</v>
          </cell>
          <cell r="D2456" t="str">
            <v>المركز المالي</v>
          </cell>
          <cell r="E2456" t="str">
            <v>أصول متداولة</v>
          </cell>
          <cell r="F2456" t="str">
            <v>مصاريف مقدمة وأرصدة مدينة أخرى (بالصافي)</v>
          </cell>
          <cell r="G2456" t="str">
            <v>مدينون متنوعون</v>
          </cell>
          <cell r="H2456">
            <v>0</v>
          </cell>
          <cell r="I2456" t="str">
            <v>أصول متداولة</v>
          </cell>
          <cell r="J2456" t="str">
            <v>عهدة_ خالد صديق الحوتي</v>
          </cell>
          <cell r="K2456">
            <v>0</v>
          </cell>
          <cell r="L2456">
            <v>0</v>
          </cell>
          <cell r="M2456">
            <v>18829.689999999999</v>
          </cell>
          <cell r="N2456">
            <v>18829.689999999999</v>
          </cell>
          <cell r="O2456">
            <v>0</v>
          </cell>
          <cell r="P2456">
            <v>0</v>
          </cell>
          <cell r="Q2456">
            <v>0</v>
          </cell>
        </row>
        <row r="2457">
          <cell r="B2457">
            <v>10101040430</v>
          </cell>
          <cell r="C2457" t="str">
            <v>أنظمة</v>
          </cell>
          <cell r="D2457" t="str">
            <v>المركز المالي</v>
          </cell>
          <cell r="E2457" t="str">
            <v>أصول متداولة</v>
          </cell>
          <cell r="F2457" t="str">
            <v>مصاريف مقدمة وأرصدة مدينة أخرى (بالصافي)</v>
          </cell>
          <cell r="G2457" t="str">
            <v>مدينون متنوعون</v>
          </cell>
          <cell r="H2457">
            <v>0</v>
          </cell>
          <cell r="I2457" t="str">
            <v>أصول متداولة</v>
          </cell>
          <cell r="J2457" t="str">
            <v>عهدة_  م- محمد احمد عبد النبى</v>
          </cell>
          <cell r="K2457">
            <v>0</v>
          </cell>
          <cell r="L2457">
            <v>0</v>
          </cell>
          <cell r="M2457">
            <v>7350</v>
          </cell>
          <cell r="N2457">
            <v>7350</v>
          </cell>
          <cell r="O2457">
            <v>0</v>
          </cell>
          <cell r="P2457">
            <v>0</v>
          </cell>
          <cell r="Q2457">
            <v>0</v>
          </cell>
        </row>
        <row r="2458">
          <cell r="B2458">
            <v>10101040431</v>
          </cell>
          <cell r="C2458" t="str">
            <v>أنظمة</v>
          </cell>
          <cell r="D2458" t="str">
            <v>المركز المالي</v>
          </cell>
          <cell r="E2458" t="str">
            <v>أصول متداولة</v>
          </cell>
          <cell r="F2458" t="str">
            <v>مصاريف مقدمة وأرصدة مدينة أخرى (بالصافي)</v>
          </cell>
          <cell r="G2458" t="str">
            <v>مدينون متنوعون</v>
          </cell>
          <cell r="H2458">
            <v>0</v>
          </cell>
          <cell r="I2458" t="str">
            <v>أصول متداولة</v>
          </cell>
          <cell r="J2458" t="str">
            <v>عهدة_ اشرف مصطفى يونس</v>
          </cell>
          <cell r="K2458">
            <v>0</v>
          </cell>
          <cell r="L2458">
            <v>0</v>
          </cell>
          <cell r="M2458">
            <v>19393.91</v>
          </cell>
          <cell r="N2458">
            <v>19393.91</v>
          </cell>
          <cell r="O2458">
            <v>0</v>
          </cell>
          <cell r="P2458">
            <v>0</v>
          </cell>
          <cell r="Q2458">
            <v>0</v>
          </cell>
        </row>
        <row r="2459">
          <cell r="B2459">
            <v>10101040432</v>
          </cell>
          <cell r="C2459" t="str">
            <v>أنظمة</v>
          </cell>
          <cell r="D2459" t="str">
            <v>المركز المالي</v>
          </cell>
          <cell r="E2459" t="str">
            <v>أصول متداولة</v>
          </cell>
          <cell r="F2459" t="str">
            <v>مصاريف مقدمة وأرصدة مدينة أخرى (بالصافي)</v>
          </cell>
          <cell r="G2459" t="str">
            <v>مدينون متنوعون</v>
          </cell>
          <cell r="H2459">
            <v>0</v>
          </cell>
          <cell r="I2459" t="str">
            <v>أصول متداولة</v>
          </cell>
          <cell r="J2459" t="str">
            <v>عهدة_ م/ اسلام جمعه السيد حسن</v>
          </cell>
          <cell r="K2459">
            <v>0</v>
          </cell>
          <cell r="L2459">
            <v>0</v>
          </cell>
          <cell r="M2459">
            <v>30074.7</v>
          </cell>
          <cell r="N2459">
            <v>30074.7</v>
          </cell>
          <cell r="O2459">
            <v>0</v>
          </cell>
          <cell r="P2459">
            <v>0</v>
          </cell>
          <cell r="Q2459">
            <v>0</v>
          </cell>
        </row>
        <row r="2460">
          <cell r="B2460">
            <v>10101040433</v>
          </cell>
          <cell r="C2460" t="str">
            <v>أنظمة</v>
          </cell>
          <cell r="D2460" t="str">
            <v>المركز المالي</v>
          </cell>
          <cell r="E2460" t="str">
            <v>أصول متداولة</v>
          </cell>
          <cell r="F2460" t="str">
            <v>مصاريف مقدمة وأرصدة مدينة أخرى (بالصافي)</v>
          </cell>
          <cell r="G2460" t="str">
            <v>مدينون متنوعون</v>
          </cell>
          <cell r="H2460">
            <v>0</v>
          </cell>
          <cell r="I2460" t="str">
            <v>أصول متداولة</v>
          </cell>
          <cell r="J2460" t="str">
            <v>عهدة_ عبدالرحمن محمد سلامه سلامه</v>
          </cell>
          <cell r="K2460">
            <v>0</v>
          </cell>
          <cell r="L2460">
            <v>0</v>
          </cell>
          <cell r="M2460">
            <v>1058</v>
          </cell>
          <cell r="N2460">
            <v>1058</v>
          </cell>
          <cell r="O2460">
            <v>0</v>
          </cell>
          <cell r="P2460">
            <v>0</v>
          </cell>
          <cell r="Q2460">
            <v>0</v>
          </cell>
        </row>
        <row r="2461">
          <cell r="B2461">
            <v>10101040434</v>
          </cell>
          <cell r="C2461" t="str">
            <v>أنظمة</v>
          </cell>
          <cell r="D2461" t="str">
            <v>المركز المالي</v>
          </cell>
          <cell r="E2461" t="str">
            <v>أصول متداولة</v>
          </cell>
          <cell r="F2461" t="str">
            <v>مصاريف مقدمة وأرصدة مدينة أخرى (بالصافي)</v>
          </cell>
          <cell r="G2461" t="str">
            <v>مدينون متنوعون</v>
          </cell>
          <cell r="H2461">
            <v>0</v>
          </cell>
          <cell r="I2461" t="str">
            <v>أصول متداولة</v>
          </cell>
          <cell r="J2461" t="str">
            <v>عهدة_ ايمن البدرى</v>
          </cell>
          <cell r="K2461">
            <v>0</v>
          </cell>
          <cell r="L2461">
            <v>0</v>
          </cell>
          <cell r="M2461">
            <v>2437.19</v>
          </cell>
          <cell r="N2461">
            <v>2437.19</v>
          </cell>
          <cell r="O2461">
            <v>0</v>
          </cell>
          <cell r="P2461">
            <v>0</v>
          </cell>
          <cell r="Q2461">
            <v>0</v>
          </cell>
        </row>
        <row r="2462">
          <cell r="B2462">
            <v>10101040435</v>
          </cell>
          <cell r="C2462" t="str">
            <v>أنظمة</v>
          </cell>
          <cell r="D2462" t="str">
            <v>المركز المالي</v>
          </cell>
          <cell r="E2462" t="str">
            <v>أصول متداولة</v>
          </cell>
          <cell r="F2462" t="str">
            <v>مصاريف مقدمة وأرصدة مدينة أخرى (بالصافي)</v>
          </cell>
          <cell r="G2462" t="str">
            <v>مدينون متنوعون</v>
          </cell>
          <cell r="H2462">
            <v>0</v>
          </cell>
          <cell r="I2462" t="str">
            <v>أصول متداولة</v>
          </cell>
          <cell r="J2462" t="str">
            <v>عهدة_ حسام محمد سعد محمد نصار</v>
          </cell>
          <cell r="K2462">
            <v>0</v>
          </cell>
          <cell r="L2462">
            <v>0</v>
          </cell>
          <cell r="M2462">
            <v>15595.4</v>
          </cell>
          <cell r="N2462">
            <v>15595.4</v>
          </cell>
          <cell r="O2462">
            <v>0</v>
          </cell>
          <cell r="P2462">
            <v>0</v>
          </cell>
          <cell r="Q2462">
            <v>0</v>
          </cell>
        </row>
        <row r="2463">
          <cell r="B2463">
            <v>10101040436</v>
          </cell>
          <cell r="C2463" t="str">
            <v>أنظمة</v>
          </cell>
          <cell r="D2463" t="str">
            <v>المركز المالي</v>
          </cell>
          <cell r="E2463" t="str">
            <v>أصول متداولة</v>
          </cell>
          <cell r="F2463" t="str">
            <v>مصاريف مقدمة وأرصدة مدينة أخرى (بالصافي)</v>
          </cell>
          <cell r="G2463" t="str">
            <v>مدينون متنوعون</v>
          </cell>
          <cell r="H2463">
            <v>0</v>
          </cell>
          <cell r="I2463" t="str">
            <v>أصول متداولة</v>
          </cell>
          <cell r="J2463" t="str">
            <v>عهدة_ ناصر باجايو</v>
          </cell>
          <cell r="K2463">
            <v>0</v>
          </cell>
          <cell r="L2463">
            <v>0</v>
          </cell>
          <cell r="M2463">
            <v>7244.7300000000005</v>
          </cell>
          <cell r="N2463">
            <v>7244.7300000000005</v>
          </cell>
          <cell r="O2463">
            <v>0</v>
          </cell>
          <cell r="P2463">
            <v>0</v>
          </cell>
          <cell r="Q2463">
            <v>0</v>
          </cell>
        </row>
        <row r="2464">
          <cell r="B2464">
            <v>10101040437</v>
          </cell>
          <cell r="C2464" t="str">
            <v>أنظمة</v>
          </cell>
          <cell r="D2464" t="str">
            <v>المركز المالي</v>
          </cell>
          <cell r="E2464" t="str">
            <v>أصول متداولة</v>
          </cell>
          <cell r="F2464" t="str">
            <v>مصاريف مقدمة وأرصدة مدينة أخرى (بالصافي)</v>
          </cell>
          <cell r="G2464" t="str">
            <v>مدينون متنوعون</v>
          </cell>
          <cell r="H2464">
            <v>0</v>
          </cell>
          <cell r="I2464" t="str">
            <v>أصول متداولة</v>
          </cell>
          <cell r="J2464" t="str">
            <v>عهدة_ م عبدالعظيم علي حسن عمر</v>
          </cell>
          <cell r="K2464">
            <v>0</v>
          </cell>
          <cell r="L2464">
            <v>0</v>
          </cell>
          <cell r="M2464">
            <v>0</v>
          </cell>
          <cell r="N2464">
            <v>0</v>
          </cell>
          <cell r="O2464">
            <v>0</v>
          </cell>
          <cell r="P2464">
            <v>0</v>
          </cell>
          <cell r="Q2464">
            <v>0</v>
          </cell>
        </row>
        <row r="2465">
          <cell r="B2465">
            <v>10101040438</v>
          </cell>
          <cell r="C2465" t="str">
            <v>أنظمة</v>
          </cell>
          <cell r="D2465" t="str">
            <v>المركز المالي</v>
          </cell>
          <cell r="E2465" t="str">
            <v>أصول متداولة</v>
          </cell>
          <cell r="F2465" t="str">
            <v>مصاريف مقدمة وأرصدة مدينة أخرى (بالصافي)</v>
          </cell>
          <cell r="G2465" t="str">
            <v>مدينون متنوعون</v>
          </cell>
          <cell r="H2465">
            <v>0</v>
          </cell>
          <cell r="I2465" t="str">
            <v>أصول متداولة</v>
          </cell>
          <cell r="J2465" t="str">
            <v>عهدة_ م اسامة اسماعيل داود</v>
          </cell>
          <cell r="K2465">
            <v>0</v>
          </cell>
          <cell r="L2465">
            <v>0</v>
          </cell>
          <cell r="M2465">
            <v>1369.13</v>
          </cell>
          <cell r="N2465">
            <v>1369.13</v>
          </cell>
          <cell r="O2465">
            <v>0</v>
          </cell>
          <cell r="P2465">
            <v>0</v>
          </cell>
          <cell r="Q2465">
            <v>0</v>
          </cell>
        </row>
        <row r="2466">
          <cell r="B2466">
            <v>10101040439</v>
          </cell>
          <cell r="C2466" t="str">
            <v>أنظمة</v>
          </cell>
          <cell r="D2466" t="str">
            <v>المركز المالي</v>
          </cell>
          <cell r="E2466" t="str">
            <v>أصول متداولة</v>
          </cell>
          <cell r="F2466" t="str">
            <v>مصاريف مقدمة وأرصدة مدينة أخرى (بالصافي)</v>
          </cell>
          <cell r="G2466" t="str">
            <v>مدينون متنوعون</v>
          </cell>
          <cell r="H2466">
            <v>0</v>
          </cell>
          <cell r="I2466" t="str">
            <v>أصول متداولة</v>
          </cell>
          <cell r="J2466" t="str">
            <v>عهده _ سامر دياب</v>
          </cell>
          <cell r="K2466">
            <v>0</v>
          </cell>
          <cell r="L2466">
            <v>0</v>
          </cell>
          <cell r="M2466">
            <v>59829.07</v>
          </cell>
          <cell r="N2466">
            <v>59829.07</v>
          </cell>
          <cell r="O2466">
            <v>0</v>
          </cell>
          <cell r="P2466">
            <v>0</v>
          </cell>
          <cell r="Q2466">
            <v>0</v>
          </cell>
        </row>
        <row r="2467">
          <cell r="B2467">
            <v>10101040440</v>
          </cell>
          <cell r="C2467" t="str">
            <v>أنظمة</v>
          </cell>
          <cell r="D2467" t="str">
            <v>المركز المالي</v>
          </cell>
          <cell r="E2467" t="str">
            <v>أصول متداولة</v>
          </cell>
          <cell r="F2467" t="str">
            <v>مصاريف مقدمة وأرصدة مدينة أخرى (بالصافي)</v>
          </cell>
          <cell r="G2467" t="str">
            <v>مدينون متنوعون</v>
          </cell>
          <cell r="H2467">
            <v>0</v>
          </cell>
          <cell r="I2467" t="str">
            <v>أصول متداولة</v>
          </cell>
          <cell r="J2467" t="str">
            <v>عهده _ ممدوح مرزوق</v>
          </cell>
          <cell r="K2467">
            <v>0</v>
          </cell>
          <cell r="L2467">
            <v>0</v>
          </cell>
          <cell r="M2467">
            <v>51100</v>
          </cell>
          <cell r="N2467">
            <v>51100</v>
          </cell>
          <cell r="O2467">
            <v>0</v>
          </cell>
          <cell r="P2467">
            <v>0</v>
          </cell>
          <cell r="Q2467">
            <v>0</v>
          </cell>
        </row>
        <row r="2468">
          <cell r="B2468">
            <v>10101040444</v>
          </cell>
          <cell r="C2468" t="str">
            <v>أنظمة</v>
          </cell>
          <cell r="D2468" t="str">
            <v>المركز المالي</v>
          </cell>
          <cell r="E2468" t="str">
            <v>أصول متداولة</v>
          </cell>
          <cell r="F2468" t="str">
            <v>مصاريف مقدمة وأرصدة مدينة أخرى (بالصافي)</v>
          </cell>
          <cell r="G2468" t="str">
            <v>مدينون متنوعون</v>
          </cell>
          <cell r="H2468">
            <v>0</v>
          </cell>
          <cell r="I2468" t="str">
            <v>أصول متداولة</v>
          </cell>
          <cell r="J2468" t="str">
            <v>عهدة_مانا على الله راكا</v>
          </cell>
          <cell r="K2468">
            <v>0</v>
          </cell>
          <cell r="L2468">
            <v>0</v>
          </cell>
          <cell r="M2468">
            <v>146893.70000000001</v>
          </cell>
          <cell r="N2468">
            <v>146893.70000000001</v>
          </cell>
          <cell r="O2468">
            <v>0</v>
          </cell>
          <cell r="P2468">
            <v>0</v>
          </cell>
          <cell r="Q2468">
            <v>0</v>
          </cell>
        </row>
        <row r="2469">
          <cell r="B2469">
            <v>10101040448</v>
          </cell>
          <cell r="C2469" t="str">
            <v>أنظمة</v>
          </cell>
          <cell r="D2469" t="str">
            <v>المركز المالي</v>
          </cell>
          <cell r="E2469" t="str">
            <v>أصول متداولة</v>
          </cell>
          <cell r="F2469" t="str">
            <v>مصاريف مقدمة وأرصدة مدينة أخرى (بالصافي)</v>
          </cell>
          <cell r="G2469" t="str">
            <v>مدينون متنوعون</v>
          </cell>
          <cell r="H2469">
            <v>0</v>
          </cell>
          <cell r="I2469" t="str">
            <v>أصول متداولة</v>
          </cell>
          <cell r="J2469" t="str">
            <v>عهده _ محمد حسن سليم</v>
          </cell>
          <cell r="K2469">
            <v>0</v>
          </cell>
          <cell r="L2469">
            <v>0</v>
          </cell>
          <cell r="M2469">
            <v>37850</v>
          </cell>
          <cell r="N2469">
            <v>37850</v>
          </cell>
          <cell r="O2469">
            <v>0</v>
          </cell>
          <cell r="P2469">
            <v>0</v>
          </cell>
          <cell r="Q2469">
            <v>0</v>
          </cell>
        </row>
        <row r="2470">
          <cell r="B2470">
            <v>10101040449</v>
          </cell>
          <cell r="C2470" t="str">
            <v>أنظمة</v>
          </cell>
          <cell r="D2470" t="str">
            <v>المركز المالي</v>
          </cell>
          <cell r="E2470" t="str">
            <v>أصول متداولة</v>
          </cell>
          <cell r="F2470" t="str">
            <v>مصاريف مقدمة وأرصدة مدينة أخرى (بالصافي)</v>
          </cell>
          <cell r="G2470" t="str">
            <v>مدينون متنوعون</v>
          </cell>
          <cell r="H2470">
            <v>0</v>
          </cell>
          <cell r="I2470" t="str">
            <v>أصول متداولة</v>
          </cell>
          <cell r="J2470" t="str">
            <v>عهدة_ حمدي سيف النصر اسماعيل</v>
          </cell>
          <cell r="K2470">
            <v>0</v>
          </cell>
          <cell r="L2470">
            <v>0</v>
          </cell>
          <cell r="M2470">
            <v>13387</v>
          </cell>
          <cell r="N2470">
            <v>13387</v>
          </cell>
          <cell r="O2470">
            <v>0</v>
          </cell>
          <cell r="P2470">
            <v>0</v>
          </cell>
          <cell r="Q2470">
            <v>0</v>
          </cell>
        </row>
        <row r="2471">
          <cell r="B2471">
            <v>10101040450</v>
          </cell>
          <cell r="C2471" t="str">
            <v>أنظمة</v>
          </cell>
          <cell r="D2471" t="str">
            <v>المركز المالي</v>
          </cell>
          <cell r="E2471" t="str">
            <v>أصول متداولة</v>
          </cell>
          <cell r="F2471" t="str">
            <v>مصاريف مقدمة وأرصدة مدينة أخرى (بالصافي)</v>
          </cell>
          <cell r="G2471" t="str">
            <v>مدينون متنوعون</v>
          </cell>
          <cell r="H2471">
            <v>0</v>
          </cell>
          <cell r="I2471" t="str">
            <v>أصول متداولة</v>
          </cell>
          <cell r="J2471" t="str">
            <v>عهده_ محمد ابراهيم السيد الشاطر</v>
          </cell>
          <cell r="K2471">
            <v>0</v>
          </cell>
          <cell r="L2471">
            <v>0</v>
          </cell>
          <cell r="M2471">
            <v>0</v>
          </cell>
          <cell r="N2471">
            <v>0</v>
          </cell>
          <cell r="O2471">
            <v>0</v>
          </cell>
          <cell r="P2471">
            <v>0</v>
          </cell>
          <cell r="Q2471">
            <v>0</v>
          </cell>
        </row>
        <row r="2472">
          <cell r="B2472">
            <v>10101040454</v>
          </cell>
          <cell r="C2472" t="str">
            <v>أنظمة</v>
          </cell>
          <cell r="D2472" t="str">
            <v>المركز المالي</v>
          </cell>
          <cell r="E2472" t="str">
            <v>أصول متداولة</v>
          </cell>
          <cell r="F2472" t="str">
            <v>مصاريف مقدمة وأرصدة مدينة أخرى (بالصافي)</v>
          </cell>
          <cell r="G2472" t="str">
            <v>مدينون متنوعون</v>
          </cell>
          <cell r="H2472">
            <v>0</v>
          </cell>
          <cell r="I2472" t="str">
            <v>أصول متداولة</v>
          </cell>
          <cell r="J2472" t="str">
            <v>عهده _ لؤي صبحي داوود النجار</v>
          </cell>
          <cell r="K2472">
            <v>0</v>
          </cell>
          <cell r="L2472">
            <v>0</v>
          </cell>
          <cell r="M2472">
            <v>19287.3</v>
          </cell>
          <cell r="N2472">
            <v>19287.3</v>
          </cell>
          <cell r="O2472">
            <v>0</v>
          </cell>
          <cell r="P2472">
            <v>0</v>
          </cell>
          <cell r="Q2472">
            <v>0</v>
          </cell>
        </row>
        <row r="2473">
          <cell r="B2473">
            <v>10101040456</v>
          </cell>
          <cell r="C2473" t="str">
            <v>أنظمة</v>
          </cell>
          <cell r="D2473" t="str">
            <v>المركز المالي</v>
          </cell>
          <cell r="E2473" t="str">
            <v>أصول متداولة</v>
          </cell>
          <cell r="F2473" t="str">
            <v>مصاريف مقدمة وأرصدة مدينة أخرى (بالصافي)</v>
          </cell>
          <cell r="G2473" t="str">
            <v>مدينون متنوعون</v>
          </cell>
          <cell r="H2473">
            <v>0</v>
          </cell>
          <cell r="I2473" t="str">
            <v>أصول متداولة</v>
          </cell>
          <cell r="J2473" t="str">
            <v>عهده _ م ابراهيم الرفاعي</v>
          </cell>
          <cell r="K2473">
            <v>0</v>
          </cell>
          <cell r="L2473">
            <v>0</v>
          </cell>
          <cell r="M2473">
            <v>162486</v>
          </cell>
          <cell r="N2473">
            <v>162486</v>
          </cell>
          <cell r="O2473">
            <v>0</v>
          </cell>
          <cell r="P2473">
            <v>0</v>
          </cell>
          <cell r="Q2473">
            <v>0</v>
          </cell>
        </row>
        <row r="2474">
          <cell r="B2474">
            <v>10101040461</v>
          </cell>
          <cell r="C2474" t="str">
            <v>أنظمة</v>
          </cell>
          <cell r="D2474" t="str">
            <v>المركز المالي</v>
          </cell>
          <cell r="E2474" t="str">
            <v>أصول متداولة</v>
          </cell>
          <cell r="F2474" t="str">
            <v>مصاريف مقدمة وأرصدة مدينة أخرى (بالصافي)</v>
          </cell>
          <cell r="G2474" t="str">
            <v>مدينون متنوعون</v>
          </cell>
          <cell r="H2474">
            <v>0</v>
          </cell>
          <cell r="I2474" t="str">
            <v>أصول متداولة</v>
          </cell>
          <cell r="J2474" t="str">
            <v>عهدة_السيد درويش مصطفي سويلم</v>
          </cell>
          <cell r="K2474">
            <v>0</v>
          </cell>
          <cell r="L2474">
            <v>0</v>
          </cell>
          <cell r="M2474">
            <v>1400</v>
          </cell>
          <cell r="N2474">
            <v>1400</v>
          </cell>
          <cell r="O2474">
            <v>0</v>
          </cell>
          <cell r="P2474">
            <v>0</v>
          </cell>
          <cell r="Q2474">
            <v>0</v>
          </cell>
        </row>
        <row r="2475">
          <cell r="B2475">
            <v>10101040463</v>
          </cell>
          <cell r="C2475" t="str">
            <v>أنظمة</v>
          </cell>
          <cell r="D2475" t="str">
            <v>المركز المالي</v>
          </cell>
          <cell r="E2475" t="str">
            <v>أصول متداولة</v>
          </cell>
          <cell r="F2475" t="str">
            <v>مصاريف مقدمة وأرصدة مدينة أخرى (بالصافي)</v>
          </cell>
          <cell r="G2475" t="str">
            <v>مدينون متنوعون</v>
          </cell>
          <cell r="H2475">
            <v>0</v>
          </cell>
          <cell r="I2475" t="str">
            <v>أصول متداولة</v>
          </cell>
          <cell r="J2475" t="str">
            <v>عهده _ احمد عبد المنعم عمر</v>
          </cell>
          <cell r="K2475">
            <v>0</v>
          </cell>
          <cell r="L2475">
            <v>0</v>
          </cell>
          <cell r="M2475">
            <v>62.4</v>
          </cell>
          <cell r="N2475">
            <v>62.4</v>
          </cell>
          <cell r="O2475">
            <v>0</v>
          </cell>
          <cell r="P2475">
            <v>0</v>
          </cell>
          <cell r="Q2475">
            <v>0</v>
          </cell>
        </row>
        <row r="2476">
          <cell r="B2476">
            <v>10101040464</v>
          </cell>
          <cell r="C2476" t="str">
            <v>أنظمة</v>
          </cell>
          <cell r="D2476" t="str">
            <v>المركز المالي</v>
          </cell>
          <cell r="E2476" t="str">
            <v>أصول متداولة</v>
          </cell>
          <cell r="F2476" t="str">
            <v>مصاريف مقدمة وأرصدة مدينة أخرى (بالصافي)</v>
          </cell>
          <cell r="G2476" t="str">
            <v>مدينون متنوعون</v>
          </cell>
          <cell r="H2476">
            <v>0</v>
          </cell>
          <cell r="I2476" t="str">
            <v>أصول متداولة</v>
          </cell>
          <cell r="J2476" t="str">
            <v>عهدة_  باسم محمد عطيه قحف</v>
          </cell>
          <cell r="K2476">
            <v>0</v>
          </cell>
          <cell r="L2476">
            <v>0</v>
          </cell>
          <cell r="M2476">
            <v>37480.17</v>
          </cell>
          <cell r="N2476">
            <v>37480.17</v>
          </cell>
          <cell r="O2476">
            <v>0</v>
          </cell>
          <cell r="P2476">
            <v>0</v>
          </cell>
          <cell r="Q2476">
            <v>0</v>
          </cell>
        </row>
        <row r="2477">
          <cell r="B2477">
            <v>10101040465</v>
          </cell>
          <cell r="C2477" t="str">
            <v>أنظمة</v>
          </cell>
          <cell r="D2477" t="str">
            <v>المركز المالي</v>
          </cell>
          <cell r="E2477" t="str">
            <v>أصول متداولة</v>
          </cell>
          <cell r="F2477" t="str">
            <v>مصاريف مقدمة وأرصدة مدينة أخرى (بالصافي)</v>
          </cell>
          <cell r="G2477" t="str">
            <v>مدينون متنوعون</v>
          </cell>
          <cell r="H2477">
            <v>0</v>
          </cell>
          <cell r="I2477" t="str">
            <v>أصول متداولة</v>
          </cell>
          <cell r="J2477" t="str">
            <v>عهدة_ محمد افتخار احمد</v>
          </cell>
          <cell r="K2477">
            <v>0</v>
          </cell>
          <cell r="L2477">
            <v>0</v>
          </cell>
          <cell r="M2477">
            <v>16152.050000000001</v>
          </cell>
          <cell r="N2477">
            <v>16152.050000000001</v>
          </cell>
          <cell r="O2477">
            <v>0</v>
          </cell>
          <cell r="P2477">
            <v>0</v>
          </cell>
          <cell r="Q2477">
            <v>0</v>
          </cell>
        </row>
        <row r="2478">
          <cell r="B2478">
            <v>10101040466</v>
          </cell>
          <cell r="C2478" t="str">
            <v>أنظمة</v>
          </cell>
          <cell r="D2478" t="str">
            <v>المركز المالي</v>
          </cell>
          <cell r="E2478" t="str">
            <v>أصول متداولة</v>
          </cell>
          <cell r="F2478" t="str">
            <v>مصاريف مقدمة وأرصدة مدينة أخرى (بالصافي)</v>
          </cell>
          <cell r="G2478" t="str">
            <v>مدينون متنوعون</v>
          </cell>
          <cell r="H2478">
            <v>0</v>
          </cell>
          <cell r="I2478" t="str">
            <v>أصول متداولة</v>
          </cell>
          <cell r="J2478" t="str">
            <v>عهده _ احمد على ابراهيم عبد المقصود</v>
          </cell>
          <cell r="K2478">
            <v>0</v>
          </cell>
          <cell r="L2478">
            <v>0</v>
          </cell>
          <cell r="M2478">
            <v>1368.25</v>
          </cell>
          <cell r="N2478">
            <v>1368.25</v>
          </cell>
          <cell r="O2478">
            <v>0</v>
          </cell>
          <cell r="P2478">
            <v>0</v>
          </cell>
          <cell r="Q2478">
            <v>0</v>
          </cell>
        </row>
        <row r="2479">
          <cell r="B2479">
            <v>10101040467</v>
          </cell>
          <cell r="C2479" t="str">
            <v>أنظمة</v>
          </cell>
          <cell r="D2479" t="str">
            <v>المركز المالي</v>
          </cell>
          <cell r="E2479" t="str">
            <v>أصول متداولة</v>
          </cell>
          <cell r="F2479" t="str">
            <v>مصاريف مقدمة وأرصدة مدينة أخرى (بالصافي)</v>
          </cell>
          <cell r="G2479" t="str">
            <v>مدينون متنوعون</v>
          </cell>
          <cell r="H2479">
            <v>0</v>
          </cell>
          <cell r="I2479" t="str">
            <v>أصول متداولة</v>
          </cell>
          <cell r="J2479" t="str">
            <v>عهده _ رافت محمد عبد الوهاب</v>
          </cell>
          <cell r="K2479">
            <v>0</v>
          </cell>
          <cell r="L2479">
            <v>0</v>
          </cell>
          <cell r="M2479">
            <v>40961.19</v>
          </cell>
          <cell r="N2479">
            <v>40961.19</v>
          </cell>
          <cell r="O2479">
            <v>0</v>
          </cell>
          <cell r="P2479">
            <v>0</v>
          </cell>
          <cell r="Q2479">
            <v>0</v>
          </cell>
        </row>
        <row r="2480">
          <cell r="B2480">
            <v>10101040468</v>
          </cell>
          <cell r="C2480" t="str">
            <v>أنظمة</v>
          </cell>
          <cell r="D2480" t="str">
            <v>المركز المالي</v>
          </cell>
          <cell r="E2480" t="str">
            <v>أصول متداولة</v>
          </cell>
          <cell r="F2480" t="str">
            <v>مصاريف مقدمة وأرصدة مدينة أخرى (بالصافي)</v>
          </cell>
          <cell r="G2480" t="str">
            <v>مدينون متنوعون</v>
          </cell>
          <cell r="H2480">
            <v>0</v>
          </cell>
          <cell r="I2480" t="str">
            <v>أصول متداولة</v>
          </cell>
          <cell r="J2480" t="str">
            <v>عهدة_ محمود احمد غنيم</v>
          </cell>
          <cell r="K2480">
            <v>0</v>
          </cell>
          <cell r="L2480">
            <v>0</v>
          </cell>
          <cell r="M2480">
            <v>13549</v>
          </cell>
          <cell r="N2480">
            <v>13549</v>
          </cell>
          <cell r="O2480">
            <v>0</v>
          </cell>
          <cell r="P2480">
            <v>0</v>
          </cell>
          <cell r="Q2480">
            <v>0</v>
          </cell>
        </row>
        <row r="2481">
          <cell r="B2481">
            <v>10101040469</v>
          </cell>
          <cell r="C2481" t="str">
            <v>أنظمة</v>
          </cell>
          <cell r="D2481" t="str">
            <v>المركز المالي</v>
          </cell>
          <cell r="E2481" t="str">
            <v>أصول متداولة</v>
          </cell>
          <cell r="F2481" t="str">
            <v>مصاريف مقدمة وأرصدة مدينة أخرى (بالصافي)</v>
          </cell>
          <cell r="G2481" t="str">
            <v>مدينون متنوعون</v>
          </cell>
          <cell r="H2481">
            <v>0</v>
          </cell>
          <cell r="I2481" t="str">
            <v>أصول متداولة</v>
          </cell>
          <cell r="J2481" t="str">
            <v>عهده _ محمد الصادق امين صادق</v>
          </cell>
          <cell r="K2481">
            <v>0</v>
          </cell>
          <cell r="L2481">
            <v>0</v>
          </cell>
          <cell r="M2481">
            <v>39767.870000000003</v>
          </cell>
          <cell r="N2481">
            <v>39767.870000000003</v>
          </cell>
          <cell r="O2481">
            <v>0</v>
          </cell>
          <cell r="P2481">
            <v>0</v>
          </cell>
          <cell r="Q2481">
            <v>0</v>
          </cell>
        </row>
        <row r="2482">
          <cell r="B2482">
            <v>10101040470</v>
          </cell>
          <cell r="C2482" t="str">
            <v>أنظمة</v>
          </cell>
          <cell r="D2482" t="str">
            <v>المركز المالي</v>
          </cell>
          <cell r="E2482" t="str">
            <v>أصول متداولة</v>
          </cell>
          <cell r="F2482" t="str">
            <v>مصاريف مقدمة وأرصدة مدينة أخرى (بالصافي)</v>
          </cell>
          <cell r="G2482" t="str">
            <v>مدينون متنوعون</v>
          </cell>
          <cell r="H2482">
            <v>0</v>
          </cell>
          <cell r="I2482" t="str">
            <v>أصول متداولة</v>
          </cell>
          <cell r="J2482" t="str">
            <v>عهدة_  حسام مدحت عبد السلام _ 4376</v>
          </cell>
          <cell r="K2482">
            <v>0</v>
          </cell>
          <cell r="L2482">
            <v>0</v>
          </cell>
          <cell r="M2482">
            <v>1961</v>
          </cell>
          <cell r="N2482">
            <v>1961</v>
          </cell>
          <cell r="O2482">
            <v>0</v>
          </cell>
          <cell r="P2482">
            <v>0</v>
          </cell>
          <cell r="Q2482">
            <v>0</v>
          </cell>
        </row>
        <row r="2483">
          <cell r="B2483">
            <v>10101040471</v>
          </cell>
          <cell r="C2483" t="str">
            <v>أنظمة</v>
          </cell>
          <cell r="D2483" t="str">
            <v>المركز المالي</v>
          </cell>
          <cell r="E2483" t="str">
            <v>أصول متداولة</v>
          </cell>
          <cell r="F2483" t="str">
            <v>مصاريف مقدمة وأرصدة مدينة أخرى (بالصافي)</v>
          </cell>
          <cell r="G2483" t="str">
            <v>مدينون متنوعون</v>
          </cell>
          <cell r="H2483">
            <v>0</v>
          </cell>
          <cell r="I2483" t="str">
            <v>أصول متداولة</v>
          </cell>
          <cell r="J2483" t="str">
            <v>عهدة _ عبدالسلام شيخة</v>
          </cell>
          <cell r="K2483">
            <v>0</v>
          </cell>
          <cell r="L2483">
            <v>0</v>
          </cell>
          <cell r="M2483">
            <v>1063</v>
          </cell>
          <cell r="N2483">
            <v>1063</v>
          </cell>
          <cell r="O2483">
            <v>0</v>
          </cell>
          <cell r="P2483">
            <v>0</v>
          </cell>
          <cell r="Q2483">
            <v>0</v>
          </cell>
        </row>
        <row r="2484">
          <cell r="B2484">
            <v>10101040472</v>
          </cell>
          <cell r="C2484" t="str">
            <v>أنظمة</v>
          </cell>
          <cell r="D2484" t="str">
            <v>المركز المالي</v>
          </cell>
          <cell r="E2484" t="str">
            <v>أصول متداولة</v>
          </cell>
          <cell r="F2484" t="str">
            <v>مصاريف مقدمة وأرصدة مدينة أخرى (بالصافي)</v>
          </cell>
          <cell r="G2484" t="str">
            <v>مدينون متنوعون</v>
          </cell>
          <cell r="H2484">
            <v>0</v>
          </cell>
          <cell r="I2484" t="str">
            <v>أصول متداولة</v>
          </cell>
          <cell r="J2484" t="str">
            <v>عهدة_ سيد عبدالظهير محمد _ 4744</v>
          </cell>
          <cell r="K2484">
            <v>0</v>
          </cell>
          <cell r="L2484">
            <v>0</v>
          </cell>
          <cell r="M2484">
            <v>3271.83</v>
          </cell>
          <cell r="N2484">
            <v>3271.83</v>
          </cell>
          <cell r="O2484">
            <v>0</v>
          </cell>
          <cell r="P2484">
            <v>0</v>
          </cell>
          <cell r="Q2484">
            <v>0</v>
          </cell>
        </row>
        <row r="2485">
          <cell r="B2485">
            <v>10101040473</v>
          </cell>
          <cell r="C2485" t="str">
            <v>أنظمة</v>
          </cell>
          <cell r="D2485" t="str">
            <v>المركز المالي</v>
          </cell>
          <cell r="E2485" t="str">
            <v>أصول متداولة</v>
          </cell>
          <cell r="F2485" t="str">
            <v>مصاريف مقدمة وأرصدة مدينة أخرى (بالصافي)</v>
          </cell>
          <cell r="G2485" t="str">
            <v>مدينون متنوعون</v>
          </cell>
          <cell r="H2485">
            <v>0</v>
          </cell>
          <cell r="I2485" t="str">
            <v>أصول متداولة</v>
          </cell>
          <cell r="J2485" t="str">
            <v>عهدة _ خالد فهد</v>
          </cell>
          <cell r="K2485">
            <v>0</v>
          </cell>
          <cell r="L2485">
            <v>0</v>
          </cell>
          <cell r="M2485">
            <v>180</v>
          </cell>
          <cell r="N2485">
            <v>180</v>
          </cell>
          <cell r="O2485">
            <v>0</v>
          </cell>
          <cell r="P2485">
            <v>0</v>
          </cell>
          <cell r="Q2485">
            <v>0</v>
          </cell>
        </row>
        <row r="2486">
          <cell r="B2486">
            <v>10101040501</v>
          </cell>
          <cell r="C2486" t="str">
            <v>أنظمة</v>
          </cell>
          <cell r="D2486" t="str">
            <v>المركز المالي</v>
          </cell>
          <cell r="E2486" t="str">
            <v>أصول متداولة</v>
          </cell>
          <cell r="F2486" t="str">
            <v>مصاريف مقدمة وأرصدة مدينة أخرى (بالصافي)</v>
          </cell>
          <cell r="G2486" t="str">
            <v>مدينون متنوعون</v>
          </cell>
          <cell r="H2486">
            <v>0</v>
          </cell>
          <cell r="I2486" t="str">
            <v>أصول متداولة</v>
          </cell>
          <cell r="J2486" t="str">
            <v>عهدة_ مجدى محمد حسن</v>
          </cell>
          <cell r="K2486">
            <v>0</v>
          </cell>
          <cell r="L2486">
            <v>0</v>
          </cell>
          <cell r="M2486">
            <v>5367.9000000000005</v>
          </cell>
          <cell r="N2486">
            <v>5367.9000000000005</v>
          </cell>
          <cell r="O2486">
            <v>0</v>
          </cell>
          <cell r="P2486">
            <v>0</v>
          </cell>
          <cell r="Q2486">
            <v>0</v>
          </cell>
        </row>
        <row r="2487">
          <cell r="B2487">
            <v>10101040604</v>
          </cell>
          <cell r="C2487" t="str">
            <v>أنظمة</v>
          </cell>
          <cell r="D2487" t="str">
            <v>المركز المالي</v>
          </cell>
          <cell r="E2487" t="str">
            <v>أصول متداولة</v>
          </cell>
          <cell r="F2487" t="str">
            <v>مصاريف مقدمة وأرصدة مدينة أخرى (بالصافي)</v>
          </cell>
          <cell r="G2487" t="str">
            <v>مدينون متنوعون</v>
          </cell>
          <cell r="H2487">
            <v>0</v>
          </cell>
          <cell r="I2487" t="str">
            <v>أصول متداولة</v>
          </cell>
          <cell r="J2487" t="str">
            <v>عهدة_علاء الدين احمد محمد</v>
          </cell>
          <cell r="K2487">
            <v>0</v>
          </cell>
          <cell r="L2487">
            <v>0</v>
          </cell>
          <cell r="M2487">
            <v>4352</v>
          </cell>
          <cell r="N2487">
            <v>4352</v>
          </cell>
          <cell r="O2487">
            <v>0</v>
          </cell>
          <cell r="P2487">
            <v>0</v>
          </cell>
          <cell r="Q2487">
            <v>0</v>
          </cell>
        </row>
        <row r="2488">
          <cell r="B2488">
            <v>10101040605</v>
          </cell>
          <cell r="C2488" t="str">
            <v>أنظمة</v>
          </cell>
          <cell r="D2488" t="str">
            <v>المركز المالي</v>
          </cell>
          <cell r="E2488" t="str">
            <v>أصول متداولة</v>
          </cell>
          <cell r="F2488" t="str">
            <v>مصاريف مقدمة وأرصدة مدينة أخرى (بالصافي)</v>
          </cell>
          <cell r="G2488" t="str">
            <v>مدينون متنوعون</v>
          </cell>
          <cell r="H2488">
            <v>0</v>
          </cell>
          <cell r="I2488" t="str">
            <v>أصول متداولة</v>
          </cell>
          <cell r="J2488" t="str">
            <v>عهدة_ فهد محمد غرمان العمري</v>
          </cell>
          <cell r="K2488">
            <v>0</v>
          </cell>
          <cell r="L2488">
            <v>0</v>
          </cell>
          <cell r="M2488">
            <v>21349</v>
          </cell>
          <cell r="N2488">
            <v>21349</v>
          </cell>
          <cell r="O2488">
            <v>0</v>
          </cell>
          <cell r="P2488">
            <v>0</v>
          </cell>
          <cell r="Q2488">
            <v>0</v>
          </cell>
        </row>
        <row r="2489">
          <cell r="B2489">
            <v>10101040608</v>
          </cell>
          <cell r="C2489" t="str">
            <v>أنظمة</v>
          </cell>
          <cell r="D2489" t="str">
            <v>المركز المالي</v>
          </cell>
          <cell r="E2489" t="str">
            <v>أصول متداولة</v>
          </cell>
          <cell r="F2489" t="str">
            <v>مصاريف مقدمة وأرصدة مدينة أخرى (بالصافي)</v>
          </cell>
          <cell r="G2489" t="str">
            <v>مدينون متنوعون</v>
          </cell>
          <cell r="H2489">
            <v>0</v>
          </cell>
          <cell r="I2489" t="str">
            <v>أصول متداولة</v>
          </cell>
          <cell r="J2489" t="str">
            <v>عهدة_محمد عبد الناصر الغندور-4159</v>
          </cell>
          <cell r="K2489">
            <v>0</v>
          </cell>
          <cell r="L2489">
            <v>0</v>
          </cell>
          <cell r="M2489">
            <v>6133.6</v>
          </cell>
          <cell r="N2489">
            <v>6133.6</v>
          </cell>
          <cell r="O2489">
            <v>0</v>
          </cell>
          <cell r="P2489">
            <v>0</v>
          </cell>
          <cell r="Q2489">
            <v>0</v>
          </cell>
        </row>
        <row r="2490">
          <cell r="B2490">
            <v>10101040610</v>
          </cell>
          <cell r="C2490" t="str">
            <v>أنظمة</v>
          </cell>
          <cell r="D2490" t="str">
            <v>المركز المالي</v>
          </cell>
          <cell r="E2490" t="str">
            <v>أصول متداولة</v>
          </cell>
          <cell r="F2490" t="str">
            <v>مصاريف مقدمة وأرصدة مدينة أخرى (بالصافي)</v>
          </cell>
          <cell r="G2490" t="str">
            <v>مدينون متنوعون</v>
          </cell>
          <cell r="H2490">
            <v>0</v>
          </cell>
          <cell r="I2490" t="str">
            <v>أصول متداولة</v>
          </cell>
          <cell r="J2490" t="str">
            <v>عهدة_عصام غسان الطير</v>
          </cell>
          <cell r="K2490">
            <v>0</v>
          </cell>
          <cell r="L2490">
            <v>0</v>
          </cell>
          <cell r="M2490">
            <v>1706.31</v>
          </cell>
          <cell r="N2490">
            <v>1706.31</v>
          </cell>
          <cell r="O2490">
            <v>0</v>
          </cell>
          <cell r="P2490">
            <v>0</v>
          </cell>
          <cell r="Q2490">
            <v>0</v>
          </cell>
        </row>
        <row r="2491">
          <cell r="B2491">
            <v>10101040611</v>
          </cell>
          <cell r="C2491" t="str">
            <v>أنظمة</v>
          </cell>
          <cell r="D2491" t="str">
            <v>المركز المالي</v>
          </cell>
          <cell r="E2491" t="str">
            <v>أصول متداولة</v>
          </cell>
          <cell r="F2491" t="str">
            <v>مصاريف مقدمة وأرصدة مدينة أخرى (بالصافي)</v>
          </cell>
          <cell r="G2491" t="str">
            <v>مدينون متنوعون</v>
          </cell>
          <cell r="H2491">
            <v>0</v>
          </cell>
          <cell r="I2491" t="str">
            <v>أصول متداولة</v>
          </cell>
          <cell r="J2491" t="str">
            <v>عهدة_ رضوان محمد العطار _1158</v>
          </cell>
          <cell r="K2491">
            <v>0</v>
          </cell>
          <cell r="L2491">
            <v>0</v>
          </cell>
          <cell r="M2491">
            <v>302073.34000000003</v>
          </cell>
          <cell r="N2491">
            <v>302073.34000000003</v>
          </cell>
          <cell r="O2491">
            <v>0</v>
          </cell>
          <cell r="P2491">
            <v>0</v>
          </cell>
          <cell r="Q2491">
            <v>0</v>
          </cell>
        </row>
        <row r="2492">
          <cell r="B2492">
            <v>10101040612</v>
          </cell>
          <cell r="C2492" t="str">
            <v>أنظمة</v>
          </cell>
          <cell r="D2492" t="str">
            <v>المركز المالي</v>
          </cell>
          <cell r="E2492" t="str">
            <v>أصول متداولة</v>
          </cell>
          <cell r="F2492" t="str">
            <v>مصاريف مقدمة وأرصدة مدينة أخرى (بالصافي)</v>
          </cell>
          <cell r="G2492" t="str">
            <v>مدينون متنوعون</v>
          </cell>
          <cell r="H2492">
            <v>0</v>
          </cell>
          <cell r="I2492" t="str">
            <v>أصول متداولة</v>
          </cell>
          <cell r="J2492" t="str">
            <v>عهدة_ محمد احمد ابراهيم _1141</v>
          </cell>
          <cell r="K2492">
            <v>0</v>
          </cell>
          <cell r="L2492">
            <v>0</v>
          </cell>
          <cell r="M2492">
            <v>12051.54</v>
          </cell>
          <cell r="N2492">
            <v>12051.54</v>
          </cell>
          <cell r="O2492">
            <v>0</v>
          </cell>
          <cell r="P2492">
            <v>0</v>
          </cell>
          <cell r="Q2492">
            <v>0</v>
          </cell>
        </row>
        <row r="2493">
          <cell r="B2493">
            <v>10101040702</v>
          </cell>
          <cell r="C2493" t="str">
            <v>أنظمة</v>
          </cell>
          <cell r="D2493" t="str">
            <v>المركز المالي</v>
          </cell>
          <cell r="E2493" t="str">
            <v>أصول متداولة</v>
          </cell>
          <cell r="F2493" t="str">
            <v>مصاريف مقدمة وأرصدة مدينة أخرى (بالصافي)</v>
          </cell>
          <cell r="G2493" t="str">
            <v>مدينون متنوعون</v>
          </cell>
          <cell r="H2493">
            <v>0</v>
          </cell>
          <cell r="I2493" t="str">
            <v>أصول متداولة</v>
          </cell>
          <cell r="J2493" t="str">
            <v>عهدة فيزا م. وليد</v>
          </cell>
          <cell r="K2493">
            <v>0</v>
          </cell>
          <cell r="L2493">
            <v>0</v>
          </cell>
          <cell r="M2493">
            <v>68810.97</v>
          </cell>
          <cell r="N2493">
            <v>68810.97</v>
          </cell>
          <cell r="O2493">
            <v>0</v>
          </cell>
          <cell r="P2493">
            <v>0</v>
          </cell>
          <cell r="Q2493">
            <v>0</v>
          </cell>
        </row>
        <row r="2494">
          <cell r="B2494">
            <v>10101040703</v>
          </cell>
          <cell r="C2494" t="str">
            <v>أنظمة</v>
          </cell>
          <cell r="D2494" t="str">
            <v>المركز المالي</v>
          </cell>
          <cell r="E2494" t="str">
            <v>أصول متداولة</v>
          </cell>
          <cell r="F2494" t="str">
            <v>مصاريف مقدمة وأرصدة مدينة أخرى (بالصافي)</v>
          </cell>
          <cell r="G2494" t="str">
            <v>مدينون متنوعون</v>
          </cell>
          <cell r="H2494">
            <v>0</v>
          </cell>
          <cell r="I2494" t="str">
            <v>أصول متداولة</v>
          </cell>
          <cell r="J2494" t="str">
            <v>عهده _ محمد فؤاد نصار _ مشتريات</v>
          </cell>
          <cell r="K2494">
            <v>0</v>
          </cell>
          <cell r="L2494">
            <v>0</v>
          </cell>
          <cell r="M2494">
            <v>179477.36000000002</v>
          </cell>
          <cell r="N2494">
            <v>179477.35673999999</v>
          </cell>
          <cell r="O2494">
            <v>3.2600000267848372E-3</v>
          </cell>
          <cell r="P2494">
            <v>0</v>
          </cell>
          <cell r="Q2494">
            <v>3.2600000267848372E-3</v>
          </cell>
        </row>
        <row r="2495">
          <cell r="B2495">
            <v>10101040704</v>
          </cell>
          <cell r="C2495" t="str">
            <v>أنظمة</v>
          </cell>
          <cell r="D2495" t="str">
            <v>المركز المالي</v>
          </cell>
          <cell r="E2495" t="str">
            <v>أصول متداولة</v>
          </cell>
          <cell r="F2495" t="str">
            <v>مصاريف مقدمة وأرصدة مدينة أخرى (بالصافي)</v>
          </cell>
          <cell r="G2495" t="str">
            <v>مدينون متنوعون</v>
          </cell>
          <cell r="H2495">
            <v>0</v>
          </cell>
          <cell r="I2495" t="str">
            <v>أصول متداولة</v>
          </cell>
          <cell r="J2495" t="str">
            <v>عهده _ احمد سعيد حسنين العجمى</v>
          </cell>
          <cell r="K2495">
            <v>0</v>
          </cell>
          <cell r="L2495">
            <v>0</v>
          </cell>
          <cell r="M2495">
            <v>63656.41</v>
          </cell>
          <cell r="N2495">
            <v>63656.41</v>
          </cell>
          <cell r="O2495">
            <v>0</v>
          </cell>
          <cell r="P2495">
            <v>0</v>
          </cell>
          <cell r="Q2495">
            <v>0</v>
          </cell>
        </row>
        <row r="2496">
          <cell r="B2496">
            <v>10101040705</v>
          </cell>
          <cell r="C2496" t="str">
            <v>أنظمة</v>
          </cell>
          <cell r="D2496" t="str">
            <v>المركز المالي</v>
          </cell>
          <cell r="E2496" t="str">
            <v>أصول متداولة</v>
          </cell>
          <cell r="F2496" t="str">
            <v>مصاريف مقدمة وأرصدة مدينة أخرى (بالصافي)</v>
          </cell>
          <cell r="G2496" t="str">
            <v>مدينون متنوعون</v>
          </cell>
          <cell r="H2496">
            <v>0</v>
          </cell>
          <cell r="I2496" t="str">
            <v>أصول متداولة</v>
          </cell>
          <cell r="J2496" t="str">
            <v>عهده _ طارق محمد علي احمد _1151</v>
          </cell>
          <cell r="K2496">
            <v>0</v>
          </cell>
          <cell r="L2496">
            <v>0</v>
          </cell>
          <cell r="M2496">
            <v>8541.6</v>
          </cell>
          <cell r="N2496">
            <v>8541.6</v>
          </cell>
          <cell r="O2496">
            <v>0</v>
          </cell>
          <cell r="P2496">
            <v>0</v>
          </cell>
          <cell r="Q2496">
            <v>0</v>
          </cell>
        </row>
        <row r="2497">
          <cell r="B2497">
            <v>10101040706</v>
          </cell>
          <cell r="C2497" t="str">
            <v>أنظمة</v>
          </cell>
          <cell r="D2497" t="str">
            <v>المركز المالي</v>
          </cell>
          <cell r="E2497" t="str">
            <v>أصول متداولة</v>
          </cell>
          <cell r="F2497" t="str">
            <v>مصاريف مقدمة وأرصدة مدينة أخرى (بالصافي)</v>
          </cell>
          <cell r="G2497" t="str">
            <v>مدينون متنوعون</v>
          </cell>
          <cell r="H2497">
            <v>0</v>
          </cell>
          <cell r="I2497" t="str">
            <v>أصول متداولة</v>
          </cell>
          <cell r="J2497" t="str">
            <v>عهده _ ماجد اقبال محمد طالب _1160</v>
          </cell>
          <cell r="K2497">
            <v>0</v>
          </cell>
          <cell r="L2497">
            <v>0</v>
          </cell>
          <cell r="M2497">
            <v>1297</v>
          </cell>
          <cell r="N2497">
            <v>1297</v>
          </cell>
          <cell r="O2497">
            <v>0</v>
          </cell>
          <cell r="P2497">
            <v>0</v>
          </cell>
          <cell r="Q2497">
            <v>0</v>
          </cell>
        </row>
        <row r="2498">
          <cell r="B2498">
            <v>10101040707</v>
          </cell>
          <cell r="C2498" t="str">
            <v>أنظمة</v>
          </cell>
          <cell r="D2498" t="str">
            <v>المركز المالي</v>
          </cell>
          <cell r="E2498" t="str">
            <v>أصول متداولة</v>
          </cell>
          <cell r="F2498" t="str">
            <v>مصاريف مقدمة وأرصدة مدينة أخرى (بالصافي)</v>
          </cell>
          <cell r="G2498" t="str">
            <v>مدينون متنوعون</v>
          </cell>
          <cell r="H2498">
            <v>0</v>
          </cell>
          <cell r="I2498" t="str">
            <v>أصول متداولة</v>
          </cell>
          <cell r="J2498" t="str">
            <v>عهدة _ا/مسلم العازمى</v>
          </cell>
          <cell r="K2498">
            <v>0</v>
          </cell>
          <cell r="L2498">
            <v>0</v>
          </cell>
          <cell r="M2498">
            <v>60000</v>
          </cell>
          <cell r="N2498">
            <v>60000</v>
          </cell>
          <cell r="O2498">
            <v>0</v>
          </cell>
          <cell r="P2498">
            <v>0</v>
          </cell>
          <cell r="Q2498">
            <v>0</v>
          </cell>
        </row>
        <row r="2499">
          <cell r="B2499">
            <v>10101040708</v>
          </cell>
          <cell r="C2499" t="str">
            <v>أنظمة</v>
          </cell>
          <cell r="D2499" t="str">
            <v>المركز المالي</v>
          </cell>
          <cell r="E2499" t="str">
            <v>أصول متداولة</v>
          </cell>
          <cell r="F2499" t="str">
            <v>مصاريف مقدمة وأرصدة مدينة أخرى (بالصافي)</v>
          </cell>
          <cell r="G2499" t="str">
            <v>مدينون متنوعون</v>
          </cell>
          <cell r="H2499">
            <v>0</v>
          </cell>
          <cell r="I2499" t="str">
            <v>أصول متداولة</v>
          </cell>
          <cell r="J2499" t="str">
            <v>عهدة_ محمد احمد محمد عثمان_1176</v>
          </cell>
          <cell r="K2499">
            <v>0</v>
          </cell>
          <cell r="L2499">
            <v>0</v>
          </cell>
          <cell r="M2499">
            <v>41000</v>
          </cell>
          <cell r="N2499">
            <v>41000</v>
          </cell>
          <cell r="O2499">
            <v>0</v>
          </cell>
          <cell r="P2499">
            <v>0</v>
          </cell>
          <cell r="Q2499">
            <v>0</v>
          </cell>
        </row>
        <row r="2500">
          <cell r="B2500">
            <v>10101040709</v>
          </cell>
          <cell r="C2500" t="str">
            <v>أنظمة</v>
          </cell>
          <cell r="D2500" t="str">
            <v>المركز المالي</v>
          </cell>
          <cell r="E2500" t="str">
            <v>أصول متداولة</v>
          </cell>
          <cell r="F2500" t="str">
            <v>مصاريف مقدمة وأرصدة مدينة أخرى (بالصافي)</v>
          </cell>
          <cell r="G2500" t="str">
            <v>مدينون متنوعون</v>
          </cell>
          <cell r="H2500">
            <v>0</v>
          </cell>
          <cell r="I2500" t="str">
            <v>أصول متداولة</v>
          </cell>
          <cell r="J2500" t="str">
            <v>عهدة_ محمود احمد ابو ضيف _4057</v>
          </cell>
          <cell r="K2500">
            <v>0</v>
          </cell>
          <cell r="L2500">
            <v>0</v>
          </cell>
          <cell r="M2500">
            <v>2000</v>
          </cell>
          <cell r="N2500">
            <v>2000</v>
          </cell>
          <cell r="O2500">
            <v>0</v>
          </cell>
          <cell r="P2500">
            <v>0</v>
          </cell>
          <cell r="Q2500">
            <v>0</v>
          </cell>
        </row>
        <row r="2501">
          <cell r="B2501">
            <v>10101040710</v>
          </cell>
          <cell r="C2501" t="str">
            <v>أنظمة</v>
          </cell>
          <cell r="D2501" t="str">
            <v>المركز المالي</v>
          </cell>
          <cell r="E2501" t="str">
            <v>أصول متداولة</v>
          </cell>
          <cell r="F2501" t="str">
            <v>مصاريف مقدمة وأرصدة مدينة أخرى (بالصافي)</v>
          </cell>
          <cell r="G2501" t="str">
            <v>مدينون متنوعون</v>
          </cell>
          <cell r="H2501">
            <v>0</v>
          </cell>
          <cell r="I2501" t="str">
            <v>أصول متداولة</v>
          </cell>
          <cell r="J2501" t="str">
            <v>عهدة _ ناصر عفيفي _4375</v>
          </cell>
          <cell r="K2501">
            <v>0</v>
          </cell>
          <cell r="L2501">
            <v>0</v>
          </cell>
          <cell r="M2501">
            <v>0</v>
          </cell>
          <cell r="N2501">
            <v>0</v>
          </cell>
          <cell r="O2501">
            <v>0</v>
          </cell>
          <cell r="P2501">
            <v>0</v>
          </cell>
          <cell r="Q2501">
            <v>0</v>
          </cell>
        </row>
        <row r="2502">
          <cell r="B2502">
            <v>10101040711</v>
          </cell>
          <cell r="C2502" t="str">
            <v>أنظمة</v>
          </cell>
          <cell r="D2502" t="str">
            <v>المركز المالي</v>
          </cell>
          <cell r="E2502" t="str">
            <v>أصول متداولة</v>
          </cell>
          <cell r="F2502" t="str">
            <v>مصاريف مقدمة وأرصدة مدينة أخرى (بالصافي)</v>
          </cell>
          <cell r="G2502" t="str">
            <v>مدينون متنوعون</v>
          </cell>
          <cell r="H2502">
            <v>0</v>
          </cell>
          <cell r="I2502" t="str">
            <v>أصول متداولة</v>
          </cell>
          <cell r="J2502" t="str">
            <v>عهدة _حسن ابراهيم حسان _4674</v>
          </cell>
          <cell r="K2502">
            <v>0</v>
          </cell>
          <cell r="L2502">
            <v>0</v>
          </cell>
          <cell r="M2502">
            <v>1000</v>
          </cell>
          <cell r="N2502">
            <v>1000</v>
          </cell>
          <cell r="O2502">
            <v>0</v>
          </cell>
          <cell r="P2502">
            <v>0</v>
          </cell>
          <cell r="Q2502">
            <v>0</v>
          </cell>
        </row>
        <row r="2503">
          <cell r="B2503">
            <v>10101040712</v>
          </cell>
          <cell r="C2503" t="str">
            <v>أنظمة</v>
          </cell>
          <cell r="D2503" t="str">
            <v>المركز المالي</v>
          </cell>
          <cell r="E2503" t="str">
            <v>أصول متداولة</v>
          </cell>
          <cell r="F2503" t="str">
            <v>مصاريف مقدمة وأرصدة مدينة أخرى (بالصافي)</v>
          </cell>
          <cell r="G2503" t="str">
            <v>مدينون متنوعون</v>
          </cell>
          <cell r="H2503">
            <v>0</v>
          </cell>
          <cell r="I2503" t="str">
            <v>أصول متداولة</v>
          </cell>
          <cell r="J2503" t="str">
            <v>عهدة _ عامر القصراوي</v>
          </cell>
          <cell r="K2503">
            <v>0</v>
          </cell>
          <cell r="L2503">
            <v>0</v>
          </cell>
          <cell r="M2503">
            <v>984</v>
          </cell>
          <cell r="N2503">
            <v>984</v>
          </cell>
          <cell r="O2503">
            <v>0</v>
          </cell>
          <cell r="P2503">
            <v>0</v>
          </cell>
          <cell r="Q2503">
            <v>0</v>
          </cell>
        </row>
        <row r="2504">
          <cell r="B2504">
            <v>61010101001</v>
          </cell>
          <cell r="C2504" t="str">
            <v>الزجاج</v>
          </cell>
          <cell r="D2504" t="str">
            <v>المركز المالي</v>
          </cell>
          <cell r="E2504" t="str">
            <v>أصول متداولة</v>
          </cell>
          <cell r="F2504" t="str">
            <v>المخزون (بالصافي)</v>
          </cell>
          <cell r="G2504" t="str">
            <v>مواد خام</v>
          </cell>
          <cell r="H2504" t="str">
            <v>مخزون مصنع الزجاج</v>
          </cell>
          <cell r="I2504" t="str">
            <v>أصول متداولة</v>
          </cell>
          <cell r="J2504" t="str">
            <v>GLASS - 6 MM NEUTRAL 70</v>
          </cell>
          <cell r="K2504">
            <v>4346.9799990000001</v>
          </cell>
          <cell r="L2504">
            <v>0</v>
          </cell>
          <cell r="M2504">
            <v>9509.23</v>
          </cell>
          <cell r="N2504">
            <v>8592.84</v>
          </cell>
          <cell r="O2504">
            <v>5263.3699989999986</v>
          </cell>
          <cell r="P2504">
            <v>0</v>
          </cell>
          <cell r="Q2504">
            <v>5263.3699989999986</v>
          </cell>
        </row>
        <row r="2505">
          <cell r="B2505">
            <v>61010101002</v>
          </cell>
          <cell r="C2505" t="str">
            <v>الزجاج</v>
          </cell>
          <cell r="D2505" t="str">
            <v>المركز المالي</v>
          </cell>
          <cell r="E2505" t="str">
            <v>أصول متداولة</v>
          </cell>
          <cell r="F2505" t="str">
            <v>المخزون (بالصافي)</v>
          </cell>
          <cell r="G2505" t="str">
            <v>مواد خام</v>
          </cell>
          <cell r="H2505">
            <v>0</v>
          </cell>
          <cell r="I2505" t="str">
            <v>أصول متداولة</v>
          </cell>
          <cell r="J2505" t="str">
            <v>GLASS - 6 MM HD BRONZE REFLECT</v>
          </cell>
          <cell r="K2505">
            <v>0</v>
          </cell>
          <cell r="L2505">
            <v>0</v>
          </cell>
          <cell r="M2505">
            <v>15406.460000000001</v>
          </cell>
          <cell r="N2505">
            <v>15406.460000000001</v>
          </cell>
          <cell r="O2505">
            <v>0</v>
          </cell>
          <cell r="P2505">
            <v>0</v>
          </cell>
          <cell r="Q2505">
            <v>0</v>
          </cell>
        </row>
        <row r="2506">
          <cell r="B2506">
            <v>61010101003</v>
          </cell>
          <cell r="C2506" t="str">
            <v>الزجاج</v>
          </cell>
          <cell r="D2506" t="str">
            <v>المركز المالي</v>
          </cell>
          <cell r="E2506" t="str">
            <v>أصول متداولة</v>
          </cell>
          <cell r="F2506" t="str">
            <v>المخزون (بالصافي)</v>
          </cell>
          <cell r="G2506" t="str">
            <v>مواد خام</v>
          </cell>
          <cell r="H2506" t="str">
            <v>مخزون مصنع الزجاج</v>
          </cell>
          <cell r="I2506" t="str">
            <v>أصول متداولة</v>
          </cell>
          <cell r="J2506" t="str">
            <v>GLASS - 6 MM BRONZE TINTED</v>
          </cell>
          <cell r="K2506">
            <v>216.66999899999999</v>
          </cell>
          <cell r="L2506">
            <v>0</v>
          </cell>
          <cell r="M2506">
            <v>0</v>
          </cell>
          <cell r="N2506">
            <v>0</v>
          </cell>
          <cell r="O2506">
            <v>216.66999899999999</v>
          </cell>
          <cell r="P2506">
            <v>0</v>
          </cell>
          <cell r="Q2506">
            <v>216.66999899999999</v>
          </cell>
        </row>
        <row r="2507">
          <cell r="B2507">
            <v>61010101004</v>
          </cell>
          <cell r="C2507" t="str">
            <v>الزجاج</v>
          </cell>
          <cell r="D2507" t="str">
            <v>المركز المالي</v>
          </cell>
          <cell r="E2507" t="str">
            <v>أصول متداولة</v>
          </cell>
          <cell r="F2507" t="str">
            <v>المخزون (بالصافي)</v>
          </cell>
          <cell r="G2507" t="str">
            <v>مواد خام</v>
          </cell>
          <cell r="H2507" t="str">
            <v>مخزون مصنع الزجاج</v>
          </cell>
          <cell r="I2507" t="str">
            <v>أصول متداولة</v>
          </cell>
          <cell r="J2507" t="str">
            <v>GLASS - 6 MM HD BRONZE</v>
          </cell>
          <cell r="K2507">
            <v>4879.9399990000002</v>
          </cell>
          <cell r="L2507">
            <v>0</v>
          </cell>
          <cell r="M2507">
            <v>5763.58</v>
          </cell>
          <cell r="N2507">
            <v>9430.14</v>
          </cell>
          <cell r="O2507">
            <v>1213.3799990000007</v>
          </cell>
          <cell r="P2507">
            <v>0</v>
          </cell>
          <cell r="Q2507">
            <v>1213.3799990000007</v>
          </cell>
        </row>
        <row r="2508">
          <cell r="B2508">
            <v>61010101005</v>
          </cell>
          <cell r="C2508" t="str">
            <v>الزجاج</v>
          </cell>
          <cell r="D2508" t="str">
            <v>المركز المالي</v>
          </cell>
          <cell r="E2508" t="str">
            <v>أصول متداولة</v>
          </cell>
          <cell r="F2508" t="str">
            <v>المخزون (بالصافي)</v>
          </cell>
          <cell r="G2508" t="str">
            <v>مواد خام</v>
          </cell>
          <cell r="H2508" t="str">
            <v>مخزون مصنع الزجاج</v>
          </cell>
          <cell r="I2508" t="str">
            <v>أصول متداولة</v>
          </cell>
          <cell r="J2508" t="str">
            <v>GLASS - 6 MM CLEAR</v>
          </cell>
          <cell r="K2508">
            <v>61164.73</v>
          </cell>
          <cell r="L2508">
            <v>0</v>
          </cell>
          <cell r="M2508">
            <v>348839.33</v>
          </cell>
          <cell r="N2508">
            <v>339069.89</v>
          </cell>
          <cell r="O2508">
            <v>70934.169999999984</v>
          </cell>
          <cell r="P2508">
            <v>0</v>
          </cell>
          <cell r="Q2508">
            <v>70934.169999999984</v>
          </cell>
        </row>
        <row r="2509">
          <cell r="B2509">
            <v>61010101006</v>
          </cell>
          <cell r="C2509" t="str">
            <v>الزجاج</v>
          </cell>
          <cell r="D2509" t="str">
            <v>المركز المالي</v>
          </cell>
          <cell r="E2509" t="str">
            <v>أصول متداولة</v>
          </cell>
          <cell r="F2509" t="str">
            <v>المخزون (بالصافي)</v>
          </cell>
          <cell r="G2509" t="str">
            <v>مواد خام</v>
          </cell>
          <cell r="H2509" t="str">
            <v>مخزون مصنع الزجاج</v>
          </cell>
          <cell r="I2509" t="str">
            <v>أصول متداولة</v>
          </cell>
          <cell r="J2509" t="str">
            <v>GLASS - 6 MM HD BLUE</v>
          </cell>
          <cell r="K2509">
            <v>7237.92</v>
          </cell>
          <cell r="L2509">
            <v>0</v>
          </cell>
          <cell r="M2509">
            <v>0</v>
          </cell>
          <cell r="N2509">
            <v>6010.1</v>
          </cell>
          <cell r="O2509">
            <v>1227.8199999999997</v>
          </cell>
          <cell r="P2509">
            <v>0</v>
          </cell>
          <cell r="Q2509">
            <v>1227.8199999999997</v>
          </cell>
        </row>
        <row r="2510">
          <cell r="B2510">
            <v>61010101007</v>
          </cell>
          <cell r="C2510" t="str">
            <v>الزجاج</v>
          </cell>
          <cell r="D2510" t="str">
            <v>المركز المالي</v>
          </cell>
          <cell r="E2510" t="str">
            <v>أصول متداولة</v>
          </cell>
          <cell r="F2510" t="str">
            <v>المخزون (بالصافي)</v>
          </cell>
          <cell r="G2510" t="str">
            <v>مواد خام</v>
          </cell>
          <cell r="H2510" t="str">
            <v>مخزون مصنع الزجاج</v>
          </cell>
          <cell r="I2510" t="str">
            <v>أصول متداولة</v>
          </cell>
          <cell r="J2510" t="str">
            <v>GLASS - 6 MM HD BLUE PLUS</v>
          </cell>
          <cell r="K2510">
            <v>6861.38</v>
          </cell>
          <cell r="L2510">
            <v>0</v>
          </cell>
          <cell r="M2510">
            <v>0</v>
          </cell>
          <cell r="N2510">
            <v>1646.74</v>
          </cell>
          <cell r="O2510">
            <v>5214.6400000000003</v>
          </cell>
          <cell r="P2510">
            <v>0</v>
          </cell>
          <cell r="Q2510">
            <v>5214.6400000000003</v>
          </cell>
        </row>
        <row r="2511">
          <cell r="B2511">
            <v>61010101008</v>
          </cell>
          <cell r="C2511" t="str">
            <v>الزجاج</v>
          </cell>
          <cell r="D2511" t="str">
            <v>المركز المالي</v>
          </cell>
          <cell r="E2511" t="str">
            <v>أصول متداولة</v>
          </cell>
          <cell r="F2511" t="str">
            <v>المخزون (بالصافي)</v>
          </cell>
          <cell r="G2511" t="str">
            <v>مواد خام</v>
          </cell>
          <cell r="H2511" t="str">
            <v>مخزون مصنع الزجاج</v>
          </cell>
          <cell r="I2511" t="str">
            <v>أصول متداولة</v>
          </cell>
          <cell r="J2511" t="str">
            <v>GLASS - 6 MM HD GREEN</v>
          </cell>
          <cell r="K2511">
            <v>4766.8500000000004</v>
          </cell>
          <cell r="L2511">
            <v>0</v>
          </cell>
          <cell r="M2511">
            <v>0</v>
          </cell>
          <cell r="N2511">
            <v>1191.71</v>
          </cell>
          <cell r="O2511">
            <v>3575.1400000000003</v>
          </cell>
          <cell r="P2511">
            <v>0</v>
          </cell>
          <cell r="Q2511">
            <v>3575.1400000000003</v>
          </cell>
        </row>
        <row r="2512">
          <cell r="B2512">
            <v>61010101009</v>
          </cell>
          <cell r="C2512" t="str">
            <v>الزجاج</v>
          </cell>
          <cell r="D2512" t="str">
            <v>المركز المالي</v>
          </cell>
          <cell r="E2512" t="str">
            <v>أصول متداولة</v>
          </cell>
          <cell r="F2512" t="str">
            <v>المخزون (بالصافي)</v>
          </cell>
          <cell r="G2512" t="str">
            <v>مواد خام</v>
          </cell>
          <cell r="H2512" t="str">
            <v>مخزون مصنع الزجاج</v>
          </cell>
          <cell r="I2512" t="str">
            <v>أصول متداولة</v>
          </cell>
          <cell r="J2512" t="str">
            <v>GLASS - 6 MM HD PLUS GREEN</v>
          </cell>
          <cell r="K2512">
            <v>4660.2799990000003</v>
          </cell>
          <cell r="L2512">
            <v>0</v>
          </cell>
          <cell r="M2512">
            <v>31649.61</v>
          </cell>
          <cell r="N2512">
            <v>25383.690000000002</v>
          </cell>
          <cell r="O2512">
            <v>10926.199998999997</v>
          </cell>
          <cell r="P2512">
            <v>0</v>
          </cell>
          <cell r="Q2512">
            <v>10926.199998999997</v>
          </cell>
        </row>
        <row r="2513">
          <cell r="B2513">
            <v>61010101010</v>
          </cell>
          <cell r="C2513" t="str">
            <v>الزجاج</v>
          </cell>
          <cell r="D2513" t="str">
            <v>المركز المالي</v>
          </cell>
          <cell r="E2513" t="str">
            <v>أصول متداولة</v>
          </cell>
          <cell r="F2513" t="str">
            <v>المخزون (بالصافي)</v>
          </cell>
          <cell r="G2513" t="str">
            <v>مواد خام</v>
          </cell>
          <cell r="H2513" t="str">
            <v>مخزون مصنع الزجاج</v>
          </cell>
          <cell r="I2513" t="str">
            <v>أصول متداولة</v>
          </cell>
          <cell r="J2513" t="str">
            <v>GLASS - 6 MM HD GREY</v>
          </cell>
          <cell r="K2513">
            <v>0</v>
          </cell>
          <cell r="L2513">
            <v>0</v>
          </cell>
          <cell r="M2513">
            <v>12760.23</v>
          </cell>
          <cell r="N2513">
            <v>4815.4800000000005</v>
          </cell>
          <cell r="O2513">
            <v>7944.7499999999991</v>
          </cell>
          <cell r="P2513">
            <v>0</v>
          </cell>
          <cell r="Q2513">
            <v>7944.7499999999991</v>
          </cell>
        </row>
        <row r="2514">
          <cell r="B2514">
            <v>61010101011</v>
          </cell>
          <cell r="C2514" t="str">
            <v>الزجاج</v>
          </cell>
          <cell r="D2514" t="str">
            <v>المركز المالي</v>
          </cell>
          <cell r="E2514" t="str">
            <v>أصول متداولة</v>
          </cell>
          <cell r="F2514" t="str">
            <v>المخزون (بالصافي)</v>
          </cell>
          <cell r="G2514" t="str">
            <v>مواد خام</v>
          </cell>
          <cell r="H2514" t="str">
            <v>مخزون مصنع الزجاج</v>
          </cell>
          <cell r="I2514" t="str">
            <v>أصول متداولة</v>
          </cell>
          <cell r="J2514" t="str">
            <v>GLASS - 6 MM HD GREY PLUS</v>
          </cell>
          <cell r="K2514">
            <v>1097.8199990000001</v>
          </cell>
          <cell r="L2514">
            <v>0</v>
          </cell>
          <cell r="M2514">
            <v>28393.64</v>
          </cell>
          <cell r="N2514">
            <v>22817.87</v>
          </cell>
          <cell r="O2514">
            <v>6673.5899989999998</v>
          </cell>
          <cell r="P2514">
            <v>0</v>
          </cell>
          <cell r="Q2514">
            <v>6673.5899989999998</v>
          </cell>
        </row>
        <row r="2515">
          <cell r="B2515">
            <v>61010101012</v>
          </cell>
          <cell r="C2515" t="str">
            <v>الزجاج</v>
          </cell>
          <cell r="D2515" t="str">
            <v>المركز المالي</v>
          </cell>
          <cell r="E2515" t="str">
            <v>أصول متداولة</v>
          </cell>
          <cell r="F2515" t="str">
            <v>المخزون (بالصافي)</v>
          </cell>
          <cell r="G2515" t="str">
            <v>مواد خام</v>
          </cell>
          <cell r="H2515" t="str">
            <v>مخزون مصنع الزجاج</v>
          </cell>
          <cell r="I2515" t="str">
            <v>أصول متداولة</v>
          </cell>
          <cell r="J2515" t="str">
            <v>GLASS - 6 MM HD BLUE ON GREEN</v>
          </cell>
          <cell r="K2515">
            <v>48583.8</v>
          </cell>
          <cell r="L2515">
            <v>0</v>
          </cell>
          <cell r="M2515">
            <v>0</v>
          </cell>
          <cell r="N2515">
            <v>41440.75</v>
          </cell>
          <cell r="O2515">
            <v>7143.0500000000029</v>
          </cell>
          <cell r="P2515">
            <v>0</v>
          </cell>
          <cell r="Q2515">
            <v>7143.0500000000029</v>
          </cell>
        </row>
        <row r="2516">
          <cell r="B2516">
            <v>61010101013</v>
          </cell>
          <cell r="C2516" t="str">
            <v>الزجاج</v>
          </cell>
          <cell r="D2516" t="str">
            <v>المركز المالي</v>
          </cell>
          <cell r="E2516" t="str">
            <v>أصول متداولة</v>
          </cell>
          <cell r="F2516" t="str">
            <v>المخزون (بالصافي)</v>
          </cell>
          <cell r="G2516" t="str">
            <v>مواد خام</v>
          </cell>
          <cell r="H2516">
            <v>0</v>
          </cell>
          <cell r="I2516" t="str">
            <v>أصول متداولة</v>
          </cell>
          <cell r="J2516" t="str">
            <v>GLASS - 6 MM HD PLUS BLUE GREEN</v>
          </cell>
          <cell r="K2516">
            <v>5814.1099990000002</v>
          </cell>
          <cell r="L2516">
            <v>0</v>
          </cell>
          <cell r="M2516">
            <v>68024.67</v>
          </cell>
          <cell r="N2516">
            <v>73838.78</v>
          </cell>
          <cell r="O2516">
            <v>0</v>
          </cell>
          <cell r="P2516">
            <v>1.0000076144933701E-6</v>
          </cell>
          <cell r="Q2516">
            <v>-1.0000076144933701E-6</v>
          </cell>
        </row>
        <row r="2517">
          <cell r="B2517">
            <v>61010101014</v>
          </cell>
          <cell r="C2517" t="str">
            <v>الزجاج</v>
          </cell>
          <cell r="D2517" t="str">
            <v>المركز المالي</v>
          </cell>
          <cell r="E2517" t="str">
            <v>أصول متداولة</v>
          </cell>
          <cell r="F2517" t="str">
            <v>المخزون (بالصافي)</v>
          </cell>
          <cell r="G2517" t="str">
            <v>مواد خام</v>
          </cell>
          <cell r="H2517">
            <v>0</v>
          </cell>
          <cell r="I2517" t="str">
            <v>أصول متداولة</v>
          </cell>
          <cell r="J2517" t="str">
            <v>GLASS - 6 MM SUNLUX DARK GREEN</v>
          </cell>
          <cell r="K2517">
            <v>579.6</v>
          </cell>
          <cell r="L2517">
            <v>0</v>
          </cell>
          <cell r="M2517">
            <v>0</v>
          </cell>
          <cell r="N2517">
            <v>579.6</v>
          </cell>
          <cell r="O2517">
            <v>0</v>
          </cell>
          <cell r="P2517">
            <v>0</v>
          </cell>
          <cell r="Q2517">
            <v>0</v>
          </cell>
        </row>
        <row r="2518">
          <cell r="B2518">
            <v>61010101015</v>
          </cell>
          <cell r="C2518" t="str">
            <v>الزجاج</v>
          </cell>
          <cell r="D2518" t="str">
            <v>المركز المالي</v>
          </cell>
          <cell r="E2518" t="str">
            <v>أصول متداولة</v>
          </cell>
          <cell r="F2518" t="str">
            <v>المخزون (بالصافي)</v>
          </cell>
          <cell r="G2518" t="str">
            <v>مواد خام</v>
          </cell>
          <cell r="H2518">
            <v>0</v>
          </cell>
          <cell r="I2518" t="str">
            <v>أصول متداولة</v>
          </cell>
          <cell r="J2518" t="str">
            <v>GLASS - 6 MM HD GREY REFLECTIVE</v>
          </cell>
          <cell r="K2518">
            <v>0</v>
          </cell>
          <cell r="L2518">
            <v>0</v>
          </cell>
          <cell r="M2518">
            <v>15030.14</v>
          </cell>
          <cell r="N2518">
            <v>15030.14</v>
          </cell>
          <cell r="O2518">
            <v>0</v>
          </cell>
          <cell r="P2518">
            <v>0</v>
          </cell>
          <cell r="Q2518">
            <v>0</v>
          </cell>
        </row>
        <row r="2519">
          <cell r="B2519">
            <v>61010101017</v>
          </cell>
          <cell r="C2519" t="str">
            <v>الزجاج</v>
          </cell>
          <cell r="D2519" t="str">
            <v>المركز المالي</v>
          </cell>
          <cell r="E2519" t="str">
            <v>أصول متداولة</v>
          </cell>
          <cell r="F2519" t="str">
            <v>المخزون (بالصافي)</v>
          </cell>
          <cell r="G2519" t="str">
            <v>مواد خام</v>
          </cell>
          <cell r="H2519">
            <v>0</v>
          </cell>
          <cell r="I2519" t="str">
            <v>أصول متداولة</v>
          </cell>
          <cell r="J2519" t="str">
            <v>GLASS - 6 MM HD BLUE REFLECT</v>
          </cell>
          <cell r="K2519">
            <v>0</v>
          </cell>
          <cell r="L2519">
            <v>0</v>
          </cell>
          <cell r="M2519">
            <v>6760.26</v>
          </cell>
          <cell r="N2519">
            <v>6760.26</v>
          </cell>
          <cell r="O2519">
            <v>0</v>
          </cell>
          <cell r="P2519">
            <v>0</v>
          </cell>
          <cell r="Q2519">
            <v>0</v>
          </cell>
        </row>
        <row r="2520">
          <cell r="B2520">
            <v>61010101019</v>
          </cell>
          <cell r="C2520" t="str">
            <v>الزجاج</v>
          </cell>
          <cell r="D2520" t="str">
            <v>المركز المالي</v>
          </cell>
          <cell r="E2520" t="str">
            <v>أصول متداولة</v>
          </cell>
          <cell r="F2520" t="str">
            <v>المخزون (بالصافي)</v>
          </cell>
          <cell r="G2520" t="str">
            <v>مواد خام</v>
          </cell>
          <cell r="H2520" t="str">
            <v>مخزون مصنع الزجاج</v>
          </cell>
          <cell r="I2520" t="str">
            <v>أصول متداولة</v>
          </cell>
          <cell r="J2520" t="str">
            <v>دبوس ابيض - GLASS - 6 MM OBSCURE</v>
          </cell>
          <cell r="K2520">
            <v>2109.38</v>
          </cell>
          <cell r="L2520">
            <v>0</v>
          </cell>
          <cell r="M2520">
            <v>8952.67</v>
          </cell>
          <cell r="N2520">
            <v>3975.9</v>
          </cell>
          <cell r="O2520">
            <v>7086.15</v>
          </cell>
          <cell r="P2520">
            <v>0</v>
          </cell>
          <cell r="Q2520">
            <v>7086.15</v>
          </cell>
        </row>
        <row r="2521">
          <cell r="B2521">
            <v>61010101021</v>
          </cell>
          <cell r="C2521" t="str">
            <v>الزجاج</v>
          </cell>
          <cell r="D2521" t="str">
            <v>المركز المالي</v>
          </cell>
          <cell r="E2521" t="str">
            <v>أصول متداولة</v>
          </cell>
          <cell r="F2521" t="str">
            <v>المخزون (بالصافي)</v>
          </cell>
          <cell r="G2521" t="str">
            <v>مواد خام</v>
          </cell>
          <cell r="H2521" t="str">
            <v>مخزون مصنع الزجاج</v>
          </cell>
          <cell r="I2521" t="str">
            <v>أصول متداولة</v>
          </cell>
          <cell r="J2521" t="str">
            <v>GLASS - 6 MM PJOW  WIRED CLEAR</v>
          </cell>
          <cell r="K2521">
            <v>0</v>
          </cell>
          <cell r="L2521">
            <v>0</v>
          </cell>
          <cell r="M2521">
            <v>3187.5</v>
          </cell>
          <cell r="N2521">
            <v>0</v>
          </cell>
          <cell r="O2521">
            <v>3187.5</v>
          </cell>
          <cell r="P2521">
            <v>0</v>
          </cell>
          <cell r="Q2521">
            <v>3187.5</v>
          </cell>
        </row>
        <row r="2522">
          <cell r="B2522">
            <v>61010102001</v>
          </cell>
          <cell r="C2522" t="str">
            <v>الزجاج</v>
          </cell>
          <cell r="D2522" t="str">
            <v>المركز المالي</v>
          </cell>
          <cell r="E2522" t="str">
            <v>أصول متداولة</v>
          </cell>
          <cell r="F2522" t="str">
            <v>المخزون (بالصافي)</v>
          </cell>
          <cell r="G2522" t="str">
            <v>مواد خام</v>
          </cell>
          <cell r="H2522" t="str">
            <v>مخزون مصنع الزجاج</v>
          </cell>
          <cell r="I2522" t="str">
            <v>أصول متداولة</v>
          </cell>
          <cell r="J2522" t="str">
            <v>برميل سيليكون كبير - Silicone</v>
          </cell>
          <cell r="K2522">
            <v>16200</v>
          </cell>
          <cell r="L2522">
            <v>0</v>
          </cell>
          <cell r="M2522">
            <v>212771.73</v>
          </cell>
          <cell r="N2522">
            <v>186371.73</v>
          </cell>
          <cell r="O2522">
            <v>42600</v>
          </cell>
          <cell r="P2522">
            <v>0</v>
          </cell>
          <cell r="Q2522">
            <v>42600</v>
          </cell>
        </row>
        <row r="2523">
          <cell r="B2523">
            <v>61010103001</v>
          </cell>
          <cell r="C2523" t="str">
            <v>الزجاج</v>
          </cell>
          <cell r="D2523" t="str">
            <v>المركز المالي</v>
          </cell>
          <cell r="E2523" t="str">
            <v>أصول متداولة</v>
          </cell>
          <cell r="F2523" t="str">
            <v>المخزون (بالصافي)</v>
          </cell>
          <cell r="G2523" t="str">
            <v>مواد خام</v>
          </cell>
          <cell r="H2523" t="str">
            <v>مخزون مصنع الزجاج</v>
          </cell>
          <cell r="I2523" t="str">
            <v>أصول متداولة</v>
          </cell>
          <cell r="J2523" t="str">
            <v>حبيبات امتصاص الرطوبة</v>
          </cell>
          <cell r="K2523">
            <v>700</v>
          </cell>
          <cell r="L2523">
            <v>0</v>
          </cell>
          <cell r="M2523">
            <v>2435.2200000000003</v>
          </cell>
          <cell r="N2523">
            <v>2035.22</v>
          </cell>
          <cell r="O2523">
            <v>1100.0000000000002</v>
          </cell>
          <cell r="P2523">
            <v>0</v>
          </cell>
          <cell r="Q2523">
            <v>1100.0000000000002</v>
          </cell>
        </row>
        <row r="2524">
          <cell r="B2524">
            <v>61010103002</v>
          </cell>
          <cell r="C2524" t="str">
            <v>الزجاج</v>
          </cell>
          <cell r="D2524" t="str">
            <v>المركز المالي</v>
          </cell>
          <cell r="E2524" t="str">
            <v>أصول متداولة</v>
          </cell>
          <cell r="F2524" t="str">
            <v>المخزون (بالصافي)</v>
          </cell>
          <cell r="G2524" t="str">
            <v>مواد خام</v>
          </cell>
          <cell r="H2524" t="str">
            <v>مخزون مصنع الزجاج</v>
          </cell>
          <cell r="I2524" t="str">
            <v>أصول متداولة</v>
          </cell>
          <cell r="J2524" t="str">
            <v>قضبان مباعدة 6مم بين الزجاج المزدوج - ALUMINIUM SPACER</v>
          </cell>
          <cell r="K2524">
            <v>728.2</v>
          </cell>
          <cell r="L2524">
            <v>0</v>
          </cell>
          <cell r="M2524">
            <v>168.5</v>
          </cell>
          <cell r="N2524">
            <v>0</v>
          </cell>
          <cell r="O2524">
            <v>896.7</v>
          </cell>
          <cell r="P2524">
            <v>0</v>
          </cell>
          <cell r="Q2524">
            <v>896.7</v>
          </cell>
        </row>
        <row r="2525">
          <cell r="B2525">
            <v>61010103004</v>
          </cell>
          <cell r="C2525" t="str">
            <v>الزجاج</v>
          </cell>
          <cell r="D2525" t="str">
            <v>المركز المالي</v>
          </cell>
          <cell r="E2525" t="str">
            <v>أصول متداولة</v>
          </cell>
          <cell r="F2525" t="str">
            <v>المخزون (بالصافي)</v>
          </cell>
          <cell r="G2525" t="str">
            <v>مواد خام</v>
          </cell>
          <cell r="H2525" t="str">
            <v>مخزون مصنع الزجاج</v>
          </cell>
          <cell r="I2525" t="str">
            <v>أصول متداولة</v>
          </cell>
          <cell r="J2525" t="str">
            <v>قضبان مباعدة 10 مم بين الزجاج المزدوج - ALUMINIUM SPACER.</v>
          </cell>
          <cell r="K2525">
            <v>4830</v>
          </cell>
          <cell r="L2525">
            <v>0</v>
          </cell>
          <cell r="M2525">
            <v>550.20000000000005</v>
          </cell>
          <cell r="N2525">
            <v>896.7</v>
          </cell>
          <cell r="O2525">
            <v>4483.5</v>
          </cell>
          <cell r="P2525">
            <v>0</v>
          </cell>
          <cell r="Q2525">
            <v>4483.5</v>
          </cell>
        </row>
        <row r="2526">
          <cell r="B2526">
            <v>61010103005</v>
          </cell>
          <cell r="C2526" t="str">
            <v>الزجاج</v>
          </cell>
          <cell r="D2526" t="str">
            <v>المركز المالي</v>
          </cell>
          <cell r="E2526" t="str">
            <v>أصول متداولة</v>
          </cell>
          <cell r="F2526" t="str">
            <v>المخزون (بالصافي)</v>
          </cell>
          <cell r="G2526" t="str">
            <v>مواد خام</v>
          </cell>
          <cell r="H2526" t="str">
            <v>مخزون مصنع الزجاج</v>
          </cell>
          <cell r="I2526" t="str">
            <v>أصول متداولة</v>
          </cell>
          <cell r="J2526" t="str">
            <v>قضبان مباعدة 12 مم بين الزجاج المزدوج - ALUMINIUM SPACER.</v>
          </cell>
          <cell r="K2526">
            <v>4689</v>
          </cell>
          <cell r="L2526">
            <v>0</v>
          </cell>
          <cell r="M2526">
            <v>6959.78</v>
          </cell>
          <cell r="N2526">
            <v>10752.08</v>
          </cell>
          <cell r="O2526">
            <v>896.69999999999891</v>
          </cell>
          <cell r="P2526">
            <v>0</v>
          </cell>
          <cell r="Q2526">
            <v>896.69999999999891</v>
          </cell>
        </row>
        <row r="2527">
          <cell r="B2527">
            <v>61010103007</v>
          </cell>
          <cell r="C2527" t="str">
            <v>الزجاج</v>
          </cell>
          <cell r="D2527" t="str">
            <v>المركز المالي</v>
          </cell>
          <cell r="E2527" t="str">
            <v>أصول متداولة</v>
          </cell>
          <cell r="F2527" t="str">
            <v>المخزون (بالصافي)</v>
          </cell>
          <cell r="G2527" t="str">
            <v>مواد خام</v>
          </cell>
          <cell r="H2527" t="str">
            <v>مخزون مصنع الزجاج</v>
          </cell>
          <cell r="I2527" t="str">
            <v>أصول متداولة</v>
          </cell>
          <cell r="J2527" t="str">
            <v>قضبان مباعدة 16 مم بين الزجاج المزدوج - ALUMINIUM SPACER.</v>
          </cell>
          <cell r="K2527">
            <v>1731.4</v>
          </cell>
          <cell r="L2527">
            <v>0</v>
          </cell>
          <cell r="M2527">
            <v>0</v>
          </cell>
          <cell r="N2527">
            <v>834.7</v>
          </cell>
          <cell r="O2527">
            <v>896.7</v>
          </cell>
          <cell r="P2527">
            <v>0</v>
          </cell>
          <cell r="Q2527">
            <v>896.7</v>
          </cell>
        </row>
        <row r="2528">
          <cell r="B2528">
            <v>61010103009</v>
          </cell>
          <cell r="C2528" t="str">
            <v>الزجاج</v>
          </cell>
          <cell r="D2528" t="str">
            <v>المركز المالي</v>
          </cell>
          <cell r="E2528" t="str">
            <v>أصول متداولة</v>
          </cell>
          <cell r="F2528" t="str">
            <v>المخزون (بالصافي)</v>
          </cell>
          <cell r="G2528" t="str">
            <v>مواد خام</v>
          </cell>
          <cell r="H2528" t="str">
            <v>مخزون مصنع الزجاج</v>
          </cell>
          <cell r="I2528" t="str">
            <v>أصول متداولة</v>
          </cell>
          <cell r="J2528" t="str">
            <v>قضبان مباعدة 20 مم بين الزجاج المزدوج - ALUMINIUM SPACER.</v>
          </cell>
          <cell r="K2528">
            <v>4369.1999990000004</v>
          </cell>
          <cell r="L2528">
            <v>0</v>
          </cell>
          <cell r="M2528">
            <v>114.3</v>
          </cell>
          <cell r="N2528">
            <v>0</v>
          </cell>
          <cell r="O2528">
            <v>4483.4999990000006</v>
          </cell>
          <cell r="P2528">
            <v>0</v>
          </cell>
          <cell r="Q2528">
            <v>4483.4999990000006</v>
          </cell>
        </row>
        <row r="2529">
          <cell r="B2529">
            <v>61010103021</v>
          </cell>
          <cell r="C2529" t="str">
            <v>الزجاج</v>
          </cell>
          <cell r="D2529" t="str">
            <v>المركز المالي</v>
          </cell>
          <cell r="E2529" t="str">
            <v>أصول متداولة</v>
          </cell>
          <cell r="F2529" t="str">
            <v>المخزون (بالصافي)</v>
          </cell>
          <cell r="G2529" t="str">
            <v>مواد خام</v>
          </cell>
          <cell r="H2529">
            <v>0</v>
          </cell>
          <cell r="I2529" t="str">
            <v>أصول متداولة</v>
          </cell>
          <cell r="J2529" t="str">
            <v>زاوية تجميع قضبان مباعدة 6مم - PLASTIC CORNER</v>
          </cell>
          <cell r="K2529">
            <v>240</v>
          </cell>
          <cell r="L2529">
            <v>0</v>
          </cell>
          <cell r="M2529">
            <v>0</v>
          </cell>
          <cell r="N2529">
            <v>240</v>
          </cell>
          <cell r="O2529">
            <v>0</v>
          </cell>
          <cell r="P2529">
            <v>0</v>
          </cell>
          <cell r="Q2529">
            <v>0</v>
          </cell>
        </row>
        <row r="2530">
          <cell r="B2530">
            <v>61010103023</v>
          </cell>
          <cell r="C2530" t="str">
            <v>الزجاج</v>
          </cell>
          <cell r="D2530" t="str">
            <v>المركز المالي</v>
          </cell>
          <cell r="E2530" t="str">
            <v>أصول متداولة</v>
          </cell>
          <cell r="F2530" t="str">
            <v>المخزون (بالصافي)</v>
          </cell>
          <cell r="G2530" t="str">
            <v>مواد خام</v>
          </cell>
          <cell r="H2530" t="str">
            <v>مخزون مصنع الزجاج</v>
          </cell>
          <cell r="I2530" t="str">
            <v>أصول متداولة</v>
          </cell>
          <cell r="J2530" t="str">
            <v>زاوية تجميع قضبان مباعدة 10 مم - PLASTIC CORNER</v>
          </cell>
          <cell r="K2530">
            <v>240</v>
          </cell>
          <cell r="L2530">
            <v>0</v>
          </cell>
          <cell r="M2530">
            <v>560</v>
          </cell>
          <cell r="N2530">
            <v>240</v>
          </cell>
          <cell r="O2530">
            <v>560</v>
          </cell>
          <cell r="P2530">
            <v>0</v>
          </cell>
          <cell r="Q2530">
            <v>560</v>
          </cell>
        </row>
        <row r="2531">
          <cell r="B2531">
            <v>61010103024</v>
          </cell>
          <cell r="C2531" t="str">
            <v>الزجاج</v>
          </cell>
          <cell r="D2531" t="str">
            <v>المركز المالي</v>
          </cell>
          <cell r="E2531" t="str">
            <v>أصول متداولة</v>
          </cell>
          <cell r="F2531" t="str">
            <v>المخزون (بالصافي)</v>
          </cell>
          <cell r="G2531" t="str">
            <v>مواد خام</v>
          </cell>
          <cell r="H2531" t="str">
            <v>مخزون مصنع الزجاج</v>
          </cell>
          <cell r="I2531" t="str">
            <v>أصول متداولة</v>
          </cell>
          <cell r="J2531" t="str">
            <v>زاوية تجميع قضبان مباعدة 12 مم - PLASTIC CORNER</v>
          </cell>
          <cell r="K2531">
            <v>2520</v>
          </cell>
          <cell r="L2531">
            <v>0</v>
          </cell>
          <cell r="M2531">
            <v>3231.35</v>
          </cell>
          <cell r="N2531">
            <v>4351.3500000000004</v>
          </cell>
          <cell r="O2531">
            <v>1400</v>
          </cell>
          <cell r="P2531">
            <v>0</v>
          </cell>
          <cell r="Q2531">
            <v>1400</v>
          </cell>
        </row>
        <row r="2532">
          <cell r="B2532">
            <v>61010103026</v>
          </cell>
          <cell r="C2532" t="str">
            <v>الزجاج</v>
          </cell>
          <cell r="D2532" t="str">
            <v>المركز المالي</v>
          </cell>
          <cell r="E2532" t="str">
            <v>أصول متداولة</v>
          </cell>
          <cell r="F2532" t="str">
            <v>المخزون (بالصافي)</v>
          </cell>
          <cell r="G2532" t="str">
            <v>مواد خام</v>
          </cell>
          <cell r="H2532" t="str">
            <v>مخزون مصنع الزجاج</v>
          </cell>
          <cell r="I2532" t="str">
            <v>أصول متداولة</v>
          </cell>
          <cell r="J2532" t="str">
            <v>زاوية تجميع قضبان مباعدة 16 مم - PLASTIC CORNER</v>
          </cell>
          <cell r="K2532">
            <v>1200</v>
          </cell>
          <cell r="L2532">
            <v>0</v>
          </cell>
          <cell r="M2532">
            <v>0</v>
          </cell>
          <cell r="N2532">
            <v>360</v>
          </cell>
          <cell r="O2532">
            <v>840</v>
          </cell>
          <cell r="P2532">
            <v>0</v>
          </cell>
          <cell r="Q2532">
            <v>840</v>
          </cell>
        </row>
        <row r="2533">
          <cell r="B2533">
            <v>61010103028</v>
          </cell>
          <cell r="C2533" t="str">
            <v>الزجاج</v>
          </cell>
          <cell r="D2533" t="str">
            <v>المركز المالي</v>
          </cell>
          <cell r="E2533" t="str">
            <v>أصول متداولة</v>
          </cell>
          <cell r="F2533" t="str">
            <v>المخزون (بالصافي)</v>
          </cell>
          <cell r="G2533" t="str">
            <v>مواد خام</v>
          </cell>
          <cell r="H2533" t="str">
            <v>مخزون مصنع الزجاج</v>
          </cell>
          <cell r="I2533" t="str">
            <v>أصول متداولة</v>
          </cell>
          <cell r="J2533" t="str">
            <v>زاوية تجميع قضبان مباعدة 20 مم - PLASTIC CORNER</v>
          </cell>
          <cell r="K2533">
            <v>400</v>
          </cell>
          <cell r="L2533">
            <v>0</v>
          </cell>
          <cell r="M2533">
            <v>440</v>
          </cell>
          <cell r="N2533">
            <v>280</v>
          </cell>
          <cell r="O2533">
            <v>560</v>
          </cell>
          <cell r="P2533">
            <v>0</v>
          </cell>
          <cell r="Q2533">
            <v>560</v>
          </cell>
        </row>
        <row r="2534">
          <cell r="B2534">
            <v>61010200001</v>
          </cell>
          <cell r="C2534" t="str">
            <v>الزجاج</v>
          </cell>
          <cell r="D2534" t="str">
            <v>المركز المالي</v>
          </cell>
          <cell r="E2534" t="str">
            <v>حقوق الملكية</v>
          </cell>
          <cell r="F2534" t="str">
            <v>جاري فروع شقيقه</v>
          </cell>
          <cell r="G2534" t="str">
            <v>جاري فروع شقيقه</v>
          </cell>
          <cell r="J2534" t="str">
            <v>جاري مصنع أنظمة الالمنيوم.</v>
          </cell>
          <cell r="K2534">
            <v>449750.23999899998</v>
          </cell>
          <cell r="L2534">
            <v>0</v>
          </cell>
          <cell r="M2534">
            <v>1465797.6</v>
          </cell>
          <cell r="N2534">
            <v>2065589.69</v>
          </cell>
          <cell r="O2534">
            <v>0</v>
          </cell>
          <cell r="P2534">
            <v>150041.85000099987</v>
          </cell>
          <cell r="Q2534">
            <v>-150041.85000099987</v>
          </cell>
        </row>
        <row r="2535">
          <cell r="B2535">
            <v>61010300001</v>
          </cell>
          <cell r="C2535" t="str">
            <v>الزجاج</v>
          </cell>
          <cell r="D2535" t="str">
            <v>المركز المالي</v>
          </cell>
          <cell r="E2535" t="str">
            <v>أصول متداولة</v>
          </cell>
          <cell r="F2535" t="str">
            <v>مصاريف مقدمة وأرصدة مدينة أخرى (بالصافي)</v>
          </cell>
          <cell r="G2535" t="str">
            <v>مصروفات مقدمة</v>
          </cell>
          <cell r="J2535" t="str">
            <v>ايجار مقدم.</v>
          </cell>
          <cell r="K2535">
            <v>5833.3299990000005</v>
          </cell>
          <cell r="L2535">
            <v>0</v>
          </cell>
          <cell r="M2535">
            <v>2777.78</v>
          </cell>
          <cell r="N2535">
            <v>5833.33</v>
          </cell>
          <cell r="O2535">
            <v>2777.7799990000003</v>
          </cell>
          <cell r="P2535">
            <v>0</v>
          </cell>
          <cell r="Q2535">
            <v>2777.7799990000003</v>
          </cell>
        </row>
        <row r="2536">
          <cell r="B2536">
            <v>61010300002</v>
          </cell>
          <cell r="C2536" t="str">
            <v>الزجاج</v>
          </cell>
          <cell r="D2536" t="str">
            <v>المركز المالي</v>
          </cell>
          <cell r="E2536" t="str">
            <v>أصول متداولة</v>
          </cell>
          <cell r="F2536" t="str">
            <v>مصاريف مقدمة وأرصدة مدينة أخرى (بالصافي)</v>
          </cell>
          <cell r="G2536" t="str">
            <v>مصروفات مقدمة</v>
          </cell>
          <cell r="J2536" t="str">
            <v>تأمين طبي مقدم.</v>
          </cell>
          <cell r="K2536">
            <v>7612.1499990000011</v>
          </cell>
          <cell r="L2536">
            <v>0</v>
          </cell>
          <cell r="M2536">
            <v>2629</v>
          </cell>
          <cell r="N2536">
            <v>7612.1500000000005</v>
          </cell>
          <cell r="O2536">
            <v>2628.9999990000006</v>
          </cell>
          <cell r="P2536">
            <v>0</v>
          </cell>
          <cell r="Q2536">
            <v>2628.9999990000006</v>
          </cell>
        </row>
        <row r="2537">
          <cell r="B2537">
            <v>61010300003</v>
          </cell>
          <cell r="C2537" t="str">
            <v>الزجاج</v>
          </cell>
          <cell r="D2537" t="str">
            <v>المركز المالي</v>
          </cell>
          <cell r="E2537" t="str">
            <v>أصول متداولة</v>
          </cell>
          <cell r="F2537" t="str">
            <v>مصاريف مقدمة وأرصدة مدينة أخرى (بالصافي)</v>
          </cell>
          <cell r="G2537" t="str">
            <v>مصروفات مقدمة</v>
          </cell>
          <cell r="J2537" t="str">
            <v>مصروف مقدم اقامات وكرت عمل.</v>
          </cell>
          <cell r="K2537">
            <v>2096.02</v>
          </cell>
          <cell r="L2537">
            <v>0</v>
          </cell>
          <cell r="M2537">
            <v>0</v>
          </cell>
          <cell r="N2537">
            <v>2096.02</v>
          </cell>
          <cell r="O2537">
            <v>0</v>
          </cell>
          <cell r="P2537">
            <v>0</v>
          </cell>
          <cell r="Q2537">
            <v>0</v>
          </cell>
        </row>
        <row r="2538">
          <cell r="B2538">
            <v>61010300004</v>
          </cell>
          <cell r="C2538" t="str">
            <v>الزجاج</v>
          </cell>
          <cell r="D2538" t="str">
            <v>المركز المالي</v>
          </cell>
          <cell r="E2538" t="str">
            <v>أصول متداولة</v>
          </cell>
          <cell r="F2538" t="str">
            <v>مصاريف مقدمة وأرصدة مدينة أخرى (بالصافي)</v>
          </cell>
          <cell r="G2538" t="str">
            <v>مصروفات مقدمة</v>
          </cell>
          <cell r="J2538" t="str">
            <v>مصروف مقدم هاتف وانترنت.</v>
          </cell>
          <cell r="K2538">
            <v>1068.72</v>
          </cell>
          <cell r="L2538">
            <v>0</v>
          </cell>
          <cell r="M2538">
            <v>1076.75</v>
          </cell>
          <cell r="N2538">
            <v>1068.72</v>
          </cell>
          <cell r="O2538">
            <v>1076.7500000000002</v>
          </cell>
          <cell r="P2538">
            <v>0</v>
          </cell>
          <cell r="Q2538">
            <v>1076.7500000000002</v>
          </cell>
        </row>
        <row r="2539">
          <cell r="B2539">
            <v>62060300001</v>
          </cell>
          <cell r="C2539" t="str">
            <v>الزجاج</v>
          </cell>
          <cell r="D2539" t="str">
            <v>المركز المالي</v>
          </cell>
          <cell r="E2539" t="str">
            <v>حقوق الملكية</v>
          </cell>
          <cell r="F2539" t="str">
            <v>الأرباح المبقاه</v>
          </cell>
          <cell r="G2539" t="str">
            <v>أرباح/خسائر مبقاه</v>
          </cell>
          <cell r="J2539" t="str">
            <v>ارباح مدورة اعوام سابقة.</v>
          </cell>
          <cell r="K2539">
            <v>0</v>
          </cell>
          <cell r="L2539">
            <v>656527.71999899996</v>
          </cell>
          <cell r="M2539">
            <v>0</v>
          </cell>
          <cell r="N2539">
            <v>0</v>
          </cell>
          <cell r="O2539">
            <v>0</v>
          </cell>
          <cell r="P2539">
            <v>656527.71999899996</v>
          </cell>
          <cell r="Q2539">
            <v>-656527.71999899996</v>
          </cell>
        </row>
        <row r="2540">
          <cell r="B2540">
            <v>63100000001</v>
          </cell>
          <cell r="C2540" t="str">
            <v>الزجاج</v>
          </cell>
          <cell r="D2540" t="str">
            <v>الدخل</v>
          </cell>
          <cell r="E2540" t="str">
            <v>تكلفة الإيرادات</v>
          </cell>
          <cell r="F2540" t="str">
            <v>م. تصنيع</v>
          </cell>
          <cell r="G2540" t="str">
            <v>الراتب الأساسي</v>
          </cell>
          <cell r="H2540" t="str">
            <v>الراتب الأساسي</v>
          </cell>
          <cell r="I2540" t="str">
            <v>الرواتب وما في حكمها</v>
          </cell>
          <cell r="J2540" t="str">
            <v>الراتب الاساسي / مشاريع.</v>
          </cell>
          <cell r="K2540">
            <v>0</v>
          </cell>
          <cell r="L2540">
            <v>0</v>
          </cell>
          <cell r="M2540">
            <v>514993</v>
          </cell>
          <cell r="N2540">
            <v>28361.5</v>
          </cell>
          <cell r="O2540">
            <v>486631.5</v>
          </cell>
          <cell r="P2540">
            <v>0</v>
          </cell>
          <cell r="Q2540">
            <v>486631.5</v>
          </cell>
        </row>
        <row r="2541">
          <cell r="B2541">
            <v>63100000003</v>
          </cell>
          <cell r="C2541" t="str">
            <v>الزجاج</v>
          </cell>
          <cell r="D2541" t="str">
            <v>الدخل</v>
          </cell>
          <cell r="E2541" t="str">
            <v>تكلفة الإيرادات</v>
          </cell>
          <cell r="F2541" t="str">
            <v>م. تصنيع</v>
          </cell>
          <cell r="G2541" t="str">
            <v>بدل إنتقال</v>
          </cell>
          <cell r="H2541" t="str">
            <v>بدل إنتقال</v>
          </cell>
          <cell r="I2541" t="str">
            <v>الرواتب وما في حكمها</v>
          </cell>
          <cell r="J2541" t="str">
            <v>بدل انتقال / مشاريع.</v>
          </cell>
          <cell r="K2541">
            <v>0</v>
          </cell>
          <cell r="L2541">
            <v>0</v>
          </cell>
          <cell r="M2541">
            <v>9600</v>
          </cell>
          <cell r="N2541">
            <v>0</v>
          </cell>
          <cell r="O2541">
            <v>9600</v>
          </cell>
          <cell r="P2541">
            <v>0</v>
          </cell>
          <cell r="Q2541">
            <v>9600</v>
          </cell>
        </row>
        <row r="2542">
          <cell r="B2542">
            <v>63100000004</v>
          </cell>
          <cell r="C2542" t="str">
            <v>الزجاج</v>
          </cell>
          <cell r="D2542" t="str">
            <v>الدخل</v>
          </cell>
          <cell r="E2542" t="str">
            <v>تكلفة الإيرادات</v>
          </cell>
          <cell r="F2542" t="str">
            <v>م. تصنيع</v>
          </cell>
          <cell r="G2542" t="str">
            <v>بدل تذاكر سفر</v>
          </cell>
          <cell r="H2542" t="str">
            <v>بدل تذاكر سفر</v>
          </cell>
          <cell r="I2542" t="str">
            <v>الرواتب وما في حكمها</v>
          </cell>
          <cell r="J2542" t="str">
            <v>بدل تذاكر سفر / مشاريع.</v>
          </cell>
          <cell r="K2542">
            <v>0</v>
          </cell>
          <cell r="L2542">
            <v>0</v>
          </cell>
          <cell r="M2542">
            <v>28666.720000000001</v>
          </cell>
          <cell r="N2542">
            <v>0</v>
          </cell>
          <cell r="O2542">
            <v>28666.720000000001</v>
          </cell>
          <cell r="P2542">
            <v>0</v>
          </cell>
          <cell r="Q2542">
            <v>28666.720000000001</v>
          </cell>
        </row>
        <row r="2543">
          <cell r="B2543">
            <v>63100000006</v>
          </cell>
          <cell r="C2543" t="str">
            <v>الزجاج</v>
          </cell>
          <cell r="D2543" t="str">
            <v>الدخل</v>
          </cell>
          <cell r="E2543" t="str">
            <v>تكلفة الإيرادات</v>
          </cell>
          <cell r="F2543" t="str">
            <v>م. تصنيع</v>
          </cell>
          <cell r="G2543" t="str">
            <v>أجر  إضافي</v>
          </cell>
          <cell r="H2543" t="str">
            <v>أجر  إضافي</v>
          </cell>
          <cell r="I2543" t="str">
            <v>الرواتب وما في حكمها</v>
          </cell>
          <cell r="J2543" t="str">
            <v>اجر اضافى / مشاريع.</v>
          </cell>
          <cell r="K2543">
            <v>0</v>
          </cell>
          <cell r="L2543">
            <v>0</v>
          </cell>
          <cell r="M2543">
            <v>32714</v>
          </cell>
          <cell r="N2543">
            <v>0</v>
          </cell>
          <cell r="O2543">
            <v>32714</v>
          </cell>
          <cell r="P2543">
            <v>0</v>
          </cell>
          <cell r="Q2543">
            <v>32714</v>
          </cell>
        </row>
        <row r="2544">
          <cell r="B2544">
            <v>63100000007</v>
          </cell>
          <cell r="C2544" t="str">
            <v>الزجاج</v>
          </cell>
          <cell r="D2544" t="str">
            <v>الدخل</v>
          </cell>
          <cell r="E2544" t="str">
            <v>تكلفة الإيرادات</v>
          </cell>
          <cell r="F2544" t="str">
            <v>م. تصنيع</v>
          </cell>
          <cell r="G2544" t="str">
            <v>بدل طعام</v>
          </cell>
          <cell r="H2544" t="str">
            <v>بدل طعام</v>
          </cell>
          <cell r="I2544" t="str">
            <v>الرواتب وما في حكمها</v>
          </cell>
          <cell r="J2544" t="str">
            <v>بدل طعام / مشاريع.</v>
          </cell>
          <cell r="K2544">
            <v>0</v>
          </cell>
          <cell r="L2544">
            <v>0</v>
          </cell>
          <cell r="M2544">
            <v>21120</v>
          </cell>
          <cell r="N2544">
            <v>0</v>
          </cell>
          <cell r="O2544">
            <v>21120</v>
          </cell>
          <cell r="P2544">
            <v>0</v>
          </cell>
          <cell r="Q2544">
            <v>21120</v>
          </cell>
        </row>
        <row r="2545">
          <cell r="B2545">
            <v>63100000009</v>
          </cell>
          <cell r="C2545" t="str">
            <v>الزجاج</v>
          </cell>
          <cell r="D2545" t="str">
            <v>الدخل</v>
          </cell>
          <cell r="E2545" t="str">
            <v>تكلفة الإيرادات</v>
          </cell>
          <cell r="F2545" t="str">
            <v>م. تصنيع</v>
          </cell>
          <cell r="G2545" t="str">
            <v>عمالة خارجية تركيبات</v>
          </cell>
          <cell r="I2545" t="str">
            <v>أعمال تصنيع وتركيب</v>
          </cell>
          <cell r="J2545" t="str">
            <v>اجور عمال يوميه / مشاريع.</v>
          </cell>
          <cell r="K2545">
            <v>0</v>
          </cell>
          <cell r="L2545">
            <v>0</v>
          </cell>
          <cell r="M2545">
            <v>7350</v>
          </cell>
          <cell r="N2545">
            <v>0</v>
          </cell>
          <cell r="O2545">
            <v>7350</v>
          </cell>
          <cell r="P2545">
            <v>0</v>
          </cell>
          <cell r="Q2545">
            <v>7350</v>
          </cell>
        </row>
        <row r="2546">
          <cell r="B2546">
            <v>63100000010</v>
          </cell>
          <cell r="C2546" t="str">
            <v>الزجاج</v>
          </cell>
          <cell r="D2546" t="str">
            <v>الدخل</v>
          </cell>
          <cell r="E2546" t="str">
            <v>تكلفة الإيرادات</v>
          </cell>
          <cell r="F2546" t="str">
            <v>م. تصنيع</v>
          </cell>
          <cell r="G2546" t="str">
            <v>رسوم استقدام</v>
          </cell>
          <cell r="I2546" t="str">
            <v>إشتراكات ورسوم</v>
          </cell>
          <cell r="J2546" t="str">
            <v>تجديد الاقامات وخروج وعوده وفحص طبي / مشاريع.</v>
          </cell>
          <cell r="K2546">
            <v>0</v>
          </cell>
          <cell r="L2546">
            <v>0</v>
          </cell>
          <cell r="M2546">
            <v>13725.86</v>
          </cell>
          <cell r="N2546">
            <v>0</v>
          </cell>
          <cell r="O2546">
            <v>13725.86</v>
          </cell>
          <cell r="P2546">
            <v>0</v>
          </cell>
          <cell r="Q2546">
            <v>13725.86</v>
          </cell>
        </row>
        <row r="2547">
          <cell r="B2547">
            <v>63100000011</v>
          </cell>
          <cell r="C2547" t="str">
            <v>الزجاج</v>
          </cell>
          <cell r="D2547" t="str">
            <v>الدخل</v>
          </cell>
          <cell r="E2547" t="str">
            <v>تكلفة الإيرادات</v>
          </cell>
          <cell r="F2547" t="str">
            <v>م. تصنيع</v>
          </cell>
          <cell r="G2547" t="str">
            <v>تأمين طبي</v>
          </cell>
          <cell r="I2547" t="str">
            <v>تأمين</v>
          </cell>
          <cell r="J2547" t="str">
            <v>تأمين طبى/ مشاريع.</v>
          </cell>
          <cell r="K2547">
            <v>0</v>
          </cell>
          <cell r="L2547">
            <v>0</v>
          </cell>
          <cell r="M2547">
            <v>33027.64</v>
          </cell>
          <cell r="N2547">
            <v>0</v>
          </cell>
          <cell r="O2547">
            <v>33027.64</v>
          </cell>
          <cell r="P2547">
            <v>0</v>
          </cell>
          <cell r="Q2547">
            <v>33027.64</v>
          </cell>
        </row>
        <row r="2548">
          <cell r="B2548">
            <v>63100000012</v>
          </cell>
          <cell r="C2548" t="str">
            <v>الزجاج</v>
          </cell>
          <cell r="D2548" t="str">
            <v>الدخل</v>
          </cell>
          <cell r="E2548" t="str">
            <v>تكلفة الإيرادات</v>
          </cell>
          <cell r="F2548" t="str">
            <v>م. تصنيع</v>
          </cell>
          <cell r="G2548" t="str">
            <v>تأمينات إجتماعية</v>
          </cell>
          <cell r="H2548" t="str">
            <v>تأمينات إجتماعية</v>
          </cell>
          <cell r="I2548" t="str">
            <v>الرواتب وما في حكمها</v>
          </cell>
          <cell r="J2548" t="str">
            <v>تأمينات إجتماعية / مشاريع.</v>
          </cell>
          <cell r="K2548">
            <v>0</v>
          </cell>
          <cell r="L2548">
            <v>0</v>
          </cell>
          <cell r="M2548">
            <v>85740</v>
          </cell>
          <cell r="N2548">
            <v>0</v>
          </cell>
          <cell r="O2548">
            <v>85740</v>
          </cell>
          <cell r="P2548">
            <v>0</v>
          </cell>
          <cell r="Q2548">
            <v>85740</v>
          </cell>
        </row>
        <row r="2549">
          <cell r="B2549">
            <v>63100000013</v>
          </cell>
          <cell r="C2549" t="str">
            <v>الزجاج</v>
          </cell>
          <cell r="D2549" t="str">
            <v>الدخل</v>
          </cell>
          <cell r="E2549" t="str">
            <v>تكلفة الإيرادات</v>
          </cell>
          <cell r="F2549" t="str">
            <v>م. تصنيع</v>
          </cell>
          <cell r="G2549" t="str">
            <v>تأمين طبي</v>
          </cell>
          <cell r="I2549" t="str">
            <v>تأمين</v>
          </cell>
          <cell r="J2549" t="str">
            <v>أدوية وعلاج / مشاريع.</v>
          </cell>
          <cell r="K2549">
            <v>0</v>
          </cell>
          <cell r="L2549">
            <v>0</v>
          </cell>
          <cell r="M2549">
            <v>240</v>
          </cell>
          <cell r="N2549">
            <v>0</v>
          </cell>
          <cell r="O2549">
            <v>240</v>
          </cell>
          <cell r="P2549">
            <v>0</v>
          </cell>
          <cell r="Q2549">
            <v>240</v>
          </cell>
        </row>
        <row r="2550">
          <cell r="B2550">
            <v>63100000014</v>
          </cell>
          <cell r="C2550" t="str">
            <v>الزجاج</v>
          </cell>
          <cell r="D2550" t="str">
            <v>الدخل</v>
          </cell>
          <cell r="E2550" t="str">
            <v>تكلفة الإيرادات</v>
          </cell>
          <cell r="F2550" t="str">
            <v>م. تصنيع</v>
          </cell>
          <cell r="G2550" t="str">
            <v>مكافأة نهاية الخدمة</v>
          </cell>
          <cell r="H2550" t="str">
            <v>مكافأة نهاية الخدمة</v>
          </cell>
          <cell r="I2550" t="str">
            <v>الرواتب وما في حكمها</v>
          </cell>
          <cell r="J2550" t="str">
            <v>مكافأة نهاية خدمة / مشاريع.</v>
          </cell>
          <cell r="K2550">
            <v>0</v>
          </cell>
          <cell r="L2550">
            <v>0</v>
          </cell>
          <cell r="M2550">
            <v>57432.15</v>
          </cell>
          <cell r="N2550">
            <v>0</v>
          </cell>
          <cell r="O2550">
            <v>57432.15</v>
          </cell>
          <cell r="P2550">
            <v>0</v>
          </cell>
          <cell r="Q2550">
            <v>57432.15</v>
          </cell>
        </row>
        <row r="2551">
          <cell r="B2551">
            <v>63100000015</v>
          </cell>
          <cell r="C2551" t="str">
            <v>الزجاج</v>
          </cell>
          <cell r="D2551" t="str">
            <v>الدخل</v>
          </cell>
          <cell r="E2551" t="str">
            <v>تكلفة الإيرادات</v>
          </cell>
          <cell r="F2551" t="str">
            <v>م. تصنيع</v>
          </cell>
          <cell r="G2551" t="str">
            <v>بدل أجازة</v>
          </cell>
          <cell r="H2551" t="str">
            <v>بدل أجازة</v>
          </cell>
          <cell r="I2551" t="str">
            <v>الرواتب وما في حكمها</v>
          </cell>
          <cell r="J2551" t="str">
            <v>بدل أجازات / مشاريع.</v>
          </cell>
          <cell r="K2551">
            <v>0</v>
          </cell>
          <cell r="L2551">
            <v>0</v>
          </cell>
          <cell r="M2551">
            <v>75895.34</v>
          </cell>
          <cell r="N2551">
            <v>0</v>
          </cell>
          <cell r="O2551">
            <v>75895.34</v>
          </cell>
          <cell r="P2551">
            <v>0</v>
          </cell>
          <cell r="Q2551">
            <v>75895.34</v>
          </cell>
        </row>
        <row r="2552">
          <cell r="B2552">
            <v>63100000018</v>
          </cell>
          <cell r="C2552" t="str">
            <v>الزجاج</v>
          </cell>
          <cell r="D2552" t="str">
            <v>الدخل</v>
          </cell>
          <cell r="E2552" t="str">
            <v>تكلفة الإيرادات</v>
          </cell>
          <cell r="F2552" t="str">
            <v>م. تصنيع</v>
          </cell>
          <cell r="G2552" t="str">
            <v>شحن ونقل</v>
          </cell>
          <cell r="I2552" t="str">
            <v>مصاريف شحن وتخليص جمركي</v>
          </cell>
          <cell r="J2552" t="str">
            <v>مصروف شحن ونقل وتحميل / مشاريع.</v>
          </cell>
          <cell r="K2552">
            <v>0</v>
          </cell>
          <cell r="L2552">
            <v>0</v>
          </cell>
          <cell r="M2552">
            <v>1607.5</v>
          </cell>
          <cell r="N2552">
            <v>0</v>
          </cell>
          <cell r="O2552">
            <v>1607.5</v>
          </cell>
          <cell r="P2552">
            <v>0</v>
          </cell>
          <cell r="Q2552">
            <v>1607.5</v>
          </cell>
        </row>
        <row r="2553">
          <cell r="B2553">
            <v>63100000019</v>
          </cell>
          <cell r="C2553" t="str">
            <v>الزجاج</v>
          </cell>
          <cell r="D2553" t="str">
            <v>الدخل</v>
          </cell>
          <cell r="E2553" t="str">
            <v>تكلفة الإيرادات</v>
          </cell>
          <cell r="F2553" t="str">
            <v>م. تصنيع</v>
          </cell>
          <cell r="G2553" t="str">
            <v>كهرباء - مياه</v>
          </cell>
          <cell r="I2553" t="str">
            <v>كهرباء ومياه</v>
          </cell>
          <cell r="J2553" t="str">
            <v>كهرباء و مياه / مشاريع.</v>
          </cell>
          <cell r="K2553">
            <v>0</v>
          </cell>
          <cell r="L2553">
            <v>0</v>
          </cell>
          <cell r="M2553">
            <v>15596.61</v>
          </cell>
          <cell r="N2553">
            <v>0</v>
          </cell>
          <cell r="O2553">
            <v>15596.61</v>
          </cell>
          <cell r="P2553">
            <v>0</v>
          </cell>
          <cell r="Q2553">
            <v>15596.61</v>
          </cell>
        </row>
        <row r="2554">
          <cell r="B2554">
            <v>63100000020</v>
          </cell>
          <cell r="C2554" t="str">
            <v>الزجاج</v>
          </cell>
          <cell r="D2554" t="str">
            <v>الدخل</v>
          </cell>
          <cell r="E2554" t="str">
            <v>تكلفة الإيرادات</v>
          </cell>
          <cell r="F2554" t="str">
            <v>م. تصنيع</v>
          </cell>
          <cell r="G2554" t="str">
            <v>رسوم استقدام</v>
          </cell>
          <cell r="I2554" t="str">
            <v>إشتراكات ورسوم</v>
          </cell>
          <cell r="J2554" t="str">
            <v>كارت عمل / مشاريع.</v>
          </cell>
          <cell r="K2554">
            <v>0</v>
          </cell>
          <cell r="L2554">
            <v>0</v>
          </cell>
          <cell r="M2554">
            <v>1953.01</v>
          </cell>
          <cell r="N2554">
            <v>0</v>
          </cell>
          <cell r="O2554">
            <v>1953.01</v>
          </cell>
          <cell r="P2554">
            <v>0</v>
          </cell>
          <cell r="Q2554">
            <v>1953.01</v>
          </cell>
        </row>
        <row r="2555">
          <cell r="B2555">
            <v>63100000021</v>
          </cell>
          <cell r="C2555" t="str">
            <v>الزجاج</v>
          </cell>
          <cell r="D2555" t="str">
            <v>الدخل</v>
          </cell>
          <cell r="E2555" t="str">
            <v>تكلفة الإيرادات</v>
          </cell>
          <cell r="F2555" t="str">
            <v>م. تصنيع</v>
          </cell>
          <cell r="G2555" t="str">
            <v>قرطاسية</v>
          </cell>
          <cell r="I2555" t="str">
            <v>أخري</v>
          </cell>
          <cell r="J2555" t="str">
            <v>ادوات مكتبيه و مطبوعات / مشاريع.</v>
          </cell>
          <cell r="K2555">
            <v>0</v>
          </cell>
          <cell r="L2555">
            <v>0</v>
          </cell>
          <cell r="M2555">
            <v>490</v>
          </cell>
          <cell r="N2555">
            <v>0</v>
          </cell>
          <cell r="O2555">
            <v>490</v>
          </cell>
          <cell r="P2555">
            <v>0</v>
          </cell>
          <cell r="Q2555">
            <v>490</v>
          </cell>
        </row>
        <row r="2556">
          <cell r="B2556">
            <v>63100000022</v>
          </cell>
          <cell r="C2556" t="str">
            <v>الزجاج</v>
          </cell>
          <cell r="D2556" t="str">
            <v>الدخل</v>
          </cell>
          <cell r="E2556" t="str">
            <v>تكلفة الإيرادات</v>
          </cell>
          <cell r="F2556" t="str">
            <v>م. تصنيع</v>
          </cell>
          <cell r="G2556" t="str">
            <v>صيانة</v>
          </cell>
          <cell r="I2556" t="str">
            <v>صيانة وإصلاح</v>
          </cell>
          <cell r="J2556" t="str">
            <v>صيانة عامة  واعمال صيانه / مشاريع.</v>
          </cell>
          <cell r="K2556">
            <v>0</v>
          </cell>
          <cell r="L2556">
            <v>0</v>
          </cell>
          <cell r="M2556">
            <v>6367.96</v>
          </cell>
          <cell r="N2556">
            <v>0</v>
          </cell>
          <cell r="O2556">
            <v>6367.96</v>
          </cell>
          <cell r="P2556">
            <v>0</v>
          </cell>
          <cell r="Q2556">
            <v>6367.96</v>
          </cell>
        </row>
        <row r="2557">
          <cell r="B2557">
            <v>63100000023</v>
          </cell>
          <cell r="C2557" t="str">
            <v>الزجاج</v>
          </cell>
          <cell r="D2557" t="str">
            <v>الدخل</v>
          </cell>
          <cell r="E2557" t="str">
            <v>تكلفة الإيرادات</v>
          </cell>
          <cell r="F2557" t="str">
            <v>م. تصنيع</v>
          </cell>
          <cell r="G2557" t="str">
            <v xml:space="preserve">إيجار المصنع </v>
          </cell>
          <cell r="I2557" t="str">
            <v>إيجارات</v>
          </cell>
          <cell r="J2557" t="str">
            <v>ايجار المصنع / مشاريع.</v>
          </cell>
          <cell r="K2557">
            <v>0</v>
          </cell>
          <cell r="L2557">
            <v>0</v>
          </cell>
          <cell r="M2557">
            <v>103055.55</v>
          </cell>
          <cell r="N2557">
            <v>0</v>
          </cell>
          <cell r="O2557">
            <v>103055.55</v>
          </cell>
          <cell r="P2557">
            <v>0</v>
          </cell>
          <cell r="Q2557">
            <v>103055.55</v>
          </cell>
        </row>
        <row r="2558">
          <cell r="B2558">
            <v>63100000024</v>
          </cell>
          <cell r="C2558" t="str">
            <v>الزجاج</v>
          </cell>
          <cell r="D2558" t="str">
            <v>الدخل</v>
          </cell>
          <cell r="E2558" t="str">
            <v>تكلفة الإيرادات</v>
          </cell>
          <cell r="F2558" t="str">
            <v>م. تصنيع</v>
          </cell>
          <cell r="G2558" t="str">
            <v>صيانة</v>
          </cell>
          <cell r="I2558" t="str">
            <v>صيانة وإصلاح</v>
          </cell>
          <cell r="J2558" t="str">
            <v>صيانه وقطع غيار الات ومعدات/ مشاريع وتشغيل.</v>
          </cell>
          <cell r="K2558">
            <v>0</v>
          </cell>
          <cell r="L2558">
            <v>0</v>
          </cell>
          <cell r="M2558">
            <v>12488.630000000001</v>
          </cell>
          <cell r="N2558">
            <v>0</v>
          </cell>
          <cell r="O2558">
            <v>12488.630000000001</v>
          </cell>
          <cell r="P2558">
            <v>0</v>
          </cell>
          <cell r="Q2558">
            <v>12488.630000000001</v>
          </cell>
        </row>
        <row r="2559">
          <cell r="B2559">
            <v>63100000026</v>
          </cell>
          <cell r="C2559" t="str">
            <v>الزجاج</v>
          </cell>
          <cell r="D2559" t="str">
            <v>الدخل</v>
          </cell>
          <cell r="E2559" t="str">
            <v>تكلفة الإيرادات</v>
          </cell>
          <cell r="F2559" t="str">
            <v>م. تصنيع</v>
          </cell>
          <cell r="G2559" t="str">
            <v>صيانة</v>
          </cell>
          <cell r="I2559" t="str">
            <v>صيانة وإصلاح</v>
          </cell>
          <cell r="J2559" t="str">
            <v>زيوت ومحروقات/ مشاريع.</v>
          </cell>
          <cell r="K2559">
            <v>0</v>
          </cell>
          <cell r="L2559">
            <v>0</v>
          </cell>
          <cell r="M2559">
            <v>98.26</v>
          </cell>
          <cell r="N2559">
            <v>0</v>
          </cell>
          <cell r="O2559">
            <v>98.26</v>
          </cell>
          <cell r="P2559">
            <v>0</v>
          </cell>
          <cell r="Q2559">
            <v>98.26</v>
          </cell>
        </row>
        <row r="2560">
          <cell r="B2560">
            <v>63100000027</v>
          </cell>
          <cell r="C2560" t="str">
            <v>الزجاج</v>
          </cell>
          <cell r="D2560" t="str">
            <v>الدخل</v>
          </cell>
          <cell r="E2560" t="str">
            <v>تكلفة الإيرادات</v>
          </cell>
          <cell r="F2560" t="str">
            <v>م. تصنيع</v>
          </cell>
          <cell r="G2560" t="str">
            <v>مهمات</v>
          </cell>
          <cell r="I2560" t="str">
            <v>أخري</v>
          </cell>
          <cell r="J2560" t="str">
            <v>عدد مستهلكة/ مشاريع.</v>
          </cell>
          <cell r="K2560">
            <v>0</v>
          </cell>
          <cell r="L2560">
            <v>0</v>
          </cell>
          <cell r="M2560">
            <v>11779.43</v>
          </cell>
          <cell r="N2560">
            <v>0</v>
          </cell>
          <cell r="O2560">
            <v>11779.43</v>
          </cell>
          <cell r="P2560">
            <v>0</v>
          </cell>
          <cell r="Q2560">
            <v>11779.43</v>
          </cell>
        </row>
        <row r="2561">
          <cell r="B2561">
            <v>63100000028</v>
          </cell>
          <cell r="C2561" t="str">
            <v>الزجاج</v>
          </cell>
          <cell r="D2561" t="str">
            <v>الدخل</v>
          </cell>
          <cell r="E2561" t="str">
            <v>تكلفة الإيرادات</v>
          </cell>
          <cell r="F2561" t="str">
            <v>م. تصنيع</v>
          </cell>
          <cell r="G2561" t="str">
            <v>شحن ونقل</v>
          </cell>
          <cell r="I2561" t="str">
            <v>مصاريف شحن وتخليص جمركي</v>
          </cell>
          <cell r="J2561" t="str">
            <v>سفر وإنتقال  ورحلة عمل / مشاريع.</v>
          </cell>
          <cell r="K2561">
            <v>0</v>
          </cell>
          <cell r="L2561">
            <v>0</v>
          </cell>
          <cell r="M2561">
            <v>30</v>
          </cell>
          <cell r="N2561">
            <v>0</v>
          </cell>
          <cell r="O2561">
            <v>30</v>
          </cell>
          <cell r="P2561">
            <v>0</v>
          </cell>
          <cell r="Q2561">
            <v>30</v>
          </cell>
        </row>
        <row r="2562">
          <cell r="B2562">
            <v>63100000032</v>
          </cell>
          <cell r="C2562" t="str">
            <v>الزجاج</v>
          </cell>
          <cell r="D2562" t="str">
            <v>الدخل</v>
          </cell>
          <cell r="E2562" t="str">
            <v>تكلفة الإيرادات</v>
          </cell>
          <cell r="F2562" t="str">
            <v>م. تصنيع</v>
          </cell>
          <cell r="G2562" t="str">
            <v>غرامات</v>
          </cell>
          <cell r="I2562" t="str">
            <v>إشتراكات ورسوم</v>
          </cell>
          <cell r="J2562" t="str">
            <v>رسوم حكومية وغرامات / مشاريع.</v>
          </cell>
          <cell r="K2562">
            <v>0</v>
          </cell>
          <cell r="L2562">
            <v>0</v>
          </cell>
          <cell r="M2562">
            <v>70</v>
          </cell>
          <cell r="N2562">
            <v>0</v>
          </cell>
          <cell r="O2562">
            <v>70</v>
          </cell>
          <cell r="P2562">
            <v>0</v>
          </cell>
          <cell r="Q2562">
            <v>70</v>
          </cell>
        </row>
        <row r="2563">
          <cell r="B2563">
            <v>63100000033</v>
          </cell>
          <cell r="C2563" t="str">
            <v>الزجاج</v>
          </cell>
          <cell r="D2563" t="str">
            <v>الدخل</v>
          </cell>
          <cell r="E2563" t="str">
            <v>تكلفة الإيرادات</v>
          </cell>
          <cell r="F2563" t="str">
            <v>م. تصنيع</v>
          </cell>
          <cell r="G2563" t="str">
            <v>إيجار سكن تصنيعي</v>
          </cell>
          <cell r="I2563" t="str">
            <v>إيجارات</v>
          </cell>
          <cell r="J2563" t="str">
            <v>ايجارات سكن وفندق/ مشاريع وتشغيل.</v>
          </cell>
          <cell r="K2563">
            <v>0</v>
          </cell>
          <cell r="L2563">
            <v>0</v>
          </cell>
          <cell r="M2563">
            <v>3334</v>
          </cell>
          <cell r="N2563">
            <v>0</v>
          </cell>
          <cell r="O2563">
            <v>3334</v>
          </cell>
          <cell r="P2563">
            <v>0</v>
          </cell>
          <cell r="Q2563">
            <v>3334</v>
          </cell>
        </row>
        <row r="2564">
          <cell r="B2564">
            <v>63100000037</v>
          </cell>
          <cell r="C2564" t="str">
            <v>الزجاج</v>
          </cell>
          <cell r="D2564" t="str">
            <v>الدخل</v>
          </cell>
          <cell r="E2564" t="str">
            <v>تكلفة الإيرادات</v>
          </cell>
          <cell r="F2564" t="str">
            <v>م. تصنيع</v>
          </cell>
          <cell r="G2564" t="str">
            <v>مهمات</v>
          </cell>
          <cell r="I2564" t="str">
            <v>أخري</v>
          </cell>
          <cell r="J2564" t="str">
            <v>مصروف ملابس وسفتي   / مشاريع</v>
          </cell>
          <cell r="K2564">
            <v>0</v>
          </cell>
          <cell r="L2564">
            <v>0</v>
          </cell>
          <cell r="M2564">
            <v>156.09</v>
          </cell>
          <cell r="N2564">
            <v>0</v>
          </cell>
          <cell r="O2564">
            <v>156.09</v>
          </cell>
          <cell r="P2564">
            <v>0</v>
          </cell>
          <cell r="Q2564">
            <v>156.09</v>
          </cell>
        </row>
        <row r="2565">
          <cell r="B2565">
            <v>63100000040</v>
          </cell>
          <cell r="C2565" t="str">
            <v>الزجاج</v>
          </cell>
          <cell r="D2565" t="str">
            <v>الدخل</v>
          </cell>
          <cell r="E2565" t="str">
            <v>تكلفة الإيرادات</v>
          </cell>
          <cell r="F2565" t="str">
            <v>م. تصنيع</v>
          </cell>
          <cell r="G2565" t="str">
            <v>هاتف وبريد</v>
          </cell>
          <cell r="I2565" t="str">
            <v>أخري</v>
          </cell>
          <cell r="J2565" t="str">
            <v>بريد وهاتف / المشاريع.</v>
          </cell>
          <cell r="K2565">
            <v>0</v>
          </cell>
          <cell r="L2565">
            <v>0</v>
          </cell>
          <cell r="M2565">
            <v>1370.97</v>
          </cell>
          <cell r="N2565">
            <v>0</v>
          </cell>
          <cell r="O2565">
            <v>1370.97</v>
          </cell>
          <cell r="P2565">
            <v>0</v>
          </cell>
          <cell r="Q2565">
            <v>1370.97</v>
          </cell>
        </row>
        <row r="2566">
          <cell r="B2566">
            <v>63100000041</v>
          </cell>
          <cell r="C2566" t="str">
            <v>الزجاج</v>
          </cell>
          <cell r="D2566" t="str">
            <v>الدخل</v>
          </cell>
          <cell r="E2566" t="str">
            <v>تكلفة الإيرادات</v>
          </cell>
          <cell r="F2566" t="str">
            <v>خامات</v>
          </cell>
          <cell r="G2566" t="str">
            <v>سيكوريت</v>
          </cell>
          <cell r="I2566" t="str">
            <v>تكلفة البضاعة المباعة</v>
          </cell>
          <cell r="J2566" t="str">
            <v>سيكوريت زجاج / مشاريع.</v>
          </cell>
          <cell r="K2566">
            <v>0</v>
          </cell>
          <cell r="L2566">
            <v>0</v>
          </cell>
          <cell r="M2566">
            <v>137633.19</v>
          </cell>
          <cell r="N2566">
            <v>11719.210000000001</v>
          </cell>
          <cell r="O2566">
            <v>125913.98</v>
          </cell>
          <cell r="P2566">
            <v>0</v>
          </cell>
          <cell r="Q2566">
            <v>125913.98</v>
          </cell>
        </row>
        <row r="2567">
          <cell r="B2567">
            <v>63100000043</v>
          </cell>
          <cell r="C2567" t="str">
            <v>الزجاج</v>
          </cell>
          <cell r="D2567" t="str">
            <v>الدخل</v>
          </cell>
          <cell r="E2567" t="str">
            <v>تكلفة الإيرادات</v>
          </cell>
          <cell r="F2567" t="str">
            <v>م. تصنيع</v>
          </cell>
          <cell r="G2567" t="str">
            <v>رسوم حكومية</v>
          </cell>
          <cell r="I2567" t="str">
            <v>إشتراكات ورسوم</v>
          </cell>
          <cell r="J2567" t="str">
            <v>رسوم واشتراكات / مشاريع.</v>
          </cell>
          <cell r="K2567">
            <v>0</v>
          </cell>
          <cell r="L2567">
            <v>0</v>
          </cell>
          <cell r="M2567">
            <v>31866</v>
          </cell>
          <cell r="N2567">
            <v>0</v>
          </cell>
          <cell r="O2567">
            <v>31866</v>
          </cell>
          <cell r="P2567">
            <v>0</v>
          </cell>
          <cell r="Q2567">
            <v>31866</v>
          </cell>
        </row>
        <row r="2568">
          <cell r="B2568">
            <v>63100000049</v>
          </cell>
          <cell r="C2568" t="str">
            <v>الزجاج</v>
          </cell>
          <cell r="D2568" t="str">
            <v>الدخل</v>
          </cell>
          <cell r="E2568" t="str">
            <v>تكلفة الإيرادات</v>
          </cell>
          <cell r="F2568" t="str">
            <v>خامات</v>
          </cell>
          <cell r="G2568" t="str">
            <v>خامات من المخازن</v>
          </cell>
          <cell r="I2568" t="str">
            <v>تكلفة البضاعة المباعة</v>
          </cell>
          <cell r="J2568" t="str">
            <v>منصرف من المخازن زجاج و سيليكون و اخري / تشغيل</v>
          </cell>
          <cell r="K2568">
            <v>0</v>
          </cell>
          <cell r="L2568">
            <v>0</v>
          </cell>
          <cell r="M2568">
            <v>885402.54</v>
          </cell>
          <cell r="N2568">
            <v>16140.36</v>
          </cell>
          <cell r="O2568">
            <v>869262.18</v>
          </cell>
          <cell r="P2568">
            <v>0</v>
          </cell>
          <cell r="Q2568">
            <v>869262.18</v>
          </cell>
        </row>
        <row r="2569">
          <cell r="B2569">
            <v>63100000060</v>
          </cell>
          <cell r="C2569" t="str">
            <v>الزجاج</v>
          </cell>
          <cell r="D2569" t="str">
            <v>الدخل</v>
          </cell>
          <cell r="E2569" t="str">
            <v>تكلفة الإيرادات</v>
          </cell>
          <cell r="F2569" t="str">
            <v>خامات</v>
          </cell>
          <cell r="G2569" t="str">
            <v>خامات مساعدة</v>
          </cell>
          <cell r="I2569" t="str">
            <v>تكلفة البضاعة المباعة</v>
          </cell>
          <cell r="J2569" t="str">
            <v>مصروف مواد تغليف _ تشغيل</v>
          </cell>
          <cell r="K2569">
            <v>0</v>
          </cell>
          <cell r="L2569">
            <v>0</v>
          </cell>
          <cell r="M2569">
            <v>14444.59</v>
          </cell>
          <cell r="N2569">
            <v>0</v>
          </cell>
          <cell r="O2569">
            <v>14444.59</v>
          </cell>
          <cell r="P2569">
            <v>0</v>
          </cell>
          <cell r="Q2569">
            <v>14444.59</v>
          </cell>
        </row>
        <row r="2570">
          <cell r="B2570">
            <v>63100000065</v>
          </cell>
          <cell r="C2570" t="str">
            <v>الزجاج</v>
          </cell>
          <cell r="D2570" t="str">
            <v>الدخل</v>
          </cell>
          <cell r="E2570" t="str">
            <v>تكلفة الإيرادات</v>
          </cell>
          <cell r="F2570" t="str">
            <v>خامات</v>
          </cell>
          <cell r="G2570" t="str">
            <v>خامات مساعدة</v>
          </cell>
          <cell r="I2570" t="str">
            <v>تكلفة البضاعة المباعة</v>
          </cell>
          <cell r="J2570" t="str">
            <v>ت مباشره مواد _ عوازل ودهانات اسطح _مشاريع.</v>
          </cell>
          <cell r="K2570">
            <v>0</v>
          </cell>
          <cell r="L2570">
            <v>0</v>
          </cell>
          <cell r="M2570">
            <v>150</v>
          </cell>
          <cell r="N2570">
            <v>0</v>
          </cell>
          <cell r="O2570">
            <v>150</v>
          </cell>
          <cell r="P2570">
            <v>0</v>
          </cell>
          <cell r="Q2570">
            <v>150</v>
          </cell>
        </row>
        <row r="2571">
          <cell r="B2571">
            <v>63100000066</v>
          </cell>
          <cell r="C2571" t="str">
            <v>الزجاج</v>
          </cell>
          <cell r="D2571" t="str">
            <v>الدخل</v>
          </cell>
          <cell r="E2571" t="str">
            <v>تكلفة الإيرادات</v>
          </cell>
          <cell r="F2571" t="str">
            <v>م. تصنيع</v>
          </cell>
          <cell r="G2571" t="str">
            <v>إيجار حاويات</v>
          </cell>
          <cell r="I2571" t="str">
            <v>إيجارات</v>
          </cell>
          <cell r="J2571" t="str">
            <v>ايجار حاويه / تشغيل ومشاريع.</v>
          </cell>
          <cell r="K2571">
            <v>0</v>
          </cell>
          <cell r="L2571">
            <v>0</v>
          </cell>
          <cell r="M2571">
            <v>4500</v>
          </cell>
          <cell r="N2571">
            <v>0</v>
          </cell>
          <cell r="O2571">
            <v>4500</v>
          </cell>
          <cell r="P2571">
            <v>0</v>
          </cell>
          <cell r="Q2571">
            <v>4500</v>
          </cell>
        </row>
        <row r="2572">
          <cell r="B2572">
            <v>63100000067</v>
          </cell>
          <cell r="C2572" t="str">
            <v>الزجاج</v>
          </cell>
          <cell r="D2572" t="str">
            <v>الدخل</v>
          </cell>
          <cell r="E2572" t="str">
            <v>تكلفة الإيرادات</v>
          </cell>
          <cell r="F2572" t="str">
            <v>خامات</v>
          </cell>
          <cell r="G2572" t="str">
            <v>سيلكون</v>
          </cell>
          <cell r="I2572" t="str">
            <v>تكلفة البضاعة المباعة</v>
          </cell>
          <cell r="J2572" t="str">
            <v>ت مباشره مواد _ سليكون  _ مشاريع وتشغيل.</v>
          </cell>
          <cell r="K2572">
            <v>0</v>
          </cell>
          <cell r="L2572">
            <v>0</v>
          </cell>
          <cell r="M2572">
            <v>17400</v>
          </cell>
          <cell r="N2572">
            <v>0</v>
          </cell>
          <cell r="O2572">
            <v>17400</v>
          </cell>
          <cell r="P2572">
            <v>0</v>
          </cell>
          <cell r="Q2572">
            <v>17400</v>
          </cell>
        </row>
        <row r="2573">
          <cell r="B2573">
            <v>63100000074</v>
          </cell>
          <cell r="C2573" t="str">
            <v>الزجاج</v>
          </cell>
          <cell r="D2573" t="str">
            <v>الدخل</v>
          </cell>
          <cell r="E2573" t="str">
            <v>تكلفة الإيرادات</v>
          </cell>
          <cell r="F2573" t="str">
            <v>م. تصنيع</v>
          </cell>
          <cell r="G2573" t="str">
            <v>صيانة</v>
          </cell>
          <cell r="I2573" t="str">
            <v>صيانة وإصلاح</v>
          </cell>
          <cell r="J2573" t="str">
            <v>برمجة وصيانة حاسب</v>
          </cell>
          <cell r="K2573">
            <v>0</v>
          </cell>
          <cell r="L2573">
            <v>0</v>
          </cell>
          <cell r="M2573">
            <v>666</v>
          </cell>
          <cell r="N2573">
            <v>0</v>
          </cell>
          <cell r="O2573">
            <v>666</v>
          </cell>
          <cell r="P2573">
            <v>0</v>
          </cell>
          <cell r="Q2573">
            <v>666</v>
          </cell>
        </row>
        <row r="2574">
          <cell r="B2574">
            <v>63100000075</v>
          </cell>
          <cell r="C2574" t="str">
            <v>الزجاج</v>
          </cell>
          <cell r="D2574" t="str">
            <v>الدخل</v>
          </cell>
          <cell r="E2574" t="str">
            <v>تكلفة الإيرادات</v>
          </cell>
          <cell r="F2574" t="str">
            <v>م. تصنيع</v>
          </cell>
          <cell r="G2574" t="str">
            <v>مصروفات متنوعة</v>
          </cell>
          <cell r="I2574" t="str">
            <v>أخري</v>
          </cell>
          <cell r="J2574" t="str">
            <v>اكراميات</v>
          </cell>
          <cell r="K2574">
            <v>0</v>
          </cell>
          <cell r="L2574">
            <v>0</v>
          </cell>
          <cell r="M2574">
            <v>50</v>
          </cell>
          <cell r="N2574">
            <v>0</v>
          </cell>
          <cell r="O2574">
            <v>50</v>
          </cell>
          <cell r="P2574">
            <v>0</v>
          </cell>
          <cell r="Q2574">
            <v>50</v>
          </cell>
        </row>
        <row r="2575">
          <cell r="B2575">
            <v>63100000076</v>
          </cell>
          <cell r="C2575" t="str">
            <v>الزجاج</v>
          </cell>
          <cell r="D2575" t="str">
            <v>الدخل</v>
          </cell>
          <cell r="E2575" t="str">
            <v>تكلفة الإيرادات</v>
          </cell>
          <cell r="F2575" t="str">
            <v>خامات</v>
          </cell>
          <cell r="G2575" t="str">
            <v>خامات مساعدة</v>
          </cell>
          <cell r="I2575" t="str">
            <v>تكلفة البضاعة المباعة</v>
          </cell>
          <cell r="J2575" t="str">
            <v>تينر _ تشغيل</v>
          </cell>
          <cell r="K2575">
            <v>0</v>
          </cell>
          <cell r="L2575">
            <v>0</v>
          </cell>
          <cell r="M2575">
            <v>131.6</v>
          </cell>
          <cell r="N2575">
            <v>0</v>
          </cell>
          <cell r="O2575">
            <v>131.6</v>
          </cell>
          <cell r="P2575">
            <v>0</v>
          </cell>
          <cell r="Q2575">
            <v>131.6</v>
          </cell>
        </row>
        <row r="2576">
          <cell r="B2576">
            <v>64100000000</v>
          </cell>
          <cell r="C2576" t="str">
            <v>الزجاج</v>
          </cell>
          <cell r="D2576" t="str">
            <v>الدخل</v>
          </cell>
          <cell r="E2576" t="str">
            <v>الإيرادات</v>
          </cell>
          <cell r="F2576" t="str">
            <v>مبيعات المركز الرئيسي</v>
          </cell>
          <cell r="G2576" t="str">
            <v>إيرادات مصنع الزجاج</v>
          </cell>
          <cell r="I2576" t="str">
            <v>تكلفة البضاعة المباعة</v>
          </cell>
          <cell r="J2576" t="str">
            <v>مبيعات المركز الرئيسي.</v>
          </cell>
          <cell r="K2576">
            <v>0</v>
          </cell>
          <cell r="L2576">
            <v>0</v>
          </cell>
          <cell r="M2576">
            <v>0</v>
          </cell>
          <cell r="N2576">
            <v>1464163.0599900002</v>
          </cell>
          <cell r="O2576">
            <v>0</v>
          </cell>
          <cell r="P2576">
            <v>1464163.0599900002</v>
          </cell>
          <cell r="Q2576">
            <v>-1464163.0599900002</v>
          </cell>
        </row>
        <row r="2577">
          <cell r="B2577">
            <v>81010100101</v>
          </cell>
          <cell r="C2577" t="str">
            <v>الخشب</v>
          </cell>
          <cell r="D2577" t="str">
            <v>المركز المالي</v>
          </cell>
          <cell r="E2577" t="str">
            <v>أصول متداولة</v>
          </cell>
          <cell r="F2577" t="str">
            <v>الذمم المدينة التجارية (بالصافي)</v>
          </cell>
          <cell r="G2577" t="str">
            <v>العملاء</v>
          </cell>
          <cell r="J2577" t="str">
            <v>عميل/ شركة مهمات الشرق الاوسط_مشروع المطارات.</v>
          </cell>
          <cell r="K2577">
            <v>224931.84</v>
          </cell>
          <cell r="L2577">
            <v>0</v>
          </cell>
          <cell r="M2577">
            <v>223149.34</v>
          </cell>
          <cell r="N2577">
            <v>448081.17998999998</v>
          </cell>
          <cell r="O2577">
            <v>1.0000017937272787E-5</v>
          </cell>
          <cell r="P2577">
            <v>0</v>
          </cell>
          <cell r="Q2577">
            <v>1.0000017937272787E-5</v>
          </cell>
        </row>
        <row r="2578">
          <cell r="B2578">
            <v>81010100201</v>
          </cell>
          <cell r="C2578" t="str">
            <v>الخشب</v>
          </cell>
          <cell r="D2578" t="str">
            <v>المركز المالي</v>
          </cell>
          <cell r="E2578" t="str">
            <v>أصول متداولة</v>
          </cell>
          <cell r="F2578" t="str">
            <v>الذمم المدينة التجارية (بالصافي)</v>
          </cell>
          <cell r="G2578" t="str">
            <v>العملاء</v>
          </cell>
          <cell r="J2578" t="str">
            <v>عميل/ شركة فريسينة السعودية العربية_مشروع 1</v>
          </cell>
          <cell r="K2578">
            <v>237066.38</v>
          </cell>
          <cell r="L2578">
            <v>0</v>
          </cell>
          <cell r="M2578">
            <v>0</v>
          </cell>
          <cell r="N2578">
            <v>0</v>
          </cell>
          <cell r="O2578">
            <v>237066.38</v>
          </cell>
          <cell r="P2578">
            <v>0</v>
          </cell>
          <cell r="Q2578">
            <v>237066.38</v>
          </cell>
        </row>
        <row r="2579">
          <cell r="B2579">
            <v>81010100301</v>
          </cell>
          <cell r="C2579" t="str">
            <v>الخشب</v>
          </cell>
          <cell r="D2579" t="str">
            <v>المركز المالي</v>
          </cell>
          <cell r="E2579" t="str">
            <v>أصول متداولة</v>
          </cell>
          <cell r="F2579" t="str">
            <v>الذمم المدينة التجارية (بالصافي)</v>
          </cell>
          <cell r="G2579" t="str">
            <v>العملاء</v>
          </cell>
          <cell r="J2579" t="str">
            <v>عميل/ مؤسسة ساعة الاتقان للمقاولات_مديرية الزراعة وادي الدواسر.</v>
          </cell>
          <cell r="K2579">
            <v>0</v>
          </cell>
          <cell r="L2579">
            <v>0</v>
          </cell>
          <cell r="M2579">
            <v>0</v>
          </cell>
          <cell r="N2579">
            <v>0</v>
          </cell>
          <cell r="O2579">
            <v>0</v>
          </cell>
          <cell r="P2579">
            <v>0</v>
          </cell>
          <cell r="Q2579">
            <v>0</v>
          </cell>
        </row>
        <row r="2580">
          <cell r="B2580">
            <v>81010100401</v>
          </cell>
          <cell r="C2580" t="str">
            <v>الخشب</v>
          </cell>
          <cell r="D2580" t="str">
            <v>المركز المالي</v>
          </cell>
          <cell r="E2580" t="str">
            <v>أصول متداولة</v>
          </cell>
          <cell r="F2580" t="str">
            <v>الذمم المدينة التجارية (بالصافي)</v>
          </cell>
          <cell r="G2580" t="str">
            <v>العملاء</v>
          </cell>
          <cell r="J2580" t="str">
            <v>عميل/ الشركة المتحدة للصناعة ( يونيديكور ) _ المركز المالي.</v>
          </cell>
          <cell r="K2580">
            <v>0</v>
          </cell>
          <cell r="L2580">
            <v>0</v>
          </cell>
          <cell r="M2580">
            <v>0</v>
          </cell>
          <cell r="N2580">
            <v>0</v>
          </cell>
          <cell r="O2580">
            <v>0</v>
          </cell>
          <cell r="P2580">
            <v>0</v>
          </cell>
          <cell r="Q2580">
            <v>0</v>
          </cell>
        </row>
        <row r="2581">
          <cell r="B2581">
            <v>81010100501</v>
          </cell>
          <cell r="C2581" t="str">
            <v>الخشب</v>
          </cell>
          <cell r="D2581" t="str">
            <v>المركز المالي</v>
          </cell>
          <cell r="E2581" t="str">
            <v>أصول متداولة</v>
          </cell>
          <cell r="F2581" t="str">
            <v>الذمم المدينة التجارية (بالصافي)</v>
          </cell>
          <cell r="G2581" t="str">
            <v>العملاء</v>
          </cell>
          <cell r="J2581" t="str">
            <v>عميل/ شركة بيجة السعودية المحدودة_كلية السياحة والفندقة خميس مشيط.</v>
          </cell>
          <cell r="K2581">
            <v>210480.38</v>
          </cell>
          <cell r="L2581">
            <v>0</v>
          </cell>
          <cell r="M2581">
            <v>0</v>
          </cell>
          <cell r="N2581">
            <v>210480.38</v>
          </cell>
          <cell r="O2581">
            <v>0</v>
          </cell>
          <cell r="P2581">
            <v>0</v>
          </cell>
          <cell r="Q2581">
            <v>0</v>
          </cell>
        </row>
        <row r="2582">
          <cell r="B2582">
            <v>81010100601</v>
          </cell>
          <cell r="C2582" t="str">
            <v>الخشب</v>
          </cell>
          <cell r="D2582" t="str">
            <v>المركز المالي</v>
          </cell>
          <cell r="E2582" t="str">
            <v>أصول متداولة</v>
          </cell>
          <cell r="F2582" t="str">
            <v>الذمم المدينة التجارية (بالصافي)</v>
          </cell>
          <cell r="G2582" t="str">
            <v>العملاء</v>
          </cell>
          <cell r="J2582" t="str">
            <v>عميل/ شركة قادة البناء الحديث المحدودة_معرض الدفاع 151 باب حديد</v>
          </cell>
          <cell r="K2582">
            <v>307951.60000000003</v>
          </cell>
          <cell r="L2582">
            <v>0</v>
          </cell>
          <cell r="M2582">
            <v>67755.240000000005</v>
          </cell>
          <cell r="N2582">
            <v>0</v>
          </cell>
          <cell r="O2582">
            <v>375706.84</v>
          </cell>
          <cell r="P2582">
            <v>0</v>
          </cell>
          <cell r="Q2582">
            <v>375706.84</v>
          </cell>
        </row>
        <row r="2583">
          <cell r="B2583">
            <v>81010100602</v>
          </cell>
          <cell r="C2583" t="str">
            <v>الخشب</v>
          </cell>
          <cell r="D2583" t="str">
            <v>المركز المالي</v>
          </cell>
          <cell r="E2583" t="str">
            <v>أصول متداولة</v>
          </cell>
          <cell r="F2583" t="str">
            <v>الذمم المدينة التجارية (بالصافي)</v>
          </cell>
          <cell r="G2583" t="str">
            <v>العملاء</v>
          </cell>
          <cell r="J2583" t="str">
            <v>عميل/ شركة قادة البناء الحديث المحدودة_معرض الدفاع ابواب الشطر</v>
          </cell>
          <cell r="K2583">
            <v>131762.86000000002</v>
          </cell>
          <cell r="L2583">
            <v>0</v>
          </cell>
          <cell r="M2583">
            <v>163335.64999000001</v>
          </cell>
          <cell r="N2583">
            <v>131762.85999</v>
          </cell>
          <cell r="O2583">
            <v>163335.65000000005</v>
          </cell>
          <cell r="P2583">
            <v>0</v>
          </cell>
          <cell r="Q2583">
            <v>163335.65000000005</v>
          </cell>
        </row>
        <row r="2584">
          <cell r="B2584">
            <v>81010100701</v>
          </cell>
          <cell r="C2584" t="str">
            <v>الخشب</v>
          </cell>
          <cell r="D2584" t="str">
            <v>المركز المالي</v>
          </cell>
          <cell r="E2584" t="str">
            <v>أصول متداولة</v>
          </cell>
          <cell r="F2584" t="str">
            <v>الذمم المدينة التجارية (بالصافي)</v>
          </cell>
          <cell r="G2584" t="str">
            <v>العملاء</v>
          </cell>
          <cell r="J2584" t="str">
            <v>عميل/ مجموعة الزيادي للمقاولات العامة_فيلا سكنية 22 باب.</v>
          </cell>
          <cell r="K2584">
            <v>1230</v>
          </cell>
          <cell r="L2584">
            <v>0</v>
          </cell>
          <cell r="M2584">
            <v>0</v>
          </cell>
          <cell r="N2584">
            <v>0</v>
          </cell>
          <cell r="O2584">
            <v>1230</v>
          </cell>
          <cell r="P2584">
            <v>0</v>
          </cell>
          <cell r="Q2584">
            <v>1230</v>
          </cell>
        </row>
        <row r="2585">
          <cell r="B2585">
            <v>81010100801</v>
          </cell>
          <cell r="C2585" t="str">
            <v>الخشب</v>
          </cell>
          <cell r="D2585" t="str">
            <v>المركز المالي</v>
          </cell>
          <cell r="E2585" t="str">
            <v>أصول متداولة</v>
          </cell>
          <cell r="F2585" t="str">
            <v>الذمم المدينة التجارية (بالصافي)</v>
          </cell>
          <cell r="G2585" t="str">
            <v>العملاء</v>
          </cell>
          <cell r="J2585" t="str">
            <v>عميل/ شركة التحرك السريع للتصميم_معرض المجوهرات.</v>
          </cell>
          <cell r="K2585">
            <v>91367.51</v>
          </cell>
          <cell r="L2585">
            <v>0</v>
          </cell>
          <cell r="M2585">
            <v>0</v>
          </cell>
          <cell r="N2585">
            <v>0</v>
          </cell>
          <cell r="O2585">
            <v>91367.51</v>
          </cell>
          <cell r="P2585">
            <v>0</v>
          </cell>
          <cell r="Q2585">
            <v>91367.51</v>
          </cell>
        </row>
        <row r="2586">
          <cell r="B2586">
            <v>81010100901</v>
          </cell>
          <cell r="C2586" t="str">
            <v>الخشب</v>
          </cell>
          <cell r="D2586" t="str">
            <v>المركز المالي</v>
          </cell>
          <cell r="E2586" t="str">
            <v>أصول متداولة</v>
          </cell>
          <cell r="F2586" t="str">
            <v>الذمم المدينة التجارية (بالصافي)</v>
          </cell>
          <cell r="G2586" t="str">
            <v>العملاء</v>
          </cell>
          <cell r="I2586" t="str">
            <v>ملاحظة</v>
          </cell>
          <cell r="J2586" t="str">
            <v>عميل/ مؤسسة مكنون الجزيره للمقاولات_شركة الكهرباء.</v>
          </cell>
          <cell r="K2586">
            <v>0</v>
          </cell>
          <cell r="L2586">
            <v>0</v>
          </cell>
          <cell r="M2586">
            <v>9339.98999</v>
          </cell>
          <cell r="N2586">
            <v>9339.99</v>
          </cell>
          <cell r="O2586">
            <v>0</v>
          </cell>
          <cell r="P2586">
            <v>9.9999997473787516E-6</v>
          </cell>
          <cell r="Q2586">
            <v>-9.9999997473787516E-6</v>
          </cell>
        </row>
        <row r="2587">
          <cell r="B2587">
            <v>81010101001</v>
          </cell>
          <cell r="C2587" t="str">
            <v>الخشب</v>
          </cell>
          <cell r="D2587" t="str">
            <v>المركز المالي</v>
          </cell>
          <cell r="E2587" t="str">
            <v>أصول متداولة</v>
          </cell>
          <cell r="F2587" t="str">
            <v>الذمم المدينة التجارية (بالصافي)</v>
          </cell>
          <cell r="G2587" t="str">
            <v>العملاء</v>
          </cell>
          <cell r="J2587" t="str">
            <v>عميل/ شركة المواطن الدولية_فلل الاندلس.</v>
          </cell>
          <cell r="K2587">
            <v>0</v>
          </cell>
          <cell r="L2587">
            <v>0</v>
          </cell>
          <cell r="M2587">
            <v>473836</v>
          </cell>
          <cell r="N2587">
            <v>128000</v>
          </cell>
          <cell r="O2587">
            <v>345836</v>
          </cell>
          <cell r="P2587">
            <v>0</v>
          </cell>
          <cell r="Q2587">
            <v>345836</v>
          </cell>
        </row>
        <row r="2588">
          <cell r="B2588">
            <v>81010101101</v>
          </cell>
          <cell r="C2588" t="str">
            <v>الخشب</v>
          </cell>
          <cell r="D2588" t="str">
            <v>المركز المالي</v>
          </cell>
          <cell r="E2588" t="str">
            <v>أصول متداولة</v>
          </cell>
          <cell r="F2588" t="str">
            <v>الذمم المدينة التجارية (بالصافي)</v>
          </cell>
          <cell r="G2588" t="str">
            <v>العملاء</v>
          </cell>
          <cell r="J2588" t="str">
            <v>عميل/ شركة بلت للمقاولات_فلل منطقة الدوادمي</v>
          </cell>
          <cell r="K2588">
            <v>0</v>
          </cell>
          <cell r="L2588">
            <v>0</v>
          </cell>
          <cell r="M2588">
            <v>780045.01998999994</v>
          </cell>
          <cell r="N2588">
            <v>675305.75999000005</v>
          </cell>
          <cell r="O2588">
            <v>104739.25999999989</v>
          </cell>
          <cell r="P2588">
            <v>0</v>
          </cell>
          <cell r="Q2588">
            <v>104739.25999999989</v>
          </cell>
        </row>
        <row r="2589">
          <cell r="B2589">
            <v>81010101102</v>
          </cell>
          <cell r="C2589" t="str">
            <v>الخشب</v>
          </cell>
          <cell r="D2589" t="str">
            <v>المركز المالي</v>
          </cell>
          <cell r="E2589" t="str">
            <v>أصول متداولة</v>
          </cell>
          <cell r="F2589" t="str">
            <v>الذمم المدينة التجارية (بالصافي)</v>
          </cell>
          <cell r="G2589" t="str">
            <v>العملاء</v>
          </cell>
          <cell r="J2589" t="str">
            <v>عميل/ شركة بلت للمقاولات_فلل منطقة المجمعة</v>
          </cell>
          <cell r="K2589">
            <v>0</v>
          </cell>
          <cell r="L2589">
            <v>0</v>
          </cell>
          <cell r="M2589">
            <v>508463.89</v>
          </cell>
          <cell r="N2589">
            <v>437451</v>
          </cell>
          <cell r="O2589">
            <v>71012.890000000014</v>
          </cell>
          <cell r="P2589">
            <v>0</v>
          </cell>
          <cell r="Q2589">
            <v>71012.890000000014</v>
          </cell>
        </row>
        <row r="2590">
          <cell r="B2590">
            <v>81010101103</v>
          </cell>
          <cell r="C2590" t="str">
            <v>الخشب</v>
          </cell>
          <cell r="D2590" t="str">
            <v>المركز المالي</v>
          </cell>
          <cell r="E2590" t="str">
            <v>أصول متداولة</v>
          </cell>
          <cell r="F2590" t="str">
            <v>الذمم المدينة التجارية (بالصافي)</v>
          </cell>
          <cell r="G2590" t="str">
            <v>العملاء</v>
          </cell>
          <cell r="J2590" t="str">
            <v>عميل/ شركة بلت للمقاولات_وصلات خشبية بالحلوق</v>
          </cell>
          <cell r="K2590">
            <v>0</v>
          </cell>
          <cell r="L2590">
            <v>0</v>
          </cell>
          <cell r="M2590">
            <v>0</v>
          </cell>
          <cell r="N2590">
            <v>0</v>
          </cell>
          <cell r="O2590">
            <v>0</v>
          </cell>
          <cell r="P2590">
            <v>0</v>
          </cell>
          <cell r="Q2590">
            <v>0</v>
          </cell>
        </row>
        <row r="2591">
          <cell r="B2591">
            <v>81010101201</v>
          </cell>
          <cell r="C2591" t="str">
            <v>الخشب</v>
          </cell>
          <cell r="D2591" t="str">
            <v>المركز المالي</v>
          </cell>
          <cell r="E2591" t="str">
            <v>أصول متداولة</v>
          </cell>
          <cell r="F2591" t="str">
            <v>الذمم المدينة التجارية (بالصافي)</v>
          </cell>
          <cell r="G2591" t="str">
            <v>العملاء</v>
          </cell>
          <cell r="J2591" t="str">
            <v>عميل/ وكالة النقاط الاحترافية للدعاية والاعلان_ مشروع خاص.</v>
          </cell>
          <cell r="K2591">
            <v>0</v>
          </cell>
          <cell r="L2591">
            <v>0</v>
          </cell>
          <cell r="M2591">
            <v>6500</v>
          </cell>
          <cell r="N2591">
            <v>6500</v>
          </cell>
          <cell r="O2591">
            <v>0</v>
          </cell>
          <cell r="P2591">
            <v>0</v>
          </cell>
          <cell r="Q2591">
            <v>0</v>
          </cell>
        </row>
        <row r="2592">
          <cell r="B2592">
            <v>81010101301</v>
          </cell>
          <cell r="C2592" t="str">
            <v>الخشب</v>
          </cell>
          <cell r="D2592" t="str">
            <v>المركز المالي</v>
          </cell>
          <cell r="E2592" t="str">
            <v>أصول متداولة</v>
          </cell>
          <cell r="F2592" t="str">
            <v>الذمم المدينة التجارية (بالصافي)</v>
          </cell>
          <cell r="G2592" t="str">
            <v>العملاء</v>
          </cell>
          <cell r="J2592" t="str">
            <v>عميل/ شركة أبناء محمد السعد العجلان العقارية_عمارة صلبوخ.</v>
          </cell>
          <cell r="K2592">
            <v>0</v>
          </cell>
          <cell r="L2592">
            <v>0</v>
          </cell>
          <cell r="M2592">
            <v>12937.5</v>
          </cell>
          <cell r="N2592">
            <v>12937.5</v>
          </cell>
          <cell r="O2592">
            <v>0</v>
          </cell>
          <cell r="P2592">
            <v>0</v>
          </cell>
          <cell r="Q2592">
            <v>0</v>
          </cell>
        </row>
        <row r="2593">
          <cell r="B2593">
            <v>81010101401</v>
          </cell>
          <cell r="C2593" t="str">
            <v>الخشب</v>
          </cell>
          <cell r="D2593" t="str">
            <v>المركز المالي</v>
          </cell>
          <cell r="E2593" t="str">
            <v>أصول متداولة</v>
          </cell>
          <cell r="F2593" t="str">
            <v>الذمم المدينة التجارية (بالصافي)</v>
          </cell>
          <cell r="G2593" t="str">
            <v>العملاء</v>
          </cell>
          <cell r="J2593" t="str">
            <v>عميل شركة صلة الرياضية_مشروع البوليفارد</v>
          </cell>
          <cell r="K2593">
            <v>28750</v>
          </cell>
          <cell r="L2593">
            <v>0</v>
          </cell>
          <cell r="M2593">
            <v>0</v>
          </cell>
          <cell r="N2593">
            <v>0</v>
          </cell>
          <cell r="O2593">
            <v>28750</v>
          </cell>
          <cell r="P2593">
            <v>0</v>
          </cell>
          <cell r="Q2593">
            <v>28750</v>
          </cell>
        </row>
        <row r="2594">
          <cell r="B2594">
            <v>81010101501</v>
          </cell>
          <cell r="C2594" t="str">
            <v>الخشب</v>
          </cell>
          <cell r="D2594" t="str">
            <v>المركز المالي</v>
          </cell>
          <cell r="E2594" t="str">
            <v>أصول متداولة</v>
          </cell>
          <cell r="F2594" t="str">
            <v>الذمم المدينة التجارية (بالصافي)</v>
          </cell>
          <cell r="G2594" t="str">
            <v>العملاء</v>
          </cell>
          <cell r="J2594" t="str">
            <v>عميل/ شركة اضواء الخليل للمقاولات.</v>
          </cell>
          <cell r="K2594">
            <v>0</v>
          </cell>
          <cell r="L2594">
            <v>0</v>
          </cell>
          <cell r="M2594">
            <v>2070</v>
          </cell>
          <cell r="N2594">
            <v>2070</v>
          </cell>
          <cell r="O2594">
            <v>0</v>
          </cell>
          <cell r="P2594">
            <v>0</v>
          </cell>
          <cell r="Q2594">
            <v>0</v>
          </cell>
        </row>
        <row r="2595">
          <cell r="B2595">
            <v>81010101601</v>
          </cell>
          <cell r="C2595" t="str">
            <v>الخشب</v>
          </cell>
          <cell r="D2595" t="str">
            <v>المركز المالي</v>
          </cell>
          <cell r="E2595" t="str">
            <v>أصول متداولة</v>
          </cell>
          <cell r="F2595" t="str">
            <v>الذمم المدينة التجارية (بالصافي)</v>
          </cell>
          <cell r="G2595" t="str">
            <v>العملاء</v>
          </cell>
          <cell r="J2595" t="str">
            <v>عميل/ مؤسسة عايد خويلد مرزوق الرحيمي المطيري للمقاولات_فيلا سكنية</v>
          </cell>
          <cell r="K2595">
            <v>0</v>
          </cell>
          <cell r="L2595">
            <v>0</v>
          </cell>
          <cell r="M2595">
            <v>120182</v>
          </cell>
          <cell r="N2595">
            <v>120182</v>
          </cell>
          <cell r="O2595">
            <v>0</v>
          </cell>
          <cell r="P2595">
            <v>0</v>
          </cell>
          <cell r="Q2595">
            <v>0</v>
          </cell>
        </row>
        <row r="2596">
          <cell r="B2596">
            <v>81010101701</v>
          </cell>
          <cell r="C2596" t="str">
            <v>الخشب</v>
          </cell>
          <cell r="D2596" t="str">
            <v>المركز المالي</v>
          </cell>
          <cell r="E2596" t="str">
            <v>أصول متداولة</v>
          </cell>
          <cell r="F2596" t="str">
            <v>الذمم المدينة التجارية (بالصافي)</v>
          </cell>
          <cell r="G2596" t="str">
            <v>العملاء</v>
          </cell>
          <cell r="J2596" t="str">
            <v>عميل/ شركة اهالينا المحدودة_SUPPORTING BUILDING</v>
          </cell>
          <cell r="K2596">
            <v>0</v>
          </cell>
          <cell r="L2596">
            <v>0</v>
          </cell>
          <cell r="M2596">
            <v>88964</v>
          </cell>
          <cell r="N2596">
            <v>4500</v>
          </cell>
          <cell r="O2596">
            <v>84464</v>
          </cell>
          <cell r="P2596">
            <v>0</v>
          </cell>
          <cell r="Q2596">
            <v>84464</v>
          </cell>
        </row>
        <row r="2597">
          <cell r="B2597">
            <v>81010101702</v>
          </cell>
          <cell r="C2597" t="str">
            <v>الخشب</v>
          </cell>
          <cell r="D2597" t="str">
            <v>المركز المالي</v>
          </cell>
          <cell r="E2597" t="str">
            <v>أصول متداولة</v>
          </cell>
          <cell r="F2597" t="str">
            <v>الذمم المدينة التجارية (بالصافي)</v>
          </cell>
          <cell r="G2597" t="str">
            <v>العملاء</v>
          </cell>
          <cell r="J2597" t="str">
            <v>عميل/ شركة اهالينا المحدودة_Islamic Military Coalition</v>
          </cell>
          <cell r="K2597">
            <v>0</v>
          </cell>
          <cell r="L2597">
            <v>0</v>
          </cell>
          <cell r="M2597">
            <v>13455</v>
          </cell>
          <cell r="N2597">
            <v>13455</v>
          </cell>
          <cell r="O2597">
            <v>0</v>
          </cell>
          <cell r="P2597">
            <v>0</v>
          </cell>
          <cell r="Q2597">
            <v>0</v>
          </cell>
        </row>
        <row r="2598">
          <cell r="B2598">
            <v>81010101801</v>
          </cell>
          <cell r="C2598" t="str">
            <v>الخشب</v>
          </cell>
          <cell r="D2598" t="str">
            <v>المركز المالي</v>
          </cell>
          <cell r="E2598" t="str">
            <v>أصول متداولة</v>
          </cell>
          <cell r="F2598" t="str">
            <v>الذمم المدينة التجارية (بالصافي)</v>
          </cell>
          <cell r="G2598" t="str">
            <v>العملاء</v>
          </cell>
          <cell r="J2598" t="str">
            <v>عميل/ عبدالله الموسي_تفاصيل الاستثمار (فيلا)</v>
          </cell>
          <cell r="K2598">
            <v>0</v>
          </cell>
          <cell r="L2598">
            <v>0</v>
          </cell>
          <cell r="M2598">
            <v>7418</v>
          </cell>
          <cell r="N2598">
            <v>7418</v>
          </cell>
          <cell r="O2598">
            <v>0</v>
          </cell>
          <cell r="P2598">
            <v>0</v>
          </cell>
          <cell r="Q2598">
            <v>0</v>
          </cell>
        </row>
        <row r="2599">
          <cell r="B2599">
            <v>81010101901</v>
          </cell>
          <cell r="C2599" t="str">
            <v>الخشب</v>
          </cell>
          <cell r="D2599" t="str">
            <v>المركز المالي</v>
          </cell>
          <cell r="E2599" t="str">
            <v>أصول متداولة</v>
          </cell>
          <cell r="F2599" t="str">
            <v>الذمم المدينة التجارية (بالصافي)</v>
          </cell>
          <cell r="G2599" t="str">
            <v>العملاء</v>
          </cell>
          <cell r="J2599" t="str">
            <v>عميل/ شركة الاعمال التطويرية المحدودة _ Durra Port</v>
          </cell>
          <cell r="K2599">
            <v>0</v>
          </cell>
          <cell r="L2599">
            <v>0</v>
          </cell>
          <cell r="M2599">
            <v>1771028.75</v>
          </cell>
          <cell r="N2599">
            <v>1593383.1300000001</v>
          </cell>
          <cell r="O2599">
            <v>177645.61999999988</v>
          </cell>
          <cell r="P2599">
            <v>0</v>
          </cell>
          <cell r="Q2599">
            <v>177645.61999999988</v>
          </cell>
        </row>
        <row r="2600">
          <cell r="B2600">
            <v>81010102001</v>
          </cell>
          <cell r="C2600" t="str">
            <v>الخشب</v>
          </cell>
          <cell r="D2600" t="str">
            <v>المركز المالي</v>
          </cell>
          <cell r="E2600" t="str">
            <v>أصول متداولة</v>
          </cell>
          <cell r="F2600" t="str">
            <v>الذمم المدينة التجارية (بالصافي)</v>
          </cell>
          <cell r="G2600" t="str">
            <v>العملاء</v>
          </cell>
          <cell r="J2600" t="str">
            <v>عميل/ شركة دروف..</v>
          </cell>
          <cell r="K2600">
            <v>0</v>
          </cell>
          <cell r="L2600">
            <v>0</v>
          </cell>
          <cell r="M2600">
            <v>10120</v>
          </cell>
          <cell r="N2600">
            <v>10120</v>
          </cell>
          <cell r="O2600">
            <v>0</v>
          </cell>
          <cell r="P2600">
            <v>0</v>
          </cell>
          <cell r="Q2600">
            <v>0</v>
          </cell>
        </row>
        <row r="2601">
          <cell r="B2601">
            <v>81010102101</v>
          </cell>
          <cell r="C2601" t="str">
            <v>الخشب</v>
          </cell>
          <cell r="D2601" t="str">
            <v>المركز المالي</v>
          </cell>
          <cell r="E2601" t="str">
            <v>أصول متداولة</v>
          </cell>
          <cell r="F2601" t="str">
            <v>الذمم المدينة التجارية (بالصافي)</v>
          </cell>
          <cell r="G2601" t="str">
            <v>العملاء</v>
          </cell>
          <cell r="J2601" t="str">
            <v>عميل/ شركة الرياض للصناعات المعدنية..</v>
          </cell>
          <cell r="K2601">
            <v>0</v>
          </cell>
          <cell r="L2601">
            <v>0</v>
          </cell>
          <cell r="M2601">
            <v>45617.05</v>
          </cell>
          <cell r="N2601">
            <v>24983.3</v>
          </cell>
          <cell r="O2601">
            <v>20633.750000000004</v>
          </cell>
          <cell r="P2601">
            <v>0</v>
          </cell>
          <cell r="Q2601">
            <v>20633.750000000004</v>
          </cell>
        </row>
        <row r="2602">
          <cell r="B2602">
            <v>81010102201</v>
          </cell>
          <cell r="C2602" t="str">
            <v>الخشب</v>
          </cell>
          <cell r="D2602" t="str">
            <v>المركز المالي</v>
          </cell>
          <cell r="E2602" t="str">
            <v>أصول متداولة</v>
          </cell>
          <cell r="F2602" t="str">
            <v>الذمم المدينة التجارية (بالصافي)</v>
          </cell>
          <cell r="G2602" t="str">
            <v>العملاء</v>
          </cell>
          <cell r="J2602" t="str">
            <v>عميل/ نقدي.</v>
          </cell>
          <cell r="K2602">
            <v>0</v>
          </cell>
          <cell r="L2602">
            <v>0</v>
          </cell>
          <cell r="M2602">
            <v>15640.49</v>
          </cell>
          <cell r="N2602">
            <v>15640.49</v>
          </cell>
          <cell r="O2602">
            <v>0</v>
          </cell>
          <cell r="P2602">
            <v>0</v>
          </cell>
          <cell r="Q2602">
            <v>0</v>
          </cell>
        </row>
        <row r="2603">
          <cell r="B2603">
            <v>81010200001</v>
          </cell>
          <cell r="C2603" t="str">
            <v>الخشب</v>
          </cell>
          <cell r="D2603" t="str">
            <v>المركز المالي</v>
          </cell>
          <cell r="E2603" t="str">
            <v>أصول متداولة</v>
          </cell>
          <cell r="F2603" t="str">
            <v>النقد وما في حكمه</v>
          </cell>
          <cell r="G2603" t="str">
            <v>الصندوق الرئيسي</v>
          </cell>
          <cell r="I2603" t="str">
            <v>النقد وما في حكمه</v>
          </cell>
          <cell r="J2603" t="str">
            <v>صندوق مصنع الخشب.</v>
          </cell>
          <cell r="K2603">
            <v>4589.49</v>
          </cell>
          <cell r="L2603">
            <v>0</v>
          </cell>
          <cell r="M2603">
            <v>441162.73</v>
          </cell>
          <cell r="N2603">
            <v>445752.22000000003</v>
          </cell>
          <cell r="O2603">
            <v>0</v>
          </cell>
          <cell r="P2603">
            <v>5.8207660913467407E-11</v>
          </cell>
          <cell r="Q2603">
            <v>-5.8207660913467407E-11</v>
          </cell>
        </row>
        <row r="2604">
          <cell r="B2604">
            <v>81010300001</v>
          </cell>
          <cell r="C2604" t="str">
            <v>الخشب</v>
          </cell>
          <cell r="D2604" t="str">
            <v>المركز المالي</v>
          </cell>
          <cell r="E2604" t="str">
            <v>أصول متداولة</v>
          </cell>
          <cell r="F2604" t="str">
            <v>النقد وما في حكمه</v>
          </cell>
          <cell r="G2604" t="str">
            <v>البنوك</v>
          </cell>
          <cell r="I2604" t="str">
            <v>النقد وما في حكمه</v>
          </cell>
          <cell r="J2604" t="str">
            <v>البنك الاهلي مصنع الخشب.</v>
          </cell>
          <cell r="K2604">
            <v>44500.81</v>
          </cell>
          <cell r="L2604">
            <v>0</v>
          </cell>
          <cell r="M2604">
            <v>5925092.7700000005</v>
          </cell>
          <cell r="N2604">
            <v>5958853.5</v>
          </cell>
          <cell r="O2604">
            <v>10740.080000000075</v>
          </cell>
          <cell r="P2604">
            <v>0</v>
          </cell>
          <cell r="Q2604">
            <v>10740.080000000075</v>
          </cell>
        </row>
        <row r="2605">
          <cell r="B2605">
            <v>81010400001</v>
          </cell>
          <cell r="C2605" t="str">
            <v>الخشب</v>
          </cell>
          <cell r="D2605" t="str">
            <v>المركز المالي</v>
          </cell>
          <cell r="E2605" t="str">
            <v>أصول متداولة</v>
          </cell>
          <cell r="F2605" t="str">
            <v>مصاريف مقدمة وأرصدة مدينة أخرى (بالصافي)</v>
          </cell>
          <cell r="G2605" t="str">
            <v>عهد عاملين</v>
          </cell>
          <cell r="J2605" t="str">
            <v>عهدة/ محمد فؤاد نصار ( عهدة مشتريات )</v>
          </cell>
          <cell r="K2605">
            <v>0</v>
          </cell>
          <cell r="L2605">
            <v>0</v>
          </cell>
          <cell r="M2605">
            <v>1014157.43</v>
          </cell>
          <cell r="N2605">
            <v>1014157.4299600001</v>
          </cell>
          <cell r="O2605">
            <v>3.9999955333769321E-5</v>
          </cell>
          <cell r="P2605">
            <v>0</v>
          </cell>
          <cell r="Q2605">
            <v>3.9999955333769321E-5</v>
          </cell>
        </row>
        <row r="2606">
          <cell r="B2606">
            <v>81010400002</v>
          </cell>
          <cell r="C2606" t="str">
            <v>الخشب</v>
          </cell>
          <cell r="D2606" t="str">
            <v>المركز المالي</v>
          </cell>
          <cell r="E2606" t="str">
            <v>أصول متداولة</v>
          </cell>
          <cell r="F2606" t="str">
            <v>مصاريف مقدمة وأرصدة مدينة أخرى (بالصافي)</v>
          </cell>
          <cell r="G2606" t="str">
            <v>عهد عاملين</v>
          </cell>
          <cell r="J2606" t="str">
            <v>عهدة/ م احمد فؤاد سراج الدين محمد جاد.</v>
          </cell>
          <cell r="K2606">
            <v>0</v>
          </cell>
          <cell r="L2606">
            <v>0</v>
          </cell>
          <cell r="M2606">
            <v>28350</v>
          </cell>
          <cell r="N2606">
            <v>28350</v>
          </cell>
          <cell r="O2606">
            <v>0</v>
          </cell>
          <cell r="P2606">
            <v>0</v>
          </cell>
          <cell r="Q2606">
            <v>0</v>
          </cell>
        </row>
        <row r="2607">
          <cell r="B2607">
            <v>81010400003</v>
          </cell>
          <cell r="C2607" t="str">
            <v>الخشب</v>
          </cell>
          <cell r="D2607" t="str">
            <v>المركز المالي</v>
          </cell>
          <cell r="E2607" t="str">
            <v>أصول متداولة</v>
          </cell>
          <cell r="F2607" t="str">
            <v>مصاريف مقدمة وأرصدة مدينة أخرى (بالصافي)</v>
          </cell>
          <cell r="G2607" t="str">
            <v>عهد عاملين</v>
          </cell>
          <cell r="J2607" t="str">
            <v>عهدة/ حسام عبدالرحمن كرزون _ 4567</v>
          </cell>
          <cell r="K2607">
            <v>0</v>
          </cell>
          <cell r="L2607">
            <v>0</v>
          </cell>
          <cell r="M2607">
            <v>18403</v>
          </cell>
          <cell r="N2607">
            <v>18402.99999</v>
          </cell>
          <cell r="O2607">
            <v>9.9999997473787516E-6</v>
          </cell>
          <cell r="P2607">
            <v>0</v>
          </cell>
          <cell r="Q2607">
            <v>9.9999997473787516E-6</v>
          </cell>
        </row>
        <row r="2608">
          <cell r="B2608">
            <v>81010400004</v>
          </cell>
          <cell r="C2608" t="str">
            <v>الخشب</v>
          </cell>
          <cell r="D2608" t="str">
            <v>المركز المالي</v>
          </cell>
          <cell r="E2608" t="str">
            <v>أصول متداولة</v>
          </cell>
          <cell r="F2608" t="str">
            <v>مصاريف مقدمة وأرصدة مدينة أخرى (بالصافي)</v>
          </cell>
          <cell r="G2608" t="str">
            <v>عهد عاملين</v>
          </cell>
          <cell r="J2608" t="str">
            <v>عهدة/ مجدي فكري سراج عامر _ 4530</v>
          </cell>
          <cell r="K2608">
            <v>0</v>
          </cell>
          <cell r="L2608">
            <v>0</v>
          </cell>
          <cell r="M2608">
            <v>5600</v>
          </cell>
          <cell r="N2608">
            <v>5600</v>
          </cell>
          <cell r="O2608">
            <v>0</v>
          </cell>
          <cell r="P2608">
            <v>0</v>
          </cell>
          <cell r="Q2608">
            <v>0</v>
          </cell>
        </row>
        <row r="2609">
          <cell r="B2609">
            <v>81010400005</v>
          </cell>
          <cell r="C2609" t="str">
            <v>الخشب</v>
          </cell>
          <cell r="D2609" t="str">
            <v>المركز المالي</v>
          </cell>
          <cell r="E2609" t="str">
            <v>أصول متداولة</v>
          </cell>
          <cell r="F2609" t="str">
            <v>مصاريف مقدمة وأرصدة مدينة أخرى (بالصافي)</v>
          </cell>
          <cell r="G2609" t="str">
            <v>عهد عاملين</v>
          </cell>
          <cell r="J2609" t="str">
            <v>عهدة/ محمد كامل محمود البربري _ 4533</v>
          </cell>
          <cell r="K2609">
            <v>0</v>
          </cell>
          <cell r="L2609">
            <v>0</v>
          </cell>
          <cell r="M2609">
            <v>7700</v>
          </cell>
          <cell r="N2609">
            <v>7700</v>
          </cell>
          <cell r="O2609">
            <v>0</v>
          </cell>
          <cell r="P2609">
            <v>0</v>
          </cell>
          <cell r="Q2609">
            <v>0</v>
          </cell>
        </row>
        <row r="2610">
          <cell r="B2610">
            <v>81010400006</v>
          </cell>
          <cell r="C2610" t="str">
            <v>الخشب</v>
          </cell>
          <cell r="D2610" t="str">
            <v>المركز المالي</v>
          </cell>
          <cell r="E2610" t="str">
            <v>أصول متداولة</v>
          </cell>
          <cell r="F2610" t="str">
            <v>مصاريف مقدمة وأرصدة مدينة أخرى (بالصافي)</v>
          </cell>
          <cell r="G2610" t="str">
            <v>عهد عاملين</v>
          </cell>
          <cell r="J2610" t="str">
            <v>عهدة/ محمد فتحي فتحي طعيمة _ 4531</v>
          </cell>
          <cell r="K2610">
            <v>0</v>
          </cell>
          <cell r="L2610">
            <v>0</v>
          </cell>
          <cell r="M2610">
            <v>4000</v>
          </cell>
          <cell r="N2610">
            <v>4000</v>
          </cell>
          <cell r="O2610">
            <v>0</v>
          </cell>
          <cell r="P2610">
            <v>0</v>
          </cell>
          <cell r="Q2610">
            <v>0</v>
          </cell>
        </row>
        <row r="2611">
          <cell r="B2611">
            <v>81010400007</v>
          </cell>
          <cell r="C2611" t="str">
            <v>الخشب</v>
          </cell>
          <cell r="D2611" t="str">
            <v>المركز المالي</v>
          </cell>
          <cell r="E2611" t="str">
            <v>أصول متداولة</v>
          </cell>
          <cell r="F2611" t="str">
            <v>مصاريف مقدمة وأرصدة مدينة أخرى (بالصافي)</v>
          </cell>
          <cell r="G2611" t="str">
            <v>عهد عاملين</v>
          </cell>
          <cell r="J2611" t="str">
            <v>عهدة/ احمد سمير الوهيبي درازه _ 4609</v>
          </cell>
          <cell r="K2611">
            <v>0</v>
          </cell>
          <cell r="L2611">
            <v>0</v>
          </cell>
          <cell r="M2611">
            <v>1016</v>
          </cell>
          <cell r="N2611">
            <v>1016</v>
          </cell>
          <cell r="O2611">
            <v>0</v>
          </cell>
          <cell r="P2611">
            <v>0</v>
          </cell>
          <cell r="Q2611">
            <v>0</v>
          </cell>
        </row>
        <row r="2612">
          <cell r="B2612">
            <v>81010400008</v>
          </cell>
          <cell r="C2612" t="str">
            <v>الخشب</v>
          </cell>
          <cell r="D2612" t="str">
            <v>المركز المالي</v>
          </cell>
          <cell r="E2612" t="str">
            <v>أصول متداولة</v>
          </cell>
          <cell r="F2612" t="str">
            <v>مصاريف مقدمة وأرصدة مدينة أخرى (بالصافي)</v>
          </cell>
          <cell r="G2612" t="str">
            <v>عهد عاملين</v>
          </cell>
          <cell r="J2612" t="str">
            <v>عهدة/ محمد سعد طاهر ابو شحاتة _ 4446</v>
          </cell>
          <cell r="K2612">
            <v>0</v>
          </cell>
          <cell r="L2612">
            <v>0</v>
          </cell>
          <cell r="M2612">
            <v>531.1</v>
          </cell>
          <cell r="N2612">
            <v>531.1</v>
          </cell>
          <cell r="O2612">
            <v>0</v>
          </cell>
          <cell r="P2612">
            <v>0</v>
          </cell>
          <cell r="Q2612">
            <v>0</v>
          </cell>
        </row>
        <row r="2613">
          <cell r="B2613">
            <v>81010400009</v>
          </cell>
          <cell r="C2613" t="str">
            <v>الخشب</v>
          </cell>
          <cell r="D2613" t="str">
            <v>المركز المالي</v>
          </cell>
          <cell r="E2613" t="str">
            <v>أصول متداولة</v>
          </cell>
          <cell r="F2613" t="str">
            <v>مصاريف مقدمة وأرصدة مدينة أخرى (بالصافي)</v>
          </cell>
          <cell r="G2613" t="str">
            <v>عهد عاملين</v>
          </cell>
          <cell r="J2613" t="str">
            <v>عهدة/ احمد سمير ابراهيم السيد _ 4444</v>
          </cell>
          <cell r="K2613">
            <v>0</v>
          </cell>
          <cell r="L2613">
            <v>0</v>
          </cell>
          <cell r="M2613">
            <v>1680</v>
          </cell>
          <cell r="N2613">
            <v>1680</v>
          </cell>
          <cell r="O2613">
            <v>0</v>
          </cell>
          <cell r="P2613">
            <v>0</v>
          </cell>
          <cell r="Q2613">
            <v>0</v>
          </cell>
        </row>
        <row r="2614">
          <cell r="B2614">
            <v>81010400010</v>
          </cell>
          <cell r="C2614" t="str">
            <v>الخشب</v>
          </cell>
          <cell r="D2614" t="str">
            <v>المركز المالي</v>
          </cell>
          <cell r="E2614" t="str">
            <v>أصول متداولة</v>
          </cell>
          <cell r="F2614" t="str">
            <v>مصاريف مقدمة وأرصدة مدينة أخرى (بالصافي)</v>
          </cell>
          <cell r="G2614" t="str">
            <v>عهد عاملين</v>
          </cell>
          <cell r="J2614" t="str">
            <v>عهدة/ امير عبدالعاطي طير البر _ 4575</v>
          </cell>
          <cell r="K2614">
            <v>0</v>
          </cell>
          <cell r="L2614">
            <v>0</v>
          </cell>
          <cell r="M2614">
            <v>1000</v>
          </cell>
          <cell r="N2614">
            <v>1000</v>
          </cell>
          <cell r="O2614">
            <v>0</v>
          </cell>
          <cell r="P2614">
            <v>0</v>
          </cell>
          <cell r="Q2614">
            <v>0</v>
          </cell>
        </row>
        <row r="2615">
          <cell r="B2615">
            <v>81010400011</v>
          </cell>
          <cell r="C2615" t="str">
            <v>الخشب</v>
          </cell>
          <cell r="D2615" t="str">
            <v>المركز المالي</v>
          </cell>
          <cell r="E2615" t="str">
            <v>أصول متداولة</v>
          </cell>
          <cell r="F2615" t="str">
            <v>مصاريف مقدمة وأرصدة مدينة أخرى (بالصافي)</v>
          </cell>
          <cell r="G2615" t="str">
            <v>عهد عاملين</v>
          </cell>
          <cell r="J2615" t="str">
            <v>عهدة/ غازي محمد غازي محمد عوضين</v>
          </cell>
          <cell r="K2615">
            <v>0</v>
          </cell>
          <cell r="L2615">
            <v>0</v>
          </cell>
          <cell r="M2615">
            <v>100</v>
          </cell>
          <cell r="N2615">
            <v>100</v>
          </cell>
          <cell r="O2615">
            <v>0</v>
          </cell>
          <cell r="P2615">
            <v>0</v>
          </cell>
          <cell r="Q2615">
            <v>0</v>
          </cell>
        </row>
        <row r="2616">
          <cell r="B2616">
            <v>81010400012</v>
          </cell>
          <cell r="C2616" t="str">
            <v>الخشب</v>
          </cell>
          <cell r="D2616" t="str">
            <v>المركز المالي</v>
          </cell>
          <cell r="E2616" t="str">
            <v>أصول متداولة</v>
          </cell>
          <cell r="F2616" t="str">
            <v>مصاريف مقدمة وأرصدة مدينة أخرى (بالصافي)</v>
          </cell>
          <cell r="G2616" t="str">
            <v>عهد عاملين</v>
          </cell>
          <cell r="J2616" t="str">
            <v>عهدة/ السيد سالم محمد المدني _ 4670</v>
          </cell>
          <cell r="K2616">
            <v>0</v>
          </cell>
          <cell r="L2616">
            <v>0</v>
          </cell>
          <cell r="M2616">
            <v>588</v>
          </cell>
          <cell r="N2616">
            <v>588</v>
          </cell>
          <cell r="O2616">
            <v>0</v>
          </cell>
          <cell r="P2616">
            <v>0</v>
          </cell>
          <cell r="Q2616">
            <v>0</v>
          </cell>
        </row>
        <row r="2617">
          <cell r="B2617">
            <v>81010400013</v>
          </cell>
          <cell r="C2617" t="str">
            <v>الخشب</v>
          </cell>
          <cell r="D2617" t="str">
            <v>المركز المالي</v>
          </cell>
          <cell r="E2617" t="str">
            <v>أصول متداولة</v>
          </cell>
          <cell r="F2617" t="str">
            <v>مصاريف مقدمة وأرصدة مدينة أخرى (بالصافي)</v>
          </cell>
          <cell r="G2617" t="str">
            <v>عهد عاملين</v>
          </cell>
          <cell r="J2617" t="str">
            <v>عهدة/ محمد السعيد السعيد عبدالعال _ 4532</v>
          </cell>
          <cell r="K2617">
            <v>0</v>
          </cell>
          <cell r="L2617">
            <v>0</v>
          </cell>
          <cell r="M2617">
            <v>1000</v>
          </cell>
          <cell r="N2617">
            <v>1000</v>
          </cell>
          <cell r="O2617">
            <v>0</v>
          </cell>
          <cell r="P2617">
            <v>0</v>
          </cell>
          <cell r="Q2617">
            <v>0</v>
          </cell>
        </row>
        <row r="2618">
          <cell r="B2618">
            <v>81010400014</v>
          </cell>
          <cell r="C2618" t="str">
            <v>الخشب</v>
          </cell>
          <cell r="D2618" t="str">
            <v>المركز المالي</v>
          </cell>
          <cell r="E2618" t="str">
            <v>أصول متداولة</v>
          </cell>
          <cell r="F2618" t="str">
            <v>مصاريف مقدمة وأرصدة مدينة أخرى (بالصافي)</v>
          </cell>
          <cell r="G2618" t="str">
            <v>عهد عاملين</v>
          </cell>
          <cell r="J2618" t="str">
            <v>عهدة/ سامح فتحي محمد ابوالحمايل _ 4447</v>
          </cell>
          <cell r="K2618">
            <v>0</v>
          </cell>
          <cell r="L2618">
            <v>0</v>
          </cell>
          <cell r="M2618">
            <v>1000</v>
          </cell>
          <cell r="N2618">
            <v>1000</v>
          </cell>
          <cell r="O2618">
            <v>0</v>
          </cell>
          <cell r="P2618">
            <v>0</v>
          </cell>
          <cell r="Q2618">
            <v>0</v>
          </cell>
        </row>
        <row r="2619">
          <cell r="B2619">
            <v>81010400015</v>
          </cell>
          <cell r="C2619" t="str">
            <v>الخشب</v>
          </cell>
          <cell r="D2619" t="str">
            <v>المركز المالي</v>
          </cell>
          <cell r="E2619" t="str">
            <v>أصول متداولة</v>
          </cell>
          <cell r="F2619" t="str">
            <v>مصاريف مقدمة وأرصدة مدينة أخرى (بالصافي)</v>
          </cell>
          <cell r="G2619" t="str">
            <v>عهد عاملين</v>
          </cell>
          <cell r="J2619" t="str">
            <v>عهدة/ احمد وحيد  محمد يوسف _ 1006 ( عهدة مشتريات )</v>
          </cell>
          <cell r="K2619">
            <v>0</v>
          </cell>
          <cell r="L2619">
            <v>0</v>
          </cell>
          <cell r="M2619">
            <v>33330</v>
          </cell>
          <cell r="N2619">
            <v>33330</v>
          </cell>
          <cell r="O2619">
            <v>0</v>
          </cell>
          <cell r="P2619">
            <v>0</v>
          </cell>
          <cell r="Q2619">
            <v>0</v>
          </cell>
        </row>
        <row r="2620">
          <cell r="B2620">
            <v>81010400016</v>
          </cell>
          <cell r="C2620" t="str">
            <v>الخشب</v>
          </cell>
          <cell r="D2620" t="str">
            <v>المركز المالي</v>
          </cell>
          <cell r="E2620" t="str">
            <v>أصول متداولة</v>
          </cell>
          <cell r="F2620" t="str">
            <v>مصاريف مقدمة وأرصدة مدينة أخرى (بالصافي)</v>
          </cell>
          <cell r="G2620" t="str">
            <v>عهد عاملين</v>
          </cell>
          <cell r="J2620" t="str">
            <v>عهدة/ وليد محمد ابراهيم الكناني</v>
          </cell>
          <cell r="K2620">
            <v>0</v>
          </cell>
          <cell r="L2620">
            <v>0</v>
          </cell>
          <cell r="M2620">
            <v>450</v>
          </cell>
          <cell r="N2620">
            <v>450</v>
          </cell>
          <cell r="O2620">
            <v>0</v>
          </cell>
          <cell r="P2620">
            <v>0</v>
          </cell>
          <cell r="Q2620">
            <v>0</v>
          </cell>
        </row>
        <row r="2621">
          <cell r="B2621">
            <v>81010400017</v>
          </cell>
          <cell r="C2621" t="str">
            <v>الخشب</v>
          </cell>
          <cell r="D2621" t="str">
            <v>المركز المالي</v>
          </cell>
          <cell r="E2621" t="str">
            <v>أصول متداولة</v>
          </cell>
          <cell r="F2621" t="str">
            <v>مصاريف مقدمة وأرصدة مدينة أخرى (بالصافي)</v>
          </cell>
          <cell r="G2621" t="str">
            <v>عهد عاملين</v>
          </cell>
          <cell r="J2621" t="str">
            <v>عهدة/ شادي حسين محمد النجار</v>
          </cell>
          <cell r="K2621">
            <v>0</v>
          </cell>
          <cell r="L2621">
            <v>0</v>
          </cell>
          <cell r="M2621">
            <v>500</v>
          </cell>
          <cell r="N2621">
            <v>500</v>
          </cell>
          <cell r="O2621">
            <v>0</v>
          </cell>
          <cell r="P2621">
            <v>0</v>
          </cell>
          <cell r="Q2621">
            <v>0</v>
          </cell>
        </row>
        <row r="2622">
          <cell r="B2622">
            <v>81010400018</v>
          </cell>
          <cell r="C2622" t="str">
            <v>الخشب</v>
          </cell>
          <cell r="D2622" t="str">
            <v>المركز المالي</v>
          </cell>
          <cell r="E2622" t="str">
            <v>أصول متداولة</v>
          </cell>
          <cell r="F2622" t="str">
            <v>مصاريف مقدمة وأرصدة مدينة أخرى (بالصافي)</v>
          </cell>
          <cell r="G2622" t="str">
            <v>عهد عاملين</v>
          </cell>
          <cell r="J2622" t="str">
            <v>عهدة/ محمد محمد وهبة كرم الله _ 4443</v>
          </cell>
          <cell r="K2622">
            <v>0</v>
          </cell>
          <cell r="L2622">
            <v>0</v>
          </cell>
          <cell r="M2622">
            <v>1000</v>
          </cell>
          <cell r="N2622">
            <v>1000</v>
          </cell>
          <cell r="O2622">
            <v>0</v>
          </cell>
          <cell r="P2622">
            <v>0</v>
          </cell>
          <cell r="Q2622">
            <v>0</v>
          </cell>
        </row>
        <row r="2623">
          <cell r="B2623">
            <v>81010500001</v>
          </cell>
          <cell r="C2623" t="str">
            <v>الخشب</v>
          </cell>
          <cell r="D2623" t="str">
            <v>المركز المالي</v>
          </cell>
          <cell r="E2623" t="str">
            <v>أصول متداولة</v>
          </cell>
          <cell r="F2623" t="str">
            <v>مصاريف مقدمة وأرصدة مدينة أخرى (بالصافي)</v>
          </cell>
          <cell r="G2623" t="str">
            <v>مصروفات مقدمة</v>
          </cell>
          <cell r="J2623" t="str">
            <v>مقدم _ تامين طبى.</v>
          </cell>
          <cell r="K2623">
            <v>17139.580000000002</v>
          </cell>
          <cell r="L2623">
            <v>0</v>
          </cell>
          <cell r="M2623">
            <v>32265</v>
          </cell>
          <cell r="N2623">
            <v>17139.580000000002</v>
          </cell>
          <cell r="O2623">
            <v>32265</v>
          </cell>
          <cell r="P2623">
            <v>0</v>
          </cell>
          <cell r="Q2623">
            <v>32265</v>
          </cell>
        </row>
        <row r="2624">
          <cell r="B2624">
            <v>81010500002</v>
          </cell>
          <cell r="C2624" t="str">
            <v>الخشب</v>
          </cell>
          <cell r="D2624" t="str">
            <v>المركز المالي</v>
          </cell>
          <cell r="E2624" t="str">
            <v>أصول متداولة</v>
          </cell>
          <cell r="F2624" t="str">
            <v>مصاريف مقدمة وأرصدة مدينة أخرى (بالصافي)</v>
          </cell>
          <cell r="G2624" t="str">
            <v>مصروفات مقدمة</v>
          </cell>
          <cell r="J2624" t="str">
            <v>مقدم _ مصروف  اقامات وكروت عمل.</v>
          </cell>
          <cell r="K2624">
            <v>0</v>
          </cell>
          <cell r="L2624">
            <v>0</v>
          </cell>
          <cell r="M2624">
            <v>0</v>
          </cell>
          <cell r="N2624">
            <v>0</v>
          </cell>
          <cell r="O2624">
            <v>0</v>
          </cell>
          <cell r="P2624">
            <v>0</v>
          </cell>
          <cell r="Q2624">
            <v>0</v>
          </cell>
        </row>
        <row r="2625">
          <cell r="B2625">
            <v>81010500003</v>
          </cell>
          <cell r="C2625" t="str">
            <v>الخشب</v>
          </cell>
          <cell r="D2625" t="str">
            <v>المركز المالي</v>
          </cell>
          <cell r="E2625" t="str">
            <v>أصول متداولة</v>
          </cell>
          <cell r="F2625" t="str">
            <v>مصاريف مقدمة وأرصدة مدينة أخرى (بالصافي)</v>
          </cell>
          <cell r="G2625" t="str">
            <v>مصروفات مقدمة</v>
          </cell>
          <cell r="J2625" t="str">
            <v>مقدم _ إيجارات مدفوعة مقدما.</v>
          </cell>
          <cell r="K2625">
            <v>85555.56</v>
          </cell>
          <cell r="L2625">
            <v>0</v>
          </cell>
          <cell r="M2625">
            <v>128389</v>
          </cell>
          <cell r="N2625">
            <v>85555.559989999994</v>
          </cell>
          <cell r="O2625">
            <v>128389.00001</v>
          </cell>
          <cell r="P2625">
            <v>0</v>
          </cell>
          <cell r="Q2625">
            <v>128389.00001</v>
          </cell>
        </row>
        <row r="2626">
          <cell r="B2626">
            <v>81010500004</v>
          </cell>
          <cell r="C2626" t="str">
            <v>الخشب</v>
          </cell>
          <cell r="D2626" t="str">
            <v>المركز المالي</v>
          </cell>
          <cell r="E2626" t="str">
            <v>أصول متداولة</v>
          </cell>
          <cell r="F2626" t="str">
            <v>مصاريف مقدمة وأرصدة مدينة أخرى (بالصافي)</v>
          </cell>
          <cell r="G2626" t="str">
            <v>مصروفات مقدمة</v>
          </cell>
          <cell r="J2626" t="str">
            <v>مقدم _ مصروف اشتراك انترنت.</v>
          </cell>
          <cell r="K2626">
            <v>0</v>
          </cell>
          <cell r="L2626">
            <v>0</v>
          </cell>
          <cell r="M2626">
            <v>0</v>
          </cell>
          <cell r="N2626">
            <v>0</v>
          </cell>
          <cell r="O2626">
            <v>0</v>
          </cell>
          <cell r="P2626">
            <v>0</v>
          </cell>
          <cell r="Q2626">
            <v>0</v>
          </cell>
        </row>
        <row r="2627">
          <cell r="B2627">
            <v>81010500005</v>
          </cell>
          <cell r="C2627" t="str">
            <v>الخشب</v>
          </cell>
          <cell r="D2627" t="str">
            <v>المركز المالي</v>
          </cell>
          <cell r="E2627" t="str">
            <v>أصول متداولة</v>
          </cell>
          <cell r="F2627" t="str">
            <v>مصاريف مقدمة وأرصدة مدينة أخرى (بالصافي)</v>
          </cell>
          <cell r="G2627" t="str">
            <v>مصروفات مقدمة</v>
          </cell>
          <cell r="J2627" t="str">
            <v>مقدم _ تامين سيارات المصنع.</v>
          </cell>
          <cell r="K2627">
            <v>0</v>
          </cell>
          <cell r="L2627">
            <v>0</v>
          </cell>
          <cell r="M2627">
            <v>0</v>
          </cell>
          <cell r="N2627">
            <v>0</v>
          </cell>
          <cell r="O2627">
            <v>0</v>
          </cell>
          <cell r="P2627">
            <v>0</v>
          </cell>
          <cell r="Q2627">
            <v>0</v>
          </cell>
        </row>
        <row r="2628">
          <cell r="B2628">
            <v>81010500006</v>
          </cell>
          <cell r="C2628" t="str">
            <v>الخشب</v>
          </cell>
          <cell r="D2628" t="str">
            <v>المركز المالي</v>
          </cell>
          <cell r="E2628" t="str">
            <v>أصول متداولة</v>
          </cell>
          <cell r="F2628" t="str">
            <v>مصاريف مقدمة وأرصدة مدينة أخرى (بالصافي)</v>
          </cell>
          <cell r="G2628" t="str">
            <v>مصروفات مقدمة</v>
          </cell>
          <cell r="J2628" t="str">
            <v>مقدم _ تامين ضد الحريق علي المصنع.</v>
          </cell>
          <cell r="K2628">
            <v>0</v>
          </cell>
          <cell r="L2628">
            <v>0</v>
          </cell>
          <cell r="M2628">
            <v>0</v>
          </cell>
          <cell r="N2628">
            <v>0</v>
          </cell>
          <cell r="O2628">
            <v>0</v>
          </cell>
          <cell r="P2628">
            <v>0</v>
          </cell>
          <cell r="Q2628">
            <v>0</v>
          </cell>
        </row>
        <row r="2629">
          <cell r="B2629">
            <v>81010500007</v>
          </cell>
          <cell r="C2629" t="str">
            <v>الخشب</v>
          </cell>
          <cell r="D2629" t="str">
            <v>المركز المالي</v>
          </cell>
          <cell r="E2629" t="str">
            <v>أصول متداولة</v>
          </cell>
          <cell r="F2629" t="str">
            <v>مصاريف مقدمة وأرصدة مدينة أخرى (بالصافي)</v>
          </cell>
          <cell r="G2629" t="str">
            <v>مصروفات مقدمة</v>
          </cell>
          <cell r="J2629" t="str">
            <v>مقدم _ مصروف مدفوع  (تاشيرات).</v>
          </cell>
          <cell r="K2629">
            <v>0</v>
          </cell>
          <cell r="L2629">
            <v>0</v>
          </cell>
          <cell r="M2629">
            <v>0</v>
          </cell>
          <cell r="N2629">
            <v>0</v>
          </cell>
          <cell r="O2629">
            <v>0</v>
          </cell>
          <cell r="P2629">
            <v>0</v>
          </cell>
          <cell r="Q2629">
            <v>0</v>
          </cell>
        </row>
        <row r="2630">
          <cell r="B2630">
            <v>81010601001</v>
          </cell>
          <cell r="C2630" t="str">
            <v>الخشب</v>
          </cell>
          <cell r="D2630" t="str">
            <v>المركز المالي</v>
          </cell>
          <cell r="E2630" t="str">
            <v>أصول متداولة</v>
          </cell>
          <cell r="F2630" t="str">
            <v>المخزون (بالصافي)</v>
          </cell>
          <cell r="G2630" t="str">
            <v>مواد خام</v>
          </cell>
          <cell r="H2630" t="str">
            <v>مخزون مصنع الخشب</v>
          </cell>
          <cell r="I2630" t="str">
            <v>المخزون (بالصافي)</v>
          </cell>
          <cell r="J2630" t="str">
            <v>صنف/ أخشاب ..</v>
          </cell>
          <cell r="K2630">
            <v>19236</v>
          </cell>
          <cell r="L2630">
            <v>0</v>
          </cell>
          <cell r="M2630">
            <v>463276.98</v>
          </cell>
          <cell r="N2630">
            <v>2698</v>
          </cell>
          <cell r="O2630">
            <v>479814.98</v>
          </cell>
          <cell r="P2630">
            <v>0</v>
          </cell>
          <cell r="Q2630">
            <v>479814.98</v>
          </cell>
        </row>
        <row r="2631">
          <cell r="B2631">
            <v>81010602001</v>
          </cell>
          <cell r="C2631" t="str">
            <v>الخشب</v>
          </cell>
          <cell r="D2631" t="str">
            <v>المركز المالي</v>
          </cell>
          <cell r="E2631" t="str">
            <v>أصول متداولة</v>
          </cell>
          <cell r="F2631" t="str">
            <v>المخزون (بالصافي)</v>
          </cell>
          <cell r="G2631" t="str">
            <v>مواد خام</v>
          </cell>
          <cell r="H2631" t="str">
            <v>مخزون مصنع الخشب</v>
          </cell>
          <cell r="I2631" t="str">
            <v>المخزون (بالصافي)</v>
          </cell>
          <cell r="J2631" t="str">
            <v>صنف/ حديد ..</v>
          </cell>
          <cell r="K2631">
            <v>0</v>
          </cell>
          <cell r="L2631">
            <v>0</v>
          </cell>
          <cell r="M2631">
            <v>0</v>
          </cell>
          <cell r="N2631">
            <v>0</v>
          </cell>
          <cell r="O2631">
            <v>0</v>
          </cell>
          <cell r="P2631">
            <v>0</v>
          </cell>
          <cell r="Q2631">
            <v>0</v>
          </cell>
        </row>
        <row r="2632">
          <cell r="B2632">
            <v>81010603001</v>
          </cell>
          <cell r="C2632" t="str">
            <v>الخشب</v>
          </cell>
          <cell r="D2632" t="str">
            <v>المركز المالي</v>
          </cell>
          <cell r="E2632" t="str">
            <v>أصول متداولة</v>
          </cell>
          <cell r="F2632" t="str">
            <v>المخزون (بالصافي)</v>
          </cell>
          <cell r="G2632" t="str">
            <v>مواد خام</v>
          </cell>
          <cell r="H2632" t="str">
            <v>مخزون مصنع الخشب</v>
          </cell>
          <cell r="I2632" t="str">
            <v>المخزون (بالصافي)</v>
          </cell>
          <cell r="J2632" t="str">
            <v>صنف/ مواد دهان ..</v>
          </cell>
          <cell r="K2632">
            <v>0</v>
          </cell>
          <cell r="L2632">
            <v>0</v>
          </cell>
          <cell r="M2632">
            <v>3366</v>
          </cell>
          <cell r="N2632">
            <v>0</v>
          </cell>
          <cell r="O2632">
            <v>3366</v>
          </cell>
          <cell r="P2632">
            <v>0</v>
          </cell>
          <cell r="Q2632">
            <v>3366</v>
          </cell>
        </row>
        <row r="2633">
          <cell r="B2633">
            <v>81010604001</v>
          </cell>
          <cell r="C2633" t="str">
            <v>الخشب</v>
          </cell>
          <cell r="D2633" t="str">
            <v>المركز المالي</v>
          </cell>
          <cell r="E2633" t="str">
            <v>أصول متداولة</v>
          </cell>
          <cell r="F2633" t="str">
            <v>المخزون (بالصافي)</v>
          </cell>
          <cell r="G2633" t="str">
            <v>مواد خام</v>
          </cell>
          <cell r="H2633" t="str">
            <v>مخزون مصنع الخشب</v>
          </cell>
          <cell r="I2633" t="str">
            <v>المخزون (بالصافي)</v>
          </cell>
          <cell r="J2633" t="str">
            <v>صنف/ اكسسوار ..</v>
          </cell>
          <cell r="K2633">
            <v>80292.72</v>
          </cell>
          <cell r="L2633">
            <v>0</v>
          </cell>
          <cell r="M2633">
            <v>55120</v>
          </cell>
          <cell r="N2633">
            <v>80292.719989999998</v>
          </cell>
          <cell r="O2633">
            <v>55120.000010000003</v>
          </cell>
          <cell r="P2633">
            <v>0</v>
          </cell>
          <cell r="Q2633">
            <v>55120.000010000003</v>
          </cell>
        </row>
        <row r="2634">
          <cell r="B2634">
            <v>81010605001</v>
          </cell>
          <cell r="C2634" t="str">
            <v>الخشب</v>
          </cell>
          <cell r="D2634" t="str">
            <v>المركز المالي</v>
          </cell>
          <cell r="E2634" t="str">
            <v>أصول متداولة</v>
          </cell>
          <cell r="F2634" t="str">
            <v>المخزون (بالصافي)</v>
          </cell>
          <cell r="G2634" t="str">
            <v>مواد خام</v>
          </cell>
          <cell r="H2634" t="str">
            <v>مخزون مصنع الخشب</v>
          </cell>
          <cell r="I2634" t="str">
            <v>المخزون (بالصافي)</v>
          </cell>
          <cell r="J2634" t="str">
            <v>صنف/ قطع غيار ومهمات ..</v>
          </cell>
          <cell r="K2634">
            <v>0</v>
          </cell>
          <cell r="L2634">
            <v>0</v>
          </cell>
          <cell r="M2634">
            <v>45218</v>
          </cell>
          <cell r="N2634">
            <v>0</v>
          </cell>
          <cell r="O2634">
            <v>45218</v>
          </cell>
          <cell r="P2634">
            <v>0</v>
          </cell>
          <cell r="Q2634">
            <v>45218</v>
          </cell>
        </row>
        <row r="2635">
          <cell r="B2635">
            <v>81010606001</v>
          </cell>
          <cell r="C2635" t="str">
            <v>الخشب</v>
          </cell>
          <cell r="D2635" t="str">
            <v>المركز المالي</v>
          </cell>
          <cell r="E2635" t="str">
            <v>أصول متداولة</v>
          </cell>
          <cell r="F2635" t="str">
            <v>المخزون (بالصافي)</v>
          </cell>
          <cell r="G2635" t="str">
            <v>مواد خام</v>
          </cell>
          <cell r="H2635" t="str">
            <v>مخزون مصنع الخشب</v>
          </cell>
          <cell r="I2635" t="str">
            <v>المخزون (بالصافي)</v>
          </cell>
          <cell r="J2635" t="str">
            <v>مخزن انتاج تام ابواب خشبية.</v>
          </cell>
          <cell r="K2635">
            <v>60300</v>
          </cell>
          <cell r="L2635">
            <v>0</v>
          </cell>
          <cell r="M2635">
            <v>0</v>
          </cell>
          <cell r="N2635">
            <v>60300</v>
          </cell>
          <cell r="O2635">
            <v>0</v>
          </cell>
          <cell r="P2635">
            <v>0</v>
          </cell>
          <cell r="Q2635">
            <v>0</v>
          </cell>
        </row>
        <row r="2636">
          <cell r="B2636">
            <v>81010606002</v>
          </cell>
          <cell r="C2636" t="str">
            <v>الخشب</v>
          </cell>
          <cell r="D2636" t="str">
            <v>المركز المالي</v>
          </cell>
          <cell r="E2636" t="str">
            <v>أصول متداولة</v>
          </cell>
          <cell r="F2636" t="str">
            <v>المخزون (بالصافي)</v>
          </cell>
          <cell r="G2636" t="str">
            <v>مواد خام</v>
          </cell>
          <cell r="H2636" t="str">
            <v>مخزون مصنع الخشب</v>
          </cell>
          <cell r="I2636" t="str">
            <v>المخزون (بالصافي)</v>
          </cell>
          <cell r="J2636" t="str">
            <v>مخزن انتاج تام ابواب معدنية..</v>
          </cell>
          <cell r="K2636">
            <v>36322</v>
          </cell>
          <cell r="L2636">
            <v>0</v>
          </cell>
          <cell r="M2636">
            <v>0</v>
          </cell>
          <cell r="N2636">
            <v>36322</v>
          </cell>
          <cell r="O2636">
            <v>0</v>
          </cell>
          <cell r="P2636">
            <v>0</v>
          </cell>
          <cell r="Q2636">
            <v>0</v>
          </cell>
        </row>
        <row r="2637">
          <cell r="B2637">
            <v>81010607001</v>
          </cell>
          <cell r="C2637" t="str">
            <v>الخشب</v>
          </cell>
          <cell r="D2637" t="str">
            <v>المركز المالي</v>
          </cell>
          <cell r="E2637" t="str">
            <v>أصول متداولة</v>
          </cell>
          <cell r="F2637" t="str">
            <v>المخزون (بالصافي)</v>
          </cell>
          <cell r="G2637" t="str">
            <v>مواد خام</v>
          </cell>
          <cell r="H2637" t="str">
            <v>مخزون مصنع الخشب</v>
          </cell>
          <cell r="I2637" t="str">
            <v>المخزون (بالصافي)</v>
          </cell>
          <cell r="J2637" t="str">
            <v>مخزن تحت التشغيل ابواب خشبية.</v>
          </cell>
          <cell r="K2637">
            <v>93267</v>
          </cell>
          <cell r="L2637">
            <v>0</v>
          </cell>
          <cell r="M2637">
            <v>94815</v>
          </cell>
          <cell r="N2637">
            <v>93267</v>
          </cell>
          <cell r="O2637">
            <v>94815</v>
          </cell>
          <cell r="P2637">
            <v>0</v>
          </cell>
          <cell r="Q2637">
            <v>94815</v>
          </cell>
        </row>
        <row r="2638">
          <cell r="B2638">
            <v>81010700001</v>
          </cell>
          <cell r="C2638" t="str">
            <v>الخشب</v>
          </cell>
          <cell r="D2638" t="str">
            <v>المركز المالي</v>
          </cell>
          <cell r="E2638" t="str">
            <v>حقوق الملكية</v>
          </cell>
          <cell r="F2638" t="str">
            <v>جاري فروع شقيقه</v>
          </cell>
          <cell r="G2638" t="str">
            <v>جاري فروع شقيقه</v>
          </cell>
          <cell r="J2638" t="str">
            <v>جاري مصنع أنظمة الالمنيوم الانشائي.</v>
          </cell>
          <cell r="K2638">
            <v>0</v>
          </cell>
          <cell r="L2638">
            <v>6488080.2700000005</v>
          </cell>
          <cell r="M2638">
            <v>1117900.7799799999</v>
          </cell>
          <cell r="N2638">
            <v>5353457.39989</v>
          </cell>
          <cell r="O2638">
            <v>0</v>
          </cell>
          <cell r="P2638">
            <v>10723636.889910001</v>
          </cell>
          <cell r="Q2638">
            <v>-10723636.889910001</v>
          </cell>
        </row>
        <row r="2639">
          <cell r="B2639">
            <v>81010700002</v>
          </cell>
          <cell r="C2639" t="str">
            <v>الخشب</v>
          </cell>
          <cell r="D2639" t="str">
            <v>المركز المالي</v>
          </cell>
          <cell r="E2639" t="str">
            <v>حقوق الملكية</v>
          </cell>
          <cell r="F2639" t="str">
            <v>جاري فروع شقيقه</v>
          </cell>
          <cell r="G2639" t="str">
            <v>جاري فروع شقيقه</v>
          </cell>
          <cell r="J2639" t="str">
            <v>جاري مصنع تقنية الطلاء للصناعة.</v>
          </cell>
          <cell r="K2639">
            <v>0</v>
          </cell>
          <cell r="L2639">
            <v>64412.79</v>
          </cell>
          <cell r="M2639">
            <v>67804.100000000006</v>
          </cell>
          <cell r="N2639">
            <v>3391.31</v>
          </cell>
          <cell r="O2639">
            <v>0</v>
          </cell>
          <cell r="P2639">
            <v>0</v>
          </cell>
          <cell r="Q2639">
            <v>0</v>
          </cell>
        </row>
        <row r="2640">
          <cell r="B2640">
            <v>81010800001</v>
          </cell>
          <cell r="C2640" t="str">
            <v>الخشب</v>
          </cell>
          <cell r="D2640" t="str">
            <v>المركز المالي</v>
          </cell>
          <cell r="E2640" t="str">
            <v>أصول متداولة</v>
          </cell>
          <cell r="F2640" t="str">
            <v>مصاريف مقدمة وأرصدة مدينة أخرى (بالصافي)</v>
          </cell>
          <cell r="G2640" t="str">
            <v>مدينون متنوعون</v>
          </cell>
          <cell r="J2640" t="str">
            <v>مدينون/ احمد فؤاد سراج الدين _ دفعات تحت حساب العمولة</v>
          </cell>
          <cell r="K2640">
            <v>85000</v>
          </cell>
          <cell r="L2640">
            <v>0</v>
          </cell>
          <cell r="M2640">
            <v>28119.95</v>
          </cell>
          <cell r="N2640">
            <v>0</v>
          </cell>
          <cell r="O2640">
            <v>113119.95</v>
          </cell>
          <cell r="P2640">
            <v>0</v>
          </cell>
          <cell r="Q2640">
            <v>113119.95</v>
          </cell>
        </row>
        <row r="2641">
          <cell r="B2641">
            <v>81010900001</v>
          </cell>
          <cell r="C2641" t="str">
            <v>الخشب</v>
          </cell>
          <cell r="D2641" t="str">
            <v>المركز المالي</v>
          </cell>
          <cell r="E2641" t="str">
            <v>أصول متداولة</v>
          </cell>
          <cell r="F2641" t="str">
            <v>مصاريف مقدمة وأرصدة مدينة أخرى (بالصافي)</v>
          </cell>
          <cell r="G2641" t="str">
            <v>ض . قيمة مضافة مدينة</v>
          </cell>
          <cell r="I2641" t="str">
            <v>ملاحظة</v>
          </cell>
          <cell r="J2641" t="str">
            <v>ضريبة قيمة مضافة علي المشتريات 15%.</v>
          </cell>
          <cell r="K2641">
            <v>0</v>
          </cell>
          <cell r="L2641">
            <v>0</v>
          </cell>
          <cell r="M2641">
            <v>841281.06938</v>
          </cell>
          <cell r="N2641">
            <v>841281.06998999999</v>
          </cell>
          <cell r="O2641">
            <v>0</v>
          </cell>
          <cell r="P2641">
            <v>6.0999998822808266E-4</v>
          </cell>
          <cell r="Q2641">
            <v>-6.0999998822808266E-4</v>
          </cell>
        </row>
        <row r="2642">
          <cell r="B2642">
            <v>81011000001</v>
          </cell>
          <cell r="C2642" t="str">
            <v>الخشب</v>
          </cell>
          <cell r="D2642" t="str">
            <v>المركز المالي</v>
          </cell>
          <cell r="E2642" t="str">
            <v>أصول متداولة</v>
          </cell>
          <cell r="F2642" t="str">
            <v>مصاريف مقدمة وأرصدة مدينة أخرى (بالصافي)</v>
          </cell>
          <cell r="G2642" t="str">
            <v>ضمان اعمال</v>
          </cell>
          <cell r="J2642" t="str">
            <v>ضمان اعمال شركة المواطن الدولية _ فلل الاندلس</v>
          </cell>
          <cell r="K2642">
            <v>0</v>
          </cell>
          <cell r="L2642">
            <v>0</v>
          </cell>
          <cell r="M2642">
            <v>27104</v>
          </cell>
          <cell r="N2642">
            <v>0</v>
          </cell>
          <cell r="O2642">
            <v>27104</v>
          </cell>
          <cell r="P2642">
            <v>0</v>
          </cell>
          <cell r="Q2642">
            <v>27104</v>
          </cell>
        </row>
        <row r="2643">
          <cell r="B2643">
            <v>81011201001</v>
          </cell>
          <cell r="C2643" t="str">
            <v>الخشب</v>
          </cell>
          <cell r="D2643" t="str">
            <v>المركز المالي</v>
          </cell>
          <cell r="E2643" t="str">
            <v>أصول متداولة</v>
          </cell>
          <cell r="F2643" t="str">
            <v>النقد وما في حكمه</v>
          </cell>
          <cell r="G2643" t="str">
            <v>أوراق قبض</v>
          </cell>
          <cell r="I2643" t="str">
            <v>النقد وما في حكمه</v>
          </cell>
          <cell r="J2643" t="str">
            <v>اوراق قبض 2022م..</v>
          </cell>
          <cell r="K2643">
            <v>25380</v>
          </cell>
          <cell r="L2643">
            <v>0</v>
          </cell>
          <cell r="M2643">
            <v>0</v>
          </cell>
          <cell r="N2643">
            <v>25380</v>
          </cell>
          <cell r="O2643">
            <v>0</v>
          </cell>
          <cell r="P2643">
            <v>0</v>
          </cell>
          <cell r="Q2643">
            <v>0</v>
          </cell>
        </row>
        <row r="2644">
          <cell r="B2644">
            <v>81011400001</v>
          </cell>
          <cell r="C2644" t="str">
            <v>الخشب</v>
          </cell>
          <cell r="D2644" t="str">
            <v>المركز المالي</v>
          </cell>
          <cell r="E2644" t="str">
            <v>أصول متداولة</v>
          </cell>
          <cell r="F2644" t="str">
            <v>أعمال تحت التنفيذ</v>
          </cell>
          <cell r="G2644" t="str">
            <v>أعمال تحت التنفيذ</v>
          </cell>
          <cell r="J2644" t="str">
            <v>اعمال تحت التنفيذ عام 2021م.</v>
          </cell>
          <cell r="K2644">
            <v>0</v>
          </cell>
          <cell r="L2644">
            <v>0</v>
          </cell>
          <cell r="M2644">
            <v>1356307</v>
          </cell>
          <cell r="N2644">
            <v>0</v>
          </cell>
          <cell r="O2644">
            <v>1356307</v>
          </cell>
          <cell r="P2644">
            <v>0</v>
          </cell>
          <cell r="Q2644">
            <v>1356307</v>
          </cell>
        </row>
        <row r="2645">
          <cell r="B2645">
            <v>81020100001</v>
          </cell>
          <cell r="C2645" t="str">
            <v>الخشب</v>
          </cell>
          <cell r="D2645" t="str">
            <v>المركز المالي</v>
          </cell>
          <cell r="E2645" t="str">
            <v>الأصول الثابتة</v>
          </cell>
          <cell r="F2645" t="str">
            <v>الموجودات الثابتة(بالصافى)</v>
          </cell>
          <cell r="G2645" t="str">
            <v>أثاث وديكورات</v>
          </cell>
          <cell r="H2645" t="str">
            <v>أصول مصنع الخشب</v>
          </cell>
          <cell r="I2645" t="str">
            <v>الأصول الثابتة</v>
          </cell>
          <cell r="J2645" t="str">
            <v>اثاث وتجهيزات الادارة.</v>
          </cell>
          <cell r="K2645">
            <v>7302.63</v>
          </cell>
          <cell r="L2645">
            <v>0</v>
          </cell>
          <cell r="M2645">
            <v>0</v>
          </cell>
          <cell r="N2645">
            <v>0</v>
          </cell>
          <cell r="O2645">
            <v>7302.63</v>
          </cell>
          <cell r="P2645">
            <v>0</v>
          </cell>
          <cell r="Q2645">
            <v>7302.63</v>
          </cell>
        </row>
        <row r="2646">
          <cell r="B2646">
            <v>81020100002</v>
          </cell>
          <cell r="C2646" t="str">
            <v>الخشب</v>
          </cell>
          <cell r="D2646" t="str">
            <v>المركز المالي</v>
          </cell>
          <cell r="E2646" t="str">
            <v>الأصول الثابتة</v>
          </cell>
          <cell r="F2646" t="str">
            <v>الموجودات الثابتة(بالصافى)</v>
          </cell>
          <cell r="G2646" t="str">
            <v>أجهزة و حاسوب وبرمجيات</v>
          </cell>
          <cell r="H2646" t="str">
            <v>أصول مصنع الخشب</v>
          </cell>
          <cell r="I2646" t="str">
            <v>الأصول الثابتة</v>
          </cell>
          <cell r="J2646" t="str">
            <v>اجهزة وحاسبات وبرامج الادارة.</v>
          </cell>
          <cell r="K2646">
            <v>30621.65</v>
          </cell>
          <cell r="L2646">
            <v>0</v>
          </cell>
          <cell r="M2646">
            <v>5535.3</v>
          </cell>
          <cell r="N2646">
            <v>0</v>
          </cell>
          <cell r="O2646">
            <v>36156.950000000004</v>
          </cell>
          <cell r="P2646">
            <v>0</v>
          </cell>
          <cell r="Q2646">
            <v>36156.950000000004</v>
          </cell>
        </row>
        <row r="2647">
          <cell r="B2647">
            <v>81020200001</v>
          </cell>
          <cell r="C2647" t="str">
            <v>الخشب</v>
          </cell>
          <cell r="D2647" t="str">
            <v>المركز المالي</v>
          </cell>
          <cell r="E2647" t="str">
            <v>الأصول الثابتة</v>
          </cell>
          <cell r="F2647" t="str">
            <v>الموجودات الثابتة(بالصافى)</v>
          </cell>
          <cell r="G2647" t="str">
            <v>أثاث وديكورات</v>
          </cell>
          <cell r="H2647" t="str">
            <v>أصول مصنع الخشب</v>
          </cell>
          <cell r="I2647" t="str">
            <v>الأصول الثابتة</v>
          </cell>
          <cell r="J2647" t="str">
            <v>اثاث وتجهيزات وديكورات المصنع.</v>
          </cell>
          <cell r="K2647">
            <v>218352.52000000002</v>
          </cell>
          <cell r="L2647">
            <v>0</v>
          </cell>
          <cell r="M2647">
            <v>8073.91</v>
          </cell>
          <cell r="N2647">
            <v>0</v>
          </cell>
          <cell r="O2647">
            <v>226426.43000000002</v>
          </cell>
          <cell r="P2647">
            <v>0</v>
          </cell>
          <cell r="Q2647">
            <v>226426.43000000002</v>
          </cell>
        </row>
        <row r="2648">
          <cell r="B2648">
            <v>81020200002</v>
          </cell>
          <cell r="C2648" t="str">
            <v>الخشب</v>
          </cell>
          <cell r="D2648" t="str">
            <v>المركز المالي</v>
          </cell>
          <cell r="E2648" t="str">
            <v>الأصول الثابتة</v>
          </cell>
          <cell r="F2648" t="str">
            <v>الموجودات الثابتة(بالصافى)</v>
          </cell>
          <cell r="G2648" t="str">
            <v>آلات ومعدات</v>
          </cell>
          <cell r="H2648" t="str">
            <v>أصول مصنع الخشب</v>
          </cell>
          <cell r="I2648" t="str">
            <v>الأصول الثابتة</v>
          </cell>
          <cell r="J2648" t="str">
            <v>اجهزة والات المصنع.</v>
          </cell>
          <cell r="K2648">
            <v>1841638.76</v>
          </cell>
          <cell r="L2648">
            <v>0</v>
          </cell>
          <cell r="M2648">
            <v>504800</v>
          </cell>
          <cell r="N2648">
            <v>0</v>
          </cell>
          <cell r="O2648">
            <v>2346438.7599999998</v>
          </cell>
          <cell r="P2648">
            <v>0</v>
          </cell>
          <cell r="Q2648">
            <v>2346438.7599999998</v>
          </cell>
        </row>
        <row r="2649">
          <cell r="B2649">
            <v>81020200004</v>
          </cell>
          <cell r="C2649" t="str">
            <v>الخشب</v>
          </cell>
          <cell r="D2649" t="str">
            <v>المركز المالي</v>
          </cell>
          <cell r="E2649" t="str">
            <v>الأصول الثابتة</v>
          </cell>
          <cell r="F2649" t="str">
            <v>الموجودات الثابتة(بالصافى)</v>
          </cell>
          <cell r="G2649" t="str">
            <v>عدد وأدوات _ الخشب</v>
          </cell>
          <cell r="H2649" t="str">
            <v>أصول مصنع الخشب</v>
          </cell>
          <cell r="I2649" t="str">
            <v>الأصول الثابتة</v>
          </cell>
          <cell r="J2649" t="str">
            <v>عدد وادوات المصنع.</v>
          </cell>
          <cell r="K2649">
            <v>40199.43</v>
          </cell>
          <cell r="L2649">
            <v>0</v>
          </cell>
          <cell r="M2649">
            <v>9997.5</v>
          </cell>
          <cell r="N2649">
            <v>0</v>
          </cell>
          <cell r="O2649">
            <v>50196.93</v>
          </cell>
          <cell r="P2649">
            <v>0</v>
          </cell>
          <cell r="Q2649">
            <v>50196.93</v>
          </cell>
        </row>
        <row r="2650">
          <cell r="B2650">
            <v>81020200005</v>
          </cell>
          <cell r="C2650" t="str">
            <v>الخشب</v>
          </cell>
          <cell r="D2650" t="str">
            <v>المركز المالي</v>
          </cell>
          <cell r="E2650" t="str">
            <v>الأصول الثابتة</v>
          </cell>
          <cell r="F2650" t="str">
            <v>الموجودات الثابتة(بالصافى)</v>
          </cell>
          <cell r="G2650" t="str">
            <v>أثاث وديكورات</v>
          </cell>
          <cell r="H2650" t="str">
            <v>أصول مصنع الخشب</v>
          </cell>
          <cell r="I2650" t="str">
            <v>الأصول الثابتة</v>
          </cell>
          <cell r="J2650" t="str">
            <v>اثاث وتجهيزات السكن.</v>
          </cell>
          <cell r="K2650">
            <v>1750</v>
          </cell>
          <cell r="L2650">
            <v>0</v>
          </cell>
          <cell r="M2650">
            <v>0</v>
          </cell>
          <cell r="N2650">
            <v>0</v>
          </cell>
          <cell r="O2650">
            <v>1750</v>
          </cell>
          <cell r="P2650">
            <v>0</v>
          </cell>
          <cell r="Q2650">
            <v>1750</v>
          </cell>
        </row>
        <row r="2651">
          <cell r="B2651">
            <v>81030000001</v>
          </cell>
          <cell r="C2651" t="str">
            <v>الخشب</v>
          </cell>
          <cell r="D2651" t="str">
            <v>المركز المالي</v>
          </cell>
          <cell r="E2651" t="str">
            <v>الأصول الثابتة</v>
          </cell>
          <cell r="F2651" t="str">
            <v>أصول تحت التجهيز والإنشاء</v>
          </cell>
          <cell r="G2651" t="str">
            <v>أصول تحت التجهيز والإنشاء</v>
          </cell>
          <cell r="H2651" t="str">
            <v>أصول مصنع الأبواب المعدنية</v>
          </cell>
          <cell r="I2651" t="str">
            <v>الأصول الثابتة</v>
          </cell>
          <cell r="J2651" t="str">
            <v>اصول تحت التجهيز مصنع الابواب المعدنية.</v>
          </cell>
          <cell r="K2651">
            <v>1490972.26</v>
          </cell>
          <cell r="L2651">
            <v>0</v>
          </cell>
          <cell r="M2651">
            <v>49999.6</v>
          </cell>
          <cell r="N2651">
            <v>0</v>
          </cell>
          <cell r="O2651">
            <v>1540971.86</v>
          </cell>
          <cell r="P2651">
            <v>0</v>
          </cell>
          <cell r="Q2651">
            <v>1540971.86</v>
          </cell>
        </row>
        <row r="2652">
          <cell r="B2652">
            <v>82010100001</v>
          </cell>
          <cell r="C2652" t="str">
            <v>الخشب</v>
          </cell>
          <cell r="D2652" t="str">
            <v>المركز المالي</v>
          </cell>
          <cell r="E2652" t="str">
            <v>إلتزامات متداولة</v>
          </cell>
          <cell r="F2652" t="str">
            <v>الذمم الدائنة التجارية</v>
          </cell>
          <cell r="G2652" t="str">
            <v>الموردين</v>
          </cell>
          <cell r="H2652" t="str">
            <v>الموردين</v>
          </cell>
          <cell r="I2652" t="str">
            <v>إلتزامات متداولة</v>
          </cell>
          <cell r="J2652" t="str">
            <v>مورد/ شركة الاخشاب العالمية المحدودة.</v>
          </cell>
          <cell r="K2652">
            <v>0</v>
          </cell>
          <cell r="L2652">
            <v>40.01</v>
          </cell>
          <cell r="M2652">
            <v>0</v>
          </cell>
          <cell r="N2652">
            <v>0</v>
          </cell>
          <cell r="O2652">
            <v>0</v>
          </cell>
          <cell r="P2652">
            <v>40.01</v>
          </cell>
          <cell r="Q2652">
            <v>-40.01</v>
          </cell>
        </row>
        <row r="2653">
          <cell r="B2653">
            <v>82010100002</v>
          </cell>
          <cell r="C2653" t="str">
            <v>الخشب</v>
          </cell>
          <cell r="D2653" t="str">
            <v>المركز المالي</v>
          </cell>
          <cell r="E2653" t="str">
            <v>إلتزامات متداولة</v>
          </cell>
          <cell r="F2653" t="str">
            <v>الذمم الدائنة التجارية</v>
          </cell>
          <cell r="G2653" t="str">
            <v>الموردين</v>
          </cell>
          <cell r="H2653">
            <v>0</v>
          </cell>
          <cell r="I2653" t="str">
            <v>إلتزامات متداولة</v>
          </cell>
          <cell r="J2653" t="str">
            <v>مورد/ شركة نجمة للتجارة و المقاولات.</v>
          </cell>
          <cell r="K2653">
            <v>50950</v>
          </cell>
          <cell r="L2653">
            <v>0</v>
          </cell>
          <cell r="M2653">
            <v>0</v>
          </cell>
          <cell r="N2653">
            <v>50950</v>
          </cell>
          <cell r="O2653">
            <v>0</v>
          </cell>
          <cell r="P2653">
            <v>0</v>
          </cell>
          <cell r="Q2653">
            <v>0</v>
          </cell>
        </row>
        <row r="2654">
          <cell r="B2654">
            <v>82010100003</v>
          </cell>
          <cell r="C2654" t="str">
            <v>الخشب</v>
          </cell>
          <cell r="D2654" t="str">
            <v>المركز المالي</v>
          </cell>
          <cell r="E2654" t="str">
            <v>أصول متداولة</v>
          </cell>
          <cell r="F2654" t="str">
            <v>مصاريف مقدمة وأرصدة مدينة أخرى (بالصافي)</v>
          </cell>
          <cell r="G2654" t="str">
            <v>موردون - دفعات مقدمة</v>
          </cell>
          <cell r="H2654" t="str">
            <v>شركة سترة</v>
          </cell>
          <cell r="I2654" t="str">
            <v>أصول متداولة</v>
          </cell>
          <cell r="J2654" t="str">
            <v>مورد/ شركة ستره الوطنية للاخشاب المحدودة.</v>
          </cell>
          <cell r="K2654">
            <v>0</v>
          </cell>
          <cell r="L2654">
            <v>0</v>
          </cell>
          <cell r="M2654">
            <v>1195168</v>
          </cell>
          <cell r="N2654">
            <v>1123502.17995</v>
          </cell>
          <cell r="O2654">
            <v>71665.82004999998</v>
          </cell>
          <cell r="P2654">
            <v>0</v>
          </cell>
          <cell r="Q2654">
            <v>71665.82004999998</v>
          </cell>
        </row>
        <row r="2655">
          <cell r="B2655">
            <v>82010100004</v>
          </cell>
          <cell r="C2655" t="str">
            <v>الخشب</v>
          </cell>
          <cell r="D2655" t="str">
            <v>المركز المالي</v>
          </cell>
          <cell r="E2655" t="str">
            <v>أصول متداولة</v>
          </cell>
          <cell r="F2655" t="str">
            <v>مصاريف مقدمة وأرصدة مدينة أخرى (بالصافي)</v>
          </cell>
          <cell r="G2655" t="str">
            <v>موردون - دفعات مقدمة</v>
          </cell>
          <cell r="H2655" t="str">
            <v>مؤسسة ممكلة الأخشاب</v>
          </cell>
          <cell r="I2655" t="str">
            <v>أصول متداولة</v>
          </cell>
          <cell r="J2655" t="str">
            <v>مورد/ مؤسسة مملكة الاخشاب التجارية</v>
          </cell>
          <cell r="K2655">
            <v>0</v>
          </cell>
          <cell r="L2655">
            <v>0</v>
          </cell>
          <cell r="M2655">
            <v>459312.7</v>
          </cell>
          <cell r="N2655">
            <v>457009.53</v>
          </cell>
          <cell r="O2655">
            <v>2303.1699999999837</v>
          </cell>
          <cell r="P2655">
            <v>0</v>
          </cell>
          <cell r="Q2655">
            <v>2303.1699999999837</v>
          </cell>
        </row>
        <row r="2656">
          <cell r="B2656">
            <v>82010100005</v>
          </cell>
          <cell r="C2656" t="str">
            <v>الخشب</v>
          </cell>
          <cell r="D2656" t="str">
            <v>المركز المالي</v>
          </cell>
          <cell r="E2656" t="str">
            <v>إلتزامات متداولة</v>
          </cell>
          <cell r="F2656" t="str">
            <v>الذمم الدائنة التجارية</v>
          </cell>
          <cell r="G2656" t="str">
            <v>الموردين</v>
          </cell>
          <cell r="H2656">
            <v>0</v>
          </cell>
          <cell r="I2656" t="str">
            <v>إلتزامات متداولة</v>
          </cell>
          <cell r="J2656" t="str">
            <v>مورد/ شركة عبدالرحمن محمد السحيباني للتجارة</v>
          </cell>
          <cell r="K2656">
            <v>0</v>
          </cell>
          <cell r="L2656">
            <v>0</v>
          </cell>
          <cell r="M2656">
            <v>288204.38</v>
          </cell>
          <cell r="N2656">
            <v>288204.37999000004</v>
          </cell>
          <cell r="O2656">
            <v>9.9999597296118736E-6</v>
          </cell>
          <cell r="P2656">
            <v>0</v>
          </cell>
          <cell r="Q2656">
            <v>9.9999597296118736E-6</v>
          </cell>
        </row>
        <row r="2657">
          <cell r="B2657">
            <v>82010100006</v>
          </cell>
          <cell r="C2657" t="str">
            <v>الخشب</v>
          </cell>
          <cell r="D2657" t="str">
            <v>المركز المالي</v>
          </cell>
          <cell r="E2657" t="str">
            <v>إلتزامات متداولة</v>
          </cell>
          <cell r="F2657" t="str">
            <v>الذمم الدائنة التجارية</v>
          </cell>
          <cell r="G2657" t="str">
            <v>الموردين</v>
          </cell>
          <cell r="H2657">
            <v>0</v>
          </cell>
          <cell r="I2657" t="str">
            <v>إلتزامات متداولة</v>
          </cell>
          <cell r="J2657" t="str">
            <v>مورد/ شركة الاتقان والتجهيزات المعدنية</v>
          </cell>
          <cell r="K2657">
            <v>9022.9</v>
          </cell>
          <cell r="L2657">
            <v>0</v>
          </cell>
          <cell r="M2657">
            <v>12931</v>
          </cell>
          <cell r="N2657">
            <v>21953.9</v>
          </cell>
          <cell r="O2657">
            <v>0</v>
          </cell>
          <cell r="P2657">
            <v>0</v>
          </cell>
          <cell r="Q2657">
            <v>0</v>
          </cell>
        </row>
        <row r="2658">
          <cell r="B2658">
            <v>82010100009</v>
          </cell>
          <cell r="C2658" t="str">
            <v>الخشب</v>
          </cell>
          <cell r="D2658" t="str">
            <v>المركز المالي</v>
          </cell>
          <cell r="E2658" t="str">
            <v>إلتزامات متداولة</v>
          </cell>
          <cell r="F2658" t="str">
            <v>الذمم الدائنة التجارية</v>
          </cell>
          <cell r="G2658" t="str">
            <v>الموردين</v>
          </cell>
          <cell r="H2658">
            <v>0</v>
          </cell>
          <cell r="I2658" t="str">
            <v>إلتزامات متداولة</v>
          </cell>
          <cell r="J2658" t="str">
            <v>مورد/ شركة اعمال صحاري للمقاولات - حاوية مخلفات</v>
          </cell>
          <cell r="K2658">
            <v>0</v>
          </cell>
          <cell r="L2658">
            <v>0</v>
          </cell>
          <cell r="M2658">
            <v>4830</v>
          </cell>
          <cell r="N2658">
            <v>4830</v>
          </cell>
          <cell r="O2658">
            <v>0</v>
          </cell>
          <cell r="P2658">
            <v>0</v>
          </cell>
          <cell r="Q2658">
            <v>0</v>
          </cell>
        </row>
        <row r="2659">
          <cell r="B2659">
            <v>82010100010</v>
          </cell>
          <cell r="C2659" t="str">
            <v>الخشب</v>
          </cell>
          <cell r="D2659" t="str">
            <v>المركز المالي</v>
          </cell>
          <cell r="E2659" t="str">
            <v>إلتزامات متداولة</v>
          </cell>
          <cell r="F2659" t="str">
            <v>الذمم الدائنة التجارية</v>
          </cell>
          <cell r="G2659" t="str">
            <v>الموردين</v>
          </cell>
          <cell r="H2659">
            <v>0</v>
          </cell>
          <cell r="I2659" t="str">
            <v>إلتزامات متداولة</v>
          </cell>
          <cell r="J2659" t="str">
            <v>عبدالعزيز بن صالح بن سليمان التويجري - ايجار مصنع الخشب</v>
          </cell>
          <cell r="K2659">
            <v>0</v>
          </cell>
          <cell r="L2659">
            <v>115000</v>
          </cell>
          <cell r="M2659">
            <v>391000</v>
          </cell>
          <cell r="N2659">
            <v>276000</v>
          </cell>
          <cell r="O2659">
            <v>0</v>
          </cell>
          <cell r="P2659">
            <v>0</v>
          </cell>
          <cell r="Q2659">
            <v>0</v>
          </cell>
        </row>
        <row r="2660">
          <cell r="B2660">
            <v>82010100011</v>
          </cell>
          <cell r="C2660" t="str">
            <v>الخشب</v>
          </cell>
          <cell r="D2660" t="str">
            <v>المركز المالي</v>
          </cell>
          <cell r="E2660" t="str">
            <v>إلتزامات متداولة</v>
          </cell>
          <cell r="F2660" t="str">
            <v>الذمم الدائنة التجارية</v>
          </cell>
          <cell r="G2660" t="str">
            <v>الموردين</v>
          </cell>
          <cell r="H2660">
            <v>0</v>
          </cell>
          <cell r="I2660" t="str">
            <v>إلتزامات متداولة</v>
          </cell>
          <cell r="J2660" t="str">
            <v>مورد/ الشركة السعودية للآلات الصناعية المحدودة - سيمكو</v>
          </cell>
          <cell r="K2660">
            <v>0</v>
          </cell>
          <cell r="L2660">
            <v>0</v>
          </cell>
          <cell r="M2660">
            <v>555680</v>
          </cell>
          <cell r="N2660">
            <v>555680</v>
          </cell>
          <cell r="O2660">
            <v>0</v>
          </cell>
          <cell r="P2660">
            <v>0</v>
          </cell>
          <cell r="Q2660">
            <v>0</v>
          </cell>
        </row>
        <row r="2661">
          <cell r="B2661">
            <v>82010100013</v>
          </cell>
          <cell r="C2661" t="str">
            <v>الخشب</v>
          </cell>
          <cell r="D2661" t="str">
            <v>المركز المالي</v>
          </cell>
          <cell r="E2661" t="str">
            <v>إلتزامات متداولة</v>
          </cell>
          <cell r="F2661" t="str">
            <v>الذمم الدائنة التجارية</v>
          </cell>
          <cell r="G2661" t="str">
            <v>الموردين</v>
          </cell>
          <cell r="H2661" t="str">
            <v>الموردين</v>
          </cell>
          <cell r="I2661" t="str">
            <v>إلتزامات متداولة</v>
          </cell>
          <cell r="J2661" t="str">
            <v>مورد/ مؤسسة التوريدات الذهبية التجارية</v>
          </cell>
          <cell r="K2661">
            <v>0</v>
          </cell>
          <cell r="L2661">
            <v>0</v>
          </cell>
          <cell r="M2661">
            <v>65723.439989999999</v>
          </cell>
          <cell r="N2661">
            <v>86739.339989999993</v>
          </cell>
          <cell r="O2661">
            <v>0</v>
          </cell>
          <cell r="P2661">
            <v>21015.899999999994</v>
          </cell>
          <cell r="Q2661">
            <v>-21015.899999999994</v>
          </cell>
        </row>
        <row r="2662">
          <cell r="B2662">
            <v>82010100014</v>
          </cell>
          <cell r="C2662" t="str">
            <v>الخشب</v>
          </cell>
          <cell r="D2662" t="str">
            <v>المركز المالي</v>
          </cell>
          <cell r="E2662" t="str">
            <v>إلتزامات متداولة</v>
          </cell>
          <cell r="F2662" t="str">
            <v>الذمم الدائنة التجارية</v>
          </cell>
          <cell r="G2662" t="str">
            <v>الموردين</v>
          </cell>
          <cell r="H2662">
            <v>0</v>
          </cell>
          <cell r="I2662" t="str">
            <v>إلتزامات متداولة</v>
          </cell>
          <cell r="J2662" t="str">
            <v>مورد/ شركة مصنع الجزيرة للدهانات</v>
          </cell>
          <cell r="K2662">
            <v>0</v>
          </cell>
          <cell r="L2662">
            <v>441.6</v>
          </cell>
          <cell r="M2662">
            <v>441.6</v>
          </cell>
          <cell r="N2662">
            <v>0</v>
          </cell>
          <cell r="O2662">
            <v>0</v>
          </cell>
          <cell r="P2662">
            <v>0</v>
          </cell>
          <cell r="Q2662">
            <v>0</v>
          </cell>
        </row>
        <row r="2663">
          <cell r="B2663">
            <v>82010100015</v>
          </cell>
          <cell r="C2663" t="str">
            <v>الخشب</v>
          </cell>
          <cell r="D2663" t="str">
            <v>المركز المالي</v>
          </cell>
          <cell r="E2663" t="str">
            <v>إلتزامات متداولة</v>
          </cell>
          <cell r="F2663" t="str">
            <v>الذمم الدائنة التجارية</v>
          </cell>
          <cell r="G2663" t="str">
            <v>الموردين</v>
          </cell>
          <cell r="H2663">
            <v>0</v>
          </cell>
          <cell r="I2663" t="str">
            <v>إلتزامات متداولة</v>
          </cell>
          <cell r="J2663" t="str">
            <v>مورد/ مؤسسة اضواء رهوان للتجارة</v>
          </cell>
          <cell r="K2663">
            <v>0</v>
          </cell>
          <cell r="L2663">
            <v>0</v>
          </cell>
          <cell r="M2663">
            <v>29014.5</v>
          </cell>
          <cell r="N2663">
            <v>29014.5</v>
          </cell>
          <cell r="O2663">
            <v>0</v>
          </cell>
          <cell r="P2663">
            <v>0</v>
          </cell>
          <cell r="Q2663">
            <v>0</v>
          </cell>
        </row>
        <row r="2664">
          <cell r="B2664">
            <v>82010100017</v>
          </cell>
          <cell r="C2664" t="str">
            <v>الخشب</v>
          </cell>
          <cell r="D2664" t="str">
            <v>المركز المالي</v>
          </cell>
          <cell r="E2664" t="str">
            <v>إلتزامات متداولة</v>
          </cell>
          <cell r="F2664" t="str">
            <v>الذمم الدائنة التجارية</v>
          </cell>
          <cell r="G2664" t="str">
            <v>الموردين</v>
          </cell>
          <cell r="H2664" t="str">
            <v>الموردين</v>
          </cell>
          <cell r="I2664" t="str">
            <v>إلتزامات متداولة</v>
          </cell>
          <cell r="J2664" t="str">
            <v>مورد/ شركة الدريس للصناعة والتجارة (اليتكو)</v>
          </cell>
          <cell r="K2664">
            <v>0</v>
          </cell>
          <cell r="L2664">
            <v>33182.33</v>
          </cell>
          <cell r="M2664">
            <v>25000</v>
          </cell>
          <cell r="N2664">
            <v>0</v>
          </cell>
          <cell r="O2664">
            <v>0</v>
          </cell>
          <cell r="P2664">
            <v>8182.3300000000017</v>
          </cell>
          <cell r="Q2664">
            <v>-8182.3300000000017</v>
          </cell>
        </row>
        <row r="2665">
          <cell r="B2665">
            <v>82010100019</v>
          </cell>
          <cell r="C2665" t="str">
            <v>الخشب</v>
          </cell>
          <cell r="D2665" t="str">
            <v>المركز المالي</v>
          </cell>
          <cell r="E2665" t="str">
            <v>إلتزامات متداولة</v>
          </cell>
          <cell r="F2665" t="str">
            <v>الذمم الدائنة التجارية</v>
          </cell>
          <cell r="G2665" t="str">
            <v>الموردين</v>
          </cell>
          <cell r="H2665">
            <v>0</v>
          </cell>
          <cell r="I2665" t="str">
            <v>إلتزامات متداولة</v>
          </cell>
          <cell r="J2665" t="str">
            <v>مورد/ مصنع شركة المناشي للابواب الحديدية</v>
          </cell>
          <cell r="K2665">
            <v>274687.84999999998</v>
          </cell>
          <cell r="L2665">
            <v>0</v>
          </cell>
          <cell r="M2665">
            <v>142462</v>
          </cell>
          <cell r="N2665">
            <v>417149.85000000003</v>
          </cell>
          <cell r="O2665">
            <v>0</v>
          </cell>
          <cell r="P2665">
            <v>5.8207660913467407E-11</v>
          </cell>
          <cell r="Q2665">
            <v>-5.8207660913467407E-11</v>
          </cell>
        </row>
        <row r="2666">
          <cell r="B2666">
            <v>82010100020</v>
          </cell>
          <cell r="C2666" t="str">
            <v>الخشب</v>
          </cell>
          <cell r="D2666" t="str">
            <v>المركز المالي</v>
          </cell>
          <cell r="E2666" t="str">
            <v>إلتزامات متداولة</v>
          </cell>
          <cell r="F2666" t="str">
            <v>الذمم الدائنة التجارية</v>
          </cell>
          <cell r="G2666" t="str">
            <v>الموردين</v>
          </cell>
          <cell r="H2666">
            <v>0</v>
          </cell>
          <cell r="I2666" t="str">
            <v>إلتزامات متداولة</v>
          </cell>
          <cell r="J2666" t="str">
            <v>مورد/ شركة محمد عبدالرزاق المهيدب واولادة.</v>
          </cell>
          <cell r="K2666">
            <v>0</v>
          </cell>
          <cell r="L2666">
            <v>0</v>
          </cell>
          <cell r="M2666">
            <v>106260</v>
          </cell>
          <cell r="N2666">
            <v>106260</v>
          </cell>
          <cell r="O2666">
            <v>0</v>
          </cell>
          <cell r="P2666">
            <v>0</v>
          </cell>
          <cell r="Q2666">
            <v>0</v>
          </cell>
        </row>
        <row r="2667">
          <cell r="B2667">
            <v>82010100021</v>
          </cell>
          <cell r="C2667" t="str">
            <v>الخشب</v>
          </cell>
          <cell r="D2667" t="str">
            <v>المركز المالي</v>
          </cell>
          <cell r="E2667" t="str">
            <v>إلتزامات متداولة</v>
          </cell>
          <cell r="F2667" t="str">
            <v>الذمم الدائنة التجارية</v>
          </cell>
          <cell r="G2667" t="str">
            <v>الموردين</v>
          </cell>
          <cell r="H2667">
            <v>0</v>
          </cell>
          <cell r="I2667" t="str">
            <v>إلتزامات متداولة</v>
          </cell>
          <cell r="J2667" t="str">
            <v>مورد/ شركة ابراهيم عبدالرحمن المانع للتجارة والصناعة.</v>
          </cell>
          <cell r="K2667">
            <v>0</v>
          </cell>
          <cell r="L2667">
            <v>0</v>
          </cell>
          <cell r="M2667">
            <v>11160.75</v>
          </cell>
          <cell r="N2667">
            <v>11160.75</v>
          </cell>
          <cell r="O2667">
            <v>0</v>
          </cell>
          <cell r="P2667">
            <v>0</v>
          </cell>
          <cell r="Q2667">
            <v>0</v>
          </cell>
        </row>
        <row r="2668">
          <cell r="B2668">
            <v>82010100022</v>
          </cell>
          <cell r="C2668" t="str">
            <v>الخشب</v>
          </cell>
          <cell r="D2668" t="str">
            <v>المركز المالي</v>
          </cell>
          <cell r="E2668" t="str">
            <v>إلتزامات متداولة</v>
          </cell>
          <cell r="F2668" t="str">
            <v>الذمم الدائنة التجارية</v>
          </cell>
          <cell r="G2668" t="str">
            <v>الموردين</v>
          </cell>
          <cell r="H2668">
            <v>0</v>
          </cell>
          <cell r="I2668" t="str">
            <v>إلتزامات متداولة</v>
          </cell>
          <cell r="J2668" t="str">
            <v>مورد/ مؤسسة خالد محفوظ باحيدرة للتجارة.</v>
          </cell>
          <cell r="K2668">
            <v>0</v>
          </cell>
          <cell r="L2668">
            <v>0</v>
          </cell>
          <cell r="M2668">
            <v>98900</v>
          </cell>
          <cell r="N2668">
            <v>98900</v>
          </cell>
          <cell r="O2668">
            <v>0</v>
          </cell>
          <cell r="P2668">
            <v>0</v>
          </cell>
          <cell r="Q2668">
            <v>0</v>
          </cell>
        </row>
        <row r="2669">
          <cell r="B2669">
            <v>82010100023</v>
          </cell>
          <cell r="C2669" t="str">
            <v>الخشب</v>
          </cell>
          <cell r="D2669" t="str">
            <v>المركز المالي</v>
          </cell>
          <cell r="E2669" t="str">
            <v>إلتزامات متداولة</v>
          </cell>
          <cell r="F2669" t="str">
            <v>الذمم الدائنة التجارية</v>
          </cell>
          <cell r="G2669" t="str">
            <v>الموردين</v>
          </cell>
          <cell r="H2669">
            <v>0</v>
          </cell>
          <cell r="I2669" t="str">
            <v>إلتزامات متداولة</v>
          </cell>
          <cell r="J2669" t="str">
            <v>مورد/ شركة عثمان عبدالرحمن العصيمي وشركاه.</v>
          </cell>
          <cell r="K2669">
            <v>0</v>
          </cell>
          <cell r="L2669">
            <v>0</v>
          </cell>
          <cell r="M2669">
            <v>12995</v>
          </cell>
          <cell r="N2669">
            <v>12995</v>
          </cell>
          <cell r="O2669">
            <v>0</v>
          </cell>
          <cell r="P2669">
            <v>0</v>
          </cell>
          <cell r="Q2669">
            <v>0</v>
          </cell>
        </row>
        <row r="2670">
          <cell r="B2670">
            <v>82010100024</v>
          </cell>
          <cell r="C2670" t="str">
            <v>الخشب</v>
          </cell>
          <cell r="D2670" t="str">
            <v>المركز المالي</v>
          </cell>
          <cell r="E2670" t="str">
            <v>إلتزامات متداولة</v>
          </cell>
          <cell r="F2670" t="str">
            <v>الذمم الدائنة التجارية</v>
          </cell>
          <cell r="G2670" t="str">
            <v>الموردين</v>
          </cell>
          <cell r="H2670">
            <v>0</v>
          </cell>
          <cell r="I2670" t="str">
            <v>إلتزامات متداولة</v>
          </cell>
          <cell r="J2670" t="str">
            <v>مورد/ مؤسسة صفا العاصمة للمقاولات</v>
          </cell>
          <cell r="K2670">
            <v>0</v>
          </cell>
          <cell r="L2670">
            <v>0</v>
          </cell>
          <cell r="M2670">
            <v>12075</v>
          </cell>
          <cell r="N2670">
            <v>12075</v>
          </cell>
          <cell r="O2670">
            <v>0</v>
          </cell>
          <cell r="P2670">
            <v>0</v>
          </cell>
          <cell r="Q2670">
            <v>0</v>
          </cell>
        </row>
        <row r="2671">
          <cell r="B2671">
            <v>82010100025</v>
          </cell>
          <cell r="C2671" t="str">
            <v>الخشب</v>
          </cell>
          <cell r="D2671" t="str">
            <v>المركز المالي</v>
          </cell>
          <cell r="E2671" t="str">
            <v>إلتزامات متداولة</v>
          </cell>
          <cell r="F2671" t="str">
            <v>الذمم الدائنة التجارية</v>
          </cell>
          <cell r="G2671" t="str">
            <v>الموردين</v>
          </cell>
          <cell r="H2671" t="str">
            <v>الموردين</v>
          </cell>
          <cell r="I2671" t="str">
            <v>إلتزامات متداولة</v>
          </cell>
          <cell r="J2671" t="str">
            <v>مورد/ شركة مجموعة ماس الاهلية</v>
          </cell>
          <cell r="K2671">
            <v>0</v>
          </cell>
          <cell r="L2671">
            <v>0</v>
          </cell>
          <cell r="M2671">
            <v>32431</v>
          </cell>
          <cell r="N2671">
            <v>80333.249970000004</v>
          </cell>
          <cell r="O2671">
            <v>0</v>
          </cell>
          <cell r="P2671">
            <v>47902.249970000004</v>
          </cell>
          <cell r="Q2671">
            <v>-47902.249970000004</v>
          </cell>
        </row>
        <row r="2672">
          <cell r="B2672">
            <v>82010100026</v>
          </cell>
          <cell r="C2672" t="str">
            <v>الخشب</v>
          </cell>
          <cell r="D2672" t="str">
            <v>المركز المالي</v>
          </cell>
          <cell r="E2672" t="str">
            <v>إلتزامات متداولة</v>
          </cell>
          <cell r="F2672" t="str">
            <v>الذمم الدائنة التجارية</v>
          </cell>
          <cell r="G2672" t="str">
            <v>الموردين</v>
          </cell>
          <cell r="H2672">
            <v>0</v>
          </cell>
          <cell r="I2672" t="str">
            <v>إلتزامات متداولة</v>
          </cell>
          <cell r="J2672" t="str">
            <v>مورد/ مؤسسة الغابة للاخشاب التجارية</v>
          </cell>
          <cell r="K2672">
            <v>0</v>
          </cell>
          <cell r="L2672">
            <v>0</v>
          </cell>
          <cell r="M2672">
            <v>1572385</v>
          </cell>
          <cell r="N2672">
            <v>1572385</v>
          </cell>
          <cell r="O2672">
            <v>0</v>
          </cell>
          <cell r="P2672">
            <v>0</v>
          </cell>
          <cell r="Q2672">
            <v>0</v>
          </cell>
        </row>
        <row r="2673">
          <cell r="B2673">
            <v>82010100027</v>
          </cell>
          <cell r="C2673" t="str">
            <v>الخشب</v>
          </cell>
          <cell r="D2673" t="str">
            <v>المركز المالي</v>
          </cell>
          <cell r="E2673" t="str">
            <v>إلتزامات متداولة</v>
          </cell>
          <cell r="F2673" t="str">
            <v>الذمم الدائنة التجارية</v>
          </cell>
          <cell r="G2673" t="str">
            <v>الموردين</v>
          </cell>
          <cell r="H2673">
            <v>0</v>
          </cell>
          <cell r="I2673" t="str">
            <v>إلتزامات متداولة</v>
          </cell>
          <cell r="J2673" t="str">
            <v>مورد/ شركة مصدر لمواد النجارة التجارية</v>
          </cell>
          <cell r="K2673">
            <v>0</v>
          </cell>
          <cell r="L2673">
            <v>0</v>
          </cell>
          <cell r="M2673">
            <v>62265.599999999999</v>
          </cell>
          <cell r="N2673">
            <v>62265.599979999999</v>
          </cell>
          <cell r="O2673">
            <v>1.9999999494757503E-5</v>
          </cell>
          <cell r="P2673">
            <v>0</v>
          </cell>
          <cell r="Q2673">
            <v>1.9999999494757503E-5</v>
          </cell>
        </row>
        <row r="2674">
          <cell r="B2674">
            <v>82010100028</v>
          </cell>
          <cell r="C2674" t="str">
            <v>الخشب</v>
          </cell>
          <cell r="D2674" t="str">
            <v>المركز المالي</v>
          </cell>
          <cell r="E2674" t="str">
            <v>إلتزامات متداولة</v>
          </cell>
          <cell r="F2674" t="str">
            <v>الذمم الدائنة التجارية</v>
          </cell>
          <cell r="G2674" t="str">
            <v>الموردين</v>
          </cell>
          <cell r="H2674">
            <v>0</v>
          </cell>
          <cell r="I2674" t="str">
            <v>إلتزامات متداولة</v>
          </cell>
          <cell r="J2674" t="str">
            <v>مورد/ شركة الاندلس القابضة.</v>
          </cell>
          <cell r="K2674">
            <v>0</v>
          </cell>
          <cell r="L2674">
            <v>0</v>
          </cell>
          <cell r="M2674">
            <v>12282</v>
          </cell>
          <cell r="N2674">
            <v>12282</v>
          </cell>
          <cell r="O2674">
            <v>0</v>
          </cell>
          <cell r="P2674">
            <v>0</v>
          </cell>
          <cell r="Q2674">
            <v>0</v>
          </cell>
        </row>
        <row r="2675">
          <cell r="B2675">
            <v>82010100029</v>
          </cell>
          <cell r="C2675" t="str">
            <v>الخشب</v>
          </cell>
          <cell r="D2675" t="str">
            <v>المركز المالي</v>
          </cell>
          <cell r="E2675" t="str">
            <v>إلتزامات متداولة</v>
          </cell>
          <cell r="F2675" t="str">
            <v>الذمم الدائنة التجارية</v>
          </cell>
          <cell r="G2675" t="str">
            <v>الموردين</v>
          </cell>
          <cell r="H2675" t="str">
            <v>الموردين</v>
          </cell>
          <cell r="I2675" t="str">
            <v>إلتزامات متداولة</v>
          </cell>
          <cell r="J2675" t="str">
            <v>مورد/ شركة ريتفر للدهانات</v>
          </cell>
          <cell r="K2675">
            <v>0</v>
          </cell>
          <cell r="L2675">
            <v>0</v>
          </cell>
          <cell r="M2675">
            <v>114689.5</v>
          </cell>
          <cell r="N2675">
            <v>224485.75</v>
          </cell>
          <cell r="O2675">
            <v>0</v>
          </cell>
          <cell r="P2675">
            <v>109796.25</v>
          </cell>
          <cell r="Q2675">
            <v>-109796.25</v>
          </cell>
        </row>
        <row r="2676">
          <cell r="B2676">
            <v>82010100030</v>
          </cell>
          <cell r="C2676" t="str">
            <v>الخشب</v>
          </cell>
          <cell r="D2676" t="str">
            <v>المركز المالي</v>
          </cell>
          <cell r="E2676" t="str">
            <v>إلتزامات متداولة</v>
          </cell>
          <cell r="F2676" t="str">
            <v>الذمم الدائنة التجارية</v>
          </cell>
          <cell r="G2676" t="str">
            <v>الموردين</v>
          </cell>
          <cell r="H2676">
            <v>0</v>
          </cell>
          <cell r="I2676" t="str">
            <v>إلتزامات متداولة</v>
          </cell>
          <cell r="J2676" t="str">
            <v>مورد/ شركة طريق الكون المحدودة.</v>
          </cell>
          <cell r="K2676">
            <v>0</v>
          </cell>
          <cell r="L2676">
            <v>0</v>
          </cell>
          <cell r="M2676">
            <v>46500</v>
          </cell>
          <cell r="N2676">
            <v>46500</v>
          </cell>
          <cell r="O2676">
            <v>0</v>
          </cell>
          <cell r="P2676">
            <v>0</v>
          </cell>
          <cell r="Q2676">
            <v>0</v>
          </cell>
        </row>
        <row r="2677">
          <cell r="B2677">
            <v>82010100031</v>
          </cell>
          <cell r="C2677" t="str">
            <v>الخشب</v>
          </cell>
          <cell r="D2677" t="str">
            <v>المركز المالي</v>
          </cell>
          <cell r="E2677" t="str">
            <v>إلتزامات متداولة</v>
          </cell>
          <cell r="F2677" t="str">
            <v>الذمم الدائنة التجارية</v>
          </cell>
          <cell r="G2677" t="str">
            <v>الموردين</v>
          </cell>
          <cell r="H2677">
            <v>0</v>
          </cell>
          <cell r="I2677" t="str">
            <v>إلتزامات متداولة</v>
          </cell>
          <cell r="J2677" t="str">
            <v>مورد/ مصنع التحف الفريدة للنجارة</v>
          </cell>
          <cell r="K2677">
            <v>0</v>
          </cell>
          <cell r="L2677">
            <v>0</v>
          </cell>
          <cell r="M2677">
            <v>15302</v>
          </cell>
          <cell r="N2677">
            <v>15302</v>
          </cell>
          <cell r="O2677">
            <v>0</v>
          </cell>
          <cell r="P2677">
            <v>0</v>
          </cell>
          <cell r="Q2677">
            <v>0</v>
          </cell>
        </row>
        <row r="2678">
          <cell r="B2678">
            <v>82010100032</v>
          </cell>
          <cell r="C2678" t="str">
            <v>الخشب</v>
          </cell>
          <cell r="D2678" t="str">
            <v>المركز المالي</v>
          </cell>
          <cell r="E2678" t="str">
            <v>إلتزامات متداولة</v>
          </cell>
          <cell r="F2678" t="str">
            <v>الذمم الدائنة التجارية</v>
          </cell>
          <cell r="G2678" t="str">
            <v>الموردين</v>
          </cell>
          <cell r="H2678">
            <v>0</v>
          </cell>
          <cell r="I2678" t="str">
            <v>إلتزامات متداولة</v>
          </cell>
          <cell r="J2678" t="str">
            <v>مورد/ شركة تقنية الالات والمعدات الحديثة للصيانة</v>
          </cell>
          <cell r="K2678">
            <v>0</v>
          </cell>
          <cell r="L2678">
            <v>0</v>
          </cell>
          <cell r="M2678">
            <v>38275</v>
          </cell>
          <cell r="N2678">
            <v>38275</v>
          </cell>
          <cell r="O2678">
            <v>0</v>
          </cell>
          <cell r="P2678">
            <v>0</v>
          </cell>
          <cell r="Q2678">
            <v>0</v>
          </cell>
        </row>
        <row r="2679">
          <cell r="B2679">
            <v>82010100033</v>
          </cell>
          <cell r="C2679" t="str">
            <v>الخشب</v>
          </cell>
          <cell r="D2679" t="str">
            <v>المركز المالي</v>
          </cell>
          <cell r="E2679" t="str">
            <v>إلتزامات متداولة</v>
          </cell>
          <cell r="F2679" t="str">
            <v>الذمم الدائنة التجارية</v>
          </cell>
          <cell r="G2679" t="str">
            <v>الموردين</v>
          </cell>
          <cell r="H2679" t="str">
            <v>الموردين</v>
          </cell>
          <cell r="I2679" t="str">
            <v>إلتزامات متداولة</v>
          </cell>
          <cell r="J2679" t="str">
            <v>مورد/ مؤسسة سعاد حسين عبدالله الحارثي للتجارة</v>
          </cell>
          <cell r="K2679">
            <v>0</v>
          </cell>
          <cell r="L2679">
            <v>0</v>
          </cell>
          <cell r="M2679">
            <v>72467.8</v>
          </cell>
          <cell r="N2679">
            <v>153414.11000000002</v>
          </cell>
          <cell r="O2679">
            <v>0</v>
          </cell>
          <cell r="P2679">
            <v>80946.310000000012</v>
          </cell>
          <cell r="Q2679">
            <v>-80946.310000000012</v>
          </cell>
        </row>
        <row r="2680">
          <cell r="B2680">
            <v>82010100034</v>
          </cell>
          <cell r="C2680" t="str">
            <v>الخشب</v>
          </cell>
          <cell r="D2680" t="str">
            <v>المركز المالي</v>
          </cell>
          <cell r="E2680" t="str">
            <v>إلتزامات متداولة</v>
          </cell>
          <cell r="F2680" t="str">
            <v>الذمم الدائنة التجارية</v>
          </cell>
          <cell r="G2680" t="str">
            <v>الموردين</v>
          </cell>
          <cell r="H2680">
            <v>0</v>
          </cell>
          <cell r="I2680" t="str">
            <v>إلتزامات متداولة</v>
          </cell>
          <cell r="J2680" t="str">
            <v>مورد/ شركة الرياض للصناعات المعدنية.</v>
          </cell>
          <cell r="K2680">
            <v>0</v>
          </cell>
          <cell r="L2680">
            <v>0</v>
          </cell>
          <cell r="M2680">
            <v>22527</v>
          </cell>
          <cell r="N2680">
            <v>22527</v>
          </cell>
          <cell r="O2680">
            <v>0</v>
          </cell>
          <cell r="P2680">
            <v>0</v>
          </cell>
          <cell r="Q2680">
            <v>0</v>
          </cell>
        </row>
        <row r="2681">
          <cell r="B2681">
            <v>82010100035</v>
          </cell>
          <cell r="C2681" t="str">
            <v>الخشب</v>
          </cell>
          <cell r="D2681" t="str">
            <v>المركز المالي</v>
          </cell>
          <cell r="E2681" t="str">
            <v>إلتزامات متداولة</v>
          </cell>
          <cell r="F2681" t="str">
            <v>الذمم الدائنة التجارية</v>
          </cell>
          <cell r="G2681" t="str">
            <v>الموردين</v>
          </cell>
          <cell r="H2681">
            <v>0</v>
          </cell>
          <cell r="I2681" t="str">
            <v>إلتزامات متداولة</v>
          </cell>
          <cell r="J2681" t="str">
            <v>مورد/ شركة الازمنة المتقدمة للمقاولات العامة</v>
          </cell>
          <cell r="K2681">
            <v>0</v>
          </cell>
          <cell r="L2681">
            <v>0</v>
          </cell>
          <cell r="M2681">
            <v>2300</v>
          </cell>
          <cell r="N2681">
            <v>2300</v>
          </cell>
          <cell r="O2681">
            <v>0</v>
          </cell>
          <cell r="P2681">
            <v>0</v>
          </cell>
          <cell r="Q2681">
            <v>0</v>
          </cell>
        </row>
        <row r="2682">
          <cell r="B2682">
            <v>82010100036</v>
          </cell>
          <cell r="C2682" t="str">
            <v>الخشب</v>
          </cell>
          <cell r="D2682" t="str">
            <v>المركز المالي</v>
          </cell>
          <cell r="E2682" t="str">
            <v>إلتزامات متداولة</v>
          </cell>
          <cell r="F2682" t="str">
            <v>الذمم الدائنة التجارية</v>
          </cell>
          <cell r="G2682" t="str">
            <v>الموردين</v>
          </cell>
          <cell r="H2682">
            <v>0</v>
          </cell>
          <cell r="I2682" t="str">
            <v>إلتزامات متداولة</v>
          </cell>
          <cell r="J2682" t="str">
            <v>مورد/ مؤسسة جاسم محمد جاسم ال عيد التجارية</v>
          </cell>
          <cell r="K2682">
            <v>0</v>
          </cell>
          <cell r="L2682">
            <v>0</v>
          </cell>
          <cell r="M2682">
            <v>528804.5</v>
          </cell>
          <cell r="N2682">
            <v>528804.5</v>
          </cell>
          <cell r="O2682">
            <v>0</v>
          </cell>
          <cell r="P2682">
            <v>0</v>
          </cell>
          <cell r="Q2682">
            <v>0</v>
          </cell>
        </row>
        <row r="2683">
          <cell r="B2683">
            <v>82010100037</v>
          </cell>
          <cell r="C2683" t="str">
            <v>الخشب</v>
          </cell>
          <cell r="D2683" t="str">
            <v>المركز المالي</v>
          </cell>
          <cell r="E2683" t="str">
            <v>إلتزامات متداولة</v>
          </cell>
          <cell r="F2683" t="str">
            <v>الذمم الدائنة التجارية</v>
          </cell>
          <cell r="G2683" t="str">
            <v>الموردين</v>
          </cell>
          <cell r="H2683">
            <v>0</v>
          </cell>
          <cell r="I2683" t="str">
            <v>إلتزامات متداولة</v>
          </cell>
          <cell r="J2683" t="str">
            <v>مورد/ شركة جرون العقارية</v>
          </cell>
          <cell r="K2683">
            <v>0</v>
          </cell>
          <cell r="L2683">
            <v>0</v>
          </cell>
          <cell r="M2683">
            <v>1725</v>
          </cell>
          <cell r="N2683">
            <v>1725</v>
          </cell>
          <cell r="O2683">
            <v>0</v>
          </cell>
          <cell r="P2683">
            <v>0</v>
          </cell>
          <cell r="Q2683">
            <v>0</v>
          </cell>
        </row>
        <row r="2684">
          <cell r="B2684">
            <v>82010200001</v>
          </cell>
          <cell r="C2684" t="str">
            <v>الخشب</v>
          </cell>
          <cell r="D2684" t="str">
            <v>المركز المالي</v>
          </cell>
          <cell r="E2684" t="str">
            <v>إلتزامات متداولة</v>
          </cell>
          <cell r="F2684" t="str">
            <v>مصاريف مستحقة وأرصدة دائنة أخرى</v>
          </cell>
          <cell r="G2684" t="str">
            <v>مقاولي الباطن</v>
          </cell>
          <cell r="H2684">
            <v>0</v>
          </cell>
          <cell r="I2684" t="str">
            <v>إلتزامات متداولة</v>
          </cell>
          <cell r="J2684" t="str">
            <v>مقاول / مؤسسة كيان الفن للمقاولات - احمد عطيه</v>
          </cell>
          <cell r="K2684">
            <v>0</v>
          </cell>
          <cell r="L2684">
            <v>0</v>
          </cell>
          <cell r="M2684">
            <v>17247</v>
          </cell>
          <cell r="N2684">
            <v>17247</v>
          </cell>
          <cell r="O2684">
            <v>0</v>
          </cell>
          <cell r="P2684">
            <v>0</v>
          </cell>
          <cell r="Q2684">
            <v>0</v>
          </cell>
        </row>
        <row r="2685">
          <cell r="B2685">
            <v>82010200002</v>
          </cell>
          <cell r="C2685" t="str">
            <v>الخشب</v>
          </cell>
          <cell r="D2685" t="str">
            <v>المركز المالي</v>
          </cell>
          <cell r="E2685" t="str">
            <v>إلتزامات متداولة</v>
          </cell>
          <cell r="F2685" t="str">
            <v>مصاريف مستحقة وأرصدة دائنة أخرى</v>
          </cell>
          <cell r="G2685" t="str">
            <v>مقاولي الباطن</v>
          </cell>
          <cell r="H2685">
            <v>0</v>
          </cell>
          <cell r="I2685" t="str">
            <v>إلتزامات متداولة</v>
          </cell>
          <cell r="J2685" t="str">
            <v>مقاول/ محمد احمد محمد السيد ( تركيبات )</v>
          </cell>
          <cell r="K2685">
            <v>0</v>
          </cell>
          <cell r="L2685">
            <v>0</v>
          </cell>
          <cell r="M2685">
            <v>14200</v>
          </cell>
          <cell r="N2685">
            <v>14200</v>
          </cell>
          <cell r="O2685">
            <v>0</v>
          </cell>
          <cell r="P2685">
            <v>0</v>
          </cell>
          <cell r="Q2685">
            <v>0</v>
          </cell>
        </row>
        <row r="2686">
          <cell r="B2686">
            <v>82010200003</v>
          </cell>
          <cell r="C2686" t="str">
            <v>الخشب</v>
          </cell>
          <cell r="D2686" t="str">
            <v>المركز المالي</v>
          </cell>
          <cell r="E2686" t="str">
            <v>أصول متداولة</v>
          </cell>
          <cell r="F2686" t="str">
            <v>مصاريف مقدمة وأرصدة مدينة أخرى (بالصافي)</v>
          </cell>
          <cell r="G2686" t="str">
            <v>موردون - دفعات مقدمة</v>
          </cell>
          <cell r="H2686" t="str">
            <v>مقاول حازم محمد</v>
          </cell>
          <cell r="I2686" t="str">
            <v>أصول متداولة</v>
          </cell>
          <cell r="J2686" t="str">
            <v>مقاول/ حازم محمد عبدالعزيز محمد</v>
          </cell>
          <cell r="K2686">
            <v>0</v>
          </cell>
          <cell r="L2686">
            <v>0</v>
          </cell>
          <cell r="M2686">
            <v>81783</v>
          </cell>
          <cell r="N2686">
            <v>80883</v>
          </cell>
          <cell r="O2686">
            <v>900</v>
          </cell>
          <cell r="P2686">
            <v>0</v>
          </cell>
          <cell r="Q2686">
            <v>900</v>
          </cell>
        </row>
        <row r="2687">
          <cell r="B2687">
            <v>82010200004</v>
          </cell>
          <cell r="C2687" t="str">
            <v>الخشب</v>
          </cell>
          <cell r="D2687" t="str">
            <v>المركز المالي</v>
          </cell>
          <cell r="E2687" t="str">
            <v>إلتزامات متداولة</v>
          </cell>
          <cell r="F2687" t="str">
            <v>مصاريف مستحقة وأرصدة دائنة أخرى</v>
          </cell>
          <cell r="G2687" t="str">
            <v>مقاولي الباطن</v>
          </cell>
          <cell r="H2687" t="str">
            <v>مقاولي الباطن</v>
          </cell>
          <cell r="I2687" t="str">
            <v>إلتزامات متداولة</v>
          </cell>
          <cell r="J2687" t="str">
            <v>مقاول/ مدحت سعد علي البريشي</v>
          </cell>
          <cell r="K2687">
            <v>0</v>
          </cell>
          <cell r="L2687">
            <v>0</v>
          </cell>
          <cell r="M2687">
            <v>29430</v>
          </cell>
          <cell r="N2687">
            <v>31740</v>
          </cell>
          <cell r="O2687">
            <v>0</v>
          </cell>
          <cell r="P2687">
            <v>2310</v>
          </cell>
          <cell r="Q2687">
            <v>-2310</v>
          </cell>
        </row>
        <row r="2688">
          <cell r="B2688">
            <v>82010200005</v>
          </cell>
          <cell r="C2688" t="str">
            <v>الخشب</v>
          </cell>
          <cell r="D2688" t="str">
            <v>المركز المالي</v>
          </cell>
          <cell r="E2688" t="str">
            <v>إلتزامات متداولة</v>
          </cell>
          <cell r="F2688" t="str">
            <v>مصاريف مستحقة وأرصدة دائنة أخرى</v>
          </cell>
          <cell r="G2688" t="str">
            <v>مقاولي الباطن</v>
          </cell>
          <cell r="H2688">
            <v>0</v>
          </cell>
          <cell r="I2688" t="str">
            <v>إلتزامات متداولة</v>
          </cell>
          <cell r="J2688" t="str">
            <v>مقاول/ ربيع فتحي حامد الدسوقي</v>
          </cell>
          <cell r="K2688">
            <v>0</v>
          </cell>
          <cell r="L2688">
            <v>0</v>
          </cell>
          <cell r="M2688">
            <v>15000</v>
          </cell>
          <cell r="N2688">
            <v>15000</v>
          </cell>
          <cell r="O2688">
            <v>0</v>
          </cell>
          <cell r="P2688">
            <v>0</v>
          </cell>
          <cell r="Q2688">
            <v>0</v>
          </cell>
        </row>
        <row r="2689">
          <cell r="B2689">
            <v>82010200006</v>
          </cell>
          <cell r="C2689" t="str">
            <v>الخشب</v>
          </cell>
          <cell r="D2689" t="str">
            <v>المركز المالي</v>
          </cell>
          <cell r="E2689" t="str">
            <v>أصول متداولة</v>
          </cell>
          <cell r="F2689" t="str">
            <v>مصاريف مقدمة وأرصدة مدينة أخرى (بالصافي)</v>
          </cell>
          <cell r="G2689" t="str">
            <v>موردون - دفعات مقدمة</v>
          </cell>
          <cell r="H2689" t="str">
            <v>مقاول مدني اقبال</v>
          </cell>
          <cell r="I2689" t="str">
            <v>أصول متداولة</v>
          </cell>
          <cell r="J2689" t="str">
            <v>مقاول/ مدني اقبال عبد الرشيد</v>
          </cell>
          <cell r="K2689">
            <v>0</v>
          </cell>
          <cell r="L2689">
            <v>0</v>
          </cell>
          <cell r="M2689">
            <v>5500</v>
          </cell>
          <cell r="N2689">
            <v>5500</v>
          </cell>
          <cell r="O2689">
            <v>0</v>
          </cell>
          <cell r="P2689">
            <v>0</v>
          </cell>
          <cell r="Q2689">
            <v>0</v>
          </cell>
        </row>
        <row r="2690">
          <cell r="B2690">
            <v>82010300001</v>
          </cell>
          <cell r="C2690" t="str">
            <v>الخشب</v>
          </cell>
          <cell r="D2690" t="str">
            <v>المركز المالي</v>
          </cell>
          <cell r="E2690" t="str">
            <v>إلتزامات متداولة</v>
          </cell>
          <cell r="F2690" t="str">
            <v>مصاريف مستحقة وأرصدة دائنة أخرى</v>
          </cell>
          <cell r="G2690" t="str">
            <v>عملاء دفعات مقدمة</v>
          </cell>
          <cell r="H2690">
            <v>0</v>
          </cell>
          <cell r="I2690" t="str">
            <v>إلتزامات متداولة</v>
          </cell>
          <cell r="J2690" t="str">
            <v>دفعة مقدمة من العميل/ ابناء محمد السعد العجلان _عمارة صلبوخ</v>
          </cell>
          <cell r="K2690">
            <v>0</v>
          </cell>
          <cell r="L2690">
            <v>0</v>
          </cell>
          <cell r="M2690">
            <v>11250</v>
          </cell>
          <cell r="N2690">
            <v>11250</v>
          </cell>
          <cell r="O2690">
            <v>0</v>
          </cell>
          <cell r="P2690">
            <v>0</v>
          </cell>
          <cell r="Q2690">
            <v>0</v>
          </cell>
        </row>
        <row r="2691">
          <cell r="B2691">
            <v>82010300002</v>
          </cell>
          <cell r="C2691" t="str">
            <v>الخشب</v>
          </cell>
          <cell r="D2691" t="str">
            <v>المركز المالي</v>
          </cell>
          <cell r="E2691" t="str">
            <v>إلتزامات متداولة</v>
          </cell>
          <cell r="F2691" t="str">
            <v>مصاريف مستحقة وأرصدة دائنة أخرى</v>
          </cell>
          <cell r="G2691" t="str">
            <v>عملاء دفعات مقدمة</v>
          </cell>
          <cell r="H2691">
            <v>0</v>
          </cell>
          <cell r="I2691" t="str">
            <v>إلتزامات متداولة</v>
          </cell>
          <cell r="J2691" t="str">
            <v>دفعة مقدمة من العميل/ شركة مهمات الشرق الاوسط_مشروع المطارات</v>
          </cell>
          <cell r="K2691">
            <v>0</v>
          </cell>
          <cell r="L2691">
            <v>241082.9</v>
          </cell>
          <cell r="M2691">
            <v>283925</v>
          </cell>
          <cell r="N2691">
            <v>42842.1</v>
          </cell>
          <cell r="O2691">
            <v>0</v>
          </cell>
          <cell r="P2691">
            <v>0</v>
          </cell>
          <cell r="Q2691">
            <v>0</v>
          </cell>
        </row>
        <row r="2692">
          <cell r="B2692">
            <v>82010300003</v>
          </cell>
          <cell r="C2692" t="str">
            <v>الخشب</v>
          </cell>
          <cell r="D2692" t="str">
            <v>المركز المالي</v>
          </cell>
          <cell r="E2692" t="str">
            <v>إلتزامات متداولة</v>
          </cell>
          <cell r="F2692" t="str">
            <v>مصاريف مستحقة وأرصدة دائنة أخرى</v>
          </cell>
          <cell r="G2692" t="str">
            <v>عملاء دفعات مقدمة</v>
          </cell>
          <cell r="H2692" t="str">
            <v>عملاء دفعات مقدمة</v>
          </cell>
          <cell r="I2692" t="str">
            <v>إلتزامات متداولة</v>
          </cell>
          <cell r="J2692" t="str">
            <v>دفعة مقدمة من العميل/ شركة يوني ديكور _مركز الملك عبدالله المالي</v>
          </cell>
          <cell r="K2692">
            <v>0</v>
          </cell>
          <cell r="L2692">
            <v>48921.67</v>
          </cell>
          <cell r="M2692">
            <v>0</v>
          </cell>
          <cell r="N2692">
            <v>0</v>
          </cell>
          <cell r="O2692">
            <v>0</v>
          </cell>
          <cell r="P2692">
            <v>48921.67</v>
          </cell>
          <cell r="Q2692">
            <v>-48921.67</v>
          </cell>
        </row>
        <row r="2693">
          <cell r="B2693">
            <v>82010300004</v>
          </cell>
          <cell r="C2693" t="str">
            <v>الخشب</v>
          </cell>
          <cell r="D2693" t="str">
            <v>المركز المالي</v>
          </cell>
          <cell r="E2693" t="str">
            <v>إلتزامات متداولة</v>
          </cell>
          <cell r="F2693" t="str">
            <v>مصاريف مستحقة وأرصدة دائنة أخرى</v>
          </cell>
          <cell r="G2693" t="str">
            <v>عملاء دفعات مقدمة</v>
          </cell>
          <cell r="H2693">
            <v>0</v>
          </cell>
          <cell r="I2693" t="str">
            <v>إلتزامات متداولة</v>
          </cell>
          <cell r="J2693" t="str">
            <v>دفعة مقدمة من العميل/ شركة بلت للمقاولات _فلل الدوادمي</v>
          </cell>
          <cell r="K2693">
            <v>0</v>
          </cell>
          <cell r="L2693">
            <v>312120</v>
          </cell>
          <cell r="M2693">
            <v>372172.5</v>
          </cell>
          <cell r="N2693">
            <v>60052.5</v>
          </cell>
          <cell r="O2693">
            <v>0</v>
          </cell>
          <cell r="P2693">
            <v>0</v>
          </cell>
          <cell r="Q2693">
            <v>0</v>
          </cell>
        </row>
        <row r="2694">
          <cell r="B2694">
            <v>82010300005</v>
          </cell>
          <cell r="C2694" t="str">
            <v>الخشب</v>
          </cell>
          <cell r="D2694" t="str">
            <v>المركز المالي</v>
          </cell>
          <cell r="E2694" t="str">
            <v>إلتزامات متداولة</v>
          </cell>
          <cell r="F2694" t="str">
            <v>مصاريف مستحقة وأرصدة دائنة أخرى</v>
          </cell>
          <cell r="G2694" t="str">
            <v>عملاء دفعات مقدمة</v>
          </cell>
          <cell r="H2694">
            <v>0</v>
          </cell>
          <cell r="I2694" t="str">
            <v>إلتزامات متداولة</v>
          </cell>
          <cell r="J2694" t="str">
            <v>دفعة مقدمة من العميل/ شركة بلت للمقاولات _فلل المجمعة</v>
          </cell>
          <cell r="K2694">
            <v>0</v>
          </cell>
          <cell r="L2694">
            <v>220320</v>
          </cell>
          <cell r="M2694">
            <v>235620</v>
          </cell>
          <cell r="N2694">
            <v>15300</v>
          </cell>
          <cell r="O2694">
            <v>0</v>
          </cell>
          <cell r="P2694">
            <v>0</v>
          </cell>
          <cell r="Q2694">
            <v>0</v>
          </cell>
        </row>
        <row r="2695">
          <cell r="B2695">
            <v>82010300006</v>
          </cell>
          <cell r="C2695" t="str">
            <v>الخشب</v>
          </cell>
          <cell r="D2695" t="str">
            <v>المركز المالي</v>
          </cell>
          <cell r="E2695" t="str">
            <v>إلتزامات متداولة</v>
          </cell>
          <cell r="F2695" t="str">
            <v>مصاريف مستحقة وأرصدة دائنة أخرى</v>
          </cell>
          <cell r="G2695" t="str">
            <v>عملاء دفعات مقدمة</v>
          </cell>
          <cell r="H2695">
            <v>0</v>
          </cell>
          <cell r="I2695" t="str">
            <v>إلتزامات متداولة</v>
          </cell>
          <cell r="J2695" t="str">
            <v>دفعة مقدمة من العميل/ مؤسسة مكنون الجزيرة للمقاولات_شركة الكهرباء</v>
          </cell>
          <cell r="K2695">
            <v>0</v>
          </cell>
          <cell r="L2695">
            <v>73478.27</v>
          </cell>
          <cell r="M2695">
            <v>73478.27</v>
          </cell>
          <cell r="N2695">
            <v>0</v>
          </cell>
          <cell r="O2695">
            <v>0</v>
          </cell>
          <cell r="P2695">
            <v>0</v>
          </cell>
          <cell r="Q2695">
            <v>0</v>
          </cell>
        </row>
        <row r="2696">
          <cell r="B2696">
            <v>82010300007</v>
          </cell>
          <cell r="C2696" t="str">
            <v>الخشب</v>
          </cell>
          <cell r="D2696" t="str">
            <v>المركز المالي</v>
          </cell>
          <cell r="E2696" t="str">
            <v>إلتزامات متداولة</v>
          </cell>
          <cell r="F2696" t="str">
            <v>مصاريف مستحقة وأرصدة دائنة أخرى</v>
          </cell>
          <cell r="G2696" t="str">
            <v>عملاء دفعات مقدمة</v>
          </cell>
          <cell r="H2696">
            <v>0</v>
          </cell>
          <cell r="I2696" t="str">
            <v>إلتزامات متداولة</v>
          </cell>
          <cell r="J2696" t="str">
            <v>دفعة مقدمة من العميل/ شركة المواطن الدولية_فلل الاندلس</v>
          </cell>
          <cell r="K2696">
            <v>0</v>
          </cell>
          <cell r="L2696">
            <v>81840</v>
          </cell>
          <cell r="M2696">
            <v>409200</v>
          </cell>
          <cell r="N2696">
            <v>327360</v>
          </cell>
          <cell r="O2696">
            <v>0</v>
          </cell>
          <cell r="P2696">
            <v>0</v>
          </cell>
          <cell r="Q2696">
            <v>0</v>
          </cell>
        </row>
        <row r="2697">
          <cell r="B2697">
            <v>82010300008</v>
          </cell>
          <cell r="C2697" t="str">
            <v>الخشب</v>
          </cell>
          <cell r="D2697" t="str">
            <v>المركز المالي</v>
          </cell>
          <cell r="E2697" t="str">
            <v>إلتزامات متداولة</v>
          </cell>
          <cell r="F2697" t="str">
            <v>مصاريف مستحقة وأرصدة دائنة أخرى</v>
          </cell>
          <cell r="G2697" t="str">
            <v>عملاء دفعات مقدمة</v>
          </cell>
          <cell r="H2697">
            <v>0</v>
          </cell>
          <cell r="I2697" t="str">
            <v>إلتزامات متداولة</v>
          </cell>
          <cell r="J2697" t="str">
            <v>دفعة مقدمة من العميل/ وكالة النقاط الاحترافية للدعاية والاعلان</v>
          </cell>
          <cell r="K2697">
            <v>0</v>
          </cell>
          <cell r="L2697">
            <v>33043.480000000003</v>
          </cell>
          <cell r="M2697">
            <v>64347.83</v>
          </cell>
          <cell r="N2697">
            <v>31304.349989999999</v>
          </cell>
          <cell r="O2697">
            <v>1.0000003385357559E-5</v>
          </cell>
          <cell r="P2697">
            <v>0</v>
          </cell>
          <cell r="Q2697">
            <v>1.0000003385357559E-5</v>
          </cell>
        </row>
        <row r="2698">
          <cell r="B2698">
            <v>82010300009</v>
          </cell>
          <cell r="C2698" t="str">
            <v>الخشب</v>
          </cell>
          <cell r="D2698" t="str">
            <v>المركز المالي</v>
          </cell>
          <cell r="E2698" t="str">
            <v>إلتزامات متداولة</v>
          </cell>
          <cell r="F2698" t="str">
            <v>مصاريف مستحقة وأرصدة دائنة أخرى</v>
          </cell>
          <cell r="G2698" t="str">
            <v>عملاء دفعات مقدمة</v>
          </cell>
          <cell r="H2698">
            <v>0</v>
          </cell>
          <cell r="I2698" t="str">
            <v>إلتزامات متداولة</v>
          </cell>
          <cell r="J2698" t="str">
            <v>دفعة مقدمة من العميل/ مؤسسة عايد خويلد مرزوق الرحيمي المطيري_فيلا سكن</v>
          </cell>
          <cell r="K2698">
            <v>0</v>
          </cell>
          <cell r="L2698">
            <v>0</v>
          </cell>
          <cell r="M2698">
            <v>60869.57</v>
          </cell>
          <cell r="N2698">
            <v>60869.57</v>
          </cell>
          <cell r="O2698">
            <v>0</v>
          </cell>
          <cell r="P2698">
            <v>0</v>
          </cell>
          <cell r="Q2698">
            <v>0</v>
          </cell>
        </row>
        <row r="2699">
          <cell r="B2699">
            <v>82010300010</v>
          </cell>
          <cell r="C2699" t="str">
            <v>الخشب</v>
          </cell>
          <cell r="D2699" t="str">
            <v>المركز المالي</v>
          </cell>
          <cell r="E2699" t="str">
            <v>إلتزامات متداولة</v>
          </cell>
          <cell r="F2699" t="str">
            <v>مصاريف مستحقة وأرصدة دائنة أخرى</v>
          </cell>
          <cell r="G2699" t="str">
            <v>عملاء دفعات مقدمة</v>
          </cell>
          <cell r="H2699">
            <v>0</v>
          </cell>
          <cell r="I2699" t="str">
            <v>إلتزامات متداولة</v>
          </cell>
          <cell r="J2699" t="str">
            <v>دفعة مقدمة من العميل/ شركة قادة البناء _معرض الدفاع ابواب الشطر</v>
          </cell>
          <cell r="K2699">
            <v>0</v>
          </cell>
          <cell r="L2699">
            <v>0</v>
          </cell>
          <cell r="M2699">
            <v>407061</v>
          </cell>
          <cell r="N2699">
            <v>407061</v>
          </cell>
          <cell r="O2699">
            <v>0</v>
          </cell>
          <cell r="P2699">
            <v>0</v>
          </cell>
          <cell r="Q2699">
            <v>0</v>
          </cell>
        </row>
        <row r="2700">
          <cell r="B2700">
            <v>82010300011</v>
          </cell>
          <cell r="C2700" t="str">
            <v>الخشب</v>
          </cell>
          <cell r="D2700" t="str">
            <v>المركز المالي</v>
          </cell>
          <cell r="E2700" t="str">
            <v>إلتزامات متداولة</v>
          </cell>
          <cell r="F2700" t="str">
            <v>مصاريف مستحقة وأرصدة دائنة أخرى</v>
          </cell>
          <cell r="G2700" t="str">
            <v>عملاء دفعات مقدمة</v>
          </cell>
          <cell r="H2700">
            <v>0</v>
          </cell>
          <cell r="I2700" t="str">
            <v>إلتزامات متداولة</v>
          </cell>
          <cell r="J2700" t="str">
            <v>دفعة مقدمة من العميل/ عبدالله الموسي _تفاصيل الاستثمار</v>
          </cell>
          <cell r="K2700">
            <v>0</v>
          </cell>
          <cell r="L2700">
            <v>0</v>
          </cell>
          <cell r="M2700">
            <v>5849.56999</v>
          </cell>
          <cell r="N2700">
            <v>5849.56999</v>
          </cell>
          <cell r="O2700">
            <v>0</v>
          </cell>
          <cell r="P2700">
            <v>0</v>
          </cell>
          <cell r="Q2700">
            <v>0</v>
          </cell>
        </row>
        <row r="2701">
          <cell r="B2701">
            <v>82010300012</v>
          </cell>
          <cell r="C2701" t="str">
            <v>الخشب</v>
          </cell>
          <cell r="D2701" t="str">
            <v>المركز المالي</v>
          </cell>
          <cell r="E2701" t="str">
            <v>إلتزامات متداولة</v>
          </cell>
          <cell r="F2701" t="str">
            <v>مصاريف مستحقة وأرصدة دائنة أخرى</v>
          </cell>
          <cell r="G2701" t="str">
            <v>عملاء دفعات مقدمة</v>
          </cell>
          <cell r="H2701" t="str">
            <v>عملاء دفعات مقدمة</v>
          </cell>
          <cell r="I2701" t="str">
            <v>إلتزامات متداولة</v>
          </cell>
          <cell r="J2701" t="str">
            <v>دفعة مقدمة من العميل/ شركة الاعمال التطويرية المحدوده _ Durra Port</v>
          </cell>
          <cell r="K2701">
            <v>0</v>
          </cell>
          <cell r="L2701">
            <v>0</v>
          </cell>
          <cell r="M2701">
            <v>495134.19</v>
          </cell>
          <cell r="N2701">
            <v>966616.52</v>
          </cell>
          <cell r="O2701">
            <v>0</v>
          </cell>
          <cell r="P2701">
            <v>471482.33</v>
          </cell>
          <cell r="Q2701">
            <v>-471482.33</v>
          </cell>
        </row>
        <row r="2702">
          <cell r="B2702">
            <v>82010300013</v>
          </cell>
          <cell r="C2702" t="str">
            <v>الخشب</v>
          </cell>
          <cell r="D2702" t="str">
            <v>المركز المالي</v>
          </cell>
          <cell r="E2702" t="str">
            <v>إلتزامات متداولة</v>
          </cell>
          <cell r="F2702" t="str">
            <v>مصاريف مستحقة وأرصدة دائنة أخرى</v>
          </cell>
          <cell r="G2702" t="str">
            <v>عملاء دفعات مقدمة</v>
          </cell>
          <cell r="H2702" t="str">
            <v>عملاء دفعات مقدمة</v>
          </cell>
          <cell r="I2702" t="str">
            <v>إلتزامات متداولة</v>
          </cell>
          <cell r="J2702" t="str">
            <v>دفعة مقدمة من العميل/ شركة الرياض للصناعات المعدنية_مستشفي الملك فيصل</v>
          </cell>
          <cell r="K2702">
            <v>0</v>
          </cell>
          <cell r="L2702">
            <v>0</v>
          </cell>
          <cell r="M2702">
            <v>0</v>
          </cell>
          <cell r="N2702">
            <v>45584.35</v>
          </cell>
          <cell r="O2702">
            <v>0</v>
          </cell>
          <cell r="P2702">
            <v>45584.35</v>
          </cell>
          <cell r="Q2702">
            <v>-45584.35</v>
          </cell>
        </row>
        <row r="2703">
          <cell r="B2703">
            <v>82010300014</v>
          </cell>
          <cell r="C2703" t="str">
            <v>الخشب</v>
          </cell>
          <cell r="D2703" t="str">
            <v>المركز المالي</v>
          </cell>
          <cell r="E2703" t="str">
            <v>إلتزامات متداولة</v>
          </cell>
          <cell r="F2703" t="str">
            <v>مصاريف مستحقة وأرصدة دائنة أخرى</v>
          </cell>
          <cell r="G2703" t="str">
            <v>عملاء دفعات مقدمة</v>
          </cell>
          <cell r="H2703" t="str">
            <v>عملاء دفعات مقدمة</v>
          </cell>
          <cell r="I2703" t="str">
            <v>إلتزامات متداولة</v>
          </cell>
          <cell r="J2703" t="str">
            <v>دفعة مقدمة من العميل/ شركة اهالينا المحدودة _ SUPPORTING BUILDING</v>
          </cell>
          <cell r="K2703">
            <v>0</v>
          </cell>
          <cell r="L2703">
            <v>0</v>
          </cell>
          <cell r="M2703">
            <v>0</v>
          </cell>
          <cell r="N2703">
            <v>173913.04</v>
          </cell>
          <cell r="O2703">
            <v>0</v>
          </cell>
          <cell r="P2703">
            <v>173913.04</v>
          </cell>
          <cell r="Q2703">
            <v>-173913.04</v>
          </cell>
        </row>
        <row r="2704">
          <cell r="B2704">
            <v>82020000001</v>
          </cell>
          <cell r="C2704" t="str">
            <v>الخشب</v>
          </cell>
          <cell r="D2704" t="str">
            <v>المركز المالي</v>
          </cell>
          <cell r="E2704" t="str">
            <v>إلتزامات متداولة</v>
          </cell>
          <cell r="F2704" t="str">
            <v>الذمم الدائنة التجارية</v>
          </cell>
          <cell r="G2704" t="str">
            <v>أوراق الدفع</v>
          </cell>
          <cell r="H2704">
            <v>0</v>
          </cell>
          <cell r="I2704" t="str">
            <v>إلتزامات متداولة</v>
          </cell>
          <cell r="J2704" t="str">
            <v>اوراق دفع 01-2022م.</v>
          </cell>
          <cell r="K2704">
            <v>0</v>
          </cell>
          <cell r="L2704">
            <v>3588</v>
          </cell>
          <cell r="M2704">
            <v>3588</v>
          </cell>
          <cell r="N2704">
            <v>0</v>
          </cell>
          <cell r="O2704">
            <v>0</v>
          </cell>
          <cell r="P2704">
            <v>0</v>
          </cell>
          <cell r="Q2704">
            <v>0</v>
          </cell>
        </row>
        <row r="2705">
          <cell r="B2705">
            <v>82020000002</v>
          </cell>
          <cell r="C2705" t="str">
            <v>الخشب</v>
          </cell>
          <cell r="D2705" t="str">
            <v>المركز المالي</v>
          </cell>
          <cell r="E2705" t="str">
            <v>إلتزامات متداولة</v>
          </cell>
          <cell r="F2705" t="str">
            <v>الذمم الدائنة التجارية</v>
          </cell>
          <cell r="G2705" t="str">
            <v>أوراق الدفع</v>
          </cell>
          <cell r="H2705">
            <v>0</v>
          </cell>
          <cell r="I2705" t="str">
            <v>إلتزامات متداولة</v>
          </cell>
          <cell r="J2705" t="str">
            <v>اوراق دفع 02-2022م.</v>
          </cell>
          <cell r="K2705">
            <v>0</v>
          </cell>
          <cell r="L2705">
            <v>0</v>
          </cell>
          <cell r="M2705">
            <v>445786</v>
          </cell>
          <cell r="N2705">
            <v>445786</v>
          </cell>
          <cell r="O2705">
            <v>0</v>
          </cell>
          <cell r="P2705">
            <v>0</v>
          </cell>
          <cell r="Q2705">
            <v>0</v>
          </cell>
        </row>
        <row r="2706">
          <cell r="B2706">
            <v>82020000003</v>
          </cell>
          <cell r="C2706" t="str">
            <v>الخشب</v>
          </cell>
          <cell r="D2706" t="str">
            <v>المركز المالي</v>
          </cell>
          <cell r="E2706" t="str">
            <v>إلتزامات متداولة</v>
          </cell>
          <cell r="F2706" t="str">
            <v>الذمم الدائنة التجارية</v>
          </cell>
          <cell r="G2706" t="str">
            <v>أوراق الدفع</v>
          </cell>
          <cell r="H2706">
            <v>0</v>
          </cell>
          <cell r="I2706" t="str">
            <v>إلتزامات متداولة</v>
          </cell>
          <cell r="J2706" t="str">
            <v>اوراق دفع 03-2022م.</v>
          </cell>
          <cell r="K2706">
            <v>0</v>
          </cell>
          <cell r="L2706">
            <v>0</v>
          </cell>
          <cell r="M2706">
            <v>70000</v>
          </cell>
          <cell r="N2706">
            <v>70000</v>
          </cell>
          <cell r="O2706">
            <v>0</v>
          </cell>
          <cell r="P2706">
            <v>0</v>
          </cell>
          <cell r="Q2706">
            <v>0</v>
          </cell>
        </row>
        <row r="2707">
          <cell r="B2707">
            <v>82020000004</v>
          </cell>
          <cell r="C2707" t="str">
            <v>الخشب</v>
          </cell>
          <cell r="D2707" t="str">
            <v>المركز المالي</v>
          </cell>
          <cell r="E2707" t="str">
            <v>إلتزامات متداولة</v>
          </cell>
          <cell r="F2707" t="str">
            <v>الذمم الدائنة التجارية</v>
          </cell>
          <cell r="G2707" t="str">
            <v>أوراق الدفع</v>
          </cell>
          <cell r="H2707">
            <v>0</v>
          </cell>
          <cell r="I2707" t="str">
            <v>إلتزامات متداولة</v>
          </cell>
          <cell r="J2707" t="str">
            <v>اوراق دفع 04-2022م.</v>
          </cell>
          <cell r="K2707">
            <v>0</v>
          </cell>
          <cell r="L2707">
            <v>0</v>
          </cell>
          <cell r="M2707">
            <v>244540</v>
          </cell>
          <cell r="N2707">
            <v>244540</v>
          </cell>
          <cell r="O2707">
            <v>0</v>
          </cell>
          <cell r="P2707">
            <v>0</v>
          </cell>
          <cell r="Q2707">
            <v>0</v>
          </cell>
        </row>
        <row r="2708">
          <cell r="B2708">
            <v>82020000005</v>
          </cell>
          <cell r="C2708" t="str">
            <v>الخشب</v>
          </cell>
          <cell r="D2708" t="str">
            <v>المركز المالي</v>
          </cell>
          <cell r="E2708" t="str">
            <v>إلتزامات متداولة</v>
          </cell>
          <cell r="F2708" t="str">
            <v>الذمم الدائنة التجارية</v>
          </cell>
          <cell r="G2708" t="str">
            <v>أوراق الدفع</v>
          </cell>
          <cell r="H2708">
            <v>0</v>
          </cell>
          <cell r="I2708" t="str">
            <v>إلتزامات متداولة</v>
          </cell>
          <cell r="J2708" t="str">
            <v>اوراق دفع 05-2022م.</v>
          </cell>
          <cell r="K2708">
            <v>0</v>
          </cell>
          <cell r="L2708">
            <v>0</v>
          </cell>
          <cell r="M2708">
            <v>406065</v>
          </cell>
          <cell r="N2708">
            <v>406065</v>
          </cell>
          <cell r="O2708">
            <v>0</v>
          </cell>
          <cell r="P2708">
            <v>0</v>
          </cell>
          <cell r="Q2708">
            <v>0</v>
          </cell>
        </row>
        <row r="2709">
          <cell r="B2709">
            <v>82020000006</v>
          </cell>
          <cell r="C2709" t="str">
            <v>الخشب</v>
          </cell>
          <cell r="D2709" t="str">
            <v>المركز المالي</v>
          </cell>
          <cell r="E2709" t="str">
            <v>إلتزامات متداولة</v>
          </cell>
          <cell r="F2709" t="str">
            <v>الذمم الدائنة التجارية</v>
          </cell>
          <cell r="G2709" t="str">
            <v>أوراق الدفع</v>
          </cell>
          <cell r="H2709">
            <v>0</v>
          </cell>
          <cell r="I2709" t="str">
            <v>إلتزامات متداولة</v>
          </cell>
          <cell r="J2709" t="str">
            <v>اوراق دفع 06-2022م.</v>
          </cell>
          <cell r="K2709">
            <v>0</v>
          </cell>
          <cell r="L2709">
            <v>0</v>
          </cell>
          <cell r="M2709">
            <v>70000</v>
          </cell>
          <cell r="N2709">
            <v>70000</v>
          </cell>
          <cell r="O2709">
            <v>0</v>
          </cell>
          <cell r="P2709">
            <v>0</v>
          </cell>
          <cell r="Q2709">
            <v>0</v>
          </cell>
        </row>
        <row r="2710">
          <cell r="B2710">
            <v>82020000007</v>
          </cell>
          <cell r="C2710" t="str">
            <v>الخشب</v>
          </cell>
          <cell r="D2710" t="str">
            <v>المركز المالي</v>
          </cell>
          <cell r="E2710" t="str">
            <v>إلتزامات متداولة</v>
          </cell>
          <cell r="F2710" t="str">
            <v>الذمم الدائنة التجارية</v>
          </cell>
          <cell r="G2710" t="str">
            <v>أوراق الدفع</v>
          </cell>
          <cell r="H2710">
            <v>0</v>
          </cell>
          <cell r="I2710" t="str">
            <v>إلتزامات متداولة</v>
          </cell>
          <cell r="J2710" t="str">
            <v>اوراق دفع 07-2022م.</v>
          </cell>
          <cell r="K2710">
            <v>0</v>
          </cell>
          <cell r="L2710">
            <v>0</v>
          </cell>
          <cell r="M2710">
            <v>80000</v>
          </cell>
          <cell r="N2710">
            <v>80000</v>
          </cell>
          <cell r="O2710">
            <v>0</v>
          </cell>
          <cell r="P2710">
            <v>0</v>
          </cell>
          <cell r="Q2710">
            <v>0</v>
          </cell>
        </row>
        <row r="2711">
          <cell r="B2711">
            <v>82020000008</v>
          </cell>
          <cell r="C2711" t="str">
            <v>الخشب</v>
          </cell>
          <cell r="D2711" t="str">
            <v>المركز المالي</v>
          </cell>
          <cell r="E2711" t="str">
            <v>إلتزامات متداولة</v>
          </cell>
          <cell r="F2711" t="str">
            <v>الذمم الدائنة التجارية</v>
          </cell>
          <cell r="G2711" t="str">
            <v>أوراق الدفع</v>
          </cell>
          <cell r="H2711">
            <v>0</v>
          </cell>
          <cell r="I2711" t="str">
            <v>إلتزامات متداولة</v>
          </cell>
          <cell r="J2711" t="str">
            <v>اوراق دفع 08-2022م.</v>
          </cell>
          <cell r="K2711">
            <v>0</v>
          </cell>
          <cell r="L2711">
            <v>0</v>
          </cell>
          <cell r="M2711">
            <v>63525</v>
          </cell>
          <cell r="N2711">
            <v>63525</v>
          </cell>
          <cell r="O2711">
            <v>0</v>
          </cell>
          <cell r="P2711">
            <v>0</v>
          </cell>
          <cell r="Q2711">
            <v>0</v>
          </cell>
        </row>
        <row r="2712">
          <cell r="B2712">
            <v>82020000009</v>
          </cell>
          <cell r="C2712" t="str">
            <v>الخشب</v>
          </cell>
          <cell r="D2712" t="str">
            <v>المركز المالي</v>
          </cell>
          <cell r="E2712" t="str">
            <v>إلتزامات متداولة</v>
          </cell>
          <cell r="F2712" t="str">
            <v>الذمم الدائنة التجارية</v>
          </cell>
          <cell r="G2712" t="str">
            <v>أوراق الدفع</v>
          </cell>
          <cell r="H2712">
            <v>0</v>
          </cell>
          <cell r="I2712" t="str">
            <v>إلتزامات متداولة</v>
          </cell>
          <cell r="J2712" t="str">
            <v>اوراق دفع 09-2022م.</v>
          </cell>
          <cell r="K2712">
            <v>0</v>
          </cell>
          <cell r="L2712">
            <v>0</v>
          </cell>
          <cell r="M2712">
            <v>230950</v>
          </cell>
          <cell r="N2712">
            <v>230950</v>
          </cell>
          <cell r="O2712">
            <v>0</v>
          </cell>
          <cell r="P2712">
            <v>0</v>
          </cell>
          <cell r="Q2712">
            <v>0</v>
          </cell>
        </row>
        <row r="2713">
          <cell r="B2713">
            <v>82020000010</v>
          </cell>
          <cell r="C2713" t="str">
            <v>الخشب</v>
          </cell>
          <cell r="D2713" t="str">
            <v>المركز المالي</v>
          </cell>
          <cell r="E2713" t="str">
            <v>إلتزامات متداولة</v>
          </cell>
          <cell r="F2713" t="str">
            <v>الذمم الدائنة التجارية</v>
          </cell>
          <cell r="G2713" t="str">
            <v>أوراق الدفع</v>
          </cell>
          <cell r="H2713">
            <v>0</v>
          </cell>
          <cell r="I2713" t="str">
            <v>إلتزامات متداولة</v>
          </cell>
          <cell r="J2713" t="str">
            <v>اوراق دفع 10-2022م.</v>
          </cell>
          <cell r="K2713">
            <v>0</v>
          </cell>
          <cell r="L2713">
            <v>0</v>
          </cell>
          <cell r="M2713">
            <v>328650</v>
          </cell>
          <cell r="N2713">
            <v>328650</v>
          </cell>
          <cell r="O2713">
            <v>0</v>
          </cell>
          <cell r="P2713">
            <v>0</v>
          </cell>
          <cell r="Q2713">
            <v>0</v>
          </cell>
        </row>
        <row r="2714">
          <cell r="B2714">
            <v>82020000011</v>
          </cell>
          <cell r="C2714" t="str">
            <v>الخشب</v>
          </cell>
          <cell r="D2714" t="str">
            <v>المركز المالي</v>
          </cell>
          <cell r="E2714" t="str">
            <v>إلتزامات متداولة</v>
          </cell>
          <cell r="F2714" t="str">
            <v>الذمم الدائنة التجارية</v>
          </cell>
          <cell r="G2714" t="str">
            <v>أوراق الدفع</v>
          </cell>
          <cell r="H2714">
            <v>0</v>
          </cell>
          <cell r="I2714" t="str">
            <v>إلتزامات متداولة</v>
          </cell>
          <cell r="J2714" t="str">
            <v>اوراق دفع 11-2022.</v>
          </cell>
          <cell r="K2714">
            <v>0</v>
          </cell>
          <cell r="L2714">
            <v>0</v>
          </cell>
          <cell r="M2714">
            <v>609881</v>
          </cell>
          <cell r="N2714">
            <v>609881</v>
          </cell>
          <cell r="O2714">
            <v>0</v>
          </cell>
          <cell r="P2714">
            <v>0</v>
          </cell>
          <cell r="Q2714">
            <v>0</v>
          </cell>
        </row>
        <row r="2715">
          <cell r="B2715">
            <v>82020000012</v>
          </cell>
          <cell r="C2715" t="str">
            <v>الخشب</v>
          </cell>
          <cell r="D2715" t="str">
            <v>المركز المالي</v>
          </cell>
          <cell r="E2715" t="str">
            <v>إلتزامات متداولة</v>
          </cell>
          <cell r="F2715" t="str">
            <v>الذمم الدائنة التجارية</v>
          </cell>
          <cell r="G2715" t="str">
            <v>أوراق الدفع</v>
          </cell>
          <cell r="H2715">
            <v>0</v>
          </cell>
          <cell r="I2715" t="str">
            <v>إلتزامات متداولة</v>
          </cell>
          <cell r="J2715" t="str">
            <v>اوراق دفع 12-2022م.</v>
          </cell>
          <cell r="K2715">
            <v>0</v>
          </cell>
          <cell r="L2715">
            <v>0</v>
          </cell>
          <cell r="M2715">
            <v>515775</v>
          </cell>
          <cell r="N2715">
            <v>515775</v>
          </cell>
          <cell r="O2715">
            <v>0</v>
          </cell>
          <cell r="P2715">
            <v>0</v>
          </cell>
          <cell r="Q2715">
            <v>0</v>
          </cell>
        </row>
        <row r="2716">
          <cell r="B2716">
            <v>82020000013</v>
          </cell>
          <cell r="C2716" t="str">
            <v>الخشب</v>
          </cell>
          <cell r="D2716" t="str">
            <v>المركز المالي</v>
          </cell>
          <cell r="E2716" t="str">
            <v>إلتزامات متداولة</v>
          </cell>
          <cell r="F2716" t="str">
            <v>الذمم الدائنة التجارية</v>
          </cell>
          <cell r="G2716" t="str">
            <v>أوراق الدفع</v>
          </cell>
          <cell r="H2716" t="str">
            <v>يناير</v>
          </cell>
          <cell r="I2716" t="str">
            <v>إلتزامات متداولة</v>
          </cell>
          <cell r="J2716" t="str">
            <v>اوراق دفع 01-2023م.</v>
          </cell>
          <cell r="K2716">
            <v>0</v>
          </cell>
          <cell r="L2716">
            <v>0</v>
          </cell>
          <cell r="M2716">
            <v>89125</v>
          </cell>
          <cell r="N2716">
            <v>554523</v>
          </cell>
          <cell r="O2716">
            <v>0</v>
          </cell>
          <cell r="P2716">
            <v>465398</v>
          </cell>
          <cell r="Q2716">
            <v>-465398</v>
          </cell>
        </row>
        <row r="2717">
          <cell r="B2717">
            <v>82020000014</v>
          </cell>
          <cell r="C2717" t="str">
            <v>الخشب</v>
          </cell>
          <cell r="D2717" t="str">
            <v>المركز المالي</v>
          </cell>
          <cell r="E2717" t="str">
            <v>إلتزامات متداولة</v>
          </cell>
          <cell r="F2717" t="str">
            <v>الذمم الدائنة التجارية</v>
          </cell>
          <cell r="G2717" t="str">
            <v>أوراق الدفع</v>
          </cell>
          <cell r="H2717" t="str">
            <v>فبراير</v>
          </cell>
          <cell r="I2717" t="str">
            <v>إلتزامات متداولة</v>
          </cell>
          <cell r="J2717" t="str">
            <v>اوراق دفع 02-2023م.</v>
          </cell>
          <cell r="K2717">
            <v>0</v>
          </cell>
          <cell r="L2717">
            <v>0</v>
          </cell>
          <cell r="M2717">
            <v>0</v>
          </cell>
          <cell r="N2717">
            <v>223738</v>
          </cell>
          <cell r="O2717">
            <v>0</v>
          </cell>
          <cell r="P2717">
            <v>223738</v>
          </cell>
          <cell r="Q2717">
            <v>-223738</v>
          </cell>
        </row>
        <row r="2718">
          <cell r="B2718">
            <v>82020000015</v>
          </cell>
          <cell r="C2718" t="str">
            <v>الخشب</v>
          </cell>
          <cell r="D2718" t="str">
            <v>المركز المالي</v>
          </cell>
          <cell r="E2718" t="str">
            <v>إلتزامات متداولة</v>
          </cell>
          <cell r="F2718" t="str">
            <v>الذمم الدائنة التجارية</v>
          </cell>
          <cell r="G2718" t="str">
            <v>أوراق الدفع</v>
          </cell>
          <cell r="H2718" t="str">
            <v>مارس</v>
          </cell>
          <cell r="I2718" t="str">
            <v>إلتزامات متداولة</v>
          </cell>
          <cell r="J2718" t="str">
            <v>اوراق دفع 03-2023م.</v>
          </cell>
          <cell r="K2718">
            <v>0</v>
          </cell>
          <cell r="L2718">
            <v>0</v>
          </cell>
          <cell r="M2718">
            <v>0</v>
          </cell>
          <cell r="N2718">
            <v>103672</v>
          </cell>
          <cell r="O2718">
            <v>0</v>
          </cell>
          <cell r="P2718">
            <v>103672</v>
          </cell>
          <cell r="Q2718">
            <v>-103672</v>
          </cell>
        </row>
        <row r="2719">
          <cell r="B2719">
            <v>82020000016</v>
          </cell>
          <cell r="C2719" t="str">
            <v>الخشب</v>
          </cell>
          <cell r="D2719" t="str">
            <v>المركز المالي</v>
          </cell>
          <cell r="E2719" t="str">
            <v>إلتزامات متداولة</v>
          </cell>
          <cell r="F2719" t="str">
            <v>الذمم الدائنة التجارية</v>
          </cell>
          <cell r="G2719" t="str">
            <v>أوراق الدفع</v>
          </cell>
          <cell r="H2719">
            <v>0</v>
          </cell>
          <cell r="I2719" t="str">
            <v>إلتزامات متداولة</v>
          </cell>
          <cell r="J2719" t="str">
            <v>اوراق دفع 04-2023م.</v>
          </cell>
          <cell r="K2719">
            <v>0</v>
          </cell>
          <cell r="L2719">
            <v>0</v>
          </cell>
          <cell r="M2719">
            <v>0</v>
          </cell>
          <cell r="N2719">
            <v>0</v>
          </cell>
          <cell r="O2719">
            <v>0</v>
          </cell>
          <cell r="P2719">
            <v>0</v>
          </cell>
          <cell r="Q2719">
            <v>0</v>
          </cell>
        </row>
        <row r="2720">
          <cell r="B2720">
            <v>82030020001</v>
          </cell>
          <cell r="C2720" t="str">
            <v>الخشب</v>
          </cell>
          <cell r="D2720" t="str">
            <v>المركز المالي</v>
          </cell>
          <cell r="E2720" t="str">
            <v>إلتزامات متداولة</v>
          </cell>
          <cell r="F2720" t="str">
            <v>مصاريف مستحقة وأرصدة دائنة أخرى</v>
          </cell>
          <cell r="G2720" t="str">
            <v>ضريبة القيمة المضافة</v>
          </cell>
          <cell r="H2720">
            <v>0</v>
          </cell>
          <cell r="I2720" t="str">
            <v>إلتزامات متداولة</v>
          </cell>
          <cell r="J2720" t="str">
            <v>ضريبة الدفعة المقدمة عميل/ ابناء محمد سعد العجلان _عمارة صلبوخ</v>
          </cell>
          <cell r="K2720">
            <v>0</v>
          </cell>
          <cell r="L2720">
            <v>0</v>
          </cell>
          <cell r="M2720">
            <v>1687.43</v>
          </cell>
          <cell r="N2720">
            <v>1687.43</v>
          </cell>
          <cell r="O2720">
            <v>0</v>
          </cell>
          <cell r="P2720">
            <v>0</v>
          </cell>
          <cell r="Q2720">
            <v>0</v>
          </cell>
        </row>
        <row r="2721">
          <cell r="B2721">
            <v>82030020002</v>
          </cell>
          <cell r="C2721" t="str">
            <v>الخشب</v>
          </cell>
          <cell r="D2721" t="str">
            <v>المركز المالي</v>
          </cell>
          <cell r="E2721" t="str">
            <v>إلتزامات متداولة</v>
          </cell>
          <cell r="F2721" t="str">
            <v>مصاريف مستحقة وأرصدة دائنة أخرى</v>
          </cell>
          <cell r="G2721" t="str">
            <v>ضريبة القيمة المضافة</v>
          </cell>
          <cell r="H2721">
            <v>0</v>
          </cell>
          <cell r="I2721" t="str">
            <v>إلتزامات متداولة</v>
          </cell>
          <cell r="J2721" t="str">
            <v>ضريبة الدفعة المقدمة عميل/ وكالة النقاط الاحترافية للدعاية والاعلان</v>
          </cell>
          <cell r="K2721">
            <v>0</v>
          </cell>
          <cell r="L2721">
            <v>0</v>
          </cell>
          <cell r="M2721">
            <v>4695.6499899999999</v>
          </cell>
          <cell r="N2721">
            <v>4695.6499899999999</v>
          </cell>
          <cell r="O2721">
            <v>0</v>
          </cell>
          <cell r="P2721">
            <v>0</v>
          </cell>
          <cell r="Q2721">
            <v>0</v>
          </cell>
        </row>
        <row r="2722">
          <cell r="B2722">
            <v>82030020003</v>
          </cell>
          <cell r="C2722" t="str">
            <v>الخشب</v>
          </cell>
          <cell r="D2722" t="str">
            <v>المركز المالي</v>
          </cell>
          <cell r="E2722" t="str">
            <v>إلتزامات متداولة</v>
          </cell>
          <cell r="F2722" t="str">
            <v>مصاريف مستحقة وأرصدة دائنة أخرى</v>
          </cell>
          <cell r="G2722" t="str">
            <v>ضريبة القيمة المضافة</v>
          </cell>
          <cell r="H2722">
            <v>0</v>
          </cell>
          <cell r="I2722" t="str">
            <v>إلتزامات متداولة</v>
          </cell>
          <cell r="J2722" t="str">
            <v>ضريبة الدفعة المقدمة عميل/ مؤسسة عايد خويلد مرزوق المطيري_فيلا سكنية</v>
          </cell>
          <cell r="K2722">
            <v>0</v>
          </cell>
          <cell r="L2722">
            <v>0</v>
          </cell>
          <cell r="M2722">
            <v>9130.43</v>
          </cell>
          <cell r="N2722">
            <v>9130.43</v>
          </cell>
          <cell r="O2722">
            <v>0</v>
          </cell>
          <cell r="P2722">
            <v>0</v>
          </cell>
          <cell r="Q2722">
            <v>0</v>
          </cell>
        </row>
        <row r="2723">
          <cell r="B2723">
            <v>82030020004</v>
          </cell>
          <cell r="C2723" t="str">
            <v>الخشب</v>
          </cell>
          <cell r="D2723" t="str">
            <v>المركز المالي</v>
          </cell>
          <cell r="E2723" t="str">
            <v>إلتزامات متداولة</v>
          </cell>
          <cell r="F2723" t="str">
            <v>مصاريف مستحقة وأرصدة دائنة أخرى</v>
          </cell>
          <cell r="G2723" t="str">
            <v>ضريبة القيمة المضافة</v>
          </cell>
          <cell r="H2723">
            <v>0</v>
          </cell>
          <cell r="I2723" t="str">
            <v>إلتزامات متداولة</v>
          </cell>
          <cell r="J2723" t="str">
            <v>ضريبة الدفعة المقدمة عميل/ عبدالله الموسي _تفاصيل الاستثمار</v>
          </cell>
          <cell r="K2723">
            <v>0</v>
          </cell>
          <cell r="L2723">
            <v>0</v>
          </cell>
          <cell r="M2723">
            <v>877.42998999999998</v>
          </cell>
          <cell r="N2723">
            <v>877.42998999999998</v>
          </cell>
          <cell r="O2723">
            <v>0</v>
          </cell>
          <cell r="P2723">
            <v>0</v>
          </cell>
          <cell r="Q2723">
            <v>0</v>
          </cell>
        </row>
        <row r="2724">
          <cell r="B2724">
            <v>82030020005</v>
          </cell>
          <cell r="C2724" t="str">
            <v>الخشب</v>
          </cell>
          <cell r="D2724" t="str">
            <v>المركز المالي</v>
          </cell>
          <cell r="E2724" t="str">
            <v>إلتزامات متداولة</v>
          </cell>
          <cell r="F2724" t="str">
            <v>مصاريف مستحقة وأرصدة دائنة أخرى</v>
          </cell>
          <cell r="G2724" t="str">
            <v>ضريبة القيمة المضافة</v>
          </cell>
          <cell r="H2724">
            <v>0</v>
          </cell>
          <cell r="I2724" t="str">
            <v>إلتزامات متداولة</v>
          </cell>
          <cell r="J2724" t="str">
            <v>ضريبة الدفعة المقدمة عميل/ شركة المواطن الدولية _فلل الاندلس</v>
          </cell>
          <cell r="K2724">
            <v>0</v>
          </cell>
          <cell r="L2724">
            <v>0</v>
          </cell>
          <cell r="M2724">
            <v>49104</v>
          </cell>
          <cell r="N2724">
            <v>49104</v>
          </cell>
          <cell r="O2724">
            <v>0</v>
          </cell>
          <cell r="P2724">
            <v>0</v>
          </cell>
          <cell r="Q2724">
            <v>0</v>
          </cell>
        </row>
        <row r="2725">
          <cell r="B2725">
            <v>82030020006</v>
          </cell>
          <cell r="C2725" t="str">
            <v>الخشب</v>
          </cell>
          <cell r="D2725" t="str">
            <v>المركز المالي</v>
          </cell>
          <cell r="E2725" t="str">
            <v>إلتزامات متداولة</v>
          </cell>
          <cell r="F2725" t="str">
            <v>مصاريف مستحقة وأرصدة دائنة أخرى</v>
          </cell>
          <cell r="G2725" t="str">
            <v>ضريبة القيمة المضافة</v>
          </cell>
          <cell r="H2725">
            <v>0</v>
          </cell>
          <cell r="I2725" t="str">
            <v>إلتزامات متداولة</v>
          </cell>
          <cell r="J2725" t="str">
            <v>ضريبة الدفعة المقدمة عميل/ شركة الاعمال التطويرية المحدوده _Durra Port</v>
          </cell>
          <cell r="K2725">
            <v>0</v>
          </cell>
          <cell r="L2725">
            <v>0</v>
          </cell>
          <cell r="M2725">
            <v>144992.48000000001</v>
          </cell>
          <cell r="N2725">
            <v>144992.47998999999</v>
          </cell>
          <cell r="O2725">
            <v>1.0000017937272787E-5</v>
          </cell>
          <cell r="P2725">
            <v>0</v>
          </cell>
          <cell r="Q2725">
            <v>1.0000017937272787E-5</v>
          </cell>
        </row>
        <row r="2726">
          <cell r="B2726">
            <v>82030020007</v>
          </cell>
          <cell r="C2726" t="str">
            <v>الخشب</v>
          </cell>
          <cell r="D2726" t="str">
            <v>المركز المالي</v>
          </cell>
          <cell r="E2726" t="str">
            <v>إلتزامات متداولة</v>
          </cell>
          <cell r="F2726" t="str">
            <v>مصاريف مستحقة وأرصدة دائنة أخرى</v>
          </cell>
          <cell r="G2726" t="str">
            <v>ضريبة القيمة المضافة</v>
          </cell>
          <cell r="H2726">
            <v>0</v>
          </cell>
          <cell r="I2726" t="str">
            <v>إلتزامات متداولة</v>
          </cell>
          <cell r="J2726" t="str">
            <v>ضريبة الدفعة المقدمة عميل/ شركة الرياض للصناعات المعدنية_مستشفي الملك</v>
          </cell>
          <cell r="K2726">
            <v>0</v>
          </cell>
          <cell r="L2726">
            <v>0</v>
          </cell>
          <cell r="M2726">
            <v>6837.6500000000005</v>
          </cell>
          <cell r="N2726">
            <v>6837.6500000000005</v>
          </cell>
          <cell r="O2726">
            <v>0</v>
          </cell>
          <cell r="P2726">
            <v>0</v>
          </cell>
          <cell r="Q2726">
            <v>0</v>
          </cell>
        </row>
        <row r="2727">
          <cell r="B2727">
            <v>82030020008</v>
          </cell>
          <cell r="C2727" t="str">
            <v>الخشب</v>
          </cell>
          <cell r="D2727" t="str">
            <v>المركز المالي</v>
          </cell>
          <cell r="E2727" t="str">
            <v>إلتزامات متداولة</v>
          </cell>
          <cell r="F2727" t="str">
            <v>مصاريف مستحقة وأرصدة دائنة أخرى</v>
          </cell>
          <cell r="G2727" t="str">
            <v>ضريبة القيمة المضافة</v>
          </cell>
          <cell r="H2727">
            <v>0</v>
          </cell>
          <cell r="I2727" t="str">
            <v>إلتزامات متداولة</v>
          </cell>
          <cell r="J2727" t="str">
            <v>ضريبة الدفعة المقدمة عميل/ شركة اهالينا المحدودة - SUPPORTING BUILDING</v>
          </cell>
          <cell r="K2727">
            <v>0</v>
          </cell>
          <cell r="L2727">
            <v>0</v>
          </cell>
          <cell r="M2727">
            <v>26086.959999999999</v>
          </cell>
          <cell r="N2727">
            <v>26086.959999999999</v>
          </cell>
          <cell r="O2727">
            <v>0</v>
          </cell>
          <cell r="P2727">
            <v>0</v>
          </cell>
          <cell r="Q2727">
            <v>0</v>
          </cell>
        </row>
        <row r="2728">
          <cell r="B2728">
            <v>82030040001</v>
          </cell>
          <cell r="C2728" t="str">
            <v>الخشب</v>
          </cell>
          <cell r="D2728" t="str">
            <v>المركز المالي</v>
          </cell>
          <cell r="E2728" t="str">
            <v>إلتزامات متداولة</v>
          </cell>
          <cell r="F2728" t="str">
            <v>مصاريف مستحقة وأرصدة دائنة أخرى</v>
          </cell>
          <cell r="G2728" t="str">
            <v>ضريبة القيمة المضافة</v>
          </cell>
          <cell r="H2728">
            <v>0</v>
          </cell>
          <cell r="I2728" t="str">
            <v>إلتزامات متداولة</v>
          </cell>
          <cell r="J2728" t="str">
            <v>ضريبة قيمة مضافة علي المبيعات 15%.</v>
          </cell>
          <cell r="K2728">
            <v>0</v>
          </cell>
          <cell r="L2728">
            <v>0</v>
          </cell>
          <cell r="M2728">
            <v>560174.61997</v>
          </cell>
          <cell r="N2728">
            <v>560174.61998000008</v>
          </cell>
          <cell r="O2728">
            <v>0</v>
          </cell>
          <cell r="P2728">
            <v>1.0000076144933701E-5</v>
          </cell>
          <cell r="Q2728">
            <v>-1.0000076144933701E-5</v>
          </cell>
        </row>
        <row r="2729">
          <cell r="B2729">
            <v>82030050000</v>
          </cell>
          <cell r="C2729" t="str">
            <v>الخشب</v>
          </cell>
          <cell r="D2729" t="str">
            <v>المركز المالي</v>
          </cell>
          <cell r="E2729" t="str">
            <v>إلتزامات متداولة</v>
          </cell>
          <cell r="F2729" t="str">
            <v>مصاريف مستحقة وأرصدة دائنة أخرى</v>
          </cell>
          <cell r="G2729" t="str">
            <v>ضريبة القيمة المضافة</v>
          </cell>
          <cell r="H2729">
            <v>0</v>
          </cell>
          <cell r="I2729" t="str">
            <v>إلتزامات متداولة</v>
          </cell>
          <cell r="J2729" t="str">
            <v>VAT المستحقة.</v>
          </cell>
          <cell r="K2729">
            <v>0</v>
          </cell>
          <cell r="L2729">
            <v>0</v>
          </cell>
          <cell r="M2729">
            <v>0</v>
          </cell>
          <cell r="N2729">
            <v>0</v>
          </cell>
          <cell r="O2729">
            <v>0</v>
          </cell>
          <cell r="P2729">
            <v>0</v>
          </cell>
          <cell r="Q2729">
            <v>0</v>
          </cell>
        </row>
        <row r="2730">
          <cell r="B2730">
            <v>82040201001</v>
          </cell>
          <cell r="C2730" t="str">
            <v>الخشب</v>
          </cell>
          <cell r="D2730" t="str">
            <v>المركز المالي</v>
          </cell>
          <cell r="E2730" t="str">
            <v>إلتزامات غير متداولة</v>
          </cell>
          <cell r="F2730" t="str">
            <v>الموجودات الثابتة(بالصافى)</v>
          </cell>
          <cell r="G2730" t="str">
            <v>مجمع الإهلاك</v>
          </cell>
          <cell r="H2730" t="str">
            <v>مجمع إهلاك مصنع الخشب</v>
          </cell>
          <cell r="I2730" t="str">
            <v>الأصول الثابتة</v>
          </cell>
          <cell r="J2730" t="str">
            <v>مجمع اهلاك اثاث وتجهيزات وديكورات الادارة.</v>
          </cell>
          <cell r="K2730">
            <v>0</v>
          </cell>
          <cell r="L2730">
            <v>1794.22</v>
          </cell>
          <cell r="M2730">
            <v>0</v>
          </cell>
          <cell r="N2730">
            <v>1460.47</v>
          </cell>
          <cell r="O2730">
            <v>0</v>
          </cell>
          <cell r="P2730">
            <v>3254.69</v>
          </cell>
          <cell r="Q2730">
            <v>-3254.69</v>
          </cell>
        </row>
        <row r="2731">
          <cell r="B2731">
            <v>82040201002</v>
          </cell>
          <cell r="C2731" t="str">
            <v>الخشب</v>
          </cell>
          <cell r="D2731" t="str">
            <v>المركز المالي</v>
          </cell>
          <cell r="E2731" t="str">
            <v>إلتزامات غير متداولة</v>
          </cell>
          <cell r="F2731" t="str">
            <v>الموجودات الثابتة(بالصافى)</v>
          </cell>
          <cell r="G2731" t="str">
            <v>مجمع الإهلاك</v>
          </cell>
          <cell r="H2731" t="str">
            <v>مجمع إهلاك مصنع الخشب</v>
          </cell>
          <cell r="I2731" t="str">
            <v>الأصول الثابتة</v>
          </cell>
          <cell r="J2731" t="str">
            <v>مجمع اهلاك اجهزة وحاسبات وبرامج الادارة.</v>
          </cell>
          <cell r="K2731">
            <v>0</v>
          </cell>
          <cell r="L2731">
            <v>5716.17</v>
          </cell>
          <cell r="M2731">
            <v>0</v>
          </cell>
          <cell r="N2731">
            <v>6755.2</v>
          </cell>
          <cell r="O2731">
            <v>0</v>
          </cell>
          <cell r="P2731">
            <v>12471.369999999999</v>
          </cell>
          <cell r="Q2731">
            <v>-12471.369999999999</v>
          </cell>
        </row>
        <row r="2732">
          <cell r="B2732">
            <v>82040202001</v>
          </cell>
          <cell r="C2732" t="str">
            <v>الخشب</v>
          </cell>
          <cell r="D2732" t="str">
            <v>المركز المالي</v>
          </cell>
          <cell r="E2732" t="str">
            <v>إلتزامات غير متداولة</v>
          </cell>
          <cell r="F2732" t="str">
            <v>الموجودات الثابتة(بالصافى)</v>
          </cell>
          <cell r="G2732" t="str">
            <v>مجمع الإهلاك</v>
          </cell>
          <cell r="H2732" t="str">
            <v>مجمع إهلاك مصنع الخشب</v>
          </cell>
          <cell r="I2732" t="str">
            <v>الأصول الثابتة</v>
          </cell>
          <cell r="J2732" t="str">
            <v>مجمع اهلاك اثاث وتجهيزات وديكورات المصنع</v>
          </cell>
          <cell r="K2732">
            <v>0</v>
          </cell>
          <cell r="L2732">
            <v>55590.450000000004</v>
          </cell>
          <cell r="M2732">
            <v>0</v>
          </cell>
          <cell r="N2732">
            <v>44108.800000000003</v>
          </cell>
          <cell r="O2732">
            <v>0</v>
          </cell>
          <cell r="P2732">
            <v>99699.25</v>
          </cell>
          <cell r="Q2732">
            <v>-99699.25</v>
          </cell>
        </row>
        <row r="2733">
          <cell r="B2733">
            <v>82040202002</v>
          </cell>
          <cell r="C2733" t="str">
            <v>الخشب</v>
          </cell>
          <cell r="D2733" t="str">
            <v>المركز المالي</v>
          </cell>
          <cell r="E2733" t="str">
            <v>إلتزامات غير متداولة</v>
          </cell>
          <cell r="F2733" t="str">
            <v>الموجودات الثابتة(بالصافى)</v>
          </cell>
          <cell r="G2733" t="str">
            <v>مجمع الإهلاك</v>
          </cell>
          <cell r="H2733" t="str">
            <v>مجمع إهلاك مصنع الخشب</v>
          </cell>
          <cell r="I2733" t="str">
            <v>الأصول الثابتة</v>
          </cell>
          <cell r="J2733" t="str">
            <v>مجمع اهلاك اجهزة والات المصنع</v>
          </cell>
          <cell r="K2733">
            <v>0</v>
          </cell>
          <cell r="L2733">
            <v>245551.83000000002</v>
          </cell>
          <cell r="M2733">
            <v>0</v>
          </cell>
          <cell r="N2733">
            <v>229777.08</v>
          </cell>
          <cell r="O2733">
            <v>0</v>
          </cell>
          <cell r="P2733">
            <v>475328.91000000003</v>
          </cell>
          <cell r="Q2733">
            <v>-475328.91000000003</v>
          </cell>
        </row>
        <row r="2734">
          <cell r="B2734">
            <v>82040202003</v>
          </cell>
          <cell r="C2734" t="str">
            <v>الخشب</v>
          </cell>
          <cell r="D2734" t="str">
            <v>المركز المالي</v>
          </cell>
          <cell r="E2734" t="str">
            <v>إلتزامات غير متداولة</v>
          </cell>
          <cell r="F2734" t="str">
            <v>الموجودات الثابتة(بالصافى)</v>
          </cell>
          <cell r="G2734" t="str">
            <v>مجمع الإهلاك</v>
          </cell>
          <cell r="H2734" t="str">
            <v>مجمع إهلاك مصنع الخشب</v>
          </cell>
          <cell r="I2734" t="str">
            <v>الأصول الثابتة</v>
          </cell>
          <cell r="J2734" t="str">
            <v>مجمع اهلاك عدد وادوات المصنع.</v>
          </cell>
          <cell r="K2734">
            <v>0</v>
          </cell>
          <cell r="L2734">
            <v>8456.5300000000007</v>
          </cell>
          <cell r="M2734">
            <v>0</v>
          </cell>
          <cell r="N2734">
            <v>14116.54</v>
          </cell>
          <cell r="O2734">
            <v>0</v>
          </cell>
          <cell r="P2734">
            <v>22573.07</v>
          </cell>
          <cell r="Q2734">
            <v>-22573.07</v>
          </cell>
        </row>
        <row r="2735">
          <cell r="B2735">
            <v>82040202004</v>
          </cell>
          <cell r="C2735" t="str">
            <v>الخشب</v>
          </cell>
          <cell r="D2735" t="str">
            <v>المركز المالي</v>
          </cell>
          <cell r="E2735" t="str">
            <v>إلتزامات غير متداولة</v>
          </cell>
          <cell r="F2735" t="str">
            <v>الموجودات الثابتة(بالصافى)</v>
          </cell>
          <cell r="G2735" t="str">
            <v>مجمع الإهلاك</v>
          </cell>
          <cell r="H2735" t="str">
            <v>مجمع إهلاك مصنع الخشب</v>
          </cell>
          <cell r="I2735" t="str">
            <v>الأصول الثابتة</v>
          </cell>
          <cell r="J2735" t="str">
            <v>مجمع اهلاك اثاث وتجهيزات السكن</v>
          </cell>
          <cell r="K2735">
            <v>0</v>
          </cell>
          <cell r="L2735">
            <v>291.67</v>
          </cell>
          <cell r="M2735">
            <v>0</v>
          </cell>
          <cell r="N2735">
            <v>350</v>
          </cell>
          <cell r="O2735">
            <v>0</v>
          </cell>
          <cell r="P2735">
            <v>641.67000000000007</v>
          </cell>
          <cell r="Q2735">
            <v>-641.67000000000007</v>
          </cell>
        </row>
        <row r="2736">
          <cell r="B2736">
            <v>82050000001</v>
          </cell>
          <cell r="C2736" t="str">
            <v>الخشب</v>
          </cell>
          <cell r="D2736" t="str">
            <v>المركز المالي</v>
          </cell>
          <cell r="E2736" t="str">
            <v>إلتزامات متداولة</v>
          </cell>
          <cell r="F2736" t="str">
            <v>مصاريف مستحقة وأرصدة دائنة أخرى</v>
          </cell>
          <cell r="G2736" t="str">
            <v>مصاريف مستحقة</v>
          </cell>
          <cell r="H2736">
            <v>0</v>
          </cell>
          <cell r="I2736" t="str">
            <v>إلتزامات متداولة</v>
          </cell>
          <cell r="J2736" t="str">
            <v>رواتب واجور مستحقة</v>
          </cell>
          <cell r="K2736">
            <v>0</v>
          </cell>
          <cell r="L2736">
            <v>0</v>
          </cell>
          <cell r="M2736">
            <v>0</v>
          </cell>
          <cell r="N2736">
            <v>0</v>
          </cell>
          <cell r="O2736">
            <v>0</v>
          </cell>
          <cell r="P2736">
            <v>0</v>
          </cell>
          <cell r="Q2736">
            <v>0</v>
          </cell>
        </row>
        <row r="2737">
          <cell r="B2737">
            <v>82050000002</v>
          </cell>
          <cell r="C2737" t="str">
            <v>الخشب</v>
          </cell>
          <cell r="D2737" t="str">
            <v>المركز المالي</v>
          </cell>
          <cell r="E2737" t="str">
            <v>إلتزامات متداولة</v>
          </cell>
          <cell r="F2737" t="str">
            <v>مصاريف مستحقة وأرصدة دائنة أخرى</v>
          </cell>
          <cell r="G2737" t="str">
            <v>مصاريف مستحقة</v>
          </cell>
          <cell r="H2737">
            <v>0</v>
          </cell>
          <cell r="I2737" t="str">
            <v>إلتزامات متداولة</v>
          </cell>
          <cell r="J2737" t="str">
            <v>ايجارات مستحقة.</v>
          </cell>
          <cell r="K2737">
            <v>0</v>
          </cell>
          <cell r="L2737">
            <v>0</v>
          </cell>
          <cell r="M2737">
            <v>0</v>
          </cell>
          <cell r="N2737">
            <v>0</v>
          </cell>
          <cell r="O2737">
            <v>0</v>
          </cell>
          <cell r="P2737">
            <v>0</v>
          </cell>
          <cell r="Q2737">
            <v>0</v>
          </cell>
        </row>
        <row r="2738">
          <cell r="B2738">
            <v>82050000003</v>
          </cell>
          <cell r="C2738" t="str">
            <v>الخشب</v>
          </cell>
          <cell r="D2738" t="str">
            <v>المركز المالي</v>
          </cell>
          <cell r="E2738" t="str">
            <v>إلتزامات متداولة</v>
          </cell>
          <cell r="F2738" t="str">
            <v>مصاريف مستحقة وأرصدة دائنة أخرى</v>
          </cell>
          <cell r="G2738" t="str">
            <v>مصاريف مستحقة</v>
          </cell>
          <cell r="H2738">
            <v>0</v>
          </cell>
          <cell r="I2738" t="str">
            <v>إلتزامات متداولة</v>
          </cell>
          <cell r="J2738" t="str">
            <v>كهرباء مستحقة.</v>
          </cell>
          <cell r="K2738">
            <v>0</v>
          </cell>
          <cell r="L2738">
            <v>0</v>
          </cell>
          <cell r="M2738">
            <v>0</v>
          </cell>
          <cell r="N2738">
            <v>0</v>
          </cell>
          <cell r="O2738">
            <v>0</v>
          </cell>
          <cell r="P2738">
            <v>0</v>
          </cell>
          <cell r="Q2738">
            <v>0</v>
          </cell>
        </row>
        <row r="2739">
          <cell r="B2739">
            <v>82050000004</v>
          </cell>
          <cell r="C2739" t="str">
            <v>الخشب</v>
          </cell>
          <cell r="D2739" t="str">
            <v>المركز المالي</v>
          </cell>
          <cell r="E2739" t="str">
            <v>إلتزامات متداولة</v>
          </cell>
          <cell r="F2739" t="str">
            <v>مصاريف مستحقة وأرصدة دائنة أخرى</v>
          </cell>
          <cell r="G2739" t="str">
            <v>مصاريف مستحقة</v>
          </cell>
          <cell r="H2739">
            <v>0</v>
          </cell>
          <cell r="I2739" t="str">
            <v>إلتزامات متداولة</v>
          </cell>
          <cell r="J2739" t="str">
            <v>بريد وهاتف مستحقة.</v>
          </cell>
          <cell r="K2739">
            <v>0</v>
          </cell>
          <cell r="L2739">
            <v>0</v>
          </cell>
          <cell r="M2739">
            <v>0</v>
          </cell>
          <cell r="N2739">
            <v>0</v>
          </cell>
          <cell r="O2739">
            <v>0</v>
          </cell>
          <cell r="P2739">
            <v>0</v>
          </cell>
          <cell r="Q2739">
            <v>0</v>
          </cell>
        </row>
        <row r="2740">
          <cell r="B2740">
            <v>82060100001</v>
          </cell>
          <cell r="C2740" t="str">
            <v>الخشب</v>
          </cell>
          <cell r="D2740" t="str">
            <v>المركز المالي</v>
          </cell>
          <cell r="E2740" t="str">
            <v>حقوق الملكية</v>
          </cell>
          <cell r="F2740" t="str">
            <v>حقوق الملكية</v>
          </cell>
          <cell r="G2740" t="str">
            <v>جاري شركاء</v>
          </cell>
          <cell r="J2740" t="str">
            <v>حصة استاذ مسلم.</v>
          </cell>
          <cell r="K2740">
            <v>0</v>
          </cell>
          <cell r="L2740">
            <v>0</v>
          </cell>
          <cell r="M2740">
            <v>0</v>
          </cell>
          <cell r="N2740">
            <v>0</v>
          </cell>
          <cell r="O2740">
            <v>0</v>
          </cell>
          <cell r="P2740">
            <v>0</v>
          </cell>
          <cell r="Q2740">
            <v>0</v>
          </cell>
        </row>
        <row r="2741">
          <cell r="B2741">
            <v>82060100002</v>
          </cell>
          <cell r="C2741" t="str">
            <v>الخشب</v>
          </cell>
          <cell r="D2741" t="str">
            <v>المركز المالي</v>
          </cell>
          <cell r="E2741" t="str">
            <v>حقوق الملكية</v>
          </cell>
          <cell r="F2741" t="str">
            <v>حقوق الملكية</v>
          </cell>
          <cell r="G2741" t="str">
            <v>جاري شركاء</v>
          </cell>
          <cell r="J2741" t="str">
            <v>حصة استاذ جميل.</v>
          </cell>
          <cell r="K2741">
            <v>0</v>
          </cell>
          <cell r="L2741">
            <v>0</v>
          </cell>
          <cell r="M2741">
            <v>0</v>
          </cell>
          <cell r="N2741">
            <v>0</v>
          </cell>
          <cell r="O2741">
            <v>0</v>
          </cell>
          <cell r="P2741">
            <v>0</v>
          </cell>
          <cell r="Q2741">
            <v>0</v>
          </cell>
        </row>
        <row r="2742">
          <cell r="B2742">
            <v>82060200001</v>
          </cell>
          <cell r="C2742" t="str">
            <v>الخشب</v>
          </cell>
          <cell r="D2742" t="str">
            <v>المركز المالي</v>
          </cell>
          <cell r="E2742" t="str">
            <v>حقوق الملكية</v>
          </cell>
          <cell r="F2742" t="str">
            <v>حقوق الملكية</v>
          </cell>
          <cell r="G2742" t="str">
            <v>جاري شركاء</v>
          </cell>
          <cell r="J2742" t="str">
            <v>جاري استاذ مسلم.</v>
          </cell>
          <cell r="K2742">
            <v>0</v>
          </cell>
          <cell r="L2742">
            <v>0</v>
          </cell>
          <cell r="M2742">
            <v>0</v>
          </cell>
          <cell r="N2742">
            <v>0</v>
          </cell>
          <cell r="O2742">
            <v>0</v>
          </cell>
          <cell r="P2742">
            <v>0</v>
          </cell>
          <cell r="Q2742">
            <v>0</v>
          </cell>
        </row>
        <row r="2743">
          <cell r="B2743">
            <v>82060200002</v>
          </cell>
          <cell r="C2743" t="str">
            <v>الخشب</v>
          </cell>
          <cell r="D2743" t="str">
            <v>المركز المالي</v>
          </cell>
          <cell r="E2743" t="str">
            <v>حقوق الملكية</v>
          </cell>
          <cell r="F2743" t="str">
            <v>حقوق الملكية</v>
          </cell>
          <cell r="G2743" t="str">
            <v>جاري شركاء</v>
          </cell>
          <cell r="J2743" t="str">
            <v>جاري استاذ جميل.</v>
          </cell>
          <cell r="K2743">
            <v>0</v>
          </cell>
          <cell r="L2743">
            <v>0</v>
          </cell>
          <cell r="M2743">
            <v>0</v>
          </cell>
          <cell r="N2743">
            <v>0</v>
          </cell>
          <cell r="O2743">
            <v>0</v>
          </cell>
          <cell r="P2743">
            <v>0</v>
          </cell>
          <cell r="Q2743">
            <v>0</v>
          </cell>
        </row>
        <row r="2744">
          <cell r="B2744">
            <v>82060300001</v>
          </cell>
          <cell r="C2744" t="str">
            <v>الخشب</v>
          </cell>
          <cell r="D2744" t="str">
            <v>المركز المالي</v>
          </cell>
          <cell r="E2744" t="str">
            <v>حقوق الملكية</v>
          </cell>
          <cell r="F2744" t="str">
            <v>حقوق الملكية</v>
          </cell>
          <cell r="G2744" t="str">
            <v>إحتياطي نظامي</v>
          </cell>
          <cell r="J2744" t="str">
            <v>احتياطي نظامي.</v>
          </cell>
          <cell r="K2744">
            <v>0</v>
          </cell>
          <cell r="L2744">
            <v>0</v>
          </cell>
          <cell r="M2744">
            <v>0</v>
          </cell>
          <cell r="N2744">
            <v>0</v>
          </cell>
          <cell r="O2744">
            <v>0</v>
          </cell>
          <cell r="P2744">
            <v>0</v>
          </cell>
          <cell r="Q2744">
            <v>0</v>
          </cell>
        </row>
        <row r="2745">
          <cell r="B2745">
            <v>82060400001</v>
          </cell>
          <cell r="C2745" t="str">
            <v>الخشب</v>
          </cell>
          <cell r="D2745" t="str">
            <v>المركز المالي</v>
          </cell>
          <cell r="E2745" t="str">
            <v>حقوق الملكية</v>
          </cell>
          <cell r="F2745" t="str">
            <v>الأرباح المبقاه</v>
          </cell>
          <cell r="G2745" t="str">
            <v>أرباح/خسائر مبقاه</v>
          </cell>
          <cell r="J2745" t="str">
            <v>ارباح مدورة اعوام سابقة.</v>
          </cell>
          <cell r="K2745">
            <v>2282330.46</v>
          </cell>
          <cell r="L2745">
            <v>0</v>
          </cell>
          <cell r="M2745">
            <v>0</v>
          </cell>
          <cell r="N2745">
            <v>0</v>
          </cell>
          <cell r="O2745">
            <v>2282330.46</v>
          </cell>
          <cell r="P2745">
            <v>0</v>
          </cell>
          <cell r="Q2745">
            <v>2282330.46</v>
          </cell>
        </row>
        <row r="2746">
          <cell r="B2746">
            <v>82060400002</v>
          </cell>
          <cell r="C2746" t="str">
            <v>الخشب</v>
          </cell>
          <cell r="D2746" t="str">
            <v>المركز المالي</v>
          </cell>
          <cell r="E2746" t="str">
            <v>حقوق الملكية</v>
          </cell>
          <cell r="F2746" t="str">
            <v>الأرباح المبقاه</v>
          </cell>
          <cell r="G2746" t="str">
            <v>أرباح/خسائر مبقاه</v>
          </cell>
          <cell r="J2746" t="str">
            <v>ارباح ( خسائر ) اكتوارية.</v>
          </cell>
          <cell r="K2746">
            <v>0</v>
          </cell>
          <cell r="L2746">
            <v>0</v>
          </cell>
          <cell r="M2746">
            <v>0</v>
          </cell>
          <cell r="N2746">
            <v>0</v>
          </cell>
          <cell r="O2746">
            <v>0</v>
          </cell>
          <cell r="P2746">
            <v>0</v>
          </cell>
          <cell r="Q2746">
            <v>0</v>
          </cell>
        </row>
        <row r="2747">
          <cell r="B2747">
            <v>82060500001</v>
          </cell>
          <cell r="C2747" t="str">
            <v>الخشب</v>
          </cell>
          <cell r="D2747" t="str">
            <v>المركز المالي</v>
          </cell>
          <cell r="E2747" t="str">
            <v>حقوق الملكية</v>
          </cell>
          <cell r="F2747" t="str">
            <v>صافي ارباح العام.</v>
          </cell>
          <cell r="G2747" t="str">
            <v>صافي ارباح العام.</v>
          </cell>
          <cell r="J2747" t="str">
            <v>صافي ارباح العام.</v>
          </cell>
          <cell r="K2747">
            <v>0</v>
          </cell>
          <cell r="L2747">
            <v>0</v>
          </cell>
          <cell r="M2747">
            <v>0</v>
          </cell>
          <cell r="N2747">
            <v>0</v>
          </cell>
          <cell r="O2747">
            <v>0</v>
          </cell>
          <cell r="P2747">
            <v>0</v>
          </cell>
          <cell r="Q2747">
            <v>0</v>
          </cell>
        </row>
        <row r="2748">
          <cell r="B2748">
            <v>83010000001</v>
          </cell>
          <cell r="C2748" t="str">
            <v>الخشب</v>
          </cell>
          <cell r="D2748" t="str">
            <v>الدخل</v>
          </cell>
          <cell r="E2748" t="str">
            <v>تكلفة الإيرادات</v>
          </cell>
          <cell r="F2748" t="str">
            <v>م. تصنيع</v>
          </cell>
          <cell r="G2748" t="str">
            <v>الراتب الأساسي</v>
          </cell>
          <cell r="H2748" t="str">
            <v>الراتب الأساسي</v>
          </cell>
          <cell r="I2748" t="str">
            <v>الرواتب وما في حكمها</v>
          </cell>
          <cell r="J2748" t="str">
            <v>الراتب الاساسي  / مشاريع.</v>
          </cell>
          <cell r="K2748">
            <v>0</v>
          </cell>
          <cell r="L2748">
            <v>0</v>
          </cell>
          <cell r="M2748">
            <v>1276766.02</v>
          </cell>
          <cell r="N2748">
            <v>69973.02</v>
          </cell>
          <cell r="O2748">
            <v>1206793</v>
          </cell>
          <cell r="P2748">
            <v>0</v>
          </cell>
          <cell r="Q2748">
            <v>1206793</v>
          </cell>
        </row>
        <row r="2749">
          <cell r="B2749">
            <v>83010000002</v>
          </cell>
          <cell r="C2749" t="str">
            <v>الخشب</v>
          </cell>
          <cell r="D2749" t="str">
            <v>الدخل</v>
          </cell>
          <cell r="E2749" t="str">
            <v>تكلفة الإيرادات</v>
          </cell>
          <cell r="F2749" t="str">
            <v>م. تصنيع</v>
          </cell>
          <cell r="G2749" t="str">
            <v>بدل سكن</v>
          </cell>
          <cell r="H2749" t="str">
            <v>بدل سكن</v>
          </cell>
          <cell r="I2749" t="str">
            <v>الرواتب وما في حكمها</v>
          </cell>
          <cell r="J2749" t="str">
            <v>بدل سكن / مشاريع.</v>
          </cell>
          <cell r="K2749">
            <v>0</v>
          </cell>
          <cell r="L2749">
            <v>0</v>
          </cell>
          <cell r="M2749">
            <v>33959.020000000004</v>
          </cell>
          <cell r="N2749">
            <v>0</v>
          </cell>
          <cell r="O2749">
            <v>33959.020000000004</v>
          </cell>
          <cell r="P2749">
            <v>0</v>
          </cell>
          <cell r="Q2749">
            <v>33959.020000000004</v>
          </cell>
        </row>
        <row r="2750">
          <cell r="B2750">
            <v>83010000003</v>
          </cell>
          <cell r="C2750" t="str">
            <v>الخشب</v>
          </cell>
          <cell r="D2750" t="str">
            <v>الدخل</v>
          </cell>
          <cell r="E2750" t="str">
            <v>تكلفة الإيرادات</v>
          </cell>
          <cell r="F2750" t="str">
            <v>م. تصنيع</v>
          </cell>
          <cell r="G2750" t="str">
            <v>بدل إنتقال</v>
          </cell>
          <cell r="H2750" t="str">
            <v>بدل إنتقال</v>
          </cell>
          <cell r="I2750" t="str">
            <v>الرواتب وما في حكمها</v>
          </cell>
          <cell r="J2750" t="str">
            <v>بدل انتقال / مشاريع.</v>
          </cell>
          <cell r="K2750">
            <v>0</v>
          </cell>
          <cell r="L2750">
            <v>0</v>
          </cell>
          <cell r="M2750">
            <v>11217</v>
          </cell>
          <cell r="N2750">
            <v>0</v>
          </cell>
          <cell r="O2750">
            <v>11217</v>
          </cell>
          <cell r="P2750">
            <v>0</v>
          </cell>
          <cell r="Q2750">
            <v>11217</v>
          </cell>
        </row>
        <row r="2751">
          <cell r="B2751">
            <v>83010000004</v>
          </cell>
          <cell r="C2751" t="str">
            <v>الخشب</v>
          </cell>
          <cell r="D2751" t="str">
            <v>الدخل</v>
          </cell>
          <cell r="E2751" t="str">
            <v>تكلفة الإيرادات</v>
          </cell>
          <cell r="F2751" t="str">
            <v>م. تصنيع</v>
          </cell>
          <cell r="G2751" t="str">
            <v>بدل تذاكر سفر</v>
          </cell>
          <cell r="H2751" t="str">
            <v>بدل تذاكر سفر</v>
          </cell>
          <cell r="I2751" t="str">
            <v>الرواتب وما في حكمها</v>
          </cell>
          <cell r="J2751" t="str">
            <v>بدل تذاكر سفر / مشاريع.</v>
          </cell>
          <cell r="K2751">
            <v>0</v>
          </cell>
          <cell r="L2751">
            <v>0</v>
          </cell>
          <cell r="M2751">
            <v>83422.36</v>
          </cell>
          <cell r="N2751">
            <v>0</v>
          </cell>
          <cell r="O2751">
            <v>83422.36</v>
          </cell>
          <cell r="P2751">
            <v>0</v>
          </cell>
          <cell r="Q2751">
            <v>83422.36</v>
          </cell>
        </row>
        <row r="2752">
          <cell r="B2752">
            <v>83010000006</v>
          </cell>
          <cell r="C2752" t="str">
            <v>الخشب</v>
          </cell>
          <cell r="D2752" t="str">
            <v>الدخل</v>
          </cell>
          <cell r="E2752" t="str">
            <v>تكلفة الإيرادات</v>
          </cell>
          <cell r="F2752" t="str">
            <v>م. تصنيع</v>
          </cell>
          <cell r="G2752" t="str">
            <v>أجر  إضافي</v>
          </cell>
          <cell r="H2752" t="str">
            <v>أجر  إضافي</v>
          </cell>
          <cell r="I2752" t="str">
            <v>الرواتب وما في حكمها</v>
          </cell>
          <cell r="J2752" t="str">
            <v>اجر اضافى / مشاريع.</v>
          </cell>
          <cell r="K2752">
            <v>0</v>
          </cell>
          <cell r="L2752">
            <v>0</v>
          </cell>
          <cell r="M2752">
            <v>354141</v>
          </cell>
          <cell r="N2752">
            <v>0</v>
          </cell>
          <cell r="O2752">
            <v>354141</v>
          </cell>
          <cell r="P2752">
            <v>0</v>
          </cell>
          <cell r="Q2752">
            <v>354141</v>
          </cell>
        </row>
        <row r="2753">
          <cell r="B2753">
            <v>83010000007</v>
          </cell>
          <cell r="C2753" t="str">
            <v>الخشب</v>
          </cell>
          <cell r="D2753" t="str">
            <v>الدخل</v>
          </cell>
          <cell r="E2753" t="str">
            <v>تكلفة الإيرادات</v>
          </cell>
          <cell r="F2753" t="str">
            <v>م. تصنيع</v>
          </cell>
          <cell r="G2753" t="str">
            <v>بدل طعام</v>
          </cell>
          <cell r="H2753" t="str">
            <v>بدل طعام</v>
          </cell>
          <cell r="I2753" t="str">
            <v>الرواتب وما في حكمها</v>
          </cell>
          <cell r="J2753" t="str">
            <v>بدل طعام / مشاريع.</v>
          </cell>
          <cell r="K2753">
            <v>0</v>
          </cell>
          <cell r="L2753">
            <v>0</v>
          </cell>
          <cell r="M2753">
            <v>35000</v>
          </cell>
          <cell r="N2753">
            <v>0</v>
          </cell>
          <cell r="O2753">
            <v>35000</v>
          </cell>
          <cell r="P2753">
            <v>0</v>
          </cell>
          <cell r="Q2753">
            <v>35000</v>
          </cell>
        </row>
        <row r="2754">
          <cell r="B2754">
            <v>83010000009</v>
          </cell>
          <cell r="C2754" t="str">
            <v>الخشب</v>
          </cell>
          <cell r="D2754" t="str">
            <v>الدخل</v>
          </cell>
          <cell r="E2754" t="str">
            <v>تكلفة الإيرادات</v>
          </cell>
          <cell r="F2754" t="str">
            <v>م. تصنيع</v>
          </cell>
          <cell r="G2754" t="str">
            <v>عمالة يومية -  تصنيع</v>
          </cell>
          <cell r="I2754" t="str">
            <v>عمالة يومية</v>
          </cell>
          <cell r="J2754" t="str">
            <v>اجور عمال يوميه ومقاولي باطن / مشاريع.</v>
          </cell>
          <cell r="K2754">
            <v>0</v>
          </cell>
          <cell r="L2754">
            <v>0</v>
          </cell>
          <cell r="M2754">
            <v>541629.4</v>
          </cell>
          <cell r="N2754">
            <v>1000</v>
          </cell>
          <cell r="O2754">
            <v>540629.4</v>
          </cell>
          <cell r="P2754">
            <v>0</v>
          </cell>
          <cell r="Q2754">
            <v>540629.4</v>
          </cell>
        </row>
        <row r="2755">
          <cell r="B2755">
            <v>83010000010</v>
          </cell>
          <cell r="C2755" t="str">
            <v>الخشب</v>
          </cell>
          <cell r="D2755" t="str">
            <v>الدخل</v>
          </cell>
          <cell r="E2755" t="str">
            <v>تكلفة الإيرادات</v>
          </cell>
          <cell r="F2755" t="str">
            <v>م. تصنيع</v>
          </cell>
          <cell r="G2755" t="str">
            <v>رسوم حكومية</v>
          </cell>
          <cell r="I2755" t="str">
            <v>إشتراكات ورسوم</v>
          </cell>
          <cell r="J2755" t="str">
            <v>تجديد الاقامات وخروج وعوده وفحص طبي / مشاريع.</v>
          </cell>
          <cell r="K2755">
            <v>0</v>
          </cell>
          <cell r="L2755">
            <v>0</v>
          </cell>
          <cell r="M2755">
            <v>32553</v>
          </cell>
          <cell r="N2755">
            <v>0</v>
          </cell>
          <cell r="O2755">
            <v>32553</v>
          </cell>
          <cell r="P2755">
            <v>0</v>
          </cell>
          <cell r="Q2755">
            <v>32553</v>
          </cell>
        </row>
        <row r="2756">
          <cell r="B2756">
            <v>83010000011</v>
          </cell>
          <cell r="C2756" t="str">
            <v>الخشب</v>
          </cell>
          <cell r="D2756" t="str">
            <v>الدخل</v>
          </cell>
          <cell r="E2756" t="str">
            <v>تكلفة الإيرادات</v>
          </cell>
          <cell r="F2756" t="str">
            <v>م. تصنيع</v>
          </cell>
          <cell r="G2756" t="str">
            <v>تأمين طبي</v>
          </cell>
          <cell r="I2756" t="str">
            <v>تأمين</v>
          </cell>
          <cell r="J2756" t="str">
            <v>تأمين طبى/ مشاريع.</v>
          </cell>
          <cell r="K2756">
            <v>0</v>
          </cell>
          <cell r="L2756">
            <v>0</v>
          </cell>
          <cell r="M2756">
            <v>72905.959970000011</v>
          </cell>
          <cell r="N2756">
            <v>0</v>
          </cell>
          <cell r="O2756">
            <v>72905.959970000011</v>
          </cell>
          <cell r="P2756">
            <v>0</v>
          </cell>
          <cell r="Q2756">
            <v>72905.959970000011</v>
          </cell>
        </row>
        <row r="2757">
          <cell r="B2757">
            <v>83010000012</v>
          </cell>
          <cell r="C2757" t="str">
            <v>الخشب</v>
          </cell>
          <cell r="D2757" t="str">
            <v>الدخل</v>
          </cell>
          <cell r="E2757" t="str">
            <v>تكلفة الإيرادات</v>
          </cell>
          <cell r="F2757" t="str">
            <v>م. تصنيع</v>
          </cell>
          <cell r="G2757" t="str">
            <v>تأمينات إجتماعية</v>
          </cell>
          <cell r="H2757" t="str">
            <v>تأمينات إجتماعية</v>
          </cell>
          <cell r="I2757" t="str">
            <v>الرواتب وما في حكمها</v>
          </cell>
          <cell r="J2757" t="str">
            <v>تأمينات إجتماعية / مشاريع.</v>
          </cell>
          <cell r="K2757">
            <v>0</v>
          </cell>
          <cell r="L2757">
            <v>0</v>
          </cell>
          <cell r="M2757">
            <v>301900.08</v>
          </cell>
          <cell r="N2757">
            <v>0</v>
          </cell>
          <cell r="O2757">
            <v>301900.08</v>
          </cell>
          <cell r="P2757">
            <v>0</v>
          </cell>
          <cell r="Q2757">
            <v>301900.08</v>
          </cell>
        </row>
        <row r="2758">
          <cell r="B2758">
            <v>83010000013</v>
          </cell>
          <cell r="C2758" t="str">
            <v>الخشب</v>
          </cell>
          <cell r="D2758" t="str">
            <v>الدخل</v>
          </cell>
          <cell r="E2758" t="str">
            <v>تكلفة الإيرادات</v>
          </cell>
          <cell r="F2758" t="str">
            <v>م. تصنيع</v>
          </cell>
          <cell r="G2758" t="str">
            <v>تأمين طبي</v>
          </cell>
          <cell r="I2758" t="str">
            <v>تأمين</v>
          </cell>
          <cell r="J2758" t="str">
            <v>أدوية وعلاج / مشاريع.</v>
          </cell>
          <cell r="K2758">
            <v>0</v>
          </cell>
          <cell r="L2758">
            <v>0</v>
          </cell>
          <cell r="M2758">
            <v>685.05998999999997</v>
          </cell>
          <cell r="N2758">
            <v>0</v>
          </cell>
          <cell r="O2758">
            <v>685.05998999999997</v>
          </cell>
          <cell r="P2758">
            <v>0</v>
          </cell>
          <cell r="Q2758">
            <v>685.05998999999997</v>
          </cell>
        </row>
        <row r="2759">
          <cell r="B2759">
            <v>83010000014</v>
          </cell>
          <cell r="C2759" t="str">
            <v>الخشب</v>
          </cell>
          <cell r="D2759" t="str">
            <v>الدخل</v>
          </cell>
          <cell r="E2759" t="str">
            <v>تكلفة الإيرادات</v>
          </cell>
          <cell r="F2759" t="str">
            <v>م. تصنيع</v>
          </cell>
          <cell r="G2759" t="str">
            <v>مكافأة نهاية الخدمة</v>
          </cell>
          <cell r="H2759" t="str">
            <v>مكافأة نهاية الخدمة</v>
          </cell>
          <cell r="I2759" t="str">
            <v>الرواتب وما في حكمها</v>
          </cell>
          <cell r="J2759" t="str">
            <v>مكافأة نهاية خدمة / مشاريع.</v>
          </cell>
          <cell r="K2759">
            <v>0</v>
          </cell>
          <cell r="L2759">
            <v>0</v>
          </cell>
          <cell r="M2759">
            <v>80447.350000000006</v>
          </cell>
          <cell r="N2759">
            <v>0</v>
          </cell>
          <cell r="O2759">
            <v>80447.350000000006</v>
          </cell>
          <cell r="P2759">
            <v>0</v>
          </cell>
          <cell r="Q2759">
            <v>80447.350000000006</v>
          </cell>
        </row>
        <row r="2760">
          <cell r="B2760">
            <v>83010000015</v>
          </cell>
          <cell r="C2760" t="str">
            <v>الخشب</v>
          </cell>
          <cell r="D2760" t="str">
            <v>الدخل</v>
          </cell>
          <cell r="E2760" t="str">
            <v>تكلفة الإيرادات</v>
          </cell>
          <cell r="F2760" t="str">
            <v>م. تصنيع</v>
          </cell>
          <cell r="G2760" t="str">
            <v>بدل أجازة</v>
          </cell>
          <cell r="H2760" t="str">
            <v>بدل أجازة</v>
          </cell>
          <cell r="I2760" t="str">
            <v>الرواتب وما في حكمها</v>
          </cell>
          <cell r="J2760" t="str">
            <v>بدل أجازات / مشاريع.</v>
          </cell>
          <cell r="K2760">
            <v>0</v>
          </cell>
          <cell r="L2760">
            <v>0</v>
          </cell>
          <cell r="M2760">
            <v>264763.02</v>
          </cell>
          <cell r="N2760">
            <v>0</v>
          </cell>
          <cell r="O2760">
            <v>264763.02</v>
          </cell>
          <cell r="P2760">
            <v>0</v>
          </cell>
          <cell r="Q2760">
            <v>264763.02</v>
          </cell>
        </row>
        <row r="2761">
          <cell r="B2761">
            <v>83010000016</v>
          </cell>
          <cell r="C2761" t="str">
            <v>الخشب</v>
          </cell>
          <cell r="D2761" t="str">
            <v>الدخل</v>
          </cell>
          <cell r="E2761" t="str">
            <v>تكلفة الإيرادات</v>
          </cell>
          <cell r="F2761" t="str">
            <v>م. تصنيع</v>
          </cell>
          <cell r="G2761" t="str">
            <v>صيانة</v>
          </cell>
          <cell r="I2761" t="str">
            <v>صيانة وإصلاح</v>
          </cell>
          <cell r="J2761" t="str">
            <v>مصروف سن دسكات وتفليج مناشير / مشاريع.</v>
          </cell>
          <cell r="K2761">
            <v>0</v>
          </cell>
          <cell r="L2761">
            <v>0</v>
          </cell>
          <cell r="M2761">
            <v>11079</v>
          </cell>
          <cell r="N2761">
            <v>0</v>
          </cell>
          <cell r="O2761">
            <v>11079</v>
          </cell>
          <cell r="P2761">
            <v>0</v>
          </cell>
          <cell r="Q2761">
            <v>11079</v>
          </cell>
        </row>
        <row r="2762">
          <cell r="B2762">
            <v>83010000018</v>
          </cell>
          <cell r="C2762" t="str">
            <v>الخشب</v>
          </cell>
          <cell r="D2762" t="str">
            <v>الدخل</v>
          </cell>
          <cell r="E2762" t="str">
            <v>تكلفة الإيرادات</v>
          </cell>
          <cell r="F2762" t="str">
            <v>م. تصنيع</v>
          </cell>
          <cell r="G2762" t="str">
            <v>شحن ونقل</v>
          </cell>
          <cell r="I2762" t="str">
            <v>مصاريف شحن وتخليص جمركي</v>
          </cell>
          <cell r="J2762" t="str">
            <v>مصروف شحن ونقل وتحميل / مشاريع.</v>
          </cell>
          <cell r="K2762">
            <v>0</v>
          </cell>
          <cell r="L2762">
            <v>0</v>
          </cell>
          <cell r="M2762">
            <v>66349.5</v>
          </cell>
          <cell r="N2762">
            <v>0</v>
          </cell>
          <cell r="O2762">
            <v>66349.5</v>
          </cell>
          <cell r="P2762">
            <v>0</v>
          </cell>
          <cell r="Q2762">
            <v>66349.5</v>
          </cell>
        </row>
        <row r="2763">
          <cell r="B2763">
            <v>83010000019</v>
          </cell>
          <cell r="C2763" t="str">
            <v>الخشب</v>
          </cell>
          <cell r="D2763" t="str">
            <v>الدخل</v>
          </cell>
          <cell r="E2763" t="str">
            <v>تكلفة الإيرادات</v>
          </cell>
          <cell r="F2763" t="str">
            <v>م. تصنيع</v>
          </cell>
          <cell r="G2763" t="str">
            <v>كهرباء - مياه</v>
          </cell>
          <cell r="I2763" t="str">
            <v>كهرباء ومياه</v>
          </cell>
          <cell r="J2763" t="str">
            <v>كهرباء و مياه / مشاريع.</v>
          </cell>
          <cell r="K2763">
            <v>0</v>
          </cell>
          <cell r="L2763">
            <v>0</v>
          </cell>
          <cell r="M2763">
            <v>38482.159939999998</v>
          </cell>
          <cell r="N2763">
            <v>0</v>
          </cell>
          <cell r="O2763">
            <v>38482.159939999998</v>
          </cell>
          <cell r="P2763">
            <v>0</v>
          </cell>
          <cell r="Q2763">
            <v>38482.159939999998</v>
          </cell>
        </row>
        <row r="2764">
          <cell r="B2764">
            <v>83010000020</v>
          </cell>
          <cell r="C2764" t="str">
            <v>الخشب</v>
          </cell>
          <cell r="D2764" t="str">
            <v>الدخل</v>
          </cell>
          <cell r="E2764" t="str">
            <v>تكلفة الإيرادات</v>
          </cell>
          <cell r="F2764" t="str">
            <v>م. تصنيع</v>
          </cell>
          <cell r="G2764" t="str">
            <v>رسوم حكومية</v>
          </cell>
          <cell r="I2764" t="str">
            <v>إشتراكات ورسوم</v>
          </cell>
          <cell r="J2764" t="str">
            <v>كارت عمل / مشاريع.</v>
          </cell>
          <cell r="K2764">
            <v>0</v>
          </cell>
          <cell r="L2764">
            <v>0</v>
          </cell>
          <cell r="M2764">
            <v>2800</v>
          </cell>
          <cell r="N2764">
            <v>0</v>
          </cell>
          <cell r="O2764">
            <v>2800</v>
          </cell>
          <cell r="P2764">
            <v>0</v>
          </cell>
          <cell r="Q2764">
            <v>2800</v>
          </cell>
        </row>
        <row r="2765">
          <cell r="B2765">
            <v>83010000021</v>
          </cell>
          <cell r="C2765" t="str">
            <v>الخشب</v>
          </cell>
          <cell r="D2765" t="str">
            <v>الدخل</v>
          </cell>
          <cell r="E2765" t="str">
            <v>تكلفة الإيرادات</v>
          </cell>
          <cell r="F2765" t="str">
            <v>م. تصنيع</v>
          </cell>
          <cell r="G2765" t="str">
            <v>قرطاسية</v>
          </cell>
          <cell r="I2765" t="str">
            <v>أخري</v>
          </cell>
          <cell r="J2765" t="str">
            <v>ادوات مكتبيه و مطبوعات / مشاريع.</v>
          </cell>
          <cell r="K2765">
            <v>0</v>
          </cell>
          <cell r="L2765">
            <v>0</v>
          </cell>
          <cell r="M2765">
            <v>579</v>
          </cell>
          <cell r="N2765">
            <v>0</v>
          </cell>
          <cell r="O2765">
            <v>579</v>
          </cell>
          <cell r="P2765">
            <v>0</v>
          </cell>
          <cell r="Q2765">
            <v>579</v>
          </cell>
        </row>
        <row r="2766">
          <cell r="B2766">
            <v>83010000022</v>
          </cell>
          <cell r="C2766" t="str">
            <v>الخشب</v>
          </cell>
          <cell r="D2766" t="str">
            <v>الدخل</v>
          </cell>
          <cell r="E2766" t="str">
            <v>تكلفة الإيرادات</v>
          </cell>
          <cell r="F2766" t="str">
            <v>م. تصنيع</v>
          </cell>
          <cell r="G2766" t="str">
            <v>صيانة</v>
          </cell>
          <cell r="I2766" t="str">
            <v>صيانة وإصلاح</v>
          </cell>
          <cell r="J2766" t="str">
            <v>صيانة عامة  واعمال صيانه / مشاريع.</v>
          </cell>
          <cell r="K2766">
            <v>0</v>
          </cell>
          <cell r="L2766">
            <v>0</v>
          </cell>
          <cell r="M2766">
            <v>54192.29</v>
          </cell>
          <cell r="N2766">
            <v>0</v>
          </cell>
          <cell r="O2766">
            <v>54192.29</v>
          </cell>
          <cell r="P2766">
            <v>0</v>
          </cell>
          <cell r="Q2766">
            <v>54192.29</v>
          </cell>
        </row>
        <row r="2767">
          <cell r="B2767">
            <v>83010000023</v>
          </cell>
          <cell r="C2767" t="str">
            <v>الخشب</v>
          </cell>
          <cell r="D2767" t="str">
            <v>الدخل</v>
          </cell>
          <cell r="E2767" t="str">
            <v>تكلفة الإيرادات</v>
          </cell>
          <cell r="F2767" t="str">
            <v>م. تصنيع</v>
          </cell>
          <cell r="G2767" t="str">
            <v xml:space="preserve">إيجار المصنع </v>
          </cell>
          <cell r="I2767" t="str">
            <v>إيجارات</v>
          </cell>
          <cell r="J2767" t="str">
            <v>ايجار المصنع / مشاريع.</v>
          </cell>
          <cell r="K2767">
            <v>0</v>
          </cell>
          <cell r="L2767">
            <v>0</v>
          </cell>
          <cell r="M2767">
            <v>197166.55997999999</v>
          </cell>
          <cell r="N2767">
            <v>0</v>
          </cell>
          <cell r="O2767">
            <v>197166.55997999999</v>
          </cell>
          <cell r="P2767">
            <v>0</v>
          </cell>
          <cell r="Q2767">
            <v>197166.55997999999</v>
          </cell>
        </row>
        <row r="2768">
          <cell r="B2768">
            <v>83010000024</v>
          </cell>
          <cell r="C2768" t="str">
            <v>الخشب</v>
          </cell>
          <cell r="D2768" t="str">
            <v>الدخل</v>
          </cell>
          <cell r="E2768" t="str">
            <v>تكلفة الإيرادات</v>
          </cell>
          <cell r="F2768" t="str">
            <v>م. تصنيع</v>
          </cell>
          <cell r="G2768" t="str">
            <v>صيانة</v>
          </cell>
          <cell r="I2768" t="str">
            <v>صيانة وإصلاح</v>
          </cell>
          <cell r="J2768" t="str">
            <v>صيانه وقطع غيار الات ومعدات/ مشاريع وتشغيل.</v>
          </cell>
          <cell r="K2768">
            <v>0</v>
          </cell>
          <cell r="L2768">
            <v>0</v>
          </cell>
          <cell r="M2768">
            <v>99980.019990000001</v>
          </cell>
          <cell r="N2768">
            <v>0</v>
          </cell>
          <cell r="O2768">
            <v>99980.019990000001</v>
          </cell>
          <cell r="P2768">
            <v>0</v>
          </cell>
          <cell r="Q2768">
            <v>99980.019990000001</v>
          </cell>
        </row>
        <row r="2769">
          <cell r="B2769">
            <v>83010000025</v>
          </cell>
          <cell r="C2769" t="str">
            <v>الخشب</v>
          </cell>
          <cell r="D2769" t="str">
            <v>الدخل</v>
          </cell>
          <cell r="E2769" t="str">
            <v>تكلفة الإيرادات</v>
          </cell>
          <cell r="F2769" t="str">
            <v>م. تصنيع</v>
          </cell>
          <cell r="G2769" t="str">
            <v>إكراميات</v>
          </cell>
          <cell r="I2769" t="str">
            <v>أخري</v>
          </cell>
          <cell r="J2769" t="str">
            <v>إكراميات / مشاريع.</v>
          </cell>
          <cell r="K2769">
            <v>0</v>
          </cell>
          <cell r="L2769">
            <v>0</v>
          </cell>
          <cell r="M2769">
            <v>295</v>
          </cell>
          <cell r="N2769">
            <v>0</v>
          </cell>
          <cell r="O2769">
            <v>295</v>
          </cell>
          <cell r="P2769">
            <v>0</v>
          </cell>
          <cell r="Q2769">
            <v>295</v>
          </cell>
        </row>
        <row r="2770">
          <cell r="B2770">
            <v>83010000026</v>
          </cell>
          <cell r="C2770" t="str">
            <v>الخشب</v>
          </cell>
          <cell r="D2770" t="str">
            <v>الدخل</v>
          </cell>
          <cell r="E2770" t="str">
            <v>تكلفة الإيرادات</v>
          </cell>
          <cell r="F2770" t="str">
            <v>م. تصنيع</v>
          </cell>
          <cell r="G2770" t="str">
            <v>زيوت ومحروقات</v>
          </cell>
          <cell r="I2770" t="str">
            <v>زيوت ومحروقات</v>
          </cell>
          <cell r="J2770" t="str">
            <v>زيوت ومحروقات/ مشاريع.</v>
          </cell>
          <cell r="K2770">
            <v>0</v>
          </cell>
          <cell r="L2770">
            <v>0</v>
          </cell>
          <cell r="M2770">
            <v>8106.7999800000007</v>
          </cell>
          <cell r="N2770">
            <v>0</v>
          </cell>
          <cell r="O2770">
            <v>8106.7999800000007</v>
          </cell>
          <cell r="P2770">
            <v>0</v>
          </cell>
          <cell r="Q2770">
            <v>8106.7999800000007</v>
          </cell>
        </row>
        <row r="2771">
          <cell r="B2771">
            <v>83010000027</v>
          </cell>
          <cell r="C2771" t="str">
            <v>الخشب</v>
          </cell>
          <cell r="D2771" t="str">
            <v>الدخل</v>
          </cell>
          <cell r="E2771" t="str">
            <v>تكلفة الإيرادات</v>
          </cell>
          <cell r="F2771" t="str">
            <v>م. تصنيع</v>
          </cell>
          <cell r="G2771" t="str">
            <v>عدد وأدوات</v>
          </cell>
          <cell r="I2771" t="str">
            <v>أخري</v>
          </cell>
          <cell r="J2771" t="str">
            <v>عدد مستهلكة/ مشاريع.</v>
          </cell>
          <cell r="K2771">
            <v>0</v>
          </cell>
          <cell r="L2771">
            <v>0</v>
          </cell>
          <cell r="M2771">
            <v>133279.32986</v>
          </cell>
          <cell r="N2771">
            <v>650</v>
          </cell>
          <cell r="O2771">
            <v>132629.32986</v>
          </cell>
          <cell r="P2771">
            <v>0</v>
          </cell>
          <cell r="Q2771">
            <v>132629.32986</v>
          </cell>
        </row>
        <row r="2772">
          <cell r="B2772">
            <v>83010000028</v>
          </cell>
          <cell r="C2772" t="str">
            <v>الخشب</v>
          </cell>
          <cell r="D2772" t="str">
            <v>الدخل</v>
          </cell>
          <cell r="E2772" t="str">
            <v>تكلفة الإيرادات</v>
          </cell>
          <cell r="F2772" t="str">
            <v>م. تصنيع</v>
          </cell>
          <cell r="G2772" t="str">
            <v>سفر وإنتقالات</v>
          </cell>
          <cell r="I2772" t="str">
            <v>سفر وإنتقالات</v>
          </cell>
          <cell r="J2772" t="str">
            <v>سفر وإنتقال  ورحلة عمل / مشاريع.</v>
          </cell>
          <cell r="K2772">
            <v>0</v>
          </cell>
          <cell r="L2772">
            <v>0</v>
          </cell>
          <cell r="M2772">
            <v>45549.17</v>
          </cell>
          <cell r="N2772">
            <v>0</v>
          </cell>
          <cell r="O2772">
            <v>45549.17</v>
          </cell>
          <cell r="P2772">
            <v>0</v>
          </cell>
          <cell r="Q2772">
            <v>45549.17</v>
          </cell>
        </row>
        <row r="2773">
          <cell r="B2773">
            <v>83010000030</v>
          </cell>
          <cell r="C2773" t="str">
            <v>الخشب</v>
          </cell>
          <cell r="D2773" t="str">
            <v>الدخل</v>
          </cell>
          <cell r="E2773" t="str">
            <v>تكلفة الإيرادات</v>
          </cell>
          <cell r="F2773" t="str">
            <v>م. تصنيع</v>
          </cell>
          <cell r="G2773" t="str">
            <v>صيانة</v>
          </cell>
          <cell r="I2773" t="str">
            <v>صيانة وإصلاح</v>
          </cell>
          <cell r="J2773" t="str">
            <v>صيانه و قطع غيار سيارات / مشاريع.</v>
          </cell>
          <cell r="K2773">
            <v>0</v>
          </cell>
          <cell r="L2773">
            <v>0</v>
          </cell>
          <cell r="M2773">
            <v>2350.85</v>
          </cell>
          <cell r="N2773">
            <v>0</v>
          </cell>
          <cell r="O2773">
            <v>2350.85</v>
          </cell>
          <cell r="P2773">
            <v>0</v>
          </cell>
          <cell r="Q2773">
            <v>2350.85</v>
          </cell>
        </row>
        <row r="2774">
          <cell r="B2774">
            <v>83010000031</v>
          </cell>
          <cell r="C2774" t="str">
            <v>الخشب</v>
          </cell>
          <cell r="D2774" t="str">
            <v>الدخل</v>
          </cell>
          <cell r="E2774" t="str">
            <v>تكلفة الإيرادات</v>
          </cell>
          <cell r="F2774" t="str">
            <v>م. تصنيع</v>
          </cell>
          <cell r="G2774" t="str">
            <v>شحن ونقل</v>
          </cell>
          <cell r="I2774" t="str">
            <v>مصاريف شحن وتخليص جمركي</v>
          </cell>
          <cell r="J2774" t="str">
            <v>ايجار سيارات و الات ومعدات / مشاريع.</v>
          </cell>
          <cell r="K2774">
            <v>0</v>
          </cell>
          <cell r="L2774">
            <v>0</v>
          </cell>
          <cell r="M2774">
            <v>26391.079989999998</v>
          </cell>
          <cell r="N2774">
            <v>0</v>
          </cell>
          <cell r="O2774">
            <v>26391.079989999998</v>
          </cell>
          <cell r="P2774">
            <v>0</v>
          </cell>
          <cell r="Q2774">
            <v>26391.079989999998</v>
          </cell>
        </row>
        <row r="2775">
          <cell r="B2775">
            <v>83010000032</v>
          </cell>
          <cell r="C2775" t="str">
            <v>الخشب</v>
          </cell>
          <cell r="D2775" t="str">
            <v>الدخل</v>
          </cell>
          <cell r="E2775" t="str">
            <v>تكلفة الإيرادات</v>
          </cell>
          <cell r="F2775" t="str">
            <v>م. تصنيع</v>
          </cell>
          <cell r="G2775" t="str">
            <v>رسوم حكومية</v>
          </cell>
          <cell r="I2775" t="str">
            <v>إشتراكات ورسوم</v>
          </cell>
          <cell r="J2775" t="str">
            <v>رسوم حكومية وغرامات / مشاريع.</v>
          </cell>
          <cell r="K2775">
            <v>0</v>
          </cell>
          <cell r="L2775">
            <v>0</v>
          </cell>
          <cell r="M2775">
            <v>4080.3</v>
          </cell>
          <cell r="N2775">
            <v>0</v>
          </cell>
          <cell r="O2775">
            <v>4080.3</v>
          </cell>
          <cell r="P2775">
            <v>0</v>
          </cell>
          <cell r="Q2775">
            <v>4080.3</v>
          </cell>
        </row>
        <row r="2776">
          <cell r="B2776">
            <v>83010000033</v>
          </cell>
          <cell r="C2776" t="str">
            <v>الخشب</v>
          </cell>
          <cell r="D2776" t="str">
            <v>الدخل</v>
          </cell>
          <cell r="E2776" t="str">
            <v>تكلفة الإيرادات</v>
          </cell>
          <cell r="F2776" t="str">
            <v>م. تصنيع</v>
          </cell>
          <cell r="G2776" t="str">
            <v>سفر وإنتقالات</v>
          </cell>
          <cell r="I2776" t="str">
            <v>سفر وإنتقالات</v>
          </cell>
          <cell r="J2776" t="str">
            <v>ايجارات سكن وفندق/ مشاريع وتشغيل.</v>
          </cell>
          <cell r="K2776">
            <v>0</v>
          </cell>
          <cell r="L2776">
            <v>0</v>
          </cell>
          <cell r="M2776">
            <v>13520</v>
          </cell>
          <cell r="N2776">
            <v>0</v>
          </cell>
          <cell r="O2776">
            <v>13520</v>
          </cell>
          <cell r="P2776">
            <v>0</v>
          </cell>
          <cell r="Q2776">
            <v>13520</v>
          </cell>
        </row>
        <row r="2777">
          <cell r="B2777">
            <v>83010000035</v>
          </cell>
          <cell r="C2777" t="str">
            <v>الخشب</v>
          </cell>
          <cell r="D2777" t="str">
            <v>الدخل</v>
          </cell>
          <cell r="E2777" t="str">
            <v>تكلفة الإيرادات</v>
          </cell>
          <cell r="F2777" t="str">
            <v>خامات</v>
          </cell>
          <cell r="G2777" t="str">
            <v>خامات مساعدة</v>
          </cell>
          <cell r="I2777" t="str">
            <v>تكلفة البضاعة المباعة</v>
          </cell>
          <cell r="J2777" t="str">
            <v>ت مباشره مواد_ غراء _ مشاريع وتشغيل.</v>
          </cell>
          <cell r="K2777">
            <v>0</v>
          </cell>
          <cell r="L2777">
            <v>0</v>
          </cell>
          <cell r="M2777">
            <v>218990.37995999999</v>
          </cell>
          <cell r="N2777">
            <v>15850</v>
          </cell>
          <cell r="O2777">
            <v>203140.37995999999</v>
          </cell>
          <cell r="P2777">
            <v>0</v>
          </cell>
          <cell r="Q2777">
            <v>203140.37995999999</v>
          </cell>
        </row>
        <row r="2778">
          <cell r="B2778">
            <v>83010000037</v>
          </cell>
          <cell r="C2778" t="str">
            <v>الخشب</v>
          </cell>
          <cell r="D2778" t="str">
            <v>الدخل</v>
          </cell>
          <cell r="E2778" t="str">
            <v>تكلفة الإيرادات</v>
          </cell>
          <cell r="F2778" t="str">
            <v>خامات</v>
          </cell>
          <cell r="G2778" t="str">
            <v>خامات مساعدة</v>
          </cell>
          <cell r="I2778" t="str">
            <v>تكلفة البضاعة المباعة</v>
          </cell>
          <cell r="J2778" t="str">
            <v>ت مباشره مواد_ فوم _ مشاريع وتشغيل.</v>
          </cell>
          <cell r="K2778">
            <v>0</v>
          </cell>
          <cell r="L2778">
            <v>0</v>
          </cell>
          <cell r="M2778">
            <v>91351.309989999994</v>
          </cell>
          <cell r="N2778">
            <v>0</v>
          </cell>
          <cell r="O2778">
            <v>91351.309989999994</v>
          </cell>
          <cell r="P2778">
            <v>0</v>
          </cell>
          <cell r="Q2778">
            <v>91351.309989999994</v>
          </cell>
        </row>
        <row r="2779">
          <cell r="B2779">
            <v>83010000038</v>
          </cell>
          <cell r="C2779" t="str">
            <v>الخشب</v>
          </cell>
          <cell r="D2779" t="str">
            <v>الدخل</v>
          </cell>
          <cell r="E2779" t="str">
            <v>تكلفة الإيرادات</v>
          </cell>
          <cell r="F2779" t="str">
            <v>م. تصنيع</v>
          </cell>
          <cell r="G2779" t="str">
            <v>مقاولي باطن تركيبات</v>
          </cell>
          <cell r="I2779" t="str">
            <v>أعمال تصنيع وتركيب</v>
          </cell>
          <cell r="J2779" t="str">
            <v>مصروف أعمال تركيبات   / مشاريع.</v>
          </cell>
          <cell r="K2779">
            <v>0</v>
          </cell>
          <cell r="L2779">
            <v>0</v>
          </cell>
          <cell r="M2779">
            <v>52405</v>
          </cell>
          <cell r="N2779">
            <v>0</v>
          </cell>
          <cell r="O2779">
            <v>52405</v>
          </cell>
          <cell r="P2779">
            <v>0</v>
          </cell>
          <cell r="Q2779">
            <v>52405</v>
          </cell>
        </row>
        <row r="2780">
          <cell r="B2780">
            <v>83010000039</v>
          </cell>
          <cell r="C2780" t="str">
            <v>الخشب</v>
          </cell>
          <cell r="D2780" t="str">
            <v>الدخل</v>
          </cell>
          <cell r="E2780" t="str">
            <v>تكلفة الإيرادات</v>
          </cell>
          <cell r="F2780" t="str">
            <v>خامات</v>
          </cell>
          <cell r="G2780" t="str">
            <v>خامات مساعدة</v>
          </cell>
          <cell r="I2780" t="str">
            <v>تكلفة البضاعة المباعة</v>
          </cell>
          <cell r="J2780" t="str">
            <v>ت مباشره مواد_ رابر _ مشاريع وتشغيل.</v>
          </cell>
          <cell r="K2780">
            <v>0</v>
          </cell>
          <cell r="L2780">
            <v>0</v>
          </cell>
          <cell r="M2780">
            <v>10065.25999</v>
          </cell>
          <cell r="N2780">
            <v>5838</v>
          </cell>
          <cell r="O2780">
            <v>4227.2599900000005</v>
          </cell>
          <cell r="P2780">
            <v>0</v>
          </cell>
          <cell r="Q2780">
            <v>4227.2599900000005</v>
          </cell>
        </row>
        <row r="2781">
          <cell r="B2781">
            <v>83010000040</v>
          </cell>
          <cell r="C2781" t="str">
            <v>الخشب</v>
          </cell>
          <cell r="D2781" t="str">
            <v>الدخل</v>
          </cell>
          <cell r="E2781" t="str">
            <v>تكلفة الإيرادات</v>
          </cell>
          <cell r="F2781" t="str">
            <v>م. تصنيع</v>
          </cell>
          <cell r="G2781" t="str">
            <v>هاتف وبريد</v>
          </cell>
          <cell r="I2781" t="str">
            <v>أخري</v>
          </cell>
          <cell r="J2781" t="str">
            <v>بريد وهاتف / المشاريع.</v>
          </cell>
          <cell r="K2781">
            <v>0</v>
          </cell>
          <cell r="L2781">
            <v>0</v>
          </cell>
          <cell r="M2781">
            <v>127.73</v>
          </cell>
          <cell r="N2781">
            <v>0</v>
          </cell>
          <cell r="O2781">
            <v>127.73</v>
          </cell>
          <cell r="P2781">
            <v>0</v>
          </cell>
          <cell r="Q2781">
            <v>127.73</v>
          </cell>
        </row>
        <row r="2782">
          <cell r="B2782">
            <v>83010000041</v>
          </cell>
          <cell r="C2782" t="str">
            <v>الخشب</v>
          </cell>
          <cell r="D2782" t="str">
            <v>الدخل</v>
          </cell>
          <cell r="E2782" t="str">
            <v>تكلفة الإيرادات</v>
          </cell>
          <cell r="F2782" t="str">
            <v>خامات</v>
          </cell>
          <cell r="G2782" t="str">
            <v>خامات مساعدة</v>
          </cell>
          <cell r="I2782" t="str">
            <v>تكلفة البضاعة المباعة</v>
          </cell>
          <cell r="J2782" t="str">
            <v>مواد تغليف / مشاريع.</v>
          </cell>
          <cell r="K2782">
            <v>0</v>
          </cell>
          <cell r="L2782">
            <v>0</v>
          </cell>
          <cell r="M2782">
            <v>21333.189989999999</v>
          </cell>
          <cell r="N2782">
            <v>25</v>
          </cell>
          <cell r="O2782">
            <v>21308.189989999999</v>
          </cell>
          <cell r="P2782">
            <v>0</v>
          </cell>
          <cell r="Q2782">
            <v>21308.189989999999</v>
          </cell>
        </row>
        <row r="2783">
          <cell r="B2783">
            <v>83010000042</v>
          </cell>
          <cell r="C2783" t="str">
            <v>الخشب</v>
          </cell>
          <cell r="D2783" t="str">
            <v>الدخل</v>
          </cell>
          <cell r="E2783" t="str">
            <v>تكلفة الإيرادات</v>
          </cell>
          <cell r="F2783" t="str">
            <v>م. تصنيع</v>
          </cell>
          <cell r="G2783" t="str">
            <v>مقاولي باطن دهانات</v>
          </cell>
          <cell r="I2783" t="str">
            <v>أعمال تصنيع وتركيب</v>
          </cell>
          <cell r="J2783" t="str">
            <v>مصروف اعمال خارجية _ دهان - لصق قشرة - اخري / مشاريع.</v>
          </cell>
          <cell r="K2783">
            <v>0</v>
          </cell>
          <cell r="L2783">
            <v>0</v>
          </cell>
          <cell r="M2783">
            <v>55655.549970000007</v>
          </cell>
          <cell r="N2783">
            <v>0</v>
          </cell>
          <cell r="O2783">
            <v>55655.549970000007</v>
          </cell>
          <cell r="P2783">
            <v>0</v>
          </cell>
          <cell r="Q2783">
            <v>55655.549970000007</v>
          </cell>
        </row>
        <row r="2784">
          <cell r="B2784">
            <v>83010000043</v>
          </cell>
          <cell r="C2784" t="str">
            <v>الخشب</v>
          </cell>
          <cell r="D2784" t="str">
            <v>الدخل</v>
          </cell>
          <cell r="E2784" t="str">
            <v>تكلفة الإيرادات</v>
          </cell>
          <cell r="F2784" t="str">
            <v>م. تصنيع</v>
          </cell>
          <cell r="G2784" t="str">
            <v>رسوم حكومية</v>
          </cell>
          <cell r="I2784" t="str">
            <v>إشتراكات ورسوم</v>
          </cell>
          <cell r="J2784" t="str">
            <v>رسوم واشتراكات / مشاريع.</v>
          </cell>
          <cell r="K2784">
            <v>0</v>
          </cell>
          <cell r="L2784">
            <v>0</v>
          </cell>
          <cell r="M2784">
            <v>412</v>
          </cell>
          <cell r="N2784">
            <v>0</v>
          </cell>
          <cell r="O2784">
            <v>412</v>
          </cell>
          <cell r="P2784">
            <v>0</v>
          </cell>
          <cell r="Q2784">
            <v>412</v>
          </cell>
        </row>
        <row r="2785">
          <cell r="B2785">
            <v>83010000045</v>
          </cell>
          <cell r="C2785" t="str">
            <v>الخشب</v>
          </cell>
          <cell r="D2785" t="str">
            <v>الدخل</v>
          </cell>
          <cell r="E2785" t="str">
            <v>تكلفة الإيرادات</v>
          </cell>
          <cell r="F2785" t="str">
            <v>م. تصنيع</v>
          </cell>
          <cell r="G2785" t="str">
            <v>رسوم حكومية</v>
          </cell>
          <cell r="I2785" t="str">
            <v>إشتراكات ورسوم</v>
          </cell>
          <cell r="J2785" t="str">
            <v>تاشيرات واستقدام ونقل كفالة / مشاريع.</v>
          </cell>
          <cell r="K2785">
            <v>0</v>
          </cell>
          <cell r="L2785">
            <v>0</v>
          </cell>
          <cell r="M2785">
            <v>10520.68</v>
          </cell>
          <cell r="N2785">
            <v>0</v>
          </cell>
          <cell r="O2785">
            <v>10520.68</v>
          </cell>
          <cell r="P2785">
            <v>0</v>
          </cell>
          <cell r="Q2785">
            <v>10520.68</v>
          </cell>
        </row>
        <row r="2786">
          <cell r="B2786">
            <v>83010000047</v>
          </cell>
          <cell r="C2786" t="str">
            <v>الخشب</v>
          </cell>
          <cell r="D2786" t="str">
            <v>الدخل</v>
          </cell>
          <cell r="E2786" t="str">
            <v>تكلفة الإيرادات</v>
          </cell>
          <cell r="F2786" t="str">
            <v>م. تصنيع</v>
          </cell>
          <cell r="G2786" t="str">
            <v>ضيافة</v>
          </cell>
          <cell r="I2786" t="str">
            <v>أخري</v>
          </cell>
          <cell r="J2786" t="str">
            <v>وجبات وضيافة / مشاريع.</v>
          </cell>
          <cell r="K2786">
            <v>0</v>
          </cell>
          <cell r="L2786">
            <v>0</v>
          </cell>
          <cell r="M2786">
            <v>57115.039989999997</v>
          </cell>
          <cell r="N2786">
            <v>0</v>
          </cell>
          <cell r="O2786">
            <v>57115.039989999997</v>
          </cell>
          <cell r="P2786">
            <v>0</v>
          </cell>
          <cell r="Q2786">
            <v>57115.039989999997</v>
          </cell>
        </row>
        <row r="2787">
          <cell r="B2787">
            <v>83010000050</v>
          </cell>
          <cell r="C2787" t="str">
            <v>الخشب</v>
          </cell>
          <cell r="D2787" t="str">
            <v>الدخل</v>
          </cell>
          <cell r="E2787" t="str">
            <v>تكلفة الإيرادات</v>
          </cell>
          <cell r="F2787" t="str">
            <v>م. تصنيع</v>
          </cell>
          <cell r="G2787" t="str">
            <v>مهمات</v>
          </cell>
          <cell r="I2787" t="str">
            <v>أخري</v>
          </cell>
          <cell r="J2787" t="str">
            <v>ملابس و سيفتي / مشاريع.</v>
          </cell>
          <cell r="K2787">
            <v>0</v>
          </cell>
          <cell r="L2787">
            <v>0</v>
          </cell>
          <cell r="M2787">
            <v>2727.96</v>
          </cell>
          <cell r="N2787">
            <v>0</v>
          </cell>
          <cell r="O2787">
            <v>2727.96</v>
          </cell>
          <cell r="P2787">
            <v>0</v>
          </cell>
          <cell r="Q2787">
            <v>2727.96</v>
          </cell>
        </row>
        <row r="2788">
          <cell r="B2788">
            <v>83010000053</v>
          </cell>
          <cell r="C2788" t="str">
            <v>الخشب</v>
          </cell>
          <cell r="D2788" t="str">
            <v>الدخل</v>
          </cell>
          <cell r="E2788" t="str">
            <v>تكلفة الإيرادات</v>
          </cell>
          <cell r="F2788" t="str">
            <v>خامات</v>
          </cell>
          <cell r="G2788" t="str">
            <v>أبواب معدنية</v>
          </cell>
          <cell r="I2788" t="str">
            <v>تكلفة البضاعة المباعة</v>
          </cell>
          <cell r="J2788" t="str">
            <v>ت مباشره مواد _ ابواب حديدية_مشاريع وتشغيل.</v>
          </cell>
          <cell r="K2788">
            <v>0</v>
          </cell>
          <cell r="L2788">
            <v>0</v>
          </cell>
          <cell r="M2788">
            <v>436796.83</v>
          </cell>
          <cell r="N2788">
            <v>68532</v>
          </cell>
          <cell r="O2788">
            <v>368264.83</v>
          </cell>
          <cell r="P2788">
            <v>0</v>
          </cell>
          <cell r="Q2788">
            <v>368264.83</v>
          </cell>
        </row>
        <row r="2789">
          <cell r="B2789">
            <v>83010000054</v>
          </cell>
          <cell r="C2789" t="str">
            <v>الخشب</v>
          </cell>
          <cell r="D2789" t="str">
            <v>الدخل</v>
          </cell>
          <cell r="E2789" t="str">
            <v>تكلفة الإيرادات</v>
          </cell>
          <cell r="F2789" t="str">
            <v>خامات</v>
          </cell>
          <cell r="G2789" t="str">
            <v>اخشاب</v>
          </cell>
          <cell r="I2789" t="str">
            <v>تكلفة البضاعة المباعة</v>
          </cell>
          <cell r="J2789" t="str">
            <v>ت مباشره مواد _ اخشاب _مشاريع وتشغيل.</v>
          </cell>
          <cell r="K2789">
            <v>0</v>
          </cell>
          <cell r="L2789">
            <v>0</v>
          </cell>
          <cell r="M2789">
            <v>4031443.42992</v>
          </cell>
          <cell r="N2789">
            <v>1096074.98</v>
          </cell>
          <cell r="O2789">
            <v>2935368.44992</v>
          </cell>
          <cell r="P2789">
            <v>0</v>
          </cell>
          <cell r="Q2789">
            <v>2935368.44992</v>
          </cell>
        </row>
        <row r="2790">
          <cell r="B2790">
            <v>83010000055</v>
          </cell>
          <cell r="C2790" t="str">
            <v>الخشب</v>
          </cell>
          <cell r="D2790" t="str">
            <v>الدخل</v>
          </cell>
          <cell r="E2790" t="str">
            <v>تكلفة الإيرادات</v>
          </cell>
          <cell r="F2790" t="str">
            <v>خامات</v>
          </cell>
          <cell r="G2790" t="str">
            <v>حديد</v>
          </cell>
          <cell r="I2790" t="str">
            <v>تكلفة البضاعة المباعة</v>
          </cell>
          <cell r="J2790" t="str">
            <v>ت مباشره مواد _ حديد_مشاريع وتشغيل.</v>
          </cell>
          <cell r="K2790">
            <v>0</v>
          </cell>
          <cell r="L2790">
            <v>0</v>
          </cell>
          <cell r="M2790">
            <v>11184.779990000001</v>
          </cell>
          <cell r="N2790">
            <v>0</v>
          </cell>
          <cell r="O2790">
            <v>11184.779990000001</v>
          </cell>
          <cell r="P2790">
            <v>0</v>
          </cell>
          <cell r="Q2790">
            <v>11184.779990000001</v>
          </cell>
        </row>
        <row r="2791">
          <cell r="B2791">
            <v>83010000057</v>
          </cell>
          <cell r="C2791" t="str">
            <v>الخشب</v>
          </cell>
          <cell r="D2791" t="str">
            <v>الدخل</v>
          </cell>
          <cell r="E2791" t="str">
            <v>تكلفة الإيرادات</v>
          </cell>
          <cell r="F2791" t="str">
            <v>خامات</v>
          </cell>
          <cell r="G2791" t="str">
            <v>اكسسوارات</v>
          </cell>
          <cell r="I2791" t="str">
            <v>تكلفة البضاعة المباعة</v>
          </cell>
          <cell r="J2791" t="str">
            <v>ت مباشره مواد _ اكسسوارات _مشاريع وتشغيل.</v>
          </cell>
          <cell r="K2791">
            <v>0</v>
          </cell>
          <cell r="L2791">
            <v>0</v>
          </cell>
          <cell r="M2791">
            <v>280038.59997000004</v>
          </cell>
          <cell r="N2791">
            <v>55120</v>
          </cell>
          <cell r="O2791">
            <v>224918.59997000004</v>
          </cell>
          <cell r="P2791">
            <v>0</v>
          </cell>
          <cell r="Q2791">
            <v>224918.59997000004</v>
          </cell>
        </row>
        <row r="2792">
          <cell r="B2792">
            <v>83010000058</v>
          </cell>
          <cell r="C2792" t="str">
            <v>الخشب</v>
          </cell>
          <cell r="D2792" t="str">
            <v>الدخل</v>
          </cell>
          <cell r="E2792" t="str">
            <v>تكلفة الإيرادات</v>
          </cell>
          <cell r="F2792" t="str">
            <v>خامات</v>
          </cell>
          <cell r="G2792" t="str">
            <v>خامات مساعدة</v>
          </cell>
          <cell r="I2792" t="str">
            <v>تكلفة البضاعة المباعة</v>
          </cell>
          <cell r="J2792" t="str">
            <v>ت مباشره مواد _ براغي خابور صنفرة اخري  _ مشاريع وتشغيل.</v>
          </cell>
          <cell r="K2792">
            <v>0</v>
          </cell>
          <cell r="L2792">
            <v>0</v>
          </cell>
          <cell r="M2792">
            <v>79915.789940000002</v>
          </cell>
          <cell r="N2792">
            <v>12065</v>
          </cell>
          <cell r="O2792">
            <v>67850.789940000002</v>
          </cell>
          <cell r="P2792">
            <v>0</v>
          </cell>
          <cell r="Q2792">
            <v>67850.789940000002</v>
          </cell>
        </row>
        <row r="2793">
          <cell r="B2793">
            <v>83010000060</v>
          </cell>
          <cell r="C2793" t="str">
            <v>الخشب</v>
          </cell>
          <cell r="D2793" t="str">
            <v>الدخل</v>
          </cell>
          <cell r="E2793" t="str">
            <v>تكلفة الإيرادات</v>
          </cell>
          <cell r="F2793" t="str">
            <v>خامات</v>
          </cell>
          <cell r="G2793" t="str">
            <v>مواد دهانات</v>
          </cell>
          <cell r="I2793" t="str">
            <v>تكلفة البضاعة المباعة</v>
          </cell>
          <cell r="J2793" t="str">
            <v>ت مباشره مواد _ مواد دهان _مشاريع وتشغيل.</v>
          </cell>
          <cell r="K2793">
            <v>0</v>
          </cell>
          <cell r="L2793">
            <v>0</v>
          </cell>
          <cell r="M2793">
            <v>196159.50995000001</v>
          </cell>
          <cell r="N2793">
            <v>20880.5</v>
          </cell>
          <cell r="O2793">
            <v>175279.00995000001</v>
          </cell>
          <cell r="P2793">
            <v>0</v>
          </cell>
          <cell r="Q2793">
            <v>175279.00995000001</v>
          </cell>
        </row>
        <row r="2794">
          <cell r="B2794">
            <v>83010000061</v>
          </cell>
          <cell r="C2794" t="str">
            <v>الخشب</v>
          </cell>
          <cell r="D2794" t="str">
            <v>الدخل</v>
          </cell>
          <cell r="E2794" t="str">
            <v>الإيرادات</v>
          </cell>
          <cell r="F2794" t="str">
            <v>م. تصنيع</v>
          </cell>
          <cell r="G2794" t="str">
            <v>خصم مسموح به</v>
          </cell>
          <cell r="I2794" t="str">
            <v>أخري</v>
          </cell>
          <cell r="J2794" t="str">
            <v>خصم مسموح به _مشاريع.</v>
          </cell>
          <cell r="K2794">
            <v>0</v>
          </cell>
          <cell r="L2794">
            <v>0</v>
          </cell>
          <cell r="M2794">
            <v>0.4</v>
          </cell>
          <cell r="N2794">
            <v>0</v>
          </cell>
          <cell r="O2794">
            <v>0.4</v>
          </cell>
          <cell r="P2794">
            <v>0</v>
          </cell>
          <cell r="Q2794">
            <v>0.4</v>
          </cell>
        </row>
        <row r="2795">
          <cell r="B2795">
            <v>83010000066</v>
          </cell>
          <cell r="C2795" t="str">
            <v>الخشب</v>
          </cell>
          <cell r="D2795" t="str">
            <v>الدخل</v>
          </cell>
          <cell r="E2795" t="str">
            <v>تكلفة الإيرادات</v>
          </cell>
          <cell r="F2795" t="str">
            <v>م. تصنيع</v>
          </cell>
          <cell r="G2795" t="str">
            <v>إيجار حاويات</v>
          </cell>
          <cell r="I2795" t="str">
            <v>إيجارات</v>
          </cell>
          <cell r="J2795" t="str">
            <v>ايجار حاويه / تشغيل ومشاريع.</v>
          </cell>
          <cell r="K2795">
            <v>0</v>
          </cell>
          <cell r="L2795">
            <v>0</v>
          </cell>
          <cell r="M2795">
            <v>8400</v>
          </cell>
          <cell r="N2795">
            <v>0</v>
          </cell>
          <cell r="O2795">
            <v>8400</v>
          </cell>
          <cell r="P2795">
            <v>0</v>
          </cell>
          <cell r="Q2795">
            <v>8400</v>
          </cell>
        </row>
        <row r="2796">
          <cell r="B2796">
            <v>83010000067</v>
          </cell>
          <cell r="C2796" t="str">
            <v>الخشب</v>
          </cell>
          <cell r="D2796" t="str">
            <v>الدخل</v>
          </cell>
          <cell r="E2796" t="str">
            <v>تكلفة الإيرادات</v>
          </cell>
          <cell r="F2796" t="str">
            <v>خامات</v>
          </cell>
          <cell r="G2796" t="str">
            <v>سيلكون</v>
          </cell>
          <cell r="I2796" t="str">
            <v>تكلفة البضاعة المباعة</v>
          </cell>
          <cell r="J2796" t="str">
            <v>ت مباشره مواد _ سليكون  _ مشاريع وتشغيل.</v>
          </cell>
          <cell r="K2796">
            <v>0</v>
          </cell>
          <cell r="L2796">
            <v>0</v>
          </cell>
          <cell r="M2796">
            <v>44891.389989999996</v>
          </cell>
          <cell r="N2796">
            <v>10790</v>
          </cell>
          <cell r="O2796">
            <v>34101.389989999996</v>
          </cell>
          <cell r="P2796">
            <v>0</v>
          </cell>
          <cell r="Q2796">
            <v>34101.389989999996</v>
          </cell>
        </row>
        <row r="2797">
          <cell r="B2797">
            <v>83010000068</v>
          </cell>
          <cell r="C2797" t="str">
            <v>الخشب</v>
          </cell>
          <cell r="D2797" t="str">
            <v>الدخل</v>
          </cell>
          <cell r="E2797" t="str">
            <v>تكلفة الإيرادات</v>
          </cell>
          <cell r="F2797" t="str">
            <v>خامات</v>
          </cell>
          <cell r="G2797" t="str">
            <v>خامات مساعدة</v>
          </cell>
          <cell r="I2797" t="str">
            <v>تكلفة البضاعة المباعة</v>
          </cell>
          <cell r="J2797" t="str">
            <v>مصروف خيوط لماكينة القشرة _مشاريع وتسغيل.</v>
          </cell>
          <cell r="K2797">
            <v>0</v>
          </cell>
          <cell r="L2797">
            <v>0</v>
          </cell>
          <cell r="M2797">
            <v>500</v>
          </cell>
          <cell r="N2797">
            <v>0</v>
          </cell>
          <cell r="O2797">
            <v>500</v>
          </cell>
          <cell r="P2797">
            <v>0</v>
          </cell>
          <cell r="Q2797">
            <v>500</v>
          </cell>
        </row>
        <row r="2798">
          <cell r="B2798">
            <v>83010000073</v>
          </cell>
          <cell r="C2798" t="str">
            <v>الخشب</v>
          </cell>
          <cell r="D2798" t="str">
            <v>الدخل</v>
          </cell>
          <cell r="E2798" t="str">
            <v>تكلفة الإيرادات</v>
          </cell>
          <cell r="F2798" t="str">
            <v>خامات</v>
          </cell>
          <cell r="G2798" t="str">
            <v>خامات مساعدة</v>
          </cell>
          <cell r="I2798" t="str">
            <v>تكلفة البضاعة المباعة</v>
          </cell>
          <cell r="J2798" t="str">
            <v>مزيل بوية _ تشغيل</v>
          </cell>
          <cell r="K2798">
            <v>0</v>
          </cell>
          <cell r="L2798">
            <v>0</v>
          </cell>
          <cell r="M2798">
            <v>130</v>
          </cell>
          <cell r="N2798">
            <v>0</v>
          </cell>
          <cell r="O2798">
            <v>130</v>
          </cell>
          <cell r="P2798">
            <v>0</v>
          </cell>
          <cell r="Q2798">
            <v>130</v>
          </cell>
        </row>
        <row r="2799">
          <cell r="B2799">
            <v>83010000076</v>
          </cell>
          <cell r="C2799" t="str">
            <v>الخشب</v>
          </cell>
          <cell r="D2799" t="str">
            <v>الدخل</v>
          </cell>
          <cell r="E2799" t="str">
            <v>تكلفة الإيرادات</v>
          </cell>
          <cell r="F2799" t="str">
            <v>م. تصنيع</v>
          </cell>
          <cell r="G2799" t="str">
            <v>مصروفات متنوعة</v>
          </cell>
          <cell r="I2799" t="str">
            <v>أخري</v>
          </cell>
          <cell r="J2799" t="str">
            <v>عمولة سعي ايجار / مشاريع.</v>
          </cell>
          <cell r="K2799">
            <v>0</v>
          </cell>
          <cell r="L2799">
            <v>0</v>
          </cell>
          <cell r="M2799">
            <v>1500</v>
          </cell>
          <cell r="N2799">
            <v>0</v>
          </cell>
          <cell r="O2799">
            <v>1500</v>
          </cell>
          <cell r="P2799">
            <v>0</v>
          </cell>
          <cell r="Q2799">
            <v>1500</v>
          </cell>
        </row>
        <row r="2800">
          <cell r="B2800">
            <v>83010000077</v>
          </cell>
          <cell r="C2800" t="str">
            <v>الخشب</v>
          </cell>
          <cell r="D2800" t="str">
            <v>الدخل</v>
          </cell>
          <cell r="E2800" t="str">
            <v>تكلفة الإيرادات</v>
          </cell>
          <cell r="F2800" t="str">
            <v>م. تصنيع</v>
          </cell>
          <cell r="G2800" t="str">
            <v>ديون معدومة</v>
          </cell>
          <cell r="I2800" t="str">
            <v>أخري</v>
          </cell>
          <cell r="J2800" t="str">
            <v>ديون معدومة  _ مشاريع وتشغيل.</v>
          </cell>
          <cell r="K2800">
            <v>0</v>
          </cell>
          <cell r="L2800">
            <v>0</v>
          </cell>
          <cell r="M2800">
            <v>50950</v>
          </cell>
          <cell r="N2800">
            <v>0</v>
          </cell>
          <cell r="O2800">
            <v>50950</v>
          </cell>
          <cell r="P2800">
            <v>0</v>
          </cell>
          <cell r="Q2800">
            <v>50950</v>
          </cell>
        </row>
        <row r="2801">
          <cell r="B2801">
            <v>83030000001</v>
          </cell>
          <cell r="C2801" t="str">
            <v>الخشب</v>
          </cell>
          <cell r="D2801" t="str">
            <v>الدخل</v>
          </cell>
          <cell r="E2801" t="str">
            <v>مصروفات عمومية وإدارية</v>
          </cell>
          <cell r="F2801" t="str">
            <v>م. إدارية وعمومية</v>
          </cell>
          <cell r="G2801" t="str">
            <v>الرواتب وما في حكمها</v>
          </cell>
          <cell r="H2801" t="str">
            <v>الراتب الأساسي</v>
          </cell>
          <cell r="I2801" t="str">
            <v>الرواتب وما في حكمها</v>
          </cell>
          <cell r="J2801" t="str">
            <v>الراتب الاساسي / اداريه.</v>
          </cell>
          <cell r="K2801">
            <v>0</v>
          </cell>
          <cell r="L2801">
            <v>0</v>
          </cell>
          <cell r="M2801">
            <v>428100</v>
          </cell>
          <cell r="N2801">
            <v>13443.02</v>
          </cell>
          <cell r="O2801">
            <v>414656.98</v>
          </cell>
          <cell r="P2801">
            <v>0</v>
          </cell>
          <cell r="Q2801">
            <v>414656.98</v>
          </cell>
        </row>
        <row r="2802">
          <cell r="B2802">
            <v>83030000002</v>
          </cell>
          <cell r="C2802" t="str">
            <v>الخشب</v>
          </cell>
          <cell r="D2802" t="str">
            <v>الدخل</v>
          </cell>
          <cell r="E2802" t="str">
            <v>مصروفات عمومية وإدارية</v>
          </cell>
          <cell r="F2802" t="str">
            <v>م. إدارية وعمومية</v>
          </cell>
          <cell r="G2802" t="str">
            <v>الرواتب وما في حكمها</v>
          </cell>
          <cell r="H2802" t="str">
            <v>بدل سكن</v>
          </cell>
          <cell r="I2802" t="str">
            <v>الرواتب وما في حكمها</v>
          </cell>
          <cell r="J2802" t="str">
            <v>بدل سكن / اداريه.</v>
          </cell>
          <cell r="K2802">
            <v>0</v>
          </cell>
          <cell r="L2802">
            <v>0</v>
          </cell>
          <cell r="M2802">
            <v>79500</v>
          </cell>
          <cell r="N2802">
            <v>0</v>
          </cell>
          <cell r="O2802">
            <v>79500</v>
          </cell>
          <cell r="P2802">
            <v>0</v>
          </cell>
          <cell r="Q2802">
            <v>79500</v>
          </cell>
        </row>
        <row r="2803">
          <cell r="B2803">
            <v>83030000003</v>
          </cell>
          <cell r="C2803" t="str">
            <v>الخشب</v>
          </cell>
          <cell r="D2803" t="str">
            <v>الدخل</v>
          </cell>
          <cell r="E2803" t="str">
            <v>مصروفات عمومية وإدارية</v>
          </cell>
          <cell r="F2803" t="str">
            <v>م. إدارية وعمومية</v>
          </cell>
          <cell r="G2803" t="str">
            <v>الرواتب وما في حكمها</v>
          </cell>
          <cell r="H2803" t="str">
            <v>بدل إنتقال</v>
          </cell>
          <cell r="I2803" t="str">
            <v>الرواتب وما في حكمها</v>
          </cell>
          <cell r="J2803" t="str">
            <v>بدل انتقال / اداريه.</v>
          </cell>
          <cell r="K2803">
            <v>0</v>
          </cell>
          <cell r="L2803">
            <v>0</v>
          </cell>
          <cell r="M2803">
            <v>31700</v>
          </cell>
          <cell r="N2803">
            <v>0</v>
          </cell>
          <cell r="O2803">
            <v>31700</v>
          </cell>
          <cell r="P2803">
            <v>0</v>
          </cell>
          <cell r="Q2803">
            <v>31700</v>
          </cell>
        </row>
        <row r="2804">
          <cell r="B2804">
            <v>83030000010</v>
          </cell>
          <cell r="C2804" t="str">
            <v>الخشب</v>
          </cell>
          <cell r="D2804" t="str">
            <v>الدخل</v>
          </cell>
          <cell r="E2804" t="str">
            <v>مصروفات عمومية وإدارية</v>
          </cell>
          <cell r="F2804" t="str">
            <v>م. إدارية وعمومية</v>
          </cell>
          <cell r="G2804" t="str">
            <v>الرواتب وما في حكمها</v>
          </cell>
          <cell r="H2804" t="str">
            <v>بدلات أخري</v>
          </cell>
          <cell r="I2804" t="str">
            <v>الرواتب وما في حكمها</v>
          </cell>
          <cell r="J2804" t="str">
            <v>اخرى / اداريه.</v>
          </cell>
          <cell r="K2804">
            <v>0</v>
          </cell>
          <cell r="L2804">
            <v>0</v>
          </cell>
          <cell r="M2804">
            <v>41900</v>
          </cell>
          <cell r="N2804">
            <v>0</v>
          </cell>
          <cell r="O2804">
            <v>41900</v>
          </cell>
          <cell r="P2804">
            <v>0</v>
          </cell>
          <cell r="Q2804">
            <v>41900</v>
          </cell>
        </row>
        <row r="2805">
          <cell r="B2805">
            <v>83030000017</v>
          </cell>
          <cell r="C2805" t="str">
            <v>الخشب</v>
          </cell>
          <cell r="D2805" t="str">
            <v>الدخل</v>
          </cell>
          <cell r="E2805" t="str">
            <v>تكلفة الإيرادات</v>
          </cell>
          <cell r="F2805" t="str">
            <v>م. إدارية وعمومية</v>
          </cell>
          <cell r="G2805" t="str">
            <v>مهمات</v>
          </cell>
          <cell r="I2805" t="str">
            <v>أخري</v>
          </cell>
          <cell r="J2805" t="str">
            <v>عدد وادوات مستهلكة/ ادارية.</v>
          </cell>
          <cell r="K2805">
            <v>0</v>
          </cell>
          <cell r="L2805">
            <v>0</v>
          </cell>
          <cell r="M2805">
            <v>891.58998000000008</v>
          </cell>
          <cell r="N2805">
            <v>0</v>
          </cell>
          <cell r="O2805">
            <v>891.58998000000008</v>
          </cell>
          <cell r="P2805">
            <v>0</v>
          </cell>
          <cell r="Q2805">
            <v>891.58998000000008</v>
          </cell>
        </row>
        <row r="2806">
          <cell r="B2806">
            <v>83030000020</v>
          </cell>
          <cell r="C2806" t="str">
            <v>الخشب</v>
          </cell>
          <cell r="D2806" t="str">
            <v>الدخل</v>
          </cell>
          <cell r="E2806" t="str">
            <v>مصروفات عمومية وإدارية</v>
          </cell>
          <cell r="F2806" t="str">
            <v>م. إدارية وعمومية</v>
          </cell>
          <cell r="G2806" t="str">
            <v>قرطاسية</v>
          </cell>
          <cell r="I2806" t="str">
            <v>مصروفات متنوعة</v>
          </cell>
          <cell r="J2806" t="str">
            <v>ادوات مكتبيه و مطبوعات / اداريه.</v>
          </cell>
          <cell r="K2806">
            <v>0</v>
          </cell>
          <cell r="L2806">
            <v>0</v>
          </cell>
          <cell r="M2806">
            <v>3087.84</v>
          </cell>
          <cell r="N2806">
            <v>0</v>
          </cell>
          <cell r="O2806">
            <v>3087.84</v>
          </cell>
          <cell r="P2806">
            <v>0</v>
          </cell>
          <cell r="Q2806">
            <v>3087.84</v>
          </cell>
        </row>
        <row r="2807">
          <cell r="B2807">
            <v>83030000024</v>
          </cell>
          <cell r="C2807" t="str">
            <v>الخشب</v>
          </cell>
          <cell r="D2807" t="str">
            <v>الدخل</v>
          </cell>
          <cell r="E2807" t="str">
            <v>مصروفات عمومية وإدارية</v>
          </cell>
          <cell r="F2807" t="str">
            <v>م. إدارية وعمومية</v>
          </cell>
          <cell r="G2807" t="str">
            <v>صيانة</v>
          </cell>
          <cell r="I2807" t="str">
            <v>صيانة وإصلاح</v>
          </cell>
          <cell r="J2807" t="str">
            <v>برمجة وصيانة حاسب / ادارية.</v>
          </cell>
          <cell r="K2807">
            <v>0</v>
          </cell>
          <cell r="L2807">
            <v>0</v>
          </cell>
          <cell r="M2807">
            <v>2666</v>
          </cell>
          <cell r="N2807">
            <v>0</v>
          </cell>
          <cell r="O2807">
            <v>2666</v>
          </cell>
          <cell r="P2807">
            <v>0</v>
          </cell>
          <cell r="Q2807">
            <v>2666</v>
          </cell>
        </row>
        <row r="2808">
          <cell r="B2808">
            <v>83030000030</v>
          </cell>
          <cell r="C2808" t="str">
            <v>الخشب</v>
          </cell>
          <cell r="D2808" t="str">
            <v>الدخل</v>
          </cell>
          <cell r="E2808" t="str">
            <v>مصروفات عمومية وإدارية</v>
          </cell>
          <cell r="F2808" t="str">
            <v>م. إدارية وعمومية</v>
          </cell>
          <cell r="G2808" t="str">
            <v>رسوم حكومية</v>
          </cell>
          <cell r="I2808" t="str">
            <v>رسوم وإشتراكات</v>
          </cell>
          <cell r="J2808" t="str">
            <v>رسوم حكومية وغرامات / اداريه.</v>
          </cell>
          <cell r="K2808">
            <v>0</v>
          </cell>
          <cell r="L2808">
            <v>0</v>
          </cell>
          <cell r="M2808">
            <v>4000</v>
          </cell>
          <cell r="N2808">
            <v>0</v>
          </cell>
          <cell r="O2808">
            <v>4000</v>
          </cell>
          <cell r="P2808">
            <v>0</v>
          </cell>
          <cell r="Q2808">
            <v>4000</v>
          </cell>
        </row>
        <row r="2809">
          <cell r="B2809">
            <v>83030000031</v>
          </cell>
          <cell r="C2809" t="str">
            <v>الخشب</v>
          </cell>
          <cell r="D2809" t="str">
            <v>الدخل</v>
          </cell>
          <cell r="E2809" t="str">
            <v>مصروفات عمومية وإدارية</v>
          </cell>
          <cell r="F2809" t="str">
            <v>م. إدارية وعمومية</v>
          </cell>
          <cell r="G2809" t="str">
            <v>رسوم حكومية</v>
          </cell>
          <cell r="I2809" t="str">
            <v>رسوم وإشتراكات</v>
          </cell>
          <cell r="J2809" t="str">
            <v>رسوم وإشتراكات / اداريه.</v>
          </cell>
          <cell r="K2809">
            <v>0</v>
          </cell>
          <cell r="L2809">
            <v>0</v>
          </cell>
          <cell r="M2809">
            <v>340</v>
          </cell>
          <cell r="N2809">
            <v>0</v>
          </cell>
          <cell r="O2809">
            <v>340</v>
          </cell>
          <cell r="P2809">
            <v>0</v>
          </cell>
          <cell r="Q2809">
            <v>340</v>
          </cell>
        </row>
        <row r="2810">
          <cell r="B2810">
            <v>83030000032</v>
          </cell>
          <cell r="C2810" t="str">
            <v>الخشب</v>
          </cell>
          <cell r="D2810" t="str">
            <v>الدخل</v>
          </cell>
          <cell r="E2810" t="str">
            <v>مصروفات عمومية وإدارية</v>
          </cell>
          <cell r="F2810" t="str">
            <v>م. إدارية وعمومية</v>
          </cell>
          <cell r="G2810" t="str">
            <v>هاتف وبريد</v>
          </cell>
          <cell r="I2810" t="str">
            <v>هاتف وبريد</v>
          </cell>
          <cell r="J2810" t="str">
            <v>بريد وهاتف / اداريه.</v>
          </cell>
          <cell r="K2810">
            <v>0</v>
          </cell>
          <cell r="L2810">
            <v>0</v>
          </cell>
          <cell r="M2810">
            <v>2012.5</v>
          </cell>
          <cell r="N2810">
            <v>0</v>
          </cell>
          <cell r="O2810">
            <v>2012.5</v>
          </cell>
          <cell r="P2810">
            <v>0</v>
          </cell>
          <cell r="Q2810">
            <v>2012.5</v>
          </cell>
        </row>
        <row r="2811">
          <cell r="B2811">
            <v>83030000033</v>
          </cell>
          <cell r="C2811" t="str">
            <v>الخشب</v>
          </cell>
          <cell r="D2811" t="str">
            <v>الدخل</v>
          </cell>
          <cell r="E2811" t="str">
            <v>مصروفات عمومية وإدارية</v>
          </cell>
          <cell r="F2811" t="str">
            <v>م. إدارية وعمومية</v>
          </cell>
          <cell r="G2811" t="str">
            <v>م. بنكية - إدارية</v>
          </cell>
          <cell r="I2811" t="str">
            <v>مصاريف بنكية</v>
          </cell>
          <cell r="J2811" t="str">
            <v>مصاريف بنكية اداريه</v>
          </cell>
          <cell r="K2811">
            <v>0</v>
          </cell>
          <cell r="L2811">
            <v>0</v>
          </cell>
          <cell r="M2811">
            <v>3636.25</v>
          </cell>
          <cell r="N2811">
            <v>0.01</v>
          </cell>
          <cell r="O2811">
            <v>3636.24</v>
          </cell>
          <cell r="P2811">
            <v>0</v>
          </cell>
          <cell r="Q2811">
            <v>3636.24</v>
          </cell>
        </row>
        <row r="2812">
          <cell r="B2812">
            <v>83030000037</v>
          </cell>
          <cell r="C2812" t="str">
            <v>الخشب</v>
          </cell>
          <cell r="D2812" t="str">
            <v>الدخل</v>
          </cell>
          <cell r="E2812" t="str">
            <v>مصروفات عمومية وإدارية</v>
          </cell>
          <cell r="F2812" t="str">
            <v>م. إدارية وعمومية</v>
          </cell>
          <cell r="G2812" t="str">
            <v>رسوم حكومية</v>
          </cell>
          <cell r="I2812" t="str">
            <v>رسوم وإشتراكات</v>
          </cell>
          <cell r="J2812" t="str">
            <v>تجديد اقامات / ادارية.</v>
          </cell>
          <cell r="K2812">
            <v>0</v>
          </cell>
          <cell r="L2812">
            <v>0</v>
          </cell>
          <cell r="M2812">
            <v>1300</v>
          </cell>
          <cell r="N2812">
            <v>0</v>
          </cell>
          <cell r="O2812">
            <v>1300</v>
          </cell>
          <cell r="P2812">
            <v>0</v>
          </cell>
          <cell r="Q2812">
            <v>1300</v>
          </cell>
        </row>
        <row r="2813">
          <cell r="B2813">
            <v>83030000046</v>
          </cell>
          <cell r="C2813" t="str">
            <v>الخشب</v>
          </cell>
          <cell r="D2813" t="str">
            <v>الدخل</v>
          </cell>
          <cell r="E2813" t="str">
            <v>الإيرادات</v>
          </cell>
          <cell r="F2813" t="str">
            <v>م. إدارية وعمومية</v>
          </cell>
          <cell r="G2813" t="str">
            <v>خصم مسموح به</v>
          </cell>
          <cell r="I2813" t="str">
            <v>مصروفات متنوعة</v>
          </cell>
          <cell r="J2813" t="str">
            <v>خصم مسموح به _الاداره.</v>
          </cell>
          <cell r="K2813">
            <v>0</v>
          </cell>
          <cell r="L2813">
            <v>0</v>
          </cell>
          <cell r="M2813">
            <v>691.53</v>
          </cell>
          <cell r="N2813">
            <v>0</v>
          </cell>
          <cell r="O2813">
            <v>691.53</v>
          </cell>
          <cell r="P2813">
            <v>0</v>
          </cell>
          <cell r="Q2813">
            <v>691.53</v>
          </cell>
        </row>
        <row r="2814">
          <cell r="B2814">
            <v>83030000050</v>
          </cell>
          <cell r="C2814" t="str">
            <v>الخشب</v>
          </cell>
          <cell r="D2814" t="str">
            <v>الدخل</v>
          </cell>
          <cell r="E2814" t="str">
            <v>مصروفات عمومية وإدارية</v>
          </cell>
          <cell r="F2814" t="str">
            <v>م. الإهلاكات الإدارية</v>
          </cell>
          <cell r="G2814" t="str">
            <v>م. الإهلاكات الإدارية</v>
          </cell>
          <cell r="I2814" t="str">
            <v>إهلاكات</v>
          </cell>
          <cell r="J2814" t="str">
            <v>مصاريف اهلاك _ الاصول الثابته الادارة..</v>
          </cell>
          <cell r="K2814">
            <v>0</v>
          </cell>
          <cell r="L2814">
            <v>0</v>
          </cell>
          <cell r="M2814">
            <v>8215.67</v>
          </cell>
          <cell r="N2814">
            <v>0</v>
          </cell>
          <cell r="O2814">
            <v>8215.67</v>
          </cell>
          <cell r="P2814">
            <v>0</v>
          </cell>
          <cell r="Q2814">
            <v>8215.67</v>
          </cell>
        </row>
        <row r="2815">
          <cell r="B2815">
            <v>83030000052</v>
          </cell>
          <cell r="C2815" t="str">
            <v>الخشب</v>
          </cell>
          <cell r="D2815" t="str">
            <v>الدخل</v>
          </cell>
          <cell r="E2815" t="str">
            <v>مصروفات عمومية وإدارية</v>
          </cell>
          <cell r="F2815" t="str">
            <v>م. إدارية وعمومية</v>
          </cell>
          <cell r="G2815" t="str">
            <v>الرواتب وما في حكمها</v>
          </cell>
          <cell r="H2815" t="str">
            <v>بدل إتصال</v>
          </cell>
          <cell r="I2815" t="str">
            <v>الرواتب وما في حكمها</v>
          </cell>
          <cell r="J2815" t="str">
            <v>بدل اتصال ( رواتب ) / اداري.</v>
          </cell>
          <cell r="K2815">
            <v>0</v>
          </cell>
          <cell r="L2815">
            <v>0</v>
          </cell>
          <cell r="M2815">
            <v>1000</v>
          </cell>
          <cell r="N2815">
            <v>0</v>
          </cell>
          <cell r="O2815">
            <v>1000</v>
          </cell>
          <cell r="P2815">
            <v>0</v>
          </cell>
          <cell r="Q2815">
            <v>1000</v>
          </cell>
        </row>
        <row r="2816">
          <cell r="B2816">
            <v>83060000001</v>
          </cell>
          <cell r="C2816" t="str">
            <v>الخشب</v>
          </cell>
          <cell r="D2816" t="str">
            <v>الدخل</v>
          </cell>
          <cell r="E2816" t="str">
            <v>مصروفات عمومية وإدارية</v>
          </cell>
          <cell r="F2816" t="str">
            <v>م. إدارية وعمومية</v>
          </cell>
          <cell r="G2816" t="str">
            <v>خسائر بيع أصول</v>
          </cell>
          <cell r="I2816">
            <v>0</v>
          </cell>
          <cell r="J2816" t="str">
            <v>خسائر اصول ثابتة.</v>
          </cell>
          <cell r="K2816">
            <v>0</v>
          </cell>
          <cell r="L2816">
            <v>0</v>
          </cell>
          <cell r="M2816">
            <v>0</v>
          </cell>
          <cell r="N2816">
            <v>0</v>
          </cell>
          <cell r="O2816">
            <v>0</v>
          </cell>
          <cell r="P2816">
            <v>0</v>
          </cell>
          <cell r="Q2816">
            <v>0</v>
          </cell>
        </row>
        <row r="2817">
          <cell r="B2817">
            <v>84010100001</v>
          </cell>
          <cell r="C2817" t="str">
            <v>الخشب</v>
          </cell>
          <cell r="D2817" t="str">
            <v>الدخل</v>
          </cell>
          <cell r="E2817" t="str">
            <v>الإيرادات</v>
          </cell>
          <cell r="F2817" t="str">
            <v>إيرادات</v>
          </cell>
          <cell r="G2817" t="str">
            <v>إيرادات الخشب</v>
          </cell>
          <cell r="J2817" t="str">
            <v>ايرادات المبيعات بضريبة 15%.</v>
          </cell>
          <cell r="K2817">
            <v>0</v>
          </cell>
          <cell r="L2817">
            <v>0</v>
          </cell>
          <cell r="M2817">
            <v>1004972.4</v>
          </cell>
          <cell r="N2817">
            <v>6139804.7999899993</v>
          </cell>
          <cell r="O2817">
            <v>0</v>
          </cell>
          <cell r="P2817">
            <v>5134832.3999899989</v>
          </cell>
          <cell r="Q2817">
            <v>-5134832.3999899989</v>
          </cell>
        </row>
        <row r="2818">
          <cell r="B2818">
            <v>84010100004</v>
          </cell>
          <cell r="C2818" t="str">
            <v>الخشب</v>
          </cell>
          <cell r="D2818" t="str">
            <v>الدخل</v>
          </cell>
          <cell r="E2818" t="str">
            <v>الإيرادات</v>
          </cell>
          <cell r="F2818" t="str">
            <v>مبيعات المركز الرئيسي</v>
          </cell>
          <cell r="G2818" t="str">
            <v>إيرادات بين الفروع</v>
          </cell>
          <cell r="I2818" t="str">
            <v>تكلفة البضاعة المباعة</v>
          </cell>
          <cell r="J2818" t="str">
            <v>مبيعات للمركز الرئيسي</v>
          </cell>
          <cell r="K2818">
            <v>0</v>
          </cell>
          <cell r="L2818">
            <v>0</v>
          </cell>
          <cell r="M2818">
            <v>0</v>
          </cell>
          <cell r="N2818">
            <v>30120</v>
          </cell>
          <cell r="O2818">
            <v>0</v>
          </cell>
          <cell r="P2818">
            <v>30120</v>
          </cell>
          <cell r="Q2818">
            <v>-30120</v>
          </cell>
        </row>
        <row r="2819">
          <cell r="B2819">
            <v>84010300001</v>
          </cell>
          <cell r="C2819" t="str">
            <v>الخشب</v>
          </cell>
          <cell r="D2819" t="str">
            <v>الدخل</v>
          </cell>
          <cell r="E2819" t="str">
            <v>إيرادات أخري</v>
          </cell>
          <cell r="F2819" t="str">
            <v>إيرادات أخرى</v>
          </cell>
          <cell r="G2819" t="str">
            <v>سكراب خشب</v>
          </cell>
          <cell r="J2819" t="str">
            <v>ايراد بيع سكراب.</v>
          </cell>
          <cell r="K2819">
            <v>0</v>
          </cell>
          <cell r="L2819">
            <v>0</v>
          </cell>
          <cell r="M2819">
            <v>0</v>
          </cell>
          <cell r="N2819">
            <v>13600.43</v>
          </cell>
          <cell r="O2819">
            <v>0</v>
          </cell>
          <cell r="P2819">
            <v>13600.43</v>
          </cell>
          <cell r="Q2819">
            <v>-13600.43</v>
          </cell>
        </row>
        <row r="2820">
          <cell r="B2820">
            <v>84020000001</v>
          </cell>
          <cell r="C2820" t="str">
            <v>الخشب</v>
          </cell>
          <cell r="D2820" t="str">
            <v>الدخل</v>
          </cell>
          <cell r="E2820" t="str">
            <v>إيرادات أخري</v>
          </cell>
          <cell r="F2820" t="str">
            <v>إيرادات أخرى</v>
          </cell>
          <cell r="G2820" t="str">
            <v>خصم مكتسب</v>
          </cell>
          <cell r="J2820" t="str">
            <v>خصم مكتسب .</v>
          </cell>
          <cell r="K2820">
            <v>0</v>
          </cell>
          <cell r="L2820">
            <v>0</v>
          </cell>
          <cell r="M2820">
            <v>0</v>
          </cell>
          <cell r="N2820">
            <v>1504.19</v>
          </cell>
          <cell r="O2820">
            <v>0</v>
          </cell>
          <cell r="P2820">
            <v>1504.19</v>
          </cell>
          <cell r="Q2820">
            <v>-1504.19</v>
          </cell>
        </row>
        <row r="2821">
          <cell r="B2821">
            <v>84040000001</v>
          </cell>
          <cell r="C2821" t="str">
            <v>الخشب</v>
          </cell>
          <cell r="D2821" t="str">
            <v>الدخل</v>
          </cell>
          <cell r="E2821" t="str">
            <v>الإيرادات</v>
          </cell>
          <cell r="F2821" t="str">
            <v>إيرادات غير مفوترة 2022</v>
          </cell>
          <cell r="G2821" t="str">
            <v>إيرادات الخشب</v>
          </cell>
          <cell r="J2821" t="str">
            <v>ايرادات غير مفوترة عام 2022م</v>
          </cell>
          <cell r="K2821">
            <v>0</v>
          </cell>
          <cell r="L2821">
            <v>0</v>
          </cell>
          <cell r="M2821">
            <v>0</v>
          </cell>
          <cell r="N2821">
            <v>1356307</v>
          </cell>
          <cell r="O2821">
            <v>0</v>
          </cell>
          <cell r="P2821">
            <v>1356307</v>
          </cell>
          <cell r="Q2821">
            <v>-1356307</v>
          </cell>
        </row>
        <row r="2822">
          <cell r="B2822">
            <v>81010800002</v>
          </cell>
          <cell r="C2822" t="str">
            <v>الخشب</v>
          </cell>
          <cell r="D2822" t="str">
            <v>المركز المالي</v>
          </cell>
          <cell r="E2822" t="str">
            <v>أصول متداولة</v>
          </cell>
          <cell r="F2822" t="str">
            <v>مصاريف مقدمة وأرصدة مدينة أخرى (بالصافي)</v>
          </cell>
          <cell r="G2822" t="str">
            <v>سلف  _ عاملين</v>
          </cell>
          <cell r="J2822" t="str">
            <v>مدينون _ سلف عاملين</v>
          </cell>
          <cell r="K2822">
            <v>0</v>
          </cell>
          <cell r="L2822">
            <v>0</v>
          </cell>
          <cell r="M2822">
            <v>85314.2</v>
          </cell>
          <cell r="N2822">
            <v>0</v>
          </cell>
          <cell r="O2822">
            <v>85314.2</v>
          </cell>
          <cell r="P2822">
            <v>0</v>
          </cell>
          <cell r="Q2822">
            <v>85314.2</v>
          </cell>
        </row>
        <row r="2823">
          <cell r="B2823">
            <v>82030010002</v>
          </cell>
          <cell r="C2823" t="str">
            <v>الخشب</v>
          </cell>
          <cell r="D2823" t="str">
            <v>المركز المالي</v>
          </cell>
          <cell r="E2823" t="str">
            <v>إلتزامات متداولة</v>
          </cell>
          <cell r="F2823" t="str">
            <v>مصاريف مستحقة وأرصدة دائنة أخرى</v>
          </cell>
          <cell r="G2823" t="str">
            <v>دائنون متنوعون</v>
          </cell>
          <cell r="H2823" t="str">
            <v>شركة مهمات</v>
          </cell>
          <cell r="I2823" t="str">
            <v>إلتزامات متداولة</v>
          </cell>
          <cell r="J2823" t="str">
            <v>دائنون _ شركة مهمات</v>
          </cell>
          <cell r="K2823">
            <v>0</v>
          </cell>
          <cell r="L2823">
            <v>0</v>
          </cell>
          <cell r="M2823">
            <v>0</v>
          </cell>
          <cell r="N2823">
            <v>6289.24</v>
          </cell>
          <cell r="O2823">
            <v>0</v>
          </cell>
          <cell r="P2823">
            <v>6289.24</v>
          </cell>
          <cell r="Q2823">
            <v>-6289.24</v>
          </cell>
        </row>
        <row r="2824">
          <cell r="B2824">
            <v>83010000069</v>
          </cell>
          <cell r="C2824" t="str">
            <v>الخشب</v>
          </cell>
          <cell r="D2824" t="str">
            <v>الدخل</v>
          </cell>
          <cell r="E2824" t="str">
            <v>تكلفة الإيرادات</v>
          </cell>
          <cell r="F2824" t="str">
            <v>م. إهلاكات التشغيل</v>
          </cell>
          <cell r="G2824" t="str">
            <v>م. إهلاكات التشغيل مصنع الخشب</v>
          </cell>
          <cell r="I2824" t="str">
            <v>إستهلاك</v>
          </cell>
          <cell r="J2824" t="str">
            <v>مصاريف اهلاك _ الاصول الثابته مشاريع وتشغيل.</v>
          </cell>
          <cell r="K2824">
            <v>0</v>
          </cell>
          <cell r="L2824">
            <v>0</v>
          </cell>
          <cell r="M2824">
            <v>288352.42</v>
          </cell>
          <cell r="N2824">
            <v>0</v>
          </cell>
          <cell r="O2824">
            <v>288352.42</v>
          </cell>
          <cell r="P2824">
            <v>0</v>
          </cell>
          <cell r="Q2824">
            <v>288352.42</v>
          </cell>
        </row>
        <row r="2825">
          <cell r="B2825">
            <v>91101000001</v>
          </cell>
          <cell r="C2825" t="str">
            <v>الدهان</v>
          </cell>
          <cell r="D2825" t="str">
            <v>المركز المالي</v>
          </cell>
          <cell r="E2825" t="str">
            <v>أصول متداولة</v>
          </cell>
          <cell r="F2825" t="str">
            <v>الذمم المدينة التجارية (بالصافي)</v>
          </cell>
          <cell r="G2825" t="str">
            <v>العملاء</v>
          </cell>
          <cell r="J2825" t="str">
            <v>عميل/ شركة المتحدة لصناعة الألمنيوم المحدودة</v>
          </cell>
          <cell r="K2825">
            <v>27662.43</v>
          </cell>
          <cell r="L2825">
            <v>0</v>
          </cell>
          <cell r="M2825">
            <v>101223</v>
          </cell>
          <cell r="N2825">
            <v>108690</v>
          </cell>
          <cell r="O2825">
            <v>20195.429999999993</v>
          </cell>
          <cell r="P2825">
            <v>0</v>
          </cell>
          <cell r="Q2825">
            <v>20195.429999999993</v>
          </cell>
        </row>
        <row r="2826">
          <cell r="B2826">
            <v>91101000002</v>
          </cell>
          <cell r="C2826" t="str">
            <v>الدهان</v>
          </cell>
          <cell r="D2826" t="str">
            <v>المركز المالي</v>
          </cell>
          <cell r="E2826" t="str">
            <v>أصول متداولة</v>
          </cell>
          <cell r="F2826" t="str">
            <v>الذمم المدينة التجارية (بالصافي)</v>
          </cell>
          <cell r="G2826" t="str">
            <v>العملاء</v>
          </cell>
          <cell r="J2826" t="str">
            <v>عميل/ مصنع القمم المتعددة للالمنيوم</v>
          </cell>
          <cell r="K2826">
            <v>10433.389999000001</v>
          </cell>
          <cell r="L2826">
            <v>0</v>
          </cell>
          <cell r="M2826">
            <v>46232.29</v>
          </cell>
          <cell r="N2826">
            <v>39539</v>
          </cell>
          <cell r="O2826">
            <v>17126.679999</v>
          </cell>
          <cell r="P2826">
            <v>0</v>
          </cell>
          <cell r="Q2826">
            <v>17126.679999</v>
          </cell>
        </row>
        <row r="2827">
          <cell r="B2827">
            <v>91101000003</v>
          </cell>
          <cell r="C2827" t="str">
            <v>الدهان</v>
          </cell>
          <cell r="D2827" t="str">
            <v>المركز المالي</v>
          </cell>
          <cell r="E2827" t="str">
            <v>أصول متداولة</v>
          </cell>
          <cell r="F2827" t="str">
            <v>الذمم المدينة التجارية (بالصافي)</v>
          </cell>
          <cell r="G2827" t="str">
            <v>العملاء</v>
          </cell>
          <cell r="I2827" t="str">
            <v>ملاحظة</v>
          </cell>
          <cell r="J2827" t="str">
            <v>عميل/ مصنع بترا الخليج للالمنيوم</v>
          </cell>
          <cell r="K2827">
            <v>3968.0599990000001</v>
          </cell>
          <cell r="L2827">
            <v>0</v>
          </cell>
          <cell r="M2827">
            <v>15848.62</v>
          </cell>
          <cell r="N2827">
            <v>19816.68</v>
          </cell>
          <cell r="O2827">
            <v>0</v>
          </cell>
          <cell r="P2827">
            <v>1.0000003385357559E-6</v>
          </cell>
          <cell r="Q2827">
            <v>-1.0000003385357559E-6</v>
          </cell>
        </row>
        <row r="2828">
          <cell r="B2828">
            <v>91101000004</v>
          </cell>
          <cell r="C2828" t="str">
            <v>الدهان</v>
          </cell>
          <cell r="D2828" t="str">
            <v>المركز المالي</v>
          </cell>
          <cell r="E2828" t="str">
            <v>أصول متداولة</v>
          </cell>
          <cell r="F2828" t="str">
            <v>الذمم المدينة التجارية (بالصافي)</v>
          </cell>
          <cell r="G2828" t="str">
            <v>العملاء</v>
          </cell>
          <cell r="J2828" t="str">
            <v>عميل/ مصنع رؤية الخليج للصناعة</v>
          </cell>
          <cell r="K2828">
            <v>4643.9799990000001</v>
          </cell>
          <cell r="L2828">
            <v>0</v>
          </cell>
          <cell r="M2828">
            <v>0</v>
          </cell>
          <cell r="N2828">
            <v>4000</v>
          </cell>
          <cell r="O2828">
            <v>643.97999900000013</v>
          </cell>
          <cell r="P2828">
            <v>0</v>
          </cell>
          <cell r="Q2828">
            <v>643.97999900000013</v>
          </cell>
        </row>
        <row r="2829">
          <cell r="B2829">
            <v>91101000005</v>
          </cell>
          <cell r="C2829" t="str">
            <v>الدهان</v>
          </cell>
          <cell r="D2829" t="str">
            <v>المركز المالي</v>
          </cell>
          <cell r="E2829" t="str">
            <v>أصول متداولة</v>
          </cell>
          <cell r="F2829" t="str">
            <v>الذمم المدينة التجارية (بالصافي)</v>
          </cell>
          <cell r="G2829" t="str">
            <v>العملاء</v>
          </cell>
          <cell r="J2829" t="str">
            <v>عميل/ ربوع النهضة للالمنيوم - سمارت ويندوز</v>
          </cell>
          <cell r="K2829">
            <v>2962.23</v>
          </cell>
          <cell r="L2829">
            <v>0</v>
          </cell>
          <cell r="M2829">
            <v>0</v>
          </cell>
          <cell r="N2829">
            <v>0</v>
          </cell>
          <cell r="O2829">
            <v>2962.23</v>
          </cell>
          <cell r="P2829">
            <v>0</v>
          </cell>
          <cell r="Q2829">
            <v>2962.23</v>
          </cell>
        </row>
        <row r="2830">
          <cell r="B2830">
            <v>91101000006</v>
          </cell>
          <cell r="C2830" t="str">
            <v>الدهان</v>
          </cell>
          <cell r="D2830" t="str">
            <v>المركز المالي</v>
          </cell>
          <cell r="E2830" t="str">
            <v>أصول متداولة</v>
          </cell>
          <cell r="F2830" t="str">
            <v>الذمم المدينة التجارية (بالصافي)</v>
          </cell>
          <cell r="G2830" t="str">
            <v>العملاء</v>
          </cell>
          <cell r="I2830" t="str">
            <v>ملاحظة</v>
          </cell>
          <cell r="J2830" t="str">
            <v>عميل/ شركة غلاس هوم السعودية للصناعة شركة شخص</v>
          </cell>
          <cell r="K2830">
            <v>2122.25</v>
          </cell>
          <cell r="L2830">
            <v>0</v>
          </cell>
          <cell r="M2830">
            <v>8593.8399499999996</v>
          </cell>
          <cell r="N2830">
            <v>10617.23748</v>
          </cell>
          <cell r="O2830">
            <v>98.852469999999812</v>
          </cell>
          <cell r="P2830">
            <v>0</v>
          </cell>
          <cell r="Q2830">
            <v>98.852469999999812</v>
          </cell>
        </row>
        <row r="2831">
          <cell r="B2831">
            <v>91101000007</v>
          </cell>
          <cell r="C2831" t="str">
            <v>الدهان</v>
          </cell>
          <cell r="D2831" t="str">
            <v>المركز المالي</v>
          </cell>
          <cell r="E2831" t="str">
            <v>أصول متداولة</v>
          </cell>
          <cell r="F2831" t="str">
            <v>الذمم المدينة التجارية (بالصافي)</v>
          </cell>
          <cell r="G2831" t="str">
            <v>العملاء</v>
          </cell>
          <cell r="J2831" t="str">
            <v>عميل/ مصنع رواد الواجهات</v>
          </cell>
          <cell r="K2831">
            <v>7818.7799990000003</v>
          </cell>
          <cell r="L2831">
            <v>0</v>
          </cell>
          <cell r="M2831">
            <v>0</v>
          </cell>
          <cell r="N2831">
            <v>3000</v>
          </cell>
          <cell r="O2831">
            <v>4818.7799990000003</v>
          </cell>
          <cell r="P2831">
            <v>0</v>
          </cell>
          <cell r="Q2831">
            <v>4818.7799990000003</v>
          </cell>
        </row>
        <row r="2832">
          <cell r="B2832">
            <v>91101000008</v>
          </cell>
          <cell r="C2832" t="str">
            <v>الدهان</v>
          </cell>
          <cell r="D2832" t="str">
            <v>المركز المالي</v>
          </cell>
          <cell r="E2832" t="str">
            <v>أصول متداولة</v>
          </cell>
          <cell r="F2832" t="str">
            <v>الذمم المدينة التجارية (بالصافي)</v>
          </cell>
          <cell r="G2832" t="str">
            <v>العملاء</v>
          </cell>
          <cell r="J2832" t="str">
            <v>عميل/ مؤسسة ألو الومنيوم</v>
          </cell>
          <cell r="K2832">
            <v>1719.27</v>
          </cell>
          <cell r="L2832">
            <v>0</v>
          </cell>
          <cell r="M2832">
            <v>0</v>
          </cell>
          <cell r="N2832">
            <v>0</v>
          </cell>
          <cell r="O2832">
            <v>1719.27</v>
          </cell>
          <cell r="P2832">
            <v>0</v>
          </cell>
          <cell r="Q2832">
            <v>1719.27</v>
          </cell>
        </row>
        <row r="2833">
          <cell r="B2833">
            <v>91101000009</v>
          </cell>
          <cell r="C2833" t="str">
            <v>الدهان</v>
          </cell>
          <cell r="D2833" t="str">
            <v>المركز المالي</v>
          </cell>
          <cell r="E2833" t="str">
            <v>أصول متداولة</v>
          </cell>
          <cell r="F2833" t="str">
            <v>الذمم المدينة التجارية (بالصافي)</v>
          </cell>
          <cell r="G2833" t="str">
            <v>العملاء</v>
          </cell>
          <cell r="J2833" t="str">
            <v>عميل/ مصنع شركة تكنولوجيا الألمنيوم - تكنوتال</v>
          </cell>
          <cell r="K2833">
            <v>1514.54</v>
          </cell>
          <cell r="L2833">
            <v>0</v>
          </cell>
          <cell r="M2833">
            <v>0</v>
          </cell>
          <cell r="N2833">
            <v>0</v>
          </cell>
          <cell r="O2833">
            <v>1514.54</v>
          </cell>
          <cell r="P2833">
            <v>0</v>
          </cell>
          <cell r="Q2833">
            <v>1514.54</v>
          </cell>
        </row>
        <row r="2834">
          <cell r="B2834">
            <v>91101000010</v>
          </cell>
          <cell r="C2834" t="str">
            <v>الدهان</v>
          </cell>
          <cell r="D2834" t="str">
            <v>المركز المالي</v>
          </cell>
          <cell r="E2834" t="str">
            <v>أصول متداولة</v>
          </cell>
          <cell r="F2834" t="str">
            <v>الذمم المدينة التجارية (بالصافي)</v>
          </cell>
          <cell r="G2834" t="str">
            <v>العملاء</v>
          </cell>
          <cell r="J2834" t="str">
            <v>عميل/ مصنع تكنولوجيا المعادن</v>
          </cell>
          <cell r="K2834">
            <v>4416.6000000000004</v>
          </cell>
          <cell r="L2834">
            <v>0</v>
          </cell>
          <cell r="M2834">
            <v>0</v>
          </cell>
          <cell r="N2834">
            <v>0</v>
          </cell>
          <cell r="O2834">
            <v>4416.6000000000004</v>
          </cell>
          <cell r="P2834">
            <v>0</v>
          </cell>
          <cell r="Q2834">
            <v>4416.6000000000004</v>
          </cell>
        </row>
        <row r="2835">
          <cell r="B2835">
            <v>91101000011</v>
          </cell>
          <cell r="C2835" t="str">
            <v>الدهان</v>
          </cell>
          <cell r="D2835" t="str">
            <v>المركز المالي</v>
          </cell>
          <cell r="E2835" t="str">
            <v>أصول متداولة</v>
          </cell>
          <cell r="F2835" t="str">
            <v>الذمم المدينة التجارية (بالصافي)</v>
          </cell>
          <cell r="G2835" t="str">
            <v>العملاء</v>
          </cell>
          <cell r="I2835" t="str">
            <v>ملاحظة</v>
          </cell>
          <cell r="J2835" t="str">
            <v>عميل/ مؤسسة سدرة للحدادة والالمنيوم</v>
          </cell>
          <cell r="K2835">
            <v>593.77999900000009</v>
          </cell>
          <cell r="L2835">
            <v>0</v>
          </cell>
          <cell r="M2835">
            <v>0</v>
          </cell>
          <cell r="N2835">
            <v>593.78</v>
          </cell>
          <cell r="O2835">
            <v>0</v>
          </cell>
          <cell r="P2835">
            <v>9.9999988378840499E-7</v>
          </cell>
          <cell r="Q2835">
            <v>-9.9999988378840499E-7</v>
          </cell>
        </row>
        <row r="2836">
          <cell r="B2836">
            <v>91101000013</v>
          </cell>
          <cell r="C2836" t="str">
            <v>الدهان</v>
          </cell>
          <cell r="D2836" t="str">
            <v>المركز المالي</v>
          </cell>
          <cell r="E2836" t="str">
            <v>أصول متداولة</v>
          </cell>
          <cell r="F2836" t="str">
            <v>الذمم المدينة التجارية (بالصافي)</v>
          </cell>
          <cell r="G2836" t="str">
            <v>العملاء</v>
          </cell>
          <cell r="J2836" t="str">
            <v>عميل/ شركه المنيوم سنابل</v>
          </cell>
          <cell r="K2836">
            <v>16520.41</v>
          </cell>
          <cell r="L2836">
            <v>0</v>
          </cell>
          <cell r="M2836">
            <v>567595.58994999994</v>
          </cell>
          <cell r="N2836">
            <v>552537.32996</v>
          </cell>
          <cell r="O2836">
            <v>31578.669989999966</v>
          </cell>
          <cell r="P2836">
            <v>0</v>
          </cell>
          <cell r="Q2836">
            <v>31578.669989999966</v>
          </cell>
        </row>
        <row r="2837">
          <cell r="B2837">
            <v>91101000014</v>
          </cell>
          <cell r="C2837" t="str">
            <v>الدهان</v>
          </cell>
          <cell r="D2837" t="str">
            <v>المركز المالي</v>
          </cell>
          <cell r="E2837" t="str">
            <v>أصول متداولة</v>
          </cell>
          <cell r="F2837" t="str">
            <v>الذمم المدينة التجارية (بالصافي)</v>
          </cell>
          <cell r="G2837" t="str">
            <v>العملاء</v>
          </cell>
          <cell r="J2837" t="str">
            <v>عميل/ شركة الغداري للمقاولات شركة شخص واحد</v>
          </cell>
          <cell r="K2837">
            <v>4869.4099990000004</v>
          </cell>
          <cell r="L2837">
            <v>0</v>
          </cell>
          <cell r="M2837">
            <v>162090.3499</v>
          </cell>
          <cell r="N2837">
            <v>159767.71995</v>
          </cell>
          <cell r="O2837">
            <v>7192.0399489999982</v>
          </cell>
          <cell r="P2837">
            <v>0</v>
          </cell>
          <cell r="Q2837">
            <v>7192.0399489999982</v>
          </cell>
        </row>
        <row r="2838">
          <cell r="B2838">
            <v>91101000015</v>
          </cell>
          <cell r="C2838" t="str">
            <v>الدهان</v>
          </cell>
          <cell r="D2838" t="str">
            <v>المركز المالي</v>
          </cell>
          <cell r="E2838" t="str">
            <v>أصول متداولة</v>
          </cell>
          <cell r="F2838" t="str">
            <v>الذمم المدينة التجارية (بالصافي)</v>
          </cell>
          <cell r="G2838" t="str">
            <v>العملاء</v>
          </cell>
          <cell r="J2838" t="str">
            <v>عميل/ أهالينا المحدودة</v>
          </cell>
          <cell r="K2838">
            <v>460</v>
          </cell>
          <cell r="L2838">
            <v>0</v>
          </cell>
          <cell r="M2838">
            <v>0</v>
          </cell>
          <cell r="N2838">
            <v>460</v>
          </cell>
          <cell r="O2838">
            <v>0</v>
          </cell>
          <cell r="P2838">
            <v>0</v>
          </cell>
          <cell r="Q2838">
            <v>0</v>
          </cell>
        </row>
        <row r="2839">
          <cell r="B2839">
            <v>91101000016</v>
          </cell>
          <cell r="C2839" t="str">
            <v>الدهان</v>
          </cell>
          <cell r="D2839" t="str">
            <v>المركز المالي</v>
          </cell>
          <cell r="E2839" t="str">
            <v>أصول متداولة</v>
          </cell>
          <cell r="F2839" t="str">
            <v>الذمم المدينة التجارية (بالصافي)</v>
          </cell>
          <cell r="G2839" t="str">
            <v>العملاء</v>
          </cell>
          <cell r="J2839" t="str">
            <v>عميل/ شركة الراشد للتجارة و المقاولات</v>
          </cell>
          <cell r="K2839">
            <v>6468.75</v>
          </cell>
          <cell r="L2839">
            <v>0</v>
          </cell>
          <cell r="M2839">
            <v>0</v>
          </cell>
          <cell r="N2839">
            <v>6468.75</v>
          </cell>
          <cell r="O2839">
            <v>0</v>
          </cell>
          <cell r="P2839">
            <v>0</v>
          </cell>
          <cell r="Q2839">
            <v>0</v>
          </cell>
        </row>
        <row r="2840">
          <cell r="B2840">
            <v>91101000018</v>
          </cell>
          <cell r="C2840" t="str">
            <v>الدهان</v>
          </cell>
          <cell r="D2840" t="str">
            <v>المركز المالي</v>
          </cell>
          <cell r="E2840" t="str">
            <v>أصول متداولة</v>
          </cell>
          <cell r="F2840" t="str">
            <v>الذمم المدينة التجارية (بالصافي)</v>
          </cell>
          <cell r="G2840" t="str">
            <v>العملاء</v>
          </cell>
          <cell r="J2840" t="str">
            <v>عميل/ مصنع منافع الرياض</v>
          </cell>
          <cell r="K2840">
            <v>0</v>
          </cell>
          <cell r="L2840">
            <v>0</v>
          </cell>
          <cell r="M2840">
            <v>865.72</v>
          </cell>
          <cell r="N2840">
            <v>865.72</v>
          </cell>
          <cell r="O2840">
            <v>0</v>
          </cell>
          <cell r="P2840">
            <v>0</v>
          </cell>
          <cell r="Q2840">
            <v>0</v>
          </cell>
        </row>
        <row r="2841">
          <cell r="B2841">
            <v>91101000019</v>
          </cell>
          <cell r="C2841" t="str">
            <v>الدهان</v>
          </cell>
          <cell r="D2841" t="str">
            <v>المركز المالي</v>
          </cell>
          <cell r="E2841" t="str">
            <v>أصول متداولة</v>
          </cell>
          <cell r="F2841" t="str">
            <v>الذمم المدينة التجارية (بالصافي)</v>
          </cell>
          <cell r="G2841" t="str">
            <v>العملاء</v>
          </cell>
          <cell r="J2841" t="str">
            <v>عميل/ مصنع الكوا للصناعة</v>
          </cell>
          <cell r="K2841">
            <v>0</v>
          </cell>
          <cell r="L2841">
            <v>0</v>
          </cell>
          <cell r="M2841">
            <v>89922.76</v>
          </cell>
          <cell r="N2841">
            <v>89922.76</v>
          </cell>
          <cell r="O2841">
            <v>0</v>
          </cell>
          <cell r="P2841">
            <v>0</v>
          </cell>
          <cell r="Q2841">
            <v>0</v>
          </cell>
        </row>
        <row r="2842">
          <cell r="B2842">
            <v>91101000020</v>
          </cell>
          <cell r="C2842" t="str">
            <v>الدهان</v>
          </cell>
          <cell r="D2842" t="str">
            <v>المركز المالي</v>
          </cell>
          <cell r="E2842" t="str">
            <v>أصول متداولة</v>
          </cell>
          <cell r="F2842" t="str">
            <v>الذمم المدينة التجارية (بالصافي)</v>
          </cell>
          <cell r="G2842" t="str">
            <v>العملاء</v>
          </cell>
          <cell r="J2842" t="str">
            <v>عميل/ ورشة خالد عبدالله عبدالعزيز النبهان للالمنيوم</v>
          </cell>
          <cell r="K2842">
            <v>0</v>
          </cell>
          <cell r="L2842">
            <v>0</v>
          </cell>
          <cell r="M2842">
            <v>1355.07</v>
          </cell>
          <cell r="N2842">
            <v>1355.07</v>
          </cell>
          <cell r="O2842">
            <v>0</v>
          </cell>
          <cell r="P2842">
            <v>0</v>
          </cell>
          <cell r="Q2842">
            <v>0</v>
          </cell>
        </row>
        <row r="2843">
          <cell r="B2843">
            <v>91101000021</v>
          </cell>
          <cell r="C2843" t="str">
            <v>الدهان</v>
          </cell>
          <cell r="D2843" t="str">
            <v>المركز المالي</v>
          </cell>
          <cell r="E2843" t="str">
            <v>أصول متداولة</v>
          </cell>
          <cell r="F2843" t="str">
            <v>الذمم المدينة التجارية (بالصافي)</v>
          </cell>
          <cell r="G2843" t="str">
            <v>العملاء</v>
          </cell>
          <cell r="J2843" t="str">
            <v>عميل/ شركة رار</v>
          </cell>
          <cell r="K2843">
            <v>0</v>
          </cell>
          <cell r="L2843">
            <v>0</v>
          </cell>
          <cell r="M2843">
            <v>259</v>
          </cell>
          <cell r="N2843">
            <v>259</v>
          </cell>
          <cell r="O2843">
            <v>0</v>
          </cell>
          <cell r="P2843">
            <v>0</v>
          </cell>
          <cell r="Q2843">
            <v>0</v>
          </cell>
        </row>
        <row r="2844">
          <cell r="B2844">
            <v>91101000022</v>
          </cell>
          <cell r="C2844" t="str">
            <v>الدهان</v>
          </cell>
          <cell r="D2844" t="str">
            <v>المركز المالي</v>
          </cell>
          <cell r="E2844" t="str">
            <v>أصول متداولة</v>
          </cell>
          <cell r="F2844" t="str">
            <v>الذمم المدينة التجارية (بالصافي)</v>
          </cell>
          <cell r="G2844" t="str">
            <v>العملاء</v>
          </cell>
          <cell r="J2844" t="str">
            <v>عميل/ مؤسسة البلاد الرائدة للمقاولات العامة</v>
          </cell>
          <cell r="K2844">
            <v>0</v>
          </cell>
          <cell r="L2844">
            <v>0</v>
          </cell>
          <cell r="M2844">
            <v>402.5</v>
          </cell>
          <cell r="N2844">
            <v>402.5</v>
          </cell>
          <cell r="O2844">
            <v>0</v>
          </cell>
          <cell r="P2844">
            <v>0</v>
          </cell>
          <cell r="Q2844">
            <v>0</v>
          </cell>
        </row>
        <row r="2845">
          <cell r="B2845">
            <v>91101000023</v>
          </cell>
          <cell r="C2845" t="str">
            <v>الدهان</v>
          </cell>
          <cell r="D2845" t="str">
            <v>المركز المالي</v>
          </cell>
          <cell r="E2845" t="str">
            <v>أصول متداولة</v>
          </cell>
          <cell r="F2845" t="str">
            <v>الذمم المدينة التجارية (بالصافي)</v>
          </cell>
          <cell r="G2845" t="str">
            <v>العملاء</v>
          </cell>
          <cell r="J2845" t="str">
            <v>عميل/ شركة صانعات الالمنيوم المحدودة الوفاب</v>
          </cell>
          <cell r="K2845">
            <v>0</v>
          </cell>
          <cell r="L2845">
            <v>0</v>
          </cell>
          <cell r="M2845">
            <v>1219</v>
          </cell>
          <cell r="N2845">
            <v>1219</v>
          </cell>
          <cell r="O2845">
            <v>0</v>
          </cell>
          <cell r="P2845">
            <v>0</v>
          </cell>
          <cell r="Q2845">
            <v>0</v>
          </cell>
        </row>
        <row r="2846">
          <cell r="B2846">
            <v>91101000024</v>
          </cell>
          <cell r="C2846" t="str">
            <v>الدهان</v>
          </cell>
          <cell r="D2846" t="str">
            <v>المركز المالي</v>
          </cell>
          <cell r="E2846" t="str">
            <v>أصول متداولة</v>
          </cell>
          <cell r="F2846" t="str">
            <v>الذمم المدينة التجارية (بالصافي)</v>
          </cell>
          <cell r="G2846" t="str">
            <v>العملاء</v>
          </cell>
          <cell r="J2846" t="str">
            <v>عميل/ شركة بترا المتخصصة للمقاولات</v>
          </cell>
          <cell r="K2846">
            <v>0</v>
          </cell>
          <cell r="L2846">
            <v>0</v>
          </cell>
          <cell r="M2846">
            <v>4944.2</v>
          </cell>
          <cell r="N2846">
            <v>4944.2</v>
          </cell>
          <cell r="O2846">
            <v>0</v>
          </cell>
          <cell r="P2846">
            <v>0</v>
          </cell>
          <cell r="Q2846">
            <v>0</v>
          </cell>
        </row>
        <row r="2847">
          <cell r="B2847">
            <v>91101000025</v>
          </cell>
          <cell r="C2847" t="str">
            <v>الدهان</v>
          </cell>
          <cell r="D2847" t="str">
            <v>المركز المالي</v>
          </cell>
          <cell r="E2847" t="str">
            <v>أصول متداولة</v>
          </cell>
          <cell r="F2847" t="str">
            <v>الذمم المدينة التجارية (بالصافي)</v>
          </cell>
          <cell r="G2847" t="str">
            <v>العملاء</v>
          </cell>
          <cell r="J2847" t="str">
            <v>عميل/ مصنع داركم للصناعة</v>
          </cell>
          <cell r="K2847">
            <v>0</v>
          </cell>
          <cell r="L2847">
            <v>0</v>
          </cell>
          <cell r="M2847">
            <v>13668</v>
          </cell>
          <cell r="N2847">
            <v>13668</v>
          </cell>
          <cell r="O2847">
            <v>0</v>
          </cell>
          <cell r="P2847">
            <v>0</v>
          </cell>
          <cell r="Q2847">
            <v>0</v>
          </cell>
        </row>
        <row r="2848">
          <cell r="B2848">
            <v>91101000026</v>
          </cell>
          <cell r="C2848" t="str">
            <v>الدهان</v>
          </cell>
          <cell r="D2848" t="str">
            <v>المركز المالي</v>
          </cell>
          <cell r="E2848" t="str">
            <v>أصول متداولة</v>
          </cell>
          <cell r="F2848" t="str">
            <v>الذمم المدينة التجارية (بالصافي)</v>
          </cell>
          <cell r="G2848" t="str">
            <v>العملاء</v>
          </cell>
          <cell r="J2848" t="str">
            <v>عميل/ شركة الصقور العربية للمقاولات</v>
          </cell>
          <cell r="K2848">
            <v>0</v>
          </cell>
          <cell r="L2848">
            <v>0</v>
          </cell>
          <cell r="M2848">
            <v>276</v>
          </cell>
          <cell r="N2848">
            <v>276</v>
          </cell>
          <cell r="O2848">
            <v>0</v>
          </cell>
          <cell r="P2848">
            <v>0</v>
          </cell>
          <cell r="Q2848">
            <v>0</v>
          </cell>
        </row>
        <row r="2849">
          <cell r="B2849">
            <v>91102000001</v>
          </cell>
          <cell r="C2849" t="str">
            <v>الدهان</v>
          </cell>
          <cell r="D2849" t="str">
            <v>المركز المالي</v>
          </cell>
          <cell r="E2849" t="str">
            <v>أصول متداولة</v>
          </cell>
          <cell r="F2849" t="str">
            <v>النقد وما في حكمه</v>
          </cell>
          <cell r="G2849" t="str">
            <v>الصندوق الرئيسي</v>
          </cell>
          <cell r="I2849" t="str">
            <v>النقد وما في حكمه</v>
          </cell>
          <cell r="J2849" t="str">
            <v>صندوق مصنع الدهان.</v>
          </cell>
          <cell r="K2849">
            <v>0</v>
          </cell>
          <cell r="L2849">
            <v>0</v>
          </cell>
          <cell r="M2849">
            <v>268259.15000000002</v>
          </cell>
          <cell r="N2849">
            <v>268259.15000000002</v>
          </cell>
          <cell r="O2849">
            <v>0</v>
          </cell>
          <cell r="P2849">
            <v>0</v>
          </cell>
          <cell r="Q2849">
            <v>0</v>
          </cell>
        </row>
        <row r="2850">
          <cell r="B2850">
            <v>91103000001</v>
          </cell>
          <cell r="C2850" t="str">
            <v>الدهان</v>
          </cell>
          <cell r="D2850" t="str">
            <v>المركز المالي</v>
          </cell>
          <cell r="E2850" t="str">
            <v>أصول متداولة</v>
          </cell>
          <cell r="F2850" t="str">
            <v>النقد وما في حكمه</v>
          </cell>
          <cell r="G2850" t="str">
            <v>البنوك</v>
          </cell>
          <cell r="I2850" t="str">
            <v>النقد وما في حكمه</v>
          </cell>
          <cell r="J2850" t="str">
            <v>البنك الاهلي مصنع الدهان</v>
          </cell>
          <cell r="K2850">
            <v>18760.279998999998</v>
          </cell>
          <cell r="L2850">
            <v>0</v>
          </cell>
          <cell r="M2850">
            <v>1865267.01</v>
          </cell>
          <cell r="N2850">
            <v>1836462.25</v>
          </cell>
          <cell r="O2850">
            <v>47565.03999900003</v>
          </cell>
          <cell r="P2850">
            <v>0</v>
          </cell>
          <cell r="Q2850">
            <v>47565.03999900003</v>
          </cell>
        </row>
        <row r="2851">
          <cell r="B2851">
            <v>91104000001</v>
          </cell>
          <cell r="C2851" t="str">
            <v>الدهان</v>
          </cell>
          <cell r="D2851" t="str">
            <v>المركز المالي</v>
          </cell>
          <cell r="E2851" t="str">
            <v>أصول متداولة</v>
          </cell>
          <cell r="F2851" t="str">
            <v>مصاريف مقدمة وأرصدة مدينة أخرى (بالصافي)</v>
          </cell>
          <cell r="G2851" t="str">
            <v>عهد عاملين</v>
          </cell>
          <cell r="J2851" t="str">
            <v>عهدة/ م مجدي لطفي محمد الشافعي</v>
          </cell>
          <cell r="K2851">
            <v>0</v>
          </cell>
          <cell r="L2851">
            <v>0</v>
          </cell>
          <cell r="M2851">
            <v>237959.09</v>
          </cell>
          <cell r="N2851">
            <v>237959.09</v>
          </cell>
          <cell r="O2851">
            <v>0</v>
          </cell>
          <cell r="P2851">
            <v>0</v>
          </cell>
          <cell r="Q2851">
            <v>0</v>
          </cell>
        </row>
        <row r="2852">
          <cell r="B2852">
            <v>91105000001</v>
          </cell>
          <cell r="C2852" t="str">
            <v>الدهان</v>
          </cell>
          <cell r="D2852" t="str">
            <v>المركز المالي</v>
          </cell>
          <cell r="E2852" t="str">
            <v>أصول متداولة</v>
          </cell>
          <cell r="F2852" t="str">
            <v>مصاريف مقدمة وأرصدة مدينة أخرى (بالصافي)</v>
          </cell>
          <cell r="G2852" t="str">
            <v>مصروفات مقدمة</v>
          </cell>
          <cell r="J2852" t="str">
            <v>ايجار مقدم</v>
          </cell>
          <cell r="K2852">
            <v>5555.56</v>
          </cell>
          <cell r="L2852">
            <v>0</v>
          </cell>
          <cell r="M2852">
            <v>7400</v>
          </cell>
          <cell r="N2852">
            <v>5555.56</v>
          </cell>
          <cell r="O2852">
            <v>7400.0000000000009</v>
          </cell>
          <cell r="P2852">
            <v>0</v>
          </cell>
          <cell r="Q2852">
            <v>7400.0000000000009</v>
          </cell>
        </row>
        <row r="2853">
          <cell r="B2853">
            <v>91105000002</v>
          </cell>
          <cell r="C2853" t="str">
            <v>الدهان</v>
          </cell>
          <cell r="D2853" t="str">
            <v>المركز المالي</v>
          </cell>
          <cell r="E2853" t="str">
            <v>أصول متداولة</v>
          </cell>
          <cell r="F2853" t="str">
            <v>مصاريف مقدمة وأرصدة مدينة أخرى (بالصافي)</v>
          </cell>
          <cell r="G2853" t="str">
            <v>مصروفات مقدمة</v>
          </cell>
          <cell r="J2853" t="str">
            <v>تأمين طبي مقدم.</v>
          </cell>
          <cell r="K2853">
            <v>9901.5699990000012</v>
          </cell>
          <cell r="L2853">
            <v>0</v>
          </cell>
          <cell r="M2853">
            <v>6571</v>
          </cell>
          <cell r="N2853">
            <v>9901.57</v>
          </cell>
          <cell r="O2853">
            <v>6570.9999989999997</v>
          </cell>
          <cell r="P2853">
            <v>0</v>
          </cell>
          <cell r="Q2853">
            <v>6570.9999989999997</v>
          </cell>
        </row>
        <row r="2854">
          <cell r="B2854">
            <v>91105000003</v>
          </cell>
          <cell r="C2854" t="str">
            <v>الدهان</v>
          </cell>
          <cell r="D2854" t="str">
            <v>المركز المالي</v>
          </cell>
          <cell r="E2854" t="str">
            <v>أصول متداولة</v>
          </cell>
          <cell r="F2854" t="str">
            <v>مصاريف مقدمة وأرصدة مدينة أخرى (بالصافي)</v>
          </cell>
          <cell r="G2854" t="str">
            <v>مصروفات مقدمة</v>
          </cell>
          <cell r="I2854" t="str">
            <v>ملاحظة</v>
          </cell>
          <cell r="J2854" t="str">
            <v>مصروف مقدم اقامات وكروت عمل.</v>
          </cell>
          <cell r="K2854">
            <v>833.41999899999996</v>
          </cell>
          <cell r="L2854">
            <v>0</v>
          </cell>
          <cell r="M2854">
            <v>0</v>
          </cell>
          <cell r="N2854">
            <v>833.42000000000007</v>
          </cell>
          <cell r="O2854">
            <v>0</v>
          </cell>
          <cell r="P2854">
            <v>1.0000001111620804E-6</v>
          </cell>
          <cell r="Q2854">
            <v>-1.0000001111620804E-6</v>
          </cell>
        </row>
        <row r="2855">
          <cell r="B2855">
            <v>91106101001</v>
          </cell>
          <cell r="C2855" t="str">
            <v>الدهان</v>
          </cell>
          <cell r="D2855" t="str">
            <v>المركز المالي</v>
          </cell>
          <cell r="E2855" t="str">
            <v>أصول متداولة</v>
          </cell>
          <cell r="F2855" t="str">
            <v>المخزون (بالصافي)</v>
          </cell>
          <cell r="G2855" t="str">
            <v>مواد خام</v>
          </cell>
          <cell r="H2855" t="str">
            <v>مخزون مصنع الدهان</v>
          </cell>
          <cell r="I2855" t="str">
            <v>المخزون (بالصافي)</v>
          </cell>
          <cell r="J2855" t="str">
            <v>ALWAN - PE60 RAL 9005 HR - 24 SR</v>
          </cell>
          <cell r="K2855">
            <v>2461.79</v>
          </cell>
          <cell r="L2855">
            <v>0</v>
          </cell>
          <cell r="M2855">
            <v>3135.77</v>
          </cell>
          <cell r="N2855">
            <v>4806.3</v>
          </cell>
          <cell r="O2855">
            <v>791.25999999999931</v>
          </cell>
          <cell r="P2855">
            <v>0</v>
          </cell>
          <cell r="Q2855">
            <v>791.25999999999931</v>
          </cell>
        </row>
        <row r="2856">
          <cell r="B2856">
            <v>91106101002</v>
          </cell>
          <cell r="C2856" t="str">
            <v>الدهان</v>
          </cell>
          <cell r="D2856" t="str">
            <v>المركز المالي</v>
          </cell>
          <cell r="E2856" t="str">
            <v>أصول متداولة</v>
          </cell>
          <cell r="F2856" t="str">
            <v>المخزون (بالصافي)</v>
          </cell>
          <cell r="G2856" t="str">
            <v>مواد خام</v>
          </cell>
          <cell r="H2856" t="str">
            <v>مخزون مصنع الدهان</v>
          </cell>
          <cell r="I2856" t="str">
            <v>المخزون (بالصافي)</v>
          </cell>
          <cell r="J2856" t="str">
            <v>ALWAN - PR 29 DB 822 M-BC - 23 SR</v>
          </cell>
          <cell r="K2856">
            <v>0</v>
          </cell>
          <cell r="L2856">
            <v>0</v>
          </cell>
          <cell r="M2856">
            <v>0</v>
          </cell>
          <cell r="N2856">
            <v>0</v>
          </cell>
          <cell r="O2856">
            <v>0</v>
          </cell>
          <cell r="P2856">
            <v>0</v>
          </cell>
          <cell r="Q2856">
            <v>0</v>
          </cell>
        </row>
        <row r="2857">
          <cell r="B2857">
            <v>91106101003</v>
          </cell>
          <cell r="C2857" t="str">
            <v>الدهان</v>
          </cell>
          <cell r="D2857" t="str">
            <v>المركز المالي</v>
          </cell>
          <cell r="E2857" t="str">
            <v>أصول متداولة</v>
          </cell>
          <cell r="F2857" t="str">
            <v>المخزون (بالصافي)</v>
          </cell>
          <cell r="G2857" t="str">
            <v>مواد خام</v>
          </cell>
          <cell r="H2857" t="str">
            <v>مخزون مصنع الدهان</v>
          </cell>
          <cell r="I2857" t="str">
            <v>المخزون (بالصافي)</v>
          </cell>
          <cell r="J2857" t="str">
            <v>ALWAN - RAL 1013 HR - 13 SR</v>
          </cell>
          <cell r="K2857">
            <v>319.11</v>
          </cell>
          <cell r="L2857">
            <v>0</v>
          </cell>
          <cell r="M2857">
            <v>901.85</v>
          </cell>
          <cell r="N2857">
            <v>296.43</v>
          </cell>
          <cell r="O2857">
            <v>924.53</v>
          </cell>
          <cell r="P2857">
            <v>0</v>
          </cell>
          <cell r="Q2857">
            <v>924.53</v>
          </cell>
        </row>
        <row r="2858">
          <cell r="B2858">
            <v>91106101004</v>
          </cell>
          <cell r="C2858" t="str">
            <v>الدهان</v>
          </cell>
          <cell r="D2858" t="str">
            <v>المركز المالي</v>
          </cell>
          <cell r="E2858" t="str">
            <v>أصول متداولة</v>
          </cell>
          <cell r="F2858" t="str">
            <v>المخزون (بالصافي)</v>
          </cell>
          <cell r="G2858" t="str">
            <v>مواد خام</v>
          </cell>
          <cell r="H2858" t="str">
            <v>مخزون مصنع الدهان</v>
          </cell>
          <cell r="I2858" t="str">
            <v>المخزون (بالصافي)</v>
          </cell>
          <cell r="J2858" t="str">
            <v>ALWAN - RAL 1015 HR- BS - 13 SR</v>
          </cell>
          <cell r="K2858">
            <v>0</v>
          </cell>
          <cell r="L2858">
            <v>0</v>
          </cell>
          <cell r="M2858">
            <v>0</v>
          </cell>
          <cell r="N2858">
            <v>0</v>
          </cell>
          <cell r="O2858">
            <v>0</v>
          </cell>
          <cell r="P2858">
            <v>0</v>
          </cell>
          <cell r="Q2858">
            <v>0</v>
          </cell>
        </row>
        <row r="2859">
          <cell r="B2859">
            <v>91106101005</v>
          </cell>
          <cell r="C2859" t="str">
            <v>الدهان</v>
          </cell>
          <cell r="D2859" t="str">
            <v>المركز المالي</v>
          </cell>
          <cell r="E2859" t="str">
            <v>أصول متداولة</v>
          </cell>
          <cell r="F2859" t="str">
            <v>المخزون (بالصافي)</v>
          </cell>
          <cell r="G2859" t="str">
            <v>مواد خام</v>
          </cell>
          <cell r="H2859" t="str">
            <v>مخزون مصنع الدهان</v>
          </cell>
          <cell r="I2859" t="str">
            <v>المخزون (بالصافي)</v>
          </cell>
          <cell r="J2859" t="str">
            <v>ALWAN - RAL 1015 HR-A - 14 SR</v>
          </cell>
          <cell r="K2859">
            <v>276.91000000000003</v>
          </cell>
          <cell r="L2859">
            <v>0</v>
          </cell>
          <cell r="M2859">
            <v>1680</v>
          </cell>
          <cell r="N2859">
            <v>1230.06</v>
          </cell>
          <cell r="O2859">
            <v>726.85000000000014</v>
          </cell>
          <cell r="P2859">
            <v>0</v>
          </cell>
          <cell r="Q2859">
            <v>726.85000000000014</v>
          </cell>
        </row>
        <row r="2860">
          <cell r="B2860">
            <v>91106101006</v>
          </cell>
          <cell r="C2860" t="str">
            <v>الدهان</v>
          </cell>
          <cell r="D2860" t="str">
            <v>المركز المالي</v>
          </cell>
          <cell r="E2860" t="str">
            <v>أصول متداولة</v>
          </cell>
          <cell r="F2860" t="str">
            <v>المخزون (بالصافي)</v>
          </cell>
          <cell r="G2860" t="str">
            <v>مواد خام</v>
          </cell>
          <cell r="H2860" t="str">
            <v>مخزون مصنع الدهان</v>
          </cell>
          <cell r="I2860" t="str">
            <v>المخزون (بالصافي)</v>
          </cell>
          <cell r="J2860" t="str">
            <v>ALWAN - RAL 1017 HR-UAE - 18 SR</v>
          </cell>
          <cell r="K2860">
            <v>0</v>
          </cell>
          <cell r="L2860">
            <v>0</v>
          </cell>
          <cell r="M2860">
            <v>0</v>
          </cell>
          <cell r="N2860">
            <v>0</v>
          </cell>
          <cell r="O2860">
            <v>0</v>
          </cell>
          <cell r="P2860">
            <v>0</v>
          </cell>
          <cell r="Q2860">
            <v>0</v>
          </cell>
        </row>
        <row r="2861">
          <cell r="B2861">
            <v>91106101007</v>
          </cell>
          <cell r="C2861" t="str">
            <v>الدهان</v>
          </cell>
          <cell r="D2861" t="str">
            <v>المركز المالي</v>
          </cell>
          <cell r="E2861" t="str">
            <v>أصول متداولة</v>
          </cell>
          <cell r="F2861" t="str">
            <v>المخزون (بالصافي)</v>
          </cell>
          <cell r="G2861" t="str">
            <v>مواد خام</v>
          </cell>
          <cell r="H2861" t="str">
            <v>مخزون مصنع الدهان</v>
          </cell>
          <cell r="I2861" t="str">
            <v>المخزون (بالصافي)</v>
          </cell>
          <cell r="J2861" t="str">
            <v>ALWAN - RAL 1019 HR - 14 SR</v>
          </cell>
          <cell r="K2861">
            <v>0</v>
          </cell>
          <cell r="L2861">
            <v>0</v>
          </cell>
          <cell r="M2861">
            <v>0</v>
          </cell>
          <cell r="N2861">
            <v>0</v>
          </cell>
          <cell r="O2861">
            <v>0</v>
          </cell>
          <cell r="P2861">
            <v>0</v>
          </cell>
          <cell r="Q2861">
            <v>0</v>
          </cell>
        </row>
        <row r="2862">
          <cell r="B2862">
            <v>91106101008</v>
          </cell>
          <cell r="C2862" t="str">
            <v>الدهان</v>
          </cell>
          <cell r="D2862" t="str">
            <v>المركز المالي</v>
          </cell>
          <cell r="E2862" t="str">
            <v>أصول متداولة</v>
          </cell>
          <cell r="F2862" t="str">
            <v>المخزون (بالصافي)</v>
          </cell>
          <cell r="G2862" t="str">
            <v>مواد خام</v>
          </cell>
          <cell r="H2862" t="str">
            <v>مخزون مصنع الدهان</v>
          </cell>
          <cell r="I2862" t="str">
            <v>المخزون (بالصافي)</v>
          </cell>
          <cell r="J2862" t="str">
            <v>ALWAN - RAL 1020 HR - 20 SR</v>
          </cell>
          <cell r="K2862">
            <v>0</v>
          </cell>
          <cell r="L2862">
            <v>0</v>
          </cell>
          <cell r="M2862">
            <v>0</v>
          </cell>
          <cell r="N2862">
            <v>0</v>
          </cell>
          <cell r="O2862">
            <v>0</v>
          </cell>
          <cell r="P2862">
            <v>0</v>
          </cell>
          <cell r="Q2862">
            <v>0</v>
          </cell>
        </row>
        <row r="2863">
          <cell r="B2863">
            <v>91106101009</v>
          </cell>
          <cell r="C2863" t="str">
            <v>الدهان</v>
          </cell>
          <cell r="D2863" t="str">
            <v>المركز المالي</v>
          </cell>
          <cell r="E2863" t="str">
            <v>أصول متداولة</v>
          </cell>
          <cell r="F2863" t="str">
            <v>المخزون (بالصافي)</v>
          </cell>
          <cell r="G2863" t="str">
            <v>مواد خام</v>
          </cell>
          <cell r="H2863" t="str">
            <v>مخزون مصنع الدهان</v>
          </cell>
          <cell r="I2863" t="str">
            <v>المخزون (بالصافي)</v>
          </cell>
          <cell r="J2863" t="str">
            <v>ALWAN - RAL 1035 HR- 18 SR</v>
          </cell>
          <cell r="K2863">
            <v>0</v>
          </cell>
          <cell r="L2863">
            <v>0</v>
          </cell>
          <cell r="M2863">
            <v>0</v>
          </cell>
          <cell r="N2863">
            <v>0</v>
          </cell>
          <cell r="O2863">
            <v>0</v>
          </cell>
          <cell r="P2863">
            <v>0</v>
          </cell>
          <cell r="Q2863">
            <v>0</v>
          </cell>
        </row>
        <row r="2864">
          <cell r="B2864">
            <v>91106101010</v>
          </cell>
          <cell r="C2864" t="str">
            <v>الدهان</v>
          </cell>
          <cell r="D2864" t="str">
            <v>المركز المالي</v>
          </cell>
          <cell r="E2864" t="str">
            <v>أصول متداولة</v>
          </cell>
          <cell r="F2864" t="str">
            <v>المخزون (بالصافي)</v>
          </cell>
          <cell r="G2864" t="str">
            <v>مواد خام</v>
          </cell>
          <cell r="H2864" t="str">
            <v>مخزون مصنع الدهان</v>
          </cell>
          <cell r="I2864" t="str">
            <v>المخزون (بالصافي)</v>
          </cell>
          <cell r="J2864" t="str">
            <v>ALWAN - RAL 1035 MFG - 24 SR</v>
          </cell>
          <cell r="K2864">
            <v>0</v>
          </cell>
          <cell r="L2864">
            <v>0</v>
          </cell>
          <cell r="M2864">
            <v>0</v>
          </cell>
          <cell r="N2864">
            <v>0</v>
          </cell>
          <cell r="O2864">
            <v>0</v>
          </cell>
          <cell r="P2864">
            <v>0</v>
          </cell>
          <cell r="Q2864">
            <v>0</v>
          </cell>
        </row>
        <row r="2865">
          <cell r="B2865">
            <v>91106101011</v>
          </cell>
          <cell r="C2865" t="str">
            <v>الدهان</v>
          </cell>
          <cell r="D2865" t="str">
            <v>المركز المالي</v>
          </cell>
          <cell r="E2865" t="str">
            <v>أصول متداولة</v>
          </cell>
          <cell r="F2865" t="str">
            <v>المخزون (بالصافي)</v>
          </cell>
          <cell r="G2865" t="str">
            <v>مواد خام</v>
          </cell>
          <cell r="H2865" t="str">
            <v>مخزون مصنع الدهان</v>
          </cell>
          <cell r="I2865" t="str">
            <v>المخزون (بالصافي)</v>
          </cell>
          <cell r="J2865" t="str">
            <v>ALWAN - RAL 1036 UAE - 28 SR</v>
          </cell>
          <cell r="K2865">
            <v>319.44999899999999</v>
          </cell>
          <cell r="L2865">
            <v>0</v>
          </cell>
          <cell r="M2865">
            <v>1680</v>
          </cell>
          <cell r="N2865">
            <v>1999.45</v>
          </cell>
          <cell r="O2865">
            <v>0</v>
          </cell>
          <cell r="P2865">
            <v>1.0000001111620804E-6</v>
          </cell>
          <cell r="Q2865">
            <v>-1.0000001111620804E-6</v>
          </cell>
        </row>
        <row r="2866">
          <cell r="B2866">
            <v>91106101012</v>
          </cell>
          <cell r="C2866" t="str">
            <v>الدهان</v>
          </cell>
          <cell r="D2866" t="str">
            <v>المركز المالي</v>
          </cell>
          <cell r="E2866" t="str">
            <v>أصول متداولة</v>
          </cell>
          <cell r="F2866" t="str">
            <v>المخزون (بالصافي)</v>
          </cell>
          <cell r="G2866" t="str">
            <v>مواد خام</v>
          </cell>
          <cell r="H2866" t="str">
            <v>مخزون مصنع الدهان</v>
          </cell>
          <cell r="I2866" t="str">
            <v>المخزون (بالصافي)</v>
          </cell>
          <cell r="J2866" t="str">
            <v>ALWAN - RAL 2013 MFS - 30 SR</v>
          </cell>
          <cell r="K2866">
            <v>0</v>
          </cell>
          <cell r="L2866">
            <v>0</v>
          </cell>
          <cell r="M2866">
            <v>0</v>
          </cell>
          <cell r="N2866">
            <v>0</v>
          </cell>
          <cell r="O2866">
            <v>0</v>
          </cell>
          <cell r="P2866">
            <v>0</v>
          </cell>
          <cell r="Q2866">
            <v>0</v>
          </cell>
        </row>
        <row r="2867">
          <cell r="B2867">
            <v>91106101013</v>
          </cell>
          <cell r="C2867" t="str">
            <v>الدهان</v>
          </cell>
          <cell r="D2867" t="str">
            <v>المركز المالي</v>
          </cell>
          <cell r="E2867" t="str">
            <v>أصول متداولة</v>
          </cell>
          <cell r="F2867" t="str">
            <v>المخزون (بالصافي)</v>
          </cell>
          <cell r="G2867" t="str">
            <v>مواد خام</v>
          </cell>
          <cell r="H2867" t="str">
            <v>مخزون مصنع الدهان</v>
          </cell>
          <cell r="I2867" t="str">
            <v>المخزون (بالصافي)</v>
          </cell>
          <cell r="J2867" t="str">
            <v>ALWAN - RAL 3004 HR - 18 SR</v>
          </cell>
          <cell r="K2867">
            <v>0</v>
          </cell>
          <cell r="L2867">
            <v>0</v>
          </cell>
          <cell r="M2867">
            <v>0</v>
          </cell>
          <cell r="N2867">
            <v>0</v>
          </cell>
          <cell r="O2867">
            <v>0</v>
          </cell>
          <cell r="P2867">
            <v>0</v>
          </cell>
          <cell r="Q2867">
            <v>0</v>
          </cell>
        </row>
        <row r="2868">
          <cell r="B2868">
            <v>91106101014</v>
          </cell>
          <cell r="C2868" t="str">
            <v>الدهان</v>
          </cell>
          <cell r="D2868" t="str">
            <v>المركز المالي</v>
          </cell>
          <cell r="E2868" t="str">
            <v>أصول متداولة</v>
          </cell>
          <cell r="F2868" t="str">
            <v>المخزون (بالصافي)</v>
          </cell>
          <cell r="G2868" t="str">
            <v>مواد خام</v>
          </cell>
          <cell r="H2868" t="str">
            <v>مخزون مصنع الدهان</v>
          </cell>
          <cell r="I2868" t="str">
            <v>المخزون (بالصافي)</v>
          </cell>
          <cell r="J2868" t="str">
            <v>ALWAN - RAL 3007 HR - 15 SR</v>
          </cell>
          <cell r="K2868">
            <v>0</v>
          </cell>
          <cell r="L2868">
            <v>0</v>
          </cell>
          <cell r="M2868">
            <v>0</v>
          </cell>
          <cell r="N2868">
            <v>0</v>
          </cell>
          <cell r="O2868">
            <v>0</v>
          </cell>
          <cell r="P2868">
            <v>0</v>
          </cell>
          <cell r="Q2868">
            <v>0</v>
          </cell>
        </row>
        <row r="2869">
          <cell r="B2869">
            <v>91106101015</v>
          </cell>
          <cell r="C2869" t="str">
            <v>الدهان</v>
          </cell>
          <cell r="D2869" t="str">
            <v>المركز المالي</v>
          </cell>
          <cell r="E2869" t="str">
            <v>أصول متداولة</v>
          </cell>
          <cell r="F2869" t="str">
            <v>المخزون (بالصافي)</v>
          </cell>
          <cell r="G2869" t="str">
            <v>مواد خام</v>
          </cell>
          <cell r="H2869" t="str">
            <v>مخزون مصنع الدهان</v>
          </cell>
          <cell r="I2869" t="str">
            <v>المخزون (بالصافي)</v>
          </cell>
          <cell r="J2869" t="str">
            <v>ALWAN - RAL 3011 HR - 17 SR</v>
          </cell>
          <cell r="K2869">
            <v>0</v>
          </cell>
          <cell r="L2869">
            <v>0</v>
          </cell>
          <cell r="M2869">
            <v>0</v>
          </cell>
          <cell r="N2869">
            <v>0</v>
          </cell>
          <cell r="O2869">
            <v>0</v>
          </cell>
          <cell r="P2869">
            <v>0</v>
          </cell>
          <cell r="Q2869">
            <v>0</v>
          </cell>
        </row>
        <row r="2870">
          <cell r="B2870">
            <v>91106101016</v>
          </cell>
          <cell r="C2870" t="str">
            <v>الدهان</v>
          </cell>
          <cell r="D2870" t="str">
            <v>المركز المالي</v>
          </cell>
          <cell r="E2870" t="str">
            <v>أصول متداولة</v>
          </cell>
          <cell r="F2870" t="str">
            <v>المخزون (بالصافي)</v>
          </cell>
          <cell r="G2870" t="str">
            <v>مواد خام</v>
          </cell>
          <cell r="H2870" t="str">
            <v>مخزون مصنع الدهان</v>
          </cell>
          <cell r="I2870" t="str">
            <v>المخزون (بالصافي)</v>
          </cell>
          <cell r="J2870" t="str">
            <v>ALWAN - RAL 5005 HR - 16 SR</v>
          </cell>
          <cell r="K2870">
            <v>0</v>
          </cell>
          <cell r="L2870">
            <v>0</v>
          </cell>
          <cell r="M2870">
            <v>0</v>
          </cell>
          <cell r="N2870">
            <v>0</v>
          </cell>
          <cell r="O2870">
            <v>0</v>
          </cell>
          <cell r="P2870">
            <v>0</v>
          </cell>
          <cell r="Q2870">
            <v>0</v>
          </cell>
        </row>
        <row r="2871">
          <cell r="B2871">
            <v>91106101017</v>
          </cell>
          <cell r="C2871" t="str">
            <v>الدهان</v>
          </cell>
          <cell r="D2871" t="str">
            <v>المركز المالي</v>
          </cell>
          <cell r="E2871" t="str">
            <v>أصول متداولة</v>
          </cell>
          <cell r="F2871" t="str">
            <v>المخزون (بالصافي)</v>
          </cell>
          <cell r="G2871" t="str">
            <v>مواد خام</v>
          </cell>
          <cell r="H2871" t="str">
            <v>مخزون مصنع الدهان</v>
          </cell>
          <cell r="I2871" t="str">
            <v>المخزون (بالصافي)</v>
          </cell>
          <cell r="J2871" t="str">
            <v>ALWAN - RAL 5007 HR - 16 SR</v>
          </cell>
          <cell r="K2871">
            <v>0</v>
          </cell>
          <cell r="L2871">
            <v>0</v>
          </cell>
          <cell r="M2871">
            <v>0</v>
          </cell>
          <cell r="N2871">
            <v>0</v>
          </cell>
          <cell r="O2871">
            <v>0</v>
          </cell>
          <cell r="P2871">
            <v>0</v>
          </cell>
          <cell r="Q2871">
            <v>0</v>
          </cell>
        </row>
        <row r="2872">
          <cell r="B2872">
            <v>91106101018</v>
          </cell>
          <cell r="C2872" t="str">
            <v>الدهان</v>
          </cell>
          <cell r="D2872" t="str">
            <v>المركز المالي</v>
          </cell>
          <cell r="E2872" t="str">
            <v>أصول متداولة</v>
          </cell>
          <cell r="F2872" t="str">
            <v>المخزون (بالصافي)</v>
          </cell>
          <cell r="G2872" t="str">
            <v>مواد خام</v>
          </cell>
          <cell r="H2872" t="str">
            <v>مخزون مصنع الدهان</v>
          </cell>
          <cell r="I2872" t="str">
            <v>المخزون (بالصافي)</v>
          </cell>
          <cell r="J2872" t="str">
            <v>ALWAN - RAL 5012 HR - 17 SR</v>
          </cell>
          <cell r="K2872">
            <v>0</v>
          </cell>
          <cell r="L2872">
            <v>0</v>
          </cell>
          <cell r="M2872">
            <v>0</v>
          </cell>
          <cell r="N2872">
            <v>0</v>
          </cell>
          <cell r="O2872">
            <v>0</v>
          </cell>
          <cell r="P2872">
            <v>0</v>
          </cell>
          <cell r="Q2872">
            <v>0</v>
          </cell>
        </row>
        <row r="2873">
          <cell r="B2873">
            <v>91106101019</v>
          </cell>
          <cell r="C2873" t="str">
            <v>الدهان</v>
          </cell>
          <cell r="D2873" t="str">
            <v>المركز المالي</v>
          </cell>
          <cell r="E2873" t="str">
            <v>أصول متداولة</v>
          </cell>
          <cell r="F2873" t="str">
            <v>المخزون (بالصافي)</v>
          </cell>
          <cell r="G2873" t="str">
            <v>مواد خام</v>
          </cell>
          <cell r="H2873" t="str">
            <v>مخزون مصنع الدهان</v>
          </cell>
          <cell r="I2873" t="str">
            <v>المخزون (بالصافي)</v>
          </cell>
          <cell r="J2873" t="str">
            <v>ALWAN - RAL 5014 HR - 16 SR</v>
          </cell>
          <cell r="K2873">
            <v>0</v>
          </cell>
          <cell r="L2873">
            <v>0</v>
          </cell>
          <cell r="M2873">
            <v>0</v>
          </cell>
          <cell r="N2873">
            <v>0</v>
          </cell>
          <cell r="O2873">
            <v>0</v>
          </cell>
          <cell r="P2873">
            <v>0</v>
          </cell>
          <cell r="Q2873">
            <v>0</v>
          </cell>
        </row>
        <row r="2874">
          <cell r="B2874">
            <v>91106101020</v>
          </cell>
          <cell r="C2874" t="str">
            <v>الدهان</v>
          </cell>
          <cell r="D2874" t="str">
            <v>المركز المالي</v>
          </cell>
          <cell r="E2874" t="str">
            <v>أصول متداولة</v>
          </cell>
          <cell r="F2874" t="str">
            <v>المخزون (بالصافي)</v>
          </cell>
          <cell r="G2874" t="str">
            <v>مواد خام</v>
          </cell>
          <cell r="H2874" t="str">
            <v>مخزون مصنع الدهان</v>
          </cell>
          <cell r="I2874" t="str">
            <v>المخزون (بالصافي)</v>
          </cell>
          <cell r="J2874" t="str">
            <v>ALWAN - RAL 6010 HR - 15 SR</v>
          </cell>
          <cell r="K2874">
            <v>0</v>
          </cell>
          <cell r="L2874">
            <v>0</v>
          </cell>
          <cell r="M2874">
            <v>0</v>
          </cell>
          <cell r="N2874">
            <v>0</v>
          </cell>
          <cell r="O2874">
            <v>0</v>
          </cell>
          <cell r="P2874">
            <v>0</v>
          </cell>
          <cell r="Q2874">
            <v>0</v>
          </cell>
        </row>
        <row r="2875">
          <cell r="B2875">
            <v>91106101021</v>
          </cell>
          <cell r="C2875" t="str">
            <v>الدهان</v>
          </cell>
          <cell r="D2875" t="str">
            <v>المركز المالي</v>
          </cell>
          <cell r="E2875" t="str">
            <v>أصول متداولة</v>
          </cell>
          <cell r="F2875" t="str">
            <v>المخزون (بالصافي)</v>
          </cell>
          <cell r="G2875" t="str">
            <v>مواد خام</v>
          </cell>
          <cell r="H2875" t="str">
            <v>مخزون مصنع الدهان</v>
          </cell>
          <cell r="I2875" t="str">
            <v>المخزون (بالصافي)</v>
          </cell>
          <cell r="J2875" t="str">
            <v>ALWAN - RAL 6021 HR - 17 SR</v>
          </cell>
          <cell r="K2875">
            <v>3400</v>
          </cell>
          <cell r="L2875">
            <v>0</v>
          </cell>
          <cell r="M2875">
            <v>0</v>
          </cell>
          <cell r="N2875">
            <v>3400</v>
          </cell>
          <cell r="O2875">
            <v>0</v>
          </cell>
          <cell r="P2875">
            <v>0</v>
          </cell>
          <cell r="Q2875">
            <v>0</v>
          </cell>
        </row>
        <row r="2876">
          <cell r="B2876">
            <v>91106101022</v>
          </cell>
          <cell r="C2876" t="str">
            <v>الدهان</v>
          </cell>
          <cell r="D2876" t="str">
            <v>المركز المالي</v>
          </cell>
          <cell r="E2876" t="str">
            <v>أصول متداولة</v>
          </cell>
          <cell r="F2876" t="str">
            <v>المخزون (بالصافي)</v>
          </cell>
          <cell r="G2876" t="str">
            <v>مواد خام</v>
          </cell>
          <cell r="H2876" t="str">
            <v>مخزون مصنع الدهان</v>
          </cell>
          <cell r="I2876" t="str">
            <v>المخزون (بالصافي)</v>
          </cell>
          <cell r="J2876" t="str">
            <v>ALWAN - RAL 6022 HR - 15 SR</v>
          </cell>
          <cell r="K2876">
            <v>3630.51</v>
          </cell>
          <cell r="L2876">
            <v>0</v>
          </cell>
          <cell r="M2876">
            <v>255.88</v>
          </cell>
          <cell r="N2876">
            <v>2287.0500000000002</v>
          </cell>
          <cell r="O2876">
            <v>1599.3400000000001</v>
          </cell>
          <cell r="P2876">
            <v>0</v>
          </cell>
          <cell r="Q2876">
            <v>1599.3400000000001</v>
          </cell>
        </row>
        <row r="2877">
          <cell r="B2877">
            <v>91106101023</v>
          </cell>
          <cell r="C2877" t="str">
            <v>الدهان</v>
          </cell>
          <cell r="D2877" t="str">
            <v>المركز المالي</v>
          </cell>
          <cell r="E2877" t="str">
            <v>أصول متداولة</v>
          </cell>
          <cell r="F2877" t="str">
            <v>المخزون (بالصافي)</v>
          </cell>
          <cell r="G2877" t="str">
            <v>مواد خام</v>
          </cell>
          <cell r="H2877" t="str">
            <v>مخزون مصنع الدهان</v>
          </cell>
          <cell r="I2877" t="str">
            <v>المخزون (بالصافي)</v>
          </cell>
          <cell r="J2877" t="str">
            <v>ALWAN - RAL 6027 HR - 17 SR</v>
          </cell>
          <cell r="K2877">
            <v>0</v>
          </cell>
          <cell r="L2877">
            <v>0</v>
          </cell>
          <cell r="M2877">
            <v>0</v>
          </cell>
          <cell r="N2877">
            <v>0</v>
          </cell>
          <cell r="O2877">
            <v>0</v>
          </cell>
          <cell r="P2877">
            <v>0</v>
          </cell>
          <cell r="Q2877">
            <v>0</v>
          </cell>
        </row>
        <row r="2878">
          <cell r="B2878">
            <v>91106101024</v>
          </cell>
          <cell r="C2878" t="str">
            <v>الدهان</v>
          </cell>
          <cell r="D2878" t="str">
            <v>المركز المالي</v>
          </cell>
          <cell r="E2878" t="str">
            <v>أصول متداولة</v>
          </cell>
          <cell r="F2878" t="str">
            <v>المخزون (بالصافي)</v>
          </cell>
          <cell r="G2878" t="str">
            <v>مواد خام</v>
          </cell>
          <cell r="H2878" t="str">
            <v>مخزون مصنع الدهان</v>
          </cell>
          <cell r="I2878" t="str">
            <v>المخزون (بالصافي)</v>
          </cell>
          <cell r="J2878" t="str">
            <v>ALWAN - RAL 6034 HR - 17 SR</v>
          </cell>
          <cell r="K2878">
            <v>0</v>
          </cell>
          <cell r="L2878">
            <v>0</v>
          </cell>
          <cell r="M2878">
            <v>0</v>
          </cell>
          <cell r="N2878">
            <v>0</v>
          </cell>
          <cell r="O2878">
            <v>0</v>
          </cell>
          <cell r="P2878">
            <v>0</v>
          </cell>
          <cell r="Q2878">
            <v>0</v>
          </cell>
        </row>
        <row r="2879">
          <cell r="B2879">
            <v>91106101025</v>
          </cell>
          <cell r="C2879" t="str">
            <v>الدهان</v>
          </cell>
          <cell r="D2879" t="str">
            <v>المركز المالي</v>
          </cell>
          <cell r="E2879" t="str">
            <v>أصول متداولة</v>
          </cell>
          <cell r="F2879" t="str">
            <v>المخزون (بالصافي)</v>
          </cell>
          <cell r="G2879" t="str">
            <v>مواد خام</v>
          </cell>
          <cell r="H2879" t="str">
            <v>مخزون مصنع الدهان</v>
          </cell>
          <cell r="I2879" t="str">
            <v>المخزون (بالصافي)</v>
          </cell>
          <cell r="J2879" t="str">
            <v>ALWAN - RAL 7001 HR - 15 SR</v>
          </cell>
          <cell r="K2879">
            <v>0</v>
          </cell>
          <cell r="L2879">
            <v>0</v>
          </cell>
          <cell r="M2879">
            <v>0</v>
          </cell>
          <cell r="N2879">
            <v>0</v>
          </cell>
          <cell r="O2879">
            <v>0</v>
          </cell>
          <cell r="P2879">
            <v>0</v>
          </cell>
          <cell r="Q2879">
            <v>0</v>
          </cell>
        </row>
        <row r="2880">
          <cell r="B2880">
            <v>91106101026</v>
          </cell>
          <cell r="C2880" t="str">
            <v>الدهان</v>
          </cell>
          <cell r="D2880" t="str">
            <v>المركز المالي</v>
          </cell>
          <cell r="E2880" t="str">
            <v>أصول متداولة</v>
          </cell>
          <cell r="F2880" t="str">
            <v>المخزون (بالصافي)</v>
          </cell>
          <cell r="G2880" t="str">
            <v>مواد خام</v>
          </cell>
          <cell r="H2880" t="str">
            <v>مخزون مصنع الدهان</v>
          </cell>
          <cell r="I2880" t="str">
            <v>المخزون (بالصافي)</v>
          </cell>
          <cell r="J2880" t="str">
            <v>ALWAN - RAL 7003 HR - 14 SR</v>
          </cell>
          <cell r="K2880">
            <v>280</v>
          </cell>
          <cell r="L2880">
            <v>0</v>
          </cell>
          <cell r="M2880">
            <v>0</v>
          </cell>
          <cell r="N2880">
            <v>280</v>
          </cell>
          <cell r="O2880">
            <v>0</v>
          </cell>
          <cell r="P2880">
            <v>0</v>
          </cell>
          <cell r="Q2880">
            <v>0</v>
          </cell>
        </row>
        <row r="2881">
          <cell r="B2881">
            <v>91106101027</v>
          </cell>
          <cell r="C2881" t="str">
            <v>الدهان</v>
          </cell>
          <cell r="D2881" t="str">
            <v>المركز المالي</v>
          </cell>
          <cell r="E2881" t="str">
            <v>أصول متداولة</v>
          </cell>
          <cell r="F2881" t="str">
            <v>المخزون (بالصافي)</v>
          </cell>
          <cell r="G2881" t="str">
            <v>مواد خام</v>
          </cell>
          <cell r="H2881" t="str">
            <v>مخزون مصنع الدهان</v>
          </cell>
          <cell r="I2881" t="str">
            <v>المخزون (بالصافي)</v>
          </cell>
          <cell r="J2881" t="str">
            <v>ALWAN - RAL 7004 HR - 14 SR</v>
          </cell>
          <cell r="K2881">
            <v>506.63</v>
          </cell>
          <cell r="L2881">
            <v>0</v>
          </cell>
          <cell r="M2881">
            <v>1063.96</v>
          </cell>
          <cell r="N2881">
            <v>597.91999999999996</v>
          </cell>
          <cell r="O2881">
            <v>972.67000000000019</v>
          </cell>
          <cell r="P2881">
            <v>0</v>
          </cell>
          <cell r="Q2881">
            <v>972.67000000000019</v>
          </cell>
        </row>
        <row r="2882">
          <cell r="B2882">
            <v>91106101028</v>
          </cell>
          <cell r="C2882" t="str">
            <v>الدهان</v>
          </cell>
          <cell r="D2882" t="str">
            <v>المركز المالي</v>
          </cell>
          <cell r="E2882" t="str">
            <v>أصول متداولة</v>
          </cell>
          <cell r="F2882" t="str">
            <v>المخزون (بالصافي)</v>
          </cell>
          <cell r="G2882" t="str">
            <v>مواد خام</v>
          </cell>
          <cell r="H2882" t="str">
            <v>مخزون مصنع الدهان</v>
          </cell>
          <cell r="I2882" t="str">
            <v>المخزون (بالصافي)</v>
          </cell>
          <cell r="J2882" t="str">
            <v>ALWAN - RAL 7005 HR - 14 SR</v>
          </cell>
          <cell r="K2882">
            <v>210.68</v>
          </cell>
          <cell r="L2882">
            <v>0</v>
          </cell>
          <cell r="M2882">
            <v>0</v>
          </cell>
          <cell r="N2882">
            <v>210.68</v>
          </cell>
          <cell r="O2882">
            <v>0</v>
          </cell>
          <cell r="P2882">
            <v>0</v>
          </cell>
          <cell r="Q2882">
            <v>0</v>
          </cell>
        </row>
        <row r="2883">
          <cell r="B2883">
            <v>91106101029</v>
          </cell>
          <cell r="C2883" t="str">
            <v>الدهان</v>
          </cell>
          <cell r="D2883" t="str">
            <v>المركز المالي</v>
          </cell>
          <cell r="E2883" t="str">
            <v>أصول متداولة</v>
          </cell>
          <cell r="F2883" t="str">
            <v>المخزون (بالصافي)</v>
          </cell>
          <cell r="G2883" t="str">
            <v>مواد خام</v>
          </cell>
          <cell r="H2883" t="str">
            <v>مخزون مصنع الدهان</v>
          </cell>
          <cell r="I2883" t="str">
            <v>المخزون (بالصافي)</v>
          </cell>
          <cell r="J2883" t="str">
            <v>ALWAN - RAL 7006 HR - 15 SR</v>
          </cell>
          <cell r="K2883">
            <v>0</v>
          </cell>
          <cell r="L2883">
            <v>0</v>
          </cell>
          <cell r="M2883">
            <v>8679</v>
          </cell>
          <cell r="N2883">
            <v>7314</v>
          </cell>
          <cell r="O2883">
            <v>1365</v>
          </cell>
          <cell r="P2883">
            <v>0</v>
          </cell>
          <cell r="Q2883">
            <v>1365</v>
          </cell>
        </row>
        <row r="2884">
          <cell r="B2884">
            <v>91106101030</v>
          </cell>
          <cell r="C2884" t="str">
            <v>الدهان</v>
          </cell>
          <cell r="D2884" t="str">
            <v>المركز المالي</v>
          </cell>
          <cell r="E2884" t="str">
            <v>أصول متداولة</v>
          </cell>
          <cell r="F2884" t="str">
            <v>المخزون (بالصافي)</v>
          </cell>
          <cell r="G2884" t="str">
            <v>مواد خام</v>
          </cell>
          <cell r="H2884" t="str">
            <v>مخزون مصنع الدهان</v>
          </cell>
          <cell r="I2884" t="str">
            <v>المخزون (بالصافي)</v>
          </cell>
          <cell r="J2884" t="str">
            <v>ALWAN - RAL 7008 HR - 15 SR</v>
          </cell>
          <cell r="K2884">
            <v>0</v>
          </cell>
          <cell r="L2884">
            <v>0</v>
          </cell>
          <cell r="M2884">
            <v>0</v>
          </cell>
          <cell r="N2884">
            <v>0</v>
          </cell>
          <cell r="O2884">
            <v>0</v>
          </cell>
          <cell r="P2884">
            <v>0</v>
          </cell>
          <cell r="Q2884">
            <v>0</v>
          </cell>
        </row>
        <row r="2885">
          <cell r="B2885">
            <v>91106101031</v>
          </cell>
          <cell r="C2885" t="str">
            <v>الدهان</v>
          </cell>
          <cell r="D2885" t="str">
            <v>المركز المالي</v>
          </cell>
          <cell r="E2885" t="str">
            <v>أصول متداولة</v>
          </cell>
          <cell r="F2885" t="str">
            <v>المخزون (بالصافي)</v>
          </cell>
          <cell r="G2885" t="str">
            <v>مواد خام</v>
          </cell>
          <cell r="H2885" t="str">
            <v>مخزون مصنع الدهان</v>
          </cell>
          <cell r="I2885" t="str">
            <v>المخزون (بالصافي)</v>
          </cell>
          <cell r="J2885" t="str">
            <v>ALWAN - RAL 7011 HR - 15 SR</v>
          </cell>
          <cell r="K2885">
            <v>0</v>
          </cell>
          <cell r="L2885">
            <v>0</v>
          </cell>
          <cell r="M2885">
            <v>0</v>
          </cell>
          <cell r="N2885">
            <v>0</v>
          </cell>
          <cell r="O2885">
            <v>0</v>
          </cell>
          <cell r="P2885">
            <v>0</v>
          </cell>
          <cell r="Q2885">
            <v>0</v>
          </cell>
        </row>
        <row r="2886">
          <cell r="B2886">
            <v>91106101032</v>
          </cell>
          <cell r="C2886" t="str">
            <v>الدهان</v>
          </cell>
          <cell r="D2886" t="str">
            <v>المركز المالي</v>
          </cell>
          <cell r="E2886" t="str">
            <v>أصول متداولة</v>
          </cell>
          <cell r="F2886" t="str">
            <v>المخزون (بالصافي)</v>
          </cell>
          <cell r="G2886" t="str">
            <v>مواد خام</v>
          </cell>
          <cell r="H2886" t="str">
            <v>مخزون مصنع الدهان</v>
          </cell>
          <cell r="I2886" t="str">
            <v>المخزون (بالصافي)</v>
          </cell>
          <cell r="J2886" t="str">
            <v>ALWAN - RAL 7012 HR - 15 SR</v>
          </cell>
          <cell r="K2886">
            <v>0</v>
          </cell>
          <cell r="L2886">
            <v>0</v>
          </cell>
          <cell r="M2886">
            <v>0</v>
          </cell>
          <cell r="N2886">
            <v>0</v>
          </cell>
          <cell r="O2886">
            <v>0</v>
          </cell>
          <cell r="P2886">
            <v>0</v>
          </cell>
          <cell r="Q2886">
            <v>0</v>
          </cell>
        </row>
        <row r="2887">
          <cell r="B2887">
            <v>91106101033</v>
          </cell>
          <cell r="C2887" t="str">
            <v>الدهان</v>
          </cell>
          <cell r="D2887" t="str">
            <v>المركز المالي</v>
          </cell>
          <cell r="E2887" t="str">
            <v>أصول متداولة</v>
          </cell>
          <cell r="F2887" t="str">
            <v>المخزون (بالصافي)</v>
          </cell>
          <cell r="G2887" t="str">
            <v>مواد خام</v>
          </cell>
          <cell r="H2887" t="str">
            <v>مخزون مصنع الدهان</v>
          </cell>
          <cell r="I2887" t="str">
            <v>المخزون (بالصافي)</v>
          </cell>
          <cell r="J2887" t="str">
            <v>ALWAN - RAL 7013 HR - 14 SR</v>
          </cell>
          <cell r="K2887">
            <v>0</v>
          </cell>
          <cell r="L2887">
            <v>0</v>
          </cell>
          <cell r="M2887">
            <v>0</v>
          </cell>
          <cell r="N2887">
            <v>0</v>
          </cell>
          <cell r="O2887">
            <v>0</v>
          </cell>
          <cell r="P2887">
            <v>0</v>
          </cell>
          <cell r="Q2887">
            <v>0</v>
          </cell>
        </row>
        <row r="2888">
          <cell r="B2888">
            <v>91106101034</v>
          </cell>
          <cell r="C2888" t="str">
            <v>الدهان</v>
          </cell>
          <cell r="D2888" t="str">
            <v>المركز المالي</v>
          </cell>
          <cell r="E2888" t="str">
            <v>أصول متداولة</v>
          </cell>
          <cell r="F2888" t="str">
            <v>المخزون (بالصافي)</v>
          </cell>
          <cell r="G2888" t="str">
            <v>مواد خام</v>
          </cell>
          <cell r="H2888" t="str">
            <v>مخزون مصنع الدهان</v>
          </cell>
          <cell r="I2888" t="str">
            <v>المخزون (بالصافي)</v>
          </cell>
          <cell r="J2888" t="str">
            <v>ALWAN - RAL 7015 HR - 15.5 SR</v>
          </cell>
          <cell r="K2888">
            <v>394.63999900000005</v>
          </cell>
          <cell r="L2888">
            <v>0</v>
          </cell>
          <cell r="M2888">
            <v>1632.89</v>
          </cell>
          <cell r="N2888">
            <v>1196.5</v>
          </cell>
          <cell r="O2888">
            <v>831.02999900000009</v>
          </cell>
          <cell r="P2888">
            <v>0</v>
          </cell>
          <cell r="Q2888">
            <v>831.02999900000009</v>
          </cell>
        </row>
        <row r="2889">
          <cell r="B2889">
            <v>91106101035</v>
          </cell>
          <cell r="C2889" t="str">
            <v>الدهان</v>
          </cell>
          <cell r="D2889" t="str">
            <v>المركز المالي</v>
          </cell>
          <cell r="E2889" t="str">
            <v>أصول متداولة</v>
          </cell>
          <cell r="F2889" t="str">
            <v>المخزون (بالصافي)</v>
          </cell>
          <cell r="G2889" t="str">
            <v>مواد خام</v>
          </cell>
          <cell r="H2889" t="str">
            <v>مخزون مصنع الدهان</v>
          </cell>
          <cell r="I2889" t="str">
            <v>المخزون (بالصافي)</v>
          </cell>
          <cell r="J2889" t="str">
            <v>ALWAN - RAL 7016 HR - 15 SR</v>
          </cell>
          <cell r="K2889">
            <v>0</v>
          </cell>
          <cell r="L2889">
            <v>0</v>
          </cell>
          <cell r="M2889">
            <v>0</v>
          </cell>
          <cell r="N2889">
            <v>0</v>
          </cell>
          <cell r="O2889">
            <v>0</v>
          </cell>
          <cell r="P2889">
            <v>0</v>
          </cell>
          <cell r="Q2889">
            <v>0</v>
          </cell>
        </row>
        <row r="2890">
          <cell r="B2890">
            <v>91106101036</v>
          </cell>
          <cell r="C2890" t="str">
            <v>الدهان</v>
          </cell>
          <cell r="D2890" t="str">
            <v>المركز المالي</v>
          </cell>
          <cell r="E2890" t="str">
            <v>أصول متداولة</v>
          </cell>
          <cell r="F2890" t="str">
            <v>المخزون (بالصافي)</v>
          </cell>
          <cell r="G2890" t="str">
            <v>مواد خام</v>
          </cell>
          <cell r="H2890" t="str">
            <v>مخزون مصنع الدهان</v>
          </cell>
          <cell r="I2890" t="str">
            <v>المخزون (بالصافي)</v>
          </cell>
          <cell r="J2890" t="str">
            <v>ALWAN - RAL 7021 HR - 15 SR</v>
          </cell>
          <cell r="K2890">
            <v>900</v>
          </cell>
          <cell r="L2890">
            <v>0</v>
          </cell>
          <cell r="M2890">
            <v>0</v>
          </cell>
          <cell r="N2890">
            <v>900</v>
          </cell>
          <cell r="O2890">
            <v>0</v>
          </cell>
          <cell r="P2890">
            <v>0</v>
          </cell>
          <cell r="Q2890">
            <v>0</v>
          </cell>
        </row>
        <row r="2891">
          <cell r="B2891">
            <v>91106101037</v>
          </cell>
          <cell r="C2891" t="str">
            <v>الدهان</v>
          </cell>
          <cell r="D2891" t="str">
            <v>المركز المالي</v>
          </cell>
          <cell r="E2891" t="str">
            <v>أصول متداولة</v>
          </cell>
          <cell r="F2891" t="str">
            <v>المخزون (بالصافي)</v>
          </cell>
          <cell r="G2891" t="str">
            <v>مواد خام</v>
          </cell>
          <cell r="H2891" t="str">
            <v>مخزون مصنع الدهان</v>
          </cell>
          <cell r="I2891" t="str">
            <v>المخزون (بالصافي)</v>
          </cell>
          <cell r="J2891" t="str">
            <v>ALWAN - RAL 7021 M - 18 SR</v>
          </cell>
          <cell r="K2891">
            <v>0</v>
          </cell>
          <cell r="L2891">
            <v>0</v>
          </cell>
          <cell r="M2891">
            <v>33177.599999999999</v>
          </cell>
          <cell r="N2891">
            <v>33165.599999999999</v>
          </cell>
          <cell r="O2891">
            <v>12</v>
          </cell>
          <cell r="P2891">
            <v>0</v>
          </cell>
          <cell r="Q2891">
            <v>12</v>
          </cell>
        </row>
        <row r="2892">
          <cell r="B2892">
            <v>91106101038</v>
          </cell>
          <cell r="C2892" t="str">
            <v>الدهان</v>
          </cell>
          <cell r="D2892" t="str">
            <v>المركز المالي</v>
          </cell>
          <cell r="E2892" t="str">
            <v>أصول متداولة</v>
          </cell>
          <cell r="F2892" t="str">
            <v>المخزون (بالصافي)</v>
          </cell>
          <cell r="G2892" t="str">
            <v>مواد خام</v>
          </cell>
          <cell r="H2892" t="str">
            <v>مخزون مصنع الدهان</v>
          </cell>
          <cell r="I2892" t="str">
            <v>المخزون (بالصافي)</v>
          </cell>
          <cell r="J2892" t="str">
            <v>ALWAN - RAL 7022 CS - 32 SR</v>
          </cell>
          <cell r="K2892">
            <v>0</v>
          </cell>
          <cell r="L2892">
            <v>0</v>
          </cell>
          <cell r="M2892">
            <v>0</v>
          </cell>
          <cell r="N2892">
            <v>0</v>
          </cell>
          <cell r="O2892">
            <v>0</v>
          </cell>
          <cell r="P2892">
            <v>0</v>
          </cell>
          <cell r="Q2892">
            <v>0</v>
          </cell>
        </row>
        <row r="2893">
          <cell r="B2893">
            <v>91106101039</v>
          </cell>
          <cell r="C2893" t="str">
            <v>الدهان</v>
          </cell>
          <cell r="D2893" t="str">
            <v>المركز المالي</v>
          </cell>
          <cell r="E2893" t="str">
            <v>أصول متداولة</v>
          </cell>
          <cell r="F2893" t="str">
            <v>المخزون (بالصافي)</v>
          </cell>
          <cell r="G2893" t="str">
            <v>مواد خام</v>
          </cell>
          <cell r="H2893" t="str">
            <v>مخزون مصنع الدهان</v>
          </cell>
          <cell r="I2893" t="str">
            <v>المخزون (بالصافي)</v>
          </cell>
          <cell r="J2893" t="str">
            <v>ALWAN - RAL 7022 HR - 15 SR</v>
          </cell>
          <cell r="K2893">
            <v>0</v>
          </cell>
          <cell r="L2893">
            <v>0</v>
          </cell>
          <cell r="M2893">
            <v>640</v>
          </cell>
          <cell r="N2893">
            <v>304</v>
          </cell>
          <cell r="O2893">
            <v>336</v>
          </cell>
          <cell r="P2893">
            <v>0</v>
          </cell>
          <cell r="Q2893">
            <v>336</v>
          </cell>
        </row>
        <row r="2894">
          <cell r="B2894">
            <v>91106101040</v>
          </cell>
          <cell r="C2894" t="str">
            <v>الدهان</v>
          </cell>
          <cell r="D2894" t="str">
            <v>المركز المالي</v>
          </cell>
          <cell r="E2894" t="str">
            <v>أصول متداولة</v>
          </cell>
          <cell r="F2894" t="str">
            <v>المخزون (بالصافي)</v>
          </cell>
          <cell r="G2894" t="str">
            <v>مواد خام</v>
          </cell>
          <cell r="H2894" t="str">
            <v>مخزون مصنع الدهان</v>
          </cell>
          <cell r="I2894" t="str">
            <v>المخزون (بالصافي)</v>
          </cell>
          <cell r="J2894" t="str">
            <v>ALWAN - RAL 7024 HR - 15 SR</v>
          </cell>
          <cell r="K2894">
            <v>0</v>
          </cell>
          <cell r="L2894">
            <v>0</v>
          </cell>
          <cell r="M2894">
            <v>0</v>
          </cell>
          <cell r="N2894">
            <v>0</v>
          </cell>
          <cell r="O2894">
            <v>0</v>
          </cell>
          <cell r="P2894">
            <v>0</v>
          </cell>
          <cell r="Q2894">
            <v>0</v>
          </cell>
        </row>
        <row r="2895">
          <cell r="B2895">
            <v>91106101041</v>
          </cell>
          <cell r="C2895" t="str">
            <v>الدهان</v>
          </cell>
          <cell r="D2895" t="str">
            <v>المركز المالي</v>
          </cell>
          <cell r="E2895" t="str">
            <v>أصول متداولة</v>
          </cell>
          <cell r="F2895" t="str">
            <v>المخزون (بالصافي)</v>
          </cell>
          <cell r="G2895" t="str">
            <v>مواد خام</v>
          </cell>
          <cell r="H2895" t="str">
            <v>مخزون مصنع الدهان</v>
          </cell>
          <cell r="I2895" t="str">
            <v>المخزون (بالصافي)</v>
          </cell>
          <cell r="J2895" t="str">
            <v>ALWAN - RAL 7030 HR - 12.5 SR</v>
          </cell>
          <cell r="K2895">
            <v>532</v>
          </cell>
          <cell r="L2895">
            <v>0</v>
          </cell>
          <cell r="M2895">
            <v>0</v>
          </cell>
          <cell r="N2895">
            <v>279.3</v>
          </cell>
          <cell r="O2895">
            <v>252.7</v>
          </cell>
          <cell r="P2895">
            <v>0</v>
          </cell>
          <cell r="Q2895">
            <v>252.7</v>
          </cell>
        </row>
        <row r="2896">
          <cell r="B2896">
            <v>91106101042</v>
          </cell>
          <cell r="C2896" t="str">
            <v>الدهان</v>
          </cell>
          <cell r="D2896" t="str">
            <v>المركز المالي</v>
          </cell>
          <cell r="E2896" t="str">
            <v>أصول متداولة</v>
          </cell>
          <cell r="F2896" t="str">
            <v>المخزون (بالصافي)</v>
          </cell>
          <cell r="G2896" t="str">
            <v>مواد خام</v>
          </cell>
          <cell r="H2896" t="str">
            <v>مخزون مصنع الدهان</v>
          </cell>
          <cell r="I2896" t="str">
            <v>المخزون (بالصافي)</v>
          </cell>
          <cell r="J2896" t="str">
            <v>ALWAN - RAL 7034 HR - 15 SR</v>
          </cell>
          <cell r="K2896">
            <v>1914.23</v>
          </cell>
          <cell r="L2896">
            <v>0</v>
          </cell>
          <cell r="M2896">
            <v>3171.8</v>
          </cell>
          <cell r="N2896">
            <v>4966.2</v>
          </cell>
          <cell r="O2896">
            <v>119.83000000000084</v>
          </cell>
          <cell r="P2896">
            <v>0</v>
          </cell>
          <cell r="Q2896">
            <v>119.83000000000084</v>
          </cell>
        </row>
        <row r="2897">
          <cell r="B2897">
            <v>91106101043</v>
          </cell>
          <cell r="C2897" t="str">
            <v>الدهان</v>
          </cell>
          <cell r="D2897" t="str">
            <v>المركز المالي</v>
          </cell>
          <cell r="E2897" t="str">
            <v>أصول متداولة</v>
          </cell>
          <cell r="F2897" t="str">
            <v>المخزون (بالصافي)</v>
          </cell>
          <cell r="G2897" t="str">
            <v>مواد خام</v>
          </cell>
          <cell r="H2897" t="str">
            <v>مخزون مصنع الدهان</v>
          </cell>
          <cell r="I2897" t="str">
            <v>المخزون (بالصافي)</v>
          </cell>
          <cell r="J2897" t="str">
            <v>ALWAN - RAL 7035 HR - 15 SR</v>
          </cell>
          <cell r="K2897">
            <v>42.96</v>
          </cell>
          <cell r="L2897">
            <v>0</v>
          </cell>
          <cell r="M2897">
            <v>0</v>
          </cell>
          <cell r="N2897">
            <v>28.64</v>
          </cell>
          <cell r="O2897">
            <v>14.32</v>
          </cell>
          <cell r="P2897">
            <v>0</v>
          </cell>
          <cell r="Q2897">
            <v>14.32</v>
          </cell>
        </row>
        <row r="2898">
          <cell r="B2898">
            <v>91106101044</v>
          </cell>
          <cell r="C2898" t="str">
            <v>الدهان</v>
          </cell>
          <cell r="D2898" t="str">
            <v>المركز المالي</v>
          </cell>
          <cell r="E2898" t="str">
            <v>أصول متداولة</v>
          </cell>
          <cell r="F2898" t="str">
            <v>المخزون (بالصافي)</v>
          </cell>
          <cell r="G2898" t="str">
            <v>مواد خام</v>
          </cell>
          <cell r="H2898" t="str">
            <v>مخزون مصنع الدهان</v>
          </cell>
          <cell r="I2898" t="str">
            <v>المخزون (بالصافي)</v>
          </cell>
          <cell r="J2898" t="str">
            <v>ALWAN - RAL 7036 HR - 14 SR</v>
          </cell>
          <cell r="K2898">
            <v>0</v>
          </cell>
          <cell r="L2898">
            <v>0</v>
          </cell>
          <cell r="M2898">
            <v>0</v>
          </cell>
          <cell r="N2898">
            <v>0</v>
          </cell>
          <cell r="O2898">
            <v>0</v>
          </cell>
          <cell r="P2898">
            <v>0</v>
          </cell>
          <cell r="Q2898">
            <v>0</v>
          </cell>
        </row>
        <row r="2899">
          <cell r="B2899">
            <v>91106101045</v>
          </cell>
          <cell r="C2899" t="str">
            <v>الدهان</v>
          </cell>
          <cell r="D2899" t="str">
            <v>المركز المالي</v>
          </cell>
          <cell r="E2899" t="str">
            <v>أصول متداولة</v>
          </cell>
          <cell r="F2899" t="str">
            <v>المخزون (بالصافي)</v>
          </cell>
          <cell r="G2899" t="str">
            <v>مواد خام</v>
          </cell>
          <cell r="H2899" t="str">
            <v>مخزون مصنع الدهان</v>
          </cell>
          <cell r="I2899" t="str">
            <v>المخزون (بالصافي)</v>
          </cell>
          <cell r="J2899" t="str">
            <v>ALWAN - RAL 7037 HR - 13 SR</v>
          </cell>
          <cell r="K2899">
            <v>0</v>
          </cell>
          <cell r="L2899">
            <v>0</v>
          </cell>
          <cell r="M2899">
            <v>8666</v>
          </cell>
          <cell r="N2899">
            <v>7902</v>
          </cell>
          <cell r="O2899">
            <v>764</v>
          </cell>
          <cell r="P2899">
            <v>0</v>
          </cell>
          <cell r="Q2899">
            <v>764</v>
          </cell>
        </row>
        <row r="2900">
          <cell r="B2900">
            <v>91106101046</v>
          </cell>
          <cell r="C2900" t="str">
            <v>الدهان</v>
          </cell>
          <cell r="D2900" t="str">
            <v>المركز المالي</v>
          </cell>
          <cell r="E2900" t="str">
            <v>أصول متداولة</v>
          </cell>
          <cell r="F2900" t="str">
            <v>المخزون (بالصافي)</v>
          </cell>
          <cell r="G2900" t="str">
            <v>مواد خام</v>
          </cell>
          <cell r="H2900" t="str">
            <v>مخزون مصنع الدهان</v>
          </cell>
          <cell r="I2900" t="str">
            <v>المخزون (بالصافي)</v>
          </cell>
          <cell r="J2900" t="str">
            <v>ALWAN - RAL 7039 HR - 15 SR</v>
          </cell>
          <cell r="K2900">
            <v>471.94999900000005</v>
          </cell>
          <cell r="L2900">
            <v>0</v>
          </cell>
          <cell r="M2900">
            <v>4639.22</v>
          </cell>
          <cell r="N2900">
            <v>4169.07</v>
          </cell>
          <cell r="O2900">
            <v>942.09999900000093</v>
          </cell>
          <cell r="P2900">
            <v>0</v>
          </cell>
          <cell r="Q2900">
            <v>942.09999900000093</v>
          </cell>
        </row>
        <row r="2901">
          <cell r="B2901">
            <v>91106101047</v>
          </cell>
          <cell r="C2901" t="str">
            <v>الدهان</v>
          </cell>
          <cell r="D2901" t="str">
            <v>المركز المالي</v>
          </cell>
          <cell r="E2901" t="str">
            <v>أصول متداولة</v>
          </cell>
          <cell r="F2901" t="str">
            <v>المخزون (بالصافي)</v>
          </cell>
          <cell r="G2901" t="str">
            <v>مواد خام</v>
          </cell>
          <cell r="H2901" t="str">
            <v>مخزون مصنع الدهان</v>
          </cell>
          <cell r="I2901" t="str">
            <v>المخزون (بالصافي)</v>
          </cell>
          <cell r="J2901" t="str">
            <v>ALWAN - RAL 7040 HR - 14 SR</v>
          </cell>
          <cell r="K2901">
            <v>0</v>
          </cell>
          <cell r="L2901">
            <v>0</v>
          </cell>
          <cell r="M2901">
            <v>0</v>
          </cell>
          <cell r="N2901">
            <v>0</v>
          </cell>
          <cell r="O2901">
            <v>0</v>
          </cell>
          <cell r="P2901">
            <v>0</v>
          </cell>
          <cell r="Q2901">
            <v>0</v>
          </cell>
        </row>
        <row r="2902">
          <cell r="B2902">
            <v>91106101048</v>
          </cell>
          <cell r="C2902" t="str">
            <v>الدهان</v>
          </cell>
          <cell r="D2902" t="str">
            <v>المركز المالي</v>
          </cell>
          <cell r="E2902" t="str">
            <v>أصول متداولة</v>
          </cell>
          <cell r="F2902" t="str">
            <v>المخزون (بالصافي)</v>
          </cell>
          <cell r="G2902" t="str">
            <v>مواد خام</v>
          </cell>
          <cell r="H2902" t="str">
            <v>مخزون مصنع الدهان</v>
          </cell>
          <cell r="I2902" t="str">
            <v>المخزون (بالصافي)</v>
          </cell>
          <cell r="J2902" t="str">
            <v>ALWAN - RAL 7042 HR - 15 SR</v>
          </cell>
          <cell r="K2902">
            <v>0</v>
          </cell>
          <cell r="L2902">
            <v>0</v>
          </cell>
          <cell r="M2902">
            <v>300</v>
          </cell>
          <cell r="N2902">
            <v>75</v>
          </cell>
          <cell r="O2902">
            <v>225</v>
          </cell>
          <cell r="P2902">
            <v>0</v>
          </cell>
          <cell r="Q2902">
            <v>225</v>
          </cell>
        </row>
        <row r="2903">
          <cell r="B2903">
            <v>91106101049</v>
          </cell>
          <cell r="C2903" t="str">
            <v>الدهان</v>
          </cell>
          <cell r="D2903" t="str">
            <v>المركز المالي</v>
          </cell>
          <cell r="E2903" t="str">
            <v>أصول متداولة</v>
          </cell>
          <cell r="F2903" t="str">
            <v>المخزون (بالصافي)</v>
          </cell>
          <cell r="G2903" t="str">
            <v>مواد خام</v>
          </cell>
          <cell r="H2903" t="str">
            <v>مخزون مصنع الدهان</v>
          </cell>
          <cell r="I2903" t="str">
            <v>المخزون (بالصافي)</v>
          </cell>
          <cell r="J2903" t="str">
            <v>ALWAN - RAL 7043 HR - 15 SR</v>
          </cell>
          <cell r="K2903">
            <v>0</v>
          </cell>
          <cell r="L2903">
            <v>0</v>
          </cell>
          <cell r="M2903">
            <v>5800.5</v>
          </cell>
          <cell r="N2903">
            <v>5800.5</v>
          </cell>
          <cell r="O2903">
            <v>0</v>
          </cell>
          <cell r="P2903">
            <v>0</v>
          </cell>
          <cell r="Q2903">
            <v>0</v>
          </cell>
        </row>
        <row r="2904">
          <cell r="B2904">
            <v>91106101050</v>
          </cell>
          <cell r="C2904" t="str">
            <v>الدهان</v>
          </cell>
          <cell r="D2904" t="str">
            <v>المركز المالي</v>
          </cell>
          <cell r="E2904" t="str">
            <v>أصول متداولة</v>
          </cell>
          <cell r="F2904" t="str">
            <v>المخزون (بالصافي)</v>
          </cell>
          <cell r="G2904" t="str">
            <v>مواد خام</v>
          </cell>
          <cell r="H2904" t="str">
            <v>مخزون مصنع الدهان</v>
          </cell>
          <cell r="I2904" t="str">
            <v>المخزون (بالصافي)</v>
          </cell>
          <cell r="J2904" t="str">
            <v>ALWAN - RAL 7046 HR - 14 SR</v>
          </cell>
          <cell r="K2904">
            <v>0</v>
          </cell>
          <cell r="L2904">
            <v>0</v>
          </cell>
          <cell r="M2904">
            <v>0</v>
          </cell>
          <cell r="N2904">
            <v>0</v>
          </cell>
          <cell r="O2904">
            <v>0</v>
          </cell>
          <cell r="P2904">
            <v>0</v>
          </cell>
          <cell r="Q2904">
            <v>0</v>
          </cell>
        </row>
        <row r="2905">
          <cell r="B2905">
            <v>91106101051</v>
          </cell>
          <cell r="C2905" t="str">
            <v>الدهان</v>
          </cell>
          <cell r="D2905" t="str">
            <v>المركز المالي</v>
          </cell>
          <cell r="E2905" t="str">
            <v>أصول متداولة</v>
          </cell>
          <cell r="F2905" t="str">
            <v>المخزون (بالصافي)</v>
          </cell>
          <cell r="G2905" t="str">
            <v>مواد خام</v>
          </cell>
          <cell r="H2905" t="str">
            <v>مخزون مصنع الدهان</v>
          </cell>
          <cell r="I2905" t="str">
            <v>المخزون (بالصافي)</v>
          </cell>
          <cell r="J2905" t="str">
            <v>ALWAN - RAL 7047 HR - 15 SR</v>
          </cell>
          <cell r="K2905">
            <v>0</v>
          </cell>
          <cell r="L2905">
            <v>0</v>
          </cell>
          <cell r="M2905">
            <v>7737.8</v>
          </cell>
          <cell r="N2905">
            <v>6911.8</v>
          </cell>
          <cell r="O2905">
            <v>826</v>
          </cell>
          <cell r="P2905">
            <v>0</v>
          </cell>
          <cell r="Q2905">
            <v>826</v>
          </cell>
        </row>
        <row r="2906">
          <cell r="B2906">
            <v>91106101052</v>
          </cell>
          <cell r="C2906" t="str">
            <v>الدهان</v>
          </cell>
          <cell r="D2906" t="str">
            <v>المركز المالي</v>
          </cell>
          <cell r="E2906" t="str">
            <v>أصول متداولة</v>
          </cell>
          <cell r="F2906" t="str">
            <v>المخزون (بالصافي)</v>
          </cell>
          <cell r="G2906" t="str">
            <v>مواد خام</v>
          </cell>
          <cell r="H2906" t="str">
            <v>مخزون مصنع الدهان</v>
          </cell>
          <cell r="I2906" t="str">
            <v>المخزون (بالصافي)</v>
          </cell>
          <cell r="J2906" t="str">
            <v>ALWAN - RAL 7048 MFS - NAF - 23.5 SR</v>
          </cell>
          <cell r="K2906">
            <v>0</v>
          </cell>
          <cell r="L2906">
            <v>0</v>
          </cell>
          <cell r="M2906">
            <v>0</v>
          </cell>
          <cell r="N2906">
            <v>0</v>
          </cell>
          <cell r="O2906">
            <v>0</v>
          </cell>
          <cell r="P2906">
            <v>0</v>
          </cell>
          <cell r="Q2906">
            <v>0</v>
          </cell>
        </row>
        <row r="2907">
          <cell r="B2907">
            <v>91106101053</v>
          </cell>
          <cell r="C2907" t="str">
            <v>الدهان</v>
          </cell>
          <cell r="D2907" t="str">
            <v>المركز المالي</v>
          </cell>
          <cell r="E2907" t="str">
            <v>أصول متداولة</v>
          </cell>
          <cell r="F2907" t="str">
            <v>المخزون (بالصافي)</v>
          </cell>
          <cell r="G2907" t="str">
            <v>مواد خام</v>
          </cell>
          <cell r="H2907" t="str">
            <v>مخزون مصنع الدهان</v>
          </cell>
          <cell r="I2907" t="str">
            <v>المخزون (بالصافي)</v>
          </cell>
          <cell r="J2907" t="str">
            <v>ALWAN - RAL 771 CT - 20 SR</v>
          </cell>
          <cell r="K2907">
            <v>0</v>
          </cell>
          <cell r="L2907">
            <v>0</v>
          </cell>
          <cell r="M2907">
            <v>0</v>
          </cell>
          <cell r="N2907">
            <v>0</v>
          </cell>
          <cell r="O2907">
            <v>0</v>
          </cell>
          <cell r="P2907">
            <v>0</v>
          </cell>
          <cell r="Q2907">
            <v>0</v>
          </cell>
        </row>
        <row r="2908">
          <cell r="B2908">
            <v>91106101054</v>
          </cell>
          <cell r="C2908" t="str">
            <v>الدهان</v>
          </cell>
          <cell r="D2908" t="str">
            <v>المركز المالي</v>
          </cell>
          <cell r="E2908" t="str">
            <v>أصول متداولة</v>
          </cell>
          <cell r="F2908" t="str">
            <v>المخزون (بالصافي)</v>
          </cell>
          <cell r="G2908" t="str">
            <v>مواد خام</v>
          </cell>
          <cell r="H2908" t="str">
            <v>مخزون مصنع الدهان</v>
          </cell>
          <cell r="I2908" t="str">
            <v>المخزون (بالصافي)</v>
          </cell>
          <cell r="J2908" t="str">
            <v>ALWAN - RAL 8001 HR - 15 SR</v>
          </cell>
          <cell r="K2908">
            <v>0</v>
          </cell>
          <cell r="L2908">
            <v>0</v>
          </cell>
          <cell r="M2908">
            <v>0</v>
          </cell>
          <cell r="N2908">
            <v>0</v>
          </cell>
          <cell r="O2908">
            <v>0</v>
          </cell>
          <cell r="P2908">
            <v>0</v>
          </cell>
          <cell r="Q2908">
            <v>0</v>
          </cell>
        </row>
        <row r="2909">
          <cell r="B2909">
            <v>91106101055</v>
          </cell>
          <cell r="C2909" t="str">
            <v>الدهان</v>
          </cell>
          <cell r="D2909" t="str">
            <v>المركز المالي</v>
          </cell>
          <cell r="E2909" t="str">
            <v>أصول متداولة</v>
          </cell>
          <cell r="F2909" t="str">
            <v>المخزون (بالصافي)</v>
          </cell>
          <cell r="G2909" t="str">
            <v>مواد خام</v>
          </cell>
          <cell r="H2909" t="str">
            <v>مخزون مصنع الدهان</v>
          </cell>
          <cell r="I2909" t="str">
            <v>المخزون (بالصافي)</v>
          </cell>
          <cell r="J2909" t="str">
            <v>ALWAN - RAL 8004 HR - 15 SR</v>
          </cell>
          <cell r="K2909">
            <v>525</v>
          </cell>
          <cell r="L2909">
            <v>0</v>
          </cell>
          <cell r="M2909">
            <v>0</v>
          </cell>
          <cell r="N2909">
            <v>0</v>
          </cell>
          <cell r="O2909">
            <v>525</v>
          </cell>
          <cell r="P2909">
            <v>0</v>
          </cell>
          <cell r="Q2909">
            <v>525</v>
          </cell>
        </row>
        <row r="2910">
          <cell r="B2910">
            <v>91106101056</v>
          </cell>
          <cell r="C2910" t="str">
            <v>الدهان</v>
          </cell>
          <cell r="D2910" t="str">
            <v>المركز المالي</v>
          </cell>
          <cell r="E2910" t="str">
            <v>أصول متداولة</v>
          </cell>
          <cell r="F2910" t="str">
            <v>المخزون (بالصافي)</v>
          </cell>
          <cell r="G2910" t="str">
            <v>مواد خام</v>
          </cell>
          <cell r="H2910" t="str">
            <v>مخزون مصنع الدهان</v>
          </cell>
          <cell r="I2910" t="str">
            <v>المخزون (بالصافي)</v>
          </cell>
          <cell r="J2910" t="str">
            <v>ALWAN - RAL 8007 HR - 15 SR</v>
          </cell>
          <cell r="K2910">
            <v>0</v>
          </cell>
          <cell r="L2910">
            <v>0</v>
          </cell>
          <cell r="M2910">
            <v>0</v>
          </cell>
          <cell r="N2910">
            <v>0</v>
          </cell>
          <cell r="O2910">
            <v>0</v>
          </cell>
          <cell r="P2910">
            <v>0</v>
          </cell>
          <cell r="Q2910">
            <v>0</v>
          </cell>
        </row>
        <row r="2911">
          <cell r="B2911">
            <v>91106101057</v>
          </cell>
          <cell r="C2911" t="str">
            <v>الدهان</v>
          </cell>
          <cell r="D2911" t="str">
            <v>المركز المالي</v>
          </cell>
          <cell r="E2911" t="str">
            <v>أصول متداولة</v>
          </cell>
          <cell r="F2911" t="str">
            <v>المخزون (بالصافي)</v>
          </cell>
          <cell r="G2911" t="str">
            <v>مواد خام</v>
          </cell>
          <cell r="H2911" t="str">
            <v>مخزون مصنع الدهان</v>
          </cell>
          <cell r="I2911" t="str">
            <v>المخزون (بالصافي)</v>
          </cell>
          <cell r="J2911" t="str">
            <v>ALWAN - RAL 8007 M - 20 SR</v>
          </cell>
          <cell r="K2911">
            <v>240</v>
          </cell>
          <cell r="L2911">
            <v>0</v>
          </cell>
          <cell r="M2911">
            <v>0</v>
          </cell>
          <cell r="N2911">
            <v>240</v>
          </cell>
          <cell r="O2911">
            <v>0</v>
          </cell>
          <cell r="P2911">
            <v>0</v>
          </cell>
          <cell r="Q2911">
            <v>0</v>
          </cell>
        </row>
        <row r="2912">
          <cell r="B2912">
            <v>91106101058</v>
          </cell>
          <cell r="C2912" t="str">
            <v>الدهان</v>
          </cell>
          <cell r="D2912" t="str">
            <v>المركز المالي</v>
          </cell>
          <cell r="E2912" t="str">
            <v>أصول متداولة</v>
          </cell>
          <cell r="F2912" t="str">
            <v>المخزون (بالصافي)</v>
          </cell>
          <cell r="G2912" t="str">
            <v>مواد خام</v>
          </cell>
          <cell r="H2912" t="str">
            <v>مخزون مصنع الدهان</v>
          </cell>
          <cell r="I2912" t="str">
            <v>المخزون (بالصافي)</v>
          </cell>
          <cell r="J2912" t="str">
            <v>ALWAN - RAL 8011 HR - 15 SR</v>
          </cell>
          <cell r="K2912">
            <v>812.22</v>
          </cell>
          <cell r="L2912">
            <v>0</v>
          </cell>
          <cell r="M2912">
            <v>644.13</v>
          </cell>
          <cell r="N2912">
            <v>720.82</v>
          </cell>
          <cell r="O2912">
            <v>735.52999999999986</v>
          </cell>
          <cell r="P2912">
            <v>0</v>
          </cell>
          <cell r="Q2912">
            <v>735.52999999999986</v>
          </cell>
        </row>
        <row r="2913">
          <cell r="B2913">
            <v>91106101059</v>
          </cell>
          <cell r="C2913" t="str">
            <v>الدهان</v>
          </cell>
          <cell r="D2913" t="str">
            <v>المركز المالي</v>
          </cell>
          <cell r="E2913" t="str">
            <v>أصول متداولة</v>
          </cell>
          <cell r="F2913" t="str">
            <v>المخزون (بالصافي)</v>
          </cell>
          <cell r="G2913" t="str">
            <v>مواد خام</v>
          </cell>
          <cell r="H2913" t="str">
            <v>مخزون مصنع الدهان</v>
          </cell>
          <cell r="I2913" t="str">
            <v>المخزون (بالصافي)</v>
          </cell>
          <cell r="J2913" t="str">
            <v>ALWAN - RAL 8014 HR - 15 SR</v>
          </cell>
          <cell r="K2913">
            <v>0</v>
          </cell>
          <cell r="L2913">
            <v>0</v>
          </cell>
          <cell r="M2913">
            <v>3250.2000000000003</v>
          </cell>
          <cell r="N2913">
            <v>2742</v>
          </cell>
          <cell r="O2913">
            <v>508.20000000000027</v>
          </cell>
          <cell r="P2913">
            <v>0</v>
          </cell>
          <cell r="Q2913">
            <v>508.20000000000027</v>
          </cell>
        </row>
        <row r="2914">
          <cell r="B2914">
            <v>91106101060</v>
          </cell>
          <cell r="C2914" t="str">
            <v>الدهان</v>
          </cell>
          <cell r="D2914" t="str">
            <v>المركز المالي</v>
          </cell>
          <cell r="E2914" t="str">
            <v>أصول متداولة</v>
          </cell>
          <cell r="F2914" t="str">
            <v>المخزون (بالصافي)</v>
          </cell>
          <cell r="G2914" t="str">
            <v>مواد خام</v>
          </cell>
          <cell r="H2914" t="str">
            <v>مخزون مصنع الدهان</v>
          </cell>
          <cell r="I2914" t="str">
            <v>المخزون (بالصافي)</v>
          </cell>
          <cell r="J2914" t="str">
            <v>ALWAN - RAL 8016 HR - 13 SR</v>
          </cell>
          <cell r="K2914">
            <v>221</v>
          </cell>
          <cell r="L2914">
            <v>0</v>
          </cell>
          <cell r="M2914">
            <v>0</v>
          </cell>
          <cell r="N2914">
            <v>13</v>
          </cell>
          <cell r="O2914">
            <v>208</v>
          </cell>
          <cell r="P2914">
            <v>0</v>
          </cell>
          <cell r="Q2914">
            <v>208</v>
          </cell>
        </row>
        <row r="2915">
          <cell r="B2915">
            <v>91106101061</v>
          </cell>
          <cell r="C2915" t="str">
            <v>الدهان</v>
          </cell>
          <cell r="D2915" t="str">
            <v>المركز المالي</v>
          </cell>
          <cell r="E2915" t="str">
            <v>أصول متداولة</v>
          </cell>
          <cell r="F2915" t="str">
            <v>المخزون (بالصافي)</v>
          </cell>
          <cell r="G2915" t="str">
            <v>مواد خام</v>
          </cell>
          <cell r="H2915" t="str">
            <v>مخزون مصنع الدهان</v>
          </cell>
          <cell r="I2915" t="str">
            <v>المخزون (بالصافي)</v>
          </cell>
          <cell r="J2915" t="str">
            <v>ALWAN - RAL 8016 HR-BA - 14 SR</v>
          </cell>
          <cell r="K2915">
            <v>0</v>
          </cell>
          <cell r="L2915">
            <v>0</v>
          </cell>
          <cell r="M2915">
            <v>0</v>
          </cell>
          <cell r="N2915">
            <v>0</v>
          </cell>
          <cell r="O2915">
            <v>0</v>
          </cell>
          <cell r="P2915">
            <v>0</v>
          </cell>
          <cell r="Q2915">
            <v>0</v>
          </cell>
        </row>
        <row r="2916">
          <cell r="B2916">
            <v>91106101062</v>
          </cell>
          <cell r="C2916" t="str">
            <v>الدهان</v>
          </cell>
          <cell r="D2916" t="str">
            <v>المركز المالي</v>
          </cell>
          <cell r="E2916" t="str">
            <v>أصول متداولة</v>
          </cell>
          <cell r="F2916" t="str">
            <v>المخزون (بالصافي)</v>
          </cell>
          <cell r="G2916" t="str">
            <v>مواد خام</v>
          </cell>
          <cell r="H2916" t="str">
            <v>مخزون مصنع الدهان</v>
          </cell>
          <cell r="I2916" t="str">
            <v>المخزون (بالصافي)</v>
          </cell>
          <cell r="J2916" t="str">
            <v>ALWAN - RAL 8017 HR - 14 SR</v>
          </cell>
          <cell r="K2916">
            <v>0</v>
          </cell>
          <cell r="L2916">
            <v>0</v>
          </cell>
          <cell r="M2916">
            <v>0</v>
          </cell>
          <cell r="N2916">
            <v>0</v>
          </cell>
          <cell r="O2916">
            <v>0</v>
          </cell>
          <cell r="P2916">
            <v>0</v>
          </cell>
          <cell r="Q2916">
            <v>0</v>
          </cell>
        </row>
        <row r="2917">
          <cell r="B2917">
            <v>91106101063</v>
          </cell>
          <cell r="C2917" t="str">
            <v>الدهان</v>
          </cell>
          <cell r="D2917" t="str">
            <v>المركز المالي</v>
          </cell>
          <cell r="E2917" t="str">
            <v>أصول متداولة</v>
          </cell>
          <cell r="F2917" t="str">
            <v>المخزون (بالصافي)</v>
          </cell>
          <cell r="G2917" t="str">
            <v>مواد خام</v>
          </cell>
          <cell r="H2917" t="str">
            <v>مخزون مصنع الدهان</v>
          </cell>
          <cell r="I2917" t="str">
            <v>المخزون (بالصافي)</v>
          </cell>
          <cell r="J2917" t="str">
            <v>ALWAN - RAL 8019 HR - 15 SR</v>
          </cell>
          <cell r="K2917">
            <v>0</v>
          </cell>
          <cell r="L2917">
            <v>0</v>
          </cell>
          <cell r="M2917">
            <v>640</v>
          </cell>
          <cell r="N2917">
            <v>400</v>
          </cell>
          <cell r="O2917">
            <v>240</v>
          </cell>
          <cell r="P2917">
            <v>0</v>
          </cell>
          <cell r="Q2917">
            <v>240</v>
          </cell>
        </row>
        <row r="2918">
          <cell r="B2918">
            <v>91106101064</v>
          </cell>
          <cell r="C2918" t="str">
            <v>الدهان</v>
          </cell>
          <cell r="D2918" t="str">
            <v>المركز المالي</v>
          </cell>
          <cell r="E2918" t="str">
            <v>أصول متداولة</v>
          </cell>
          <cell r="F2918" t="str">
            <v>المخزون (بالصافي)</v>
          </cell>
          <cell r="G2918" t="str">
            <v>مواد خام</v>
          </cell>
          <cell r="H2918" t="str">
            <v>مخزون مصنع الدهان</v>
          </cell>
          <cell r="I2918" t="str">
            <v>المخزون (بالصافي)</v>
          </cell>
          <cell r="J2918" t="str">
            <v>ALWAN - RAL 8024 M - 19 SR</v>
          </cell>
          <cell r="K2918">
            <v>0</v>
          </cell>
          <cell r="L2918">
            <v>0</v>
          </cell>
          <cell r="M2918">
            <v>0</v>
          </cell>
          <cell r="N2918">
            <v>0</v>
          </cell>
          <cell r="O2918">
            <v>0</v>
          </cell>
          <cell r="P2918">
            <v>0</v>
          </cell>
          <cell r="Q2918">
            <v>0</v>
          </cell>
        </row>
        <row r="2919">
          <cell r="B2919">
            <v>91106101065</v>
          </cell>
          <cell r="C2919" t="str">
            <v>الدهان</v>
          </cell>
          <cell r="D2919" t="str">
            <v>المركز المالي</v>
          </cell>
          <cell r="E2919" t="str">
            <v>أصول متداولة</v>
          </cell>
          <cell r="F2919" t="str">
            <v>المخزون (بالصافي)</v>
          </cell>
          <cell r="G2919" t="str">
            <v>مواد خام</v>
          </cell>
          <cell r="H2919" t="str">
            <v>مخزون مصنع الدهان</v>
          </cell>
          <cell r="I2919" t="str">
            <v>المخزون (بالصافي)</v>
          </cell>
          <cell r="J2919" t="str">
            <v>ALWAN - RAL 8025 HR - 15 SR</v>
          </cell>
          <cell r="K2919">
            <v>0</v>
          </cell>
          <cell r="L2919">
            <v>0</v>
          </cell>
          <cell r="M2919">
            <v>0</v>
          </cell>
          <cell r="N2919">
            <v>0</v>
          </cell>
          <cell r="O2919">
            <v>0</v>
          </cell>
          <cell r="P2919">
            <v>0</v>
          </cell>
          <cell r="Q2919">
            <v>0</v>
          </cell>
        </row>
        <row r="2920">
          <cell r="B2920">
            <v>91106101066</v>
          </cell>
          <cell r="C2920" t="str">
            <v>الدهان</v>
          </cell>
          <cell r="D2920" t="str">
            <v>المركز المالي</v>
          </cell>
          <cell r="E2920" t="str">
            <v>أصول متداولة</v>
          </cell>
          <cell r="F2920" t="str">
            <v>المخزون (بالصافي)</v>
          </cell>
          <cell r="G2920" t="str">
            <v>مواد خام</v>
          </cell>
          <cell r="H2920" t="str">
            <v>مخزون مصنع الدهان</v>
          </cell>
          <cell r="I2920" t="str">
            <v>المخزون (بالصافي)</v>
          </cell>
          <cell r="J2920" t="str">
            <v>ALWAN - RAL 8028 HR - 15 SR</v>
          </cell>
          <cell r="K2920">
            <v>0</v>
          </cell>
          <cell r="L2920">
            <v>0</v>
          </cell>
          <cell r="M2920">
            <v>336</v>
          </cell>
          <cell r="N2920">
            <v>32</v>
          </cell>
          <cell r="O2920">
            <v>304</v>
          </cell>
          <cell r="P2920">
            <v>0</v>
          </cell>
          <cell r="Q2920">
            <v>304</v>
          </cell>
        </row>
        <row r="2921">
          <cell r="B2921">
            <v>91106101067</v>
          </cell>
          <cell r="C2921" t="str">
            <v>الدهان</v>
          </cell>
          <cell r="D2921" t="str">
            <v>المركز المالي</v>
          </cell>
          <cell r="E2921" t="str">
            <v>أصول متداولة</v>
          </cell>
          <cell r="F2921" t="str">
            <v>المخزون (بالصافي)</v>
          </cell>
          <cell r="G2921" t="str">
            <v>مواد خام</v>
          </cell>
          <cell r="H2921" t="str">
            <v>مخزون مصنع الدهان</v>
          </cell>
          <cell r="I2921" t="str">
            <v>المخزون (بالصافي)</v>
          </cell>
          <cell r="J2921" t="str">
            <v>ALWAN - RAL 828 MFS - 24 SR</v>
          </cell>
          <cell r="K2921">
            <v>384</v>
          </cell>
          <cell r="L2921">
            <v>0</v>
          </cell>
          <cell r="M2921">
            <v>0</v>
          </cell>
          <cell r="N2921">
            <v>384</v>
          </cell>
          <cell r="O2921">
            <v>0</v>
          </cell>
          <cell r="P2921">
            <v>0</v>
          </cell>
          <cell r="Q2921">
            <v>0</v>
          </cell>
        </row>
        <row r="2922">
          <cell r="B2922">
            <v>91106101068</v>
          </cell>
          <cell r="C2922" t="str">
            <v>الدهان</v>
          </cell>
          <cell r="D2922" t="str">
            <v>المركز المالي</v>
          </cell>
          <cell r="E2922" t="str">
            <v>أصول متداولة</v>
          </cell>
          <cell r="F2922" t="str">
            <v>المخزون (بالصافي)</v>
          </cell>
          <cell r="G2922" t="str">
            <v>مواد خام</v>
          </cell>
          <cell r="H2922" t="str">
            <v>مخزون مصنع الدهان</v>
          </cell>
          <cell r="I2922" t="str">
            <v>المخزون (بالصافي)</v>
          </cell>
          <cell r="J2922" t="str">
            <v>ALWAN - RAL 9001 HR - 15 SR</v>
          </cell>
          <cell r="K2922">
            <v>0</v>
          </cell>
          <cell r="L2922">
            <v>0</v>
          </cell>
          <cell r="M2922">
            <v>0</v>
          </cell>
          <cell r="N2922">
            <v>0</v>
          </cell>
          <cell r="O2922">
            <v>0</v>
          </cell>
          <cell r="P2922">
            <v>0</v>
          </cell>
          <cell r="Q2922">
            <v>0</v>
          </cell>
        </row>
        <row r="2923">
          <cell r="B2923">
            <v>91106101069</v>
          </cell>
          <cell r="C2923" t="str">
            <v>الدهان</v>
          </cell>
          <cell r="D2923" t="str">
            <v>المركز المالي</v>
          </cell>
          <cell r="E2923" t="str">
            <v>أصول متداولة</v>
          </cell>
          <cell r="F2923" t="str">
            <v>المخزون (بالصافي)</v>
          </cell>
          <cell r="G2923" t="str">
            <v>مواد خام</v>
          </cell>
          <cell r="H2923" t="str">
            <v>مخزون مصنع الدهان</v>
          </cell>
          <cell r="I2923" t="str">
            <v>المخزون (بالصافي)</v>
          </cell>
          <cell r="J2923" t="str">
            <v>ALWAN - RAL 9002 HR - 15 SR</v>
          </cell>
          <cell r="K2923">
            <v>0</v>
          </cell>
          <cell r="L2923">
            <v>0</v>
          </cell>
          <cell r="M2923">
            <v>640</v>
          </cell>
          <cell r="N2923">
            <v>496</v>
          </cell>
          <cell r="O2923">
            <v>144</v>
          </cell>
          <cell r="P2923">
            <v>0</v>
          </cell>
          <cell r="Q2923">
            <v>144</v>
          </cell>
        </row>
        <row r="2924">
          <cell r="B2924">
            <v>91106101070</v>
          </cell>
          <cell r="C2924" t="str">
            <v>الدهان</v>
          </cell>
          <cell r="D2924" t="str">
            <v>المركز المالي</v>
          </cell>
          <cell r="E2924" t="str">
            <v>أصول متداولة</v>
          </cell>
          <cell r="F2924" t="str">
            <v>المخزون (بالصافي)</v>
          </cell>
          <cell r="G2924" t="str">
            <v>مواد خام</v>
          </cell>
          <cell r="H2924" t="str">
            <v>مخزون مصنع الدهان</v>
          </cell>
          <cell r="I2924" t="str">
            <v>المخزون (بالصافي)</v>
          </cell>
          <cell r="J2924" t="str">
            <v>ALWAN - RAL 9003 HR - 15 SR</v>
          </cell>
          <cell r="K2924">
            <v>74.099998999999997</v>
          </cell>
          <cell r="L2924">
            <v>0</v>
          </cell>
          <cell r="M2924">
            <v>2992.2000000000003</v>
          </cell>
          <cell r="N2924">
            <v>1986.69</v>
          </cell>
          <cell r="O2924">
            <v>1079.6099990000002</v>
          </cell>
          <cell r="P2924">
            <v>0</v>
          </cell>
          <cell r="Q2924">
            <v>1079.6099990000002</v>
          </cell>
        </row>
        <row r="2925">
          <cell r="B2925">
            <v>91106101071</v>
          </cell>
          <cell r="C2925" t="str">
            <v>الدهان</v>
          </cell>
          <cell r="D2925" t="str">
            <v>المركز المالي</v>
          </cell>
          <cell r="E2925" t="str">
            <v>أصول متداولة</v>
          </cell>
          <cell r="F2925" t="str">
            <v>المخزون (بالصافي)</v>
          </cell>
          <cell r="G2925" t="str">
            <v>مواد خام</v>
          </cell>
          <cell r="H2925" t="str">
            <v>مخزون مصنع الدهان</v>
          </cell>
          <cell r="I2925" t="str">
            <v>المخزون (بالصافي)</v>
          </cell>
          <cell r="J2925" t="str">
            <v>ALWAN - RAL 9004 HR - 14 SR</v>
          </cell>
          <cell r="K2925">
            <v>0</v>
          </cell>
          <cell r="L2925">
            <v>0</v>
          </cell>
          <cell r="M2925">
            <v>2100</v>
          </cell>
          <cell r="N2925">
            <v>1485</v>
          </cell>
          <cell r="O2925">
            <v>615</v>
          </cell>
          <cell r="P2925">
            <v>0</v>
          </cell>
          <cell r="Q2925">
            <v>615</v>
          </cell>
        </row>
        <row r="2926">
          <cell r="B2926">
            <v>91106101072</v>
          </cell>
          <cell r="C2926" t="str">
            <v>الدهان</v>
          </cell>
          <cell r="D2926" t="str">
            <v>المركز المالي</v>
          </cell>
          <cell r="E2926" t="str">
            <v>أصول متداولة</v>
          </cell>
          <cell r="F2926" t="str">
            <v>المخزون (بالصافي)</v>
          </cell>
          <cell r="G2926" t="str">
            <v>مواد خام</v>
          </cell>
          <cell r="H2926" t="str">
            <v>مخزون مصنع الدهان</v>
          </cell>
          <cell r="I2926" t="str">
            <v>المخزون (بالصافي)</v>
          </cell>
          <cell r="J2926" t="str">
            <v>ALWAN - RAL 9005 CT - 18 SR</v>
          </cell>
          <cell r="K2926">
            <v>0</v>
          </cell>
          <cell r="L2926">
            <v>0</v>
          </cell>
          <cell r="M2926">
            <v>0</v>
          </cell>
          <cell r="N2926">
            <v>0</v>
          </cell>
          <cell r="O2926">
            <v>0</v>
          </cell>
          <cell r="P2926">
            <v>0</v>
          </cell>
          <cell r="Q2926">
            <v>0</v>
          </cell>
        </row>
        <row r="2927">
          <cell r="B2927">
            <v>91106101073</v>
          </cell>
          <cell r="C2927" t="str">
            <v>الدهان</v>
          </cell>
          <cell r="D2927" t="str">
            <v>المركز المالي</v>
          </cell>
          <cell r="E2927" t="str">
            <v>أصول متداولة</v>
          </cell>
          <cell r="F2927" t="str">
            <v>المخزون (بالصافي)</v>
          </cell>
          <cell r="G2927" t="str">
            <v>مواد خام</v>
          </cell>
          <cell r="H2927" t="str">
            <v>مخزون مصنع الدهان</v>
          </cell>
          <cell r="I2927" t="str">
            <v>المخزون (بالصافي)</v>
          </cell>
          <cell r="J2927" t="str">
            <v>ALWAN - RAL 9005 HR - 13 SR</v>
          </cell>
          <cell r="K2927">
            <v>0</v>
          </cell>
          <cell r="L2927">
            <v>0</v>
          </cell>
          <cell r="M2927">
            <v>2520</v>
          </cell>
          <cell r="N2927">
            <v>952</v>
          </cell>
          <cell r="O2927">
            <v>1568</v>
          </cell>
          <cell r="P2927">
            <v>0</v>
          </cell>
          <cell r="Q2927">
            <v>1568</v>
          </cell>
        </row>
        <row r="2928">
          <cell r="B2928">
            <v>91106101074</v>
          </cell>
          <cell r="C2928" t="str">
            <v>الدهان</v>
          </cell>
          <cell r="D2928" t="str">
            <v>المركز المالي</v>
          </cell>
          <cell r="E2928" t="str">
            <v>أصول متداولة</v>
          </cell>
          <cell r="F2928" t="str">
            <v>المخزون (بالصافي)</v>
          </cell>
          <cell r="G2928" t="str">
            <v>مواد خام</v>
          </cell>
          <cell r="H2928" t="str">
            <v>مخزون مصنع الدهان</v>
          </cell>
          <cell r="I2928" t="str">
            <v>المخزون (بالصافي)</v>
          </cell>
          <cell r="J2928" t="str">
            <v>ALWAN - RAL 9005 M - 16 SR</v>
          </cell>
          <cell r="K2928">
            <v>2020.92</v>
          </cell>
          <cell r="L2928">
            <v>0</v>
          </cell>
          <cell r="M2928">
            <v>51868.26</v>
          </cell>
          <cell r="N2928">
            <v>50626.35</v>
          </cell>
          <cell r="O2928">
            <v>3262.8300000000017</v>
          </cell>
          <cell r="P2928">
            <v>0</v>
          </cell>
          <cell r="Q2928">
            <v>3262.8300000000017</v>
          </cell>
        </row>
        <row r="2929">
          <cell r="B2929">
            <v>91106101075</v>
          </cell>
          <cell r="C2929" t="str">
            <v>الدهان</v>
          </cell>
          <cell r="D2929" t="str">
            <v>المركز المالي</v>
          </cell>
          <cell r="E2929" t="str">
            <v>أصول متداولة</v>
          </cell>
          <cell r="F2929" t="str">
            <v>المخزون (بالصافي)</v>
          </cell>
          <cell r="G2929" t="str">
            <v>مواد خام</v>
          </cell>
          <cell r="H2929" t="str">
            <v>مخزون مصنع الدهان</v>
          </cell>
          <cell r="I2929" t="str">
            <v>المخزون (بالصافي)</v>
          </cell>
          <cell r="J2929" t="str">
            <v>ALWAN - RAL 9005 M-UAE - 16 SR</v>
          </cell>
          <cell r="K2929">
            <v>0</v>
          </cell>
          <cell r="L2929">
            <v>0</v>
          </cell>
          <cell r="M2929">
            <v>0</v>
          </cell>
          <cell r="N2929">
            <v>0</v>
          </cell>
          <cell r="O2929">
            <v>0</v>
          </cell>
          <cell r="P2929">
            <v>0</v>
          </cell>
          <cell r="Q2929">
            <v>0</v>
          </cell>
        </row>
        <row r="2930">
          <cell r="B2930">
            <v>91106101076</v>
          </cell>
          <cell r="C2930" t="str">
            <v>الدهان</v>
          </cell>
          <cell r="D2930" t="str">
            <v>المركز المالي</v>
          </cell>
          <cell r="E2930" t="str">
            <v>أصول متداولة</v>
          </cell>
          <cell r="F2930" t="str">
            <v>المخزون (بالصافي)</v>
          </cell>
          <cell r="G2930" t="str">
            <v>مواد خام</v>
          </cell>
          <cell r="H2930" t="str">
            <v>مخزون مصنع الدهان</v>
          </cell>
          <cell r="I2930" t="str">
            <v>المخزون (بالصافي)</v>
          </cell>
          <cell r="J2930" t="str">
            <v>ALWAN - RAL 9006 UAE - 21 SR</v>
          </cell>
          <cell r="K2930">
            <v>0</v>
          </cell>
          <cell r="L2930">
            <v>0</v>
          </cell>
          <cell r="M2930">
            <v>0</v>
          </cell>
          <cell r="N2930">
            <v>0</v>
          </cell>
          <cell r="O2930">
            <v>0</v>
          </cell>
          <cell r="P2930">
            <v>0</v>
          </cell>
          <cell r="Q2930">
            <v>0</v>
          </cell>
        </row>
        <row r="2931">
          <cell r="B2931">
            <v>91106101077</v>
          </cell>
          <cell r="C2931" t="str">
            <v>الدهان</v>
          </cell>
          <cell r="D2931" t="str">
            <v>المركز المالي</v>
          </cell>
          <cell r="E2931" t="str">
            <v>أصول متداولة</v>
          </cell>
          <cell r="F2931" t="str">
            <v>المخزون (بالصافي)</v>
          </cell>
          <cell r="G2931" t="str">
            <v>مواد خام</v>
          </cell>
          <cell r="H2931" t="str">
            <v>مخزون مصنع الدهان</v>
          </cell>
          <cell r="I2931" t="str">
            <v>المخزون (بالصافي)</v>
          </cell>
          <cell r="J2931" t="str">
            <v>ALWAN - RAL 9010 HR-AL - 12.5 SR</v>
          </cell>
          <cell r="K2931">
            <v>1390.0599990000001</v>
          </cell>
          <cell r="L2931">
            <v>0</v>
          </cell>
          <cell r="M2931">
            <v>8910</v>
          </cell>
          <cell r="N2931">
            <v>9047.9</v>
          </cell>
          <cell r="O2931">
            <v>1252.1599990000013</v>
          </cell>
          <cell r="P2931">
            <v>0</v>
          </cell>
          <cell r="Q2931">
            <v>1252.1599990000013</v>
          </cell>
        </row>
        <row r="2932">
          <cell r="B2932">
            <v>91106101078</v>
          </cell>
          <cell r="C2932" t="str">
            <v>الدهان</v>
          </cell>
          <cell r="D2932" t="str">
            <v>المركز المالي</v>
          </cell>
          <cell r="E2932" t="str">
            <v>أصول متداولة</v>
          </cell>
          <cell r="F2932" t="str">
            <v>المخزون (بالصافي)</v>
          </cell>
          <cell r="G2932" t="str">
            <v>مواد خام</v>
          </cell>
          <cell r="H2932" t="str">
            <v>مخزون مصنع الدهان</v>
          </cell>
          <cell r="I2932" t="str">
            <v>المخزون (بالصافي)</v>
          </cell>
          <cell r="J2932" t="str">
            <v>ALWAN - RAL 9011 HR - 16 SR</v>
          </cell>
          <cell r="K2932">
            <v>0</v>
          </cell>
          <cell r="L2932">
            <v>0</v>
          </cell>
          <cell r="M2932">
            <v>0</v>
          </cell>
          <cell r="N2932">
            <v>0</v>
          </cell>
          <cell r="O2932">
            <v>0</v>
          </cell>
          <cell r="P2932">
            <v>0</v>
          </cell>
          <cell r="Q2932">
            <v>0</v>
          </cell>
        </row>
        <row r="2933">
          <cell r="B2933">
            <v>91106101079</v>
          </cell>
          <cell r="C2933" t="str">
            <v>الدهان</v>
          </cell>
          <cell r="D2933" t="str">
            <v>المركز المالي</v>
          </cell>
          <cell r="E2933" t="str">
            <v>أصول متداولة</v>
          </cell>
          <cell r="F2933" t="str">
            <v>المخزون (بالصافي)</v>
          </cell>
          <cell r="G2933" t="str">
            <v>مواد خام</v>
          </cell>
          <cell r="H2933" t="str">
            <v>مخزون مصنع الدهان</v>
          </cell>
          <cell r="I2933" t="str">
            <v>المخزون (بالصافي)</v>
          </cell>
          <cell r="J2933" t="str">
            <v>ALWAN - RAL 9016 HR - 15 SR</v>
          </cell>
          <cell r="K2933">
            <v>0</v>
          </cell>
          <cell r="L2933">
            <v>0</v>
          </cell>
          <cell r="M2933">
            <v>0</v>
          </cell>
          <cell r="N2933">
            <v>0</v>
          </cell>
          <cell r="O2933">
            <v>0</v>
          </cell>
          <cell r="P2933">
            <v>0</v>
          </cell>
          <cell r="Q2933">
            <v>0</v>
          </cell>
        </row>
        <row r="2934">
          <cell r="B2934">
            <v>91106101080</v>
          </cell>
          <cell r="C2934" t="str">
            <v>الدهان</v>
          </cell>
          <cell r="D2934" t="str">
            <v>المركز المالي</v>
          </cell>
          <cell r="E2934" t="str">
            <v>أصول متداولة</v>
          </cell>
          <cell r="F2934" t="str">
            <v>المخزون (بالصافي)</v>
          </cell>
          <cell r="G2934" t="str">
            <v>مواد خام</v>
          </cell>
          <cell r="H2934" t="str">
            <v>مخزون مصنع الدهان</v>
          </cell>
          <cell r="I2934" t="str">
            <v>المخزون (بالصافي)</v>
          </cell>
          <cell r="J2934" t="str">
            <v>ALWAN - RAL 9022 MFS - 28.5 SR</v>
          </cell>
          <cell r="K2934">
            <v>0</v>
          </cell>
          <cell r="L2934">
            <v>0</v>
          </cell>
          <cell r="M2934">
            <v>0</v>
          </cell>
          <cell r="N2934">
            <v>0</v>
          </cell>
          <cell r="O2934">
            <v>0</v>
          </cell>
          <cell r="P2934">
            <v>0</v>
          </cell>
          <cell r="Q2934">
            <v>0</v>
          </cell>
        </row>
        <row r="2935">
          <cell r="B2935">
            <v>91106101081</v>
          </cell>
          <cell r="C2935" t="str">
            <v>الدهان</v>
          </cell>
          <cell r="D2935" t="str">
            <v>المركز المالي</v>
          </cell>
          <cell r="E2935" t="str">
            <v>أصول متداولة</v>
          </cell>
          <cell r="F2935" t="str">
            <v>المخزون (بالصافي)</v>
          </cell>
          <cell r="G2935" t="str">
            <v>مواد خام</v>
          </cell>
          <cell r="H2935" t="str">
            <v>مخزون مصنع الدهان</v>
          </cell>
          <cell r="I2935" t="str">
            <v>المخزون (بالصافي)</v>
          </cell>
          <cell r="J2935" t="str">
            <v>ALWAN - RAL 9023 MFS - 27 SR</v>
          </cell>
          <cell r="K2935">
            <v>0</v>
          </cell>
          <cell r="L2935">
            <v>0</v>
          </cell>
          <cell r="M2935">
            <v>0</v>
          </cell>
          <cell r="N2935">
            <v>0</v>
          </cell>
          <cell r="O2935">
            <v>0</v>
          </cell>
          <cell r="P2935">
            <v>0</v>
          </cell>
          <cell r="Q2935">
            <v>0</v>
          </cell>
        </row>
        <row r="2936">
          <cell r="B2936">
            <v>91106101082</v>
          </cell>
          <cell r="C2936" t="str">
            <v>الدهان</v>
          </cell>
          <cell r="D2936" t="str">
            <v>المركز المالي</v>
          </cell>
          <cell r="E2936" t="str">
            <v>أصول متداولة</v>
          </cell>
          <cell r="F2936" t="str">
            <v>المخزون (بالصافي)</v>
          </cell>
          <cell r="G2936" t="str">
            <v>مواد خام</v>
          </cell>
          <cell r="H2936" t="str">
            <v>مخزون مصنع الدهان</v>
          </cell>
          <cell r="I2936" t="str">
            <v>المخزون (بالصافي)</v>
          </cell>
          <cell r="J2936" t="str">
            <v>ALWAN - RAL 990 MFS - CT - 28 SR</v>
          </cell>
          <cell r="K2936">
            <v>0</v>
          </cell>
          <cell r="L2936">
            <v>0</v>
          </cell>
          <cell r="M2936">
            <v>0</v>
          </cell>
          <cell r="N2936">
            <v>0</v>
          </cell>
          <cell r="O2936">
            <v>0</v>
          </cell>
          <cell r="P2936">
            <v>0</v>
          </cell>
          <cell r="Q2936">
            <v>0</v>
          </cell>
        </row>
        <row r="2937">
          <cell r="B2937">
            <v>91106101083</v>
          </cell>
          <cell r="C2937" t="str">
            <v>الدهان</v>
          </cell>
          <cell r="D2937" t="str">
            <v>المركز المالي</v>
          </cell>
          <cell r="E2937" t="str">
            <v>أصول متداولة</v>
          </cell>
          <cell r="F2937" t="str">
            <v>المخزون (بالصافي)</v>
          </cell>
          <cell r="G2937" t="str">
            <v>مواد خام</v>
          </cell>
          <cell r="H2937" t="str">
            <v>مخزون مصنع الدهان</v>
          </cell>
          <cell r="I2937" t="str">
            <v>المخزون (بالصافي)</v>
          </cell>
          <cell r="J2937" t="str">
            <v>ALWAN - RAL PE 10/J 744 CM - 28 SR</v>
          </cell>
          <cell r="K2937">
            <v>0</v>
          </cell>
          <cell r="L2937">
            <v>0</v>
          </cell>
          <cell r="M2937">
            <v>0</v>
          </cell>
          <cell r="N2937">
            <v>0</v>
          </cell>
          <cell r="O2937">
            <v>0</v>
          </cell>
          <cell r="P2937">
            <v>0</v>
          </cell>
          <cell r="Q2937">
            <v>0</v>
          </cell>
        </row>
        <row r="2938">
          <cell r="B2938">
            <v>91106101084</v>
          </cell>
          <cell r="C2938" t="str">
            <v>الدهان</v>
          </cell>
          <cell r="D2938" t="str">
            <v>المركز المالي</v>
          </cell>
          <cell r="E2938" t="str">
            <v>أصول متداولة</v>
          </cell>
          <cell r="F2938" t="str">
            <v>المخزون (بالصافي)</v>
          </cell>
          <cell r="G2938" t="str">
            <v>مواد خام</v>
          </cell>
          <cell r="H2938" t="str">
            <v>مخزون مصنع الدهان</v>
          </cell>
          <cell r="I2938" t="str">
            <v>المخزون (بالصافي)</v>
          </cell>
          <cell r="J2938" t="str">
            <v>ALWAN - RAL PE60/F 880 MFG- 37 SR</v>
          </cell>
          <cell r="K2938">
            <v>2738</v>
          </cell>
          <cell r="L2938">
            <v>0</v>
          </cell>
          <cell r="M2938">
            <v>0</v>
          </cell>
          <cell r="N2938">
            <v>0</v>
          </cell>
          <cell r="O2938">
            <v>2738</v>
          </cell>
          <cell r="P2938">
            <v>0</v>
          </cell>
          <cell r="Q2938">
            <v>2738</v>
          </cell>
        </row>
        <row r="2939">
          <cell r="B2939">
            <v>91106101085</v>
          </cell>
          <cell r="C2939" t="str">
            <v>الدهان</v>
          </cell>
          <cell r="D2939" t="str">
            <v>المركز المالي</v>
          </cell>
          <cell r="E2939" t="str">
            <v>أصول متداولة</v>
          </cell>
          <cell r="F2939" t="str">
            <v>المخزون (بالصافي)</v>
          </cell>
          <cell r="G2939" t="str">
            <v>مواد خام</v>
          </cell>
          <cell r="H2939" t="str">
            <v>مخزون مصنع الدهان</v>
          </cell>
          <cell r="I2939" t="str">
            <v>المخزون (بالصافي)</v>
          </cell>
          <cell r="J2939" t="str">
            <v>ALWAN - RAL PR29/J 777 HR - 17 SR</v>
          </cell>
          <cell r="K2939">
            <v>4539</v>
          </cell>
          <cell r="L2939">
            <v>0</v>
          </cell>
          <cell r="M2939">
            <v>1207</v>
          </cell>
          <cell r="N2939">
            <v>4590</v>
          </cell>
          <cell r="O2939">
            <v>1156</v>
          </cell>
          <cell r="P2939">
            <v>0</v>
          </cell>
          <cell r="Q2939">
            <v>1156</v>
          </cell>
        </row>
        <row r="2940">
          <cell r="B2940">
            <v>91106101086</v>
          </cell>
          <cell r="C2940" t="str">
            <v>الدهان</v>
          </cell>
          <cell r="D2940" t="str">
            <v>المركز المالي</v>
          </cell>
          <cell r="E2940" t="str">
            <v>أصول متداولة</v>
          </cell>
          <cell r="F2940" t="str">
            <v>المخزون (بالصافي)</v>
          </cell>
          <cell r="G2940" t="str">
            <v>مواد خام</v>
          </cell>
          <cell r="H2940" t="str">
            <v>مخزون مصنع الدهان</v>
          </cell>
          <cell r="I2940" t="str">
            <v>المخزون (بالصافي)</v>
          </cell>
          <cell r="J2940" t="str">
            <v>ALWAN - RAL PR29/V 7045 HR - 15 SR</v>
          </cell>
          <cell r="K2940">
            <v>240</v>
          </cell>
          <cell r="L2940">
            <v>0</v>
          </cell>
          <cell r="M2940">
            <v>0</v>
          </cell>
          <cell r="N2940">
            <v>0</v>
          </cell>
          <cell r="O2940">
            <v>240</v>
          </cell>
          <cell r="P2940">
            <v>0</v>
          </cell>
          <cell r="Q2940">
            <v>240</v>
          </cell>
        </row>
        <row r="2941">
          <cell r="B2941">
            <v>91106101087</v>
          </cell>
          <cell r="C2941" t="str">
            <v>الدهان</v>
          </cell>
          <cell r="D2941" t="str">
            <v>المركز المالي</v>
          </cell>
          <cell r="E2941" t="str">
            <v>أصول متداولة</v>
          </cell>
          <cell r="F2941" t="str">
            <v>المخزون (بالصافي)</v>
          </cell>
          <cell r="G2941" t="str">
            <v>مواد خام</v>
          </cell>
          <cell r="H2941" t="str">
            <v>مخزون مصنع الدهان</v>
          </cell>
          <cell r="I2941" t="str">
            <v>المخزون (بالصافي)</v>
          </cell>
          <cell r="J2941" t="str">
            <v>ALWAN PR29/233 GL RAL - 17 SR</v>
          </cell>
          <cell r="K2941">
            <v>0</v>
          </cell>
          <cell r="L2941">
            <v>0</v>
          </cell>
          <cell r="M2941">
            <v>0</v>
          </cell>
          <cell r="N2941">
            <v>0</v>
          </cell>
          <cell r="O2941">
            <v>0</v>
          </cell>
          <cell r="P2941">
            <v>0</v>
          </cell>
          <cell r="Q2941">
            <v>0</v>
          </cell>
        </row>
        <row r="2942">
          <cell r="B2942">
            <v>91106101088</v>
          </cell>
          <cell r="C2942" t="str">
            <v>الدهان</v>
          </cell>
          <cell r="D2942" t="str">
            <v>المركز المالي</v>
          </cell>
          <cell r="E2942" t="str">
            <v>أصول متداولة</v>
          </cell>
          <cell r="F2942" t="str">
            <v>المخزون (بالصافي)</v>
          </cell>
          <cell r="G2942" t="str">
            <v>مواد خام</v>
          </cell>
          <cell r="H2942" t="str">
            <v>مخزون مصنع الدهان</v>
          </cell>
          <cell r="I2942" t="str">
            <v>المخزون (بالصافي)</v>
          </cell>
          <cell r="J2942" t="str">
            <v>ALWAN - Yellow Super Durable  RAL PE60/H 124 CS - 33 SR</v>
          </cell>
          <cell r="K2942">
            <v>0</v>
          </cell>
          <cell r="L2942">
            <v>0</v>
          </cell>
          <cell r="M2942">
            <v>1980</v>
          </cell>
          <cell r="N2942">
            <v>1056</v>
          </cell>
          <cell r="O2942">
            <v>924</v>
          </cell>
          <cell r="P2942">
            <v>0</v>
          </cell>
          <cell r="Q2942">
            <v>924</v>
          </cell>
        </row>
        <row r="2943">
          <cell r="B2943">
            <v>91106101089</v>
          </cell>
          <cell r="C2943" t="str">
            <v>الدهان</v>
          </cell>
          <cell r="D2943" t="str">
            <v>المركز المالي</v>
          </cell>
          <cell r="E2943" t="str">
            <v>أصول متداولة</v>
          </cell>
          <cell r="F2943" t="str">
            <v>المخزون (بالصافي)</v>
          </cell>
          <cell r="G2943" t="str">
            <v>مواد خام</v>
          </cell>
          <cell r="H2943" t="str">
            <v>مخزون مصنع الدهان</v>
          </cell>
          <cell r="I2943" t="str">
            <v>المخزون (بالصافي)</v>
          </cell>
          <cell r="J2943" t="str">
            <v>ALWAN - RAL 8022 HR - 16 SR</v>
          </cell>
          <cell r="K2943">
            <v>0</v>
          </cell>
          <cell r="L2943">
            <v>0</v>
          </cell>
          <cell r="M2943">
            <v>320</v>
          </cell>
          <cell r="N2943">
            <v>176</v>
          </cell>
          <cell r="O2943">
            <v>144</v>
          </cell>
          <cell r="P2943">
            <v>0</v>
          </cell>
          <cell r="Q2943">
            <v>144</v>
          </cell>
        </row>
        <row r="2944">
          <cell r="B2944">
            <v>91106101090</v>
          </cell>
          <cell r="C2944" t="str">
            <v>الدهان</v>
          </cell>
          <cell r="D2944" t="str">
            <v>المركز المالي</v>
          </cell>
          <cell r="E2944" t="str">
            <v>أصول متداولة</v>
          </cell>
          <cell r="F2944" t="str">
            <v>المخزون (بالصافي)</v>
          </cell>
          <cell r="G2944" t="str">
            <v>مواد خام</v>
          </cell>
          <cell r="H2944" t="str">
            <v>مخزون مصنع الدهان</v>
          </cell>
          <cell r="I2944" t="str">
            <v>المخزون (بالصافي)</v>
          </cell>
          <cell r="J2944" t="str">
            <v>ALWAN - PR29/V RAL 1001 M - 17 SR</v>
          </cell>
          <cell r="K2944">
            <v>0</v>
          </cell>
          <cell r="L2944">
            <v>0</v>
          </cell>
          <cell r="M2944">
            <v>756.5</v>
          </cell>
          <cell r="N2944">
            <v>8.5</v>
          </cell>
          <cell r="O2944">
            <v>748</v>
          </cell>
          <cell r="P2944">
            <v>0</v>
          </cell>
          <cell r="Q2944">
            <v>748</v>
          </cell>
        </row>
        <row r="2945">
          <cell r="B2945">
            <v>91106101091</v>
          </cell>
          <cell r="C2945" t="str">
            <v>الدهان</v>
          </cell>
          <cell r="D2945" t="str">
            <v>المركز المالي</v>
          </cell>
          <cell r="E2945" t="str">
            <v>أصول متداولة</v>
          </cell>
          <cell r="F2945" t="str">
            <v>المخزون (بالصافي)</v>
          </cell>
          <cell r="G2945" t="str">
            <v>مواد خام</v>
          </cell>
          <cell r="H2945" t="str">
            <v>مخزون مصنع الدهان</v>
          </cell>
          <cell r="I2945" t="str">
            <v>المخزون (بالصافي)</v>
          </cell>
          <cell r="J2945" t="str">
            <v>ALWAN - PR29/V RAL 1024 M - 17 SR</v>
          </cell>
          <cell r="K2945">
            <v>0</v>
          </cell>
          <cell r="L2945">
            <v>0</v>
          </cell>
          <cell r="M2945">
            <v>11841.1</v>
          </cell>
          <cell r="N2945">
            <v>7867.43</v>
          </cell>
          <cell r="O2945">
            <v>3973.67</v>
          </cell>
          <cell r="P2945">
            <v>0</v>
          </cell>
          <cell r="Q2945">
            <v>3973.67</v>
          </cell>
        </row>
        <row r="2946">
          <cell r="B2946">
            <v>91106101092</v>
          </cell>
          <cell r="C2946" t="str">
            <v>الدهان</v>
          </cell>
          <cell r="D2946" t="str">
            <v>المركز المالي</v>
          </cell>
          <cell r="E2946" t="str">
            <v>أصول متداولة</v>
          </cell>
          <cell r="F2946" t="str">
            <v>المخزون (بالصافي)</v>
          </cell>
          <cell r="G2946" t="str">
            <v>مواد خام</v>
          </cell>
          <cell r="H2946" t="str">
            <v>مخزون مصنع الدهان</v>
          </cell>
          <cell r="I2946" t="str">
            <v>المخزون (بالصافي)</v>
          </cell>
          <cell r="J2946" t="str">
            <v>ALWAN - RAL 1014 HR-BA - 16 SR</v>
          </cell>
          <cell r="K2946">
            <v>0</v>
          </cell>
          <cell r="L2946">
            <v>0</v>
          </cell>
          <cell r="M2946">
            <v>681.6</v>
          </cell>
          <cell r="N2946">
            <v>41.6</v>
          </cell>
          <cell r="O2946">
            <v>640</v>
          </cell>
          <cell r="P2946">
            <v>0</v>
          </cell>
          <cell r="Q2946">
            <v>640</v>
          </cell>
        </row>
        <row r="2947">
          <cell r="B2947">
            <v>91106102001</v>
          </cell>
          <cell r="C2947" t="str">
            <v>الدهان</v>
          </cell>
          <cell r="D2947" t="str">
            <v>المركز المالي</v>
          </cell>
          <cell r="E2947" t="str">
            <v>أصول متداولة</v>
          </cell>
          <cell r="F2947" t="str">
            <v>المخزون (بالصافي)</v>
          </cell>
          <cell r="G2947" t="str">
            <v>مواد خام</v>
          </cell>
          <cell r="H2947" t="str">
            <v>مخزون مصنع الدهان</v>
          </cell>
          <cell r="I2947" t="str">
            <v>المخزون (بالصافي)</v>
          </cell>
          <cell r="J2947" t="str">
            <v>JOTUN - Alupco RAL 7047 SMO- 15.5 SR</v>
          </cell>
          <cell r="K2947">
            <v>682</v>
          </cell>
          <cell r="L2947">
            <v>0</v>
          </cell>
          <cell r="M2947">
            <v>1046.25</v>
          </cell>
          <cell r="N2947">
            <v>1480.25</v>
          </cell>
          <cell r="O2947">
            <v>248</v>
          </cell>
          <cell r="P2947">
            <v>0</v>
          </cell>
          <cell r="Q2947">
            <v>248</v>
          </cell>
        </row>
        <row r="2948">
          <cell r="B2948">
            <v>91106102002</v>
          </cell>
          <cell r="C2948" t="str">
            <v>الدهان</v>
          </cell>
          <cell r="D2948" t="str">
            <v>المركز المالي</v>
          </cell>
          <cell r="E2948" t="str">
            <v>أصول متداولة</v>
          </cell>
          <cell r="F2948" t="str">
            <v>المخزون (بالصافي)</v>
          </cell>
          <cell r="G2948" t="str">
            <v>مواد خام</v>
          </cell>
          <cell r="H2948" t="str">
            <v>مخزون مصنع الدهان</v>
          </cell>
          <cell r="I2948" t="str">
            <v>المخزون (بالصافي)</v>
          </cell>
          <cell r="J2948" t="str">
            <v>JOTUN - Durasol RAL 7036 SMO - 142 SR</v>
          </cell>
          <cell r="K2948">
            <v>6753.81</v>
          </cell>
          <cell r="L2948">
            <v>0</v>
          </cell>
          <cell r="M2948">
            <v>1939.9</v>
          </cell>
          <cell r="N2948">
            <v>3664.28</v>
          </cell>
          <cell r="O2948">
            <v>5029.43</v>
          </cell>
          <cell r="P2948">
            <v>0</v>
          </cell>
          <cell r="Q2948">
            <v>5029.43</v>
          </cell>
        </row>
        <row r="2949">
          <cell r="B2949">
            <v>91106102003</v>
          </cell>
          <cell r="C2949" t="str">
            <v>الدهان</v>
          </cell>
          <cell r="D2949" t="str">
            <v>المركز المالي</v>
          </cell>
          <cell r="E2949" t="str">
            <v>أصول متداولة</v>
          </cell>
          <cell r="F2949" t="str">
            <v>المخزون (بالصافي)</v>
          </cell>
          <cell r="G2949" t="str">
            <v>مواد خام</v>
          </cell>
          <cell r="H2949" t="str">
            <v>مخزون مصنع الدهان</v>
          </cell>
          <cell r="I2949" t="str">
            <v>المخزون (بالصافي)</v>
          </cell>
          <cell r="J2949" t="str">
            <v>JOTUN - Durasol RAL 9007  PRL - 144 SR</v>
          </cell>
          <cell r="K2949">
            <v>0</v>
          </cell>
          <cell r="L2949">
            <v>0</v>
          </cell>
          <cell r="M2949">
            <v>0</v>
          </cell>
          <cell r="N2949">
            <v>0</v>
          </cell>
          <cell r="O2949">
            <v>0</v>
          </cell>
          <cell r="P2949">
            <v>0</v>
          </cell>
          <cell r="Q2949">
            <v>0</v>
          </cell>
        </row>
        <row r="2950">
          <cell r="B2950">
            <v>91106102004</v>
          </cell>
          <cell r="C2950" t="str">
            <v>الدهان</v>
          </cell>
          <cell r="D2950" t="str">
            <v>المركز المالي</v>
          </cell>
          <cell r="E2950" t="str">
            <v>أصول متداولة</v>
          </cell>
          <cell r="F2950" t="str">
            <v>المخزون (بالصافي)</v>
          </cell>
          <cell r="G2950" t="str">
            <v>مواد خام</v>
          </cell>
          <cell r="H2950" t="str">
            <v>مخزون مصنع الدهان</v>
          </cell>
          <cell r="I2950" t="str">
            <v>المخزون (بالصافي)</v>
          </cell>
          <cell r="J2950" t="str">
            <v>JOTUN - Facade 1307  RAL 1001 SMO - 16 SR</v>
          </cell>
          <cell r="K2950">
            <v>0</v>
          </cell>
          <cell r="L2950">
            <v>0</v>
          </cell>
          <cell r="M2950">
            <v>1360</v>
          </cell>
          <cell r="N2950">
            <v>1360</v>
          </cell>
          <cell r="O2950">
            <v>0</v>
          </cell>
          <cell r="P2950">
            <v>0</v>
          </cell>
          <cell r="Q2950">
            <v>0</v>
          </cell>
        </row>
        <row r="2951">
          <cell r="B2951">
            <v>91106102005</v>
          </cell>
          <cell r="C2951" t="str">
            <v>الدهان</v>
          </cell>
          <cell r="D2951" t="str">
            <v>المركز المالي</v>
          </cell>
          <cell r="E2951" t="str">
            <v>أصول متداولة</v>
          </cell>
          <cell r="F2951" t="str">
            <v>المخزون (بالصافي)</v>
          </cell>
          <cell r="G2951" t="str">
            <v>مواد خام</v>
          </cell>
          <cell r="H2951" t="str">
            <v>مخزون مصنع الدهان</v>
          </cell>
          <cell r="I2951" t="str">
            <v>المخزون (بالصافي)</v>
          </cell>
          <cell r="J2951" t="str">
            <v>JOTUN - FACADE 1308  RAL 9007 SPM - 26 SR</v>
          </cell>
          <cell r="K2951">
            <v>3198</v>
          </cell>
          <cell r="L2951">
            <v>0</v>
          </cell>
          <cell r="M2951">
            <v>0</v>
          </cell>
          <cell r="N2951">
            <v>832</v>
          </cell>
          <cell r="O2951">
            <v>2366</v>
          </cell>
          <cell r="P2951">
            <v>0</v>
          </cell>
          <cell r="Q2951">
            <v>2366</v>
          </cell>
        </row>
        <row r="2952">
          <cell r="B2952">
            <v>91106102006</v>
          </cell>
          <cell r="C2952" t="str">
            <v>الدهان</v>
          </cell>
          <cell r="D2952" t="str">
            <v>المركز المالي</v>
          </cell>
          <cell r="E2952" t="str">
            <v>أصول متداولة</v>
          </cell>
          <cell r="F2952" t="str">
            <v>المخزون (بالصافي)</v>
          </cell>
          <cell r="G2952" t="str">
            <v>مواد خام</v>
          </cell>
          <cell r="H2952" t="str">
            <v>مخزون مصنع الدهان</v>
          </cell>
          <cell r="I2952" t="str">
            <v>المخزون (بالصافي)</v>
          </cell>
          <cell r="J2952" t="str">
            <v>JOTUN - Facade RAL 9006 SPMD - 26 SR</v>
          </cell>
          <cell r="K2952">
            <v>0</v>
          </cell>
          <cell r="L2952">
            <v>0</v>
          </cell>
          <cell r="M2952">
            <v>31800</v>
          </cell>
          <cell r="N2952">
            <v>24858</v>
          </cell>
          <cell r="O2952">
            <v>6942</v>
          </cell>
          <cell r="P2952">
            <v>0</v>
          </cell>
          <cell r="Q2952">
            <v>6942</v>
          </cell>
        </row>
        <row r="2953">
          <cell r="B2953">
            <v>91106102007</v>
          </cell>
          <cell r="C2953" t="str">
            <v>الدهان</v>
          </cell>
          <cell r="D2953" t="str">
            <v>المركز المالي</v>
          </cell>
          <cell r="E2953" t="str">
            <v>أصول متداولة</v>
          </cell>
          <cell r="F2953" t="str">
            <v>المخزون (بالصافي)</v>
          </cell>
          <cell r="G2953" t="str">
            <v>مواد خام</v>
          </cell>
          <cell r="H2953" t="str">
            <v>مخزون مصنع الدهان</v>
          </cell>
          <cell r="I2953" t="str">
            <v>المخزون (بالصافي)</v>
          </cell>
          <cell r="J2953" t="str">
            <v>JOTUN - FACADE RAL1035 PRLB - 29.8 SR</v>
          </cell>
          <cell r="K2953">
            <v>2215.9499989999999</v>
          </cell>
          <cell r="L2953">
            <v>0</v>
          </cell>
          <cell r="M2953">
            <v>2748.9</v>
          </cell>
          <cell r="N2953">
            <v>1178.1000000000001</v>
          </cell>
          <cell r="O2953">
            <v>3786.7499989999997</v>
          </cell>
          <cell r="P2953">
            <v>0</v>
          </cell>
          <cell r="Q2953">
            <v>3786.7499989999997</v>
          </cell>
        </row>
        <row r="2954">
          <cell r="B2954">
            <v>91106102008</v>
          </cell>
          <cell r="C2954" t="str">
            <v>الدهان</v>
          </cell>
          <cell r="D2954" t="str">
            <v>المركز المالي</v>
          </cell>
          <cell r="E2954" t="str">
            <v>أصول متداولة</v>
          </cell>
          <cell r="F2954" t="str">
            <v>المخزون (بالصافي)</v>
          </cell>
          <cell r="G2954" t="str">
            <v>مواد خام</v>
          </cell>
          <cell r="H2954" t="str">
            <v>مخزون مصنع الدهان</v>
          </cell>
          <cell r="I2954" t="str">
            <v>المخزون (بالصافي)</v>
          </cell>
          <cell r="J2954" t="str">
            <v>JOTUN - RAL 1001 PE- F - 16 SR</v>
          </cell>
          <cell r="K2954">
            <v>400</v>
          </cell>
          <cell r="L2954">
            <v>0</v>
          </cell>
          <cell r="M2954">
            <v>1104</v>
          </cell>
          <cell r="N2954">
            <v>512</v>
          </cell>
          <cell r="O2954">
            <v>992</v>
          </cell>
          <cell r="P2954">
            <v>0</v>
          </cell>
          <cell r="Q2954">
            <v>992</v>
          </cell>
        </row>
        <row r="2955">
          <cell r="B2955">
            <v>91106102009</v>
          </cell>
          <cell r="C2955" t="str">
            <v>الدهان</v>
          </cell>
          <cell r="D2955" t="str">
            <v>المركز المالي</v>
          </cell>
          <cell r="E2955" t="str">
            <v>أصول متداولة</v>
          </cell>
          <cell r="F2955" t="str">
            <v>المخزون (بالصافي)</v>
          </cell>
          <cell r="G2955" t="str">
            <v>مواد خام</v>
          </cell>
          <cell r="H2955" t="str">
            <v>مخزون مصنع الدهان</v>
          </cell>
          <cell r="I2955" t="str">
            <v>المخزون (بالصافي)</v>
          </cell>
          <cell r="J2955" t="str">
            <v>JOTUN - RAL 1011 - 17 SR</v>
          </cell>
          <cell r="K2955">
            <v>2482.3200000000002</v>
          </cell>
          <cell r="L2955">
            <v>0</v>
          </cell>
          <cell r="M2955">
            <v>13555.73</v>
          </cell>
          <cell r="N2955">
            <v>13392.17</v>
          </cell>
          <cell r="O2955">
            <v>2645.8799999999992</v>
          </cell>
          <cell r="P2955">
            <v>0</v>
          </cell>
          <cell r="Q2955">
            <v>2645.8799999999992</v>
          </cell>
        </row>
        <row r="2956">
          <cell r="B2956">
            <v>91106102010</v>
          </cell>
          <cell r="C2956" t="str">
            <v>الدهان</v>
          </cell>
          <cell r="D2956" t="str">
            <v>المركز المالي</v>
          </cell>
          <cell r="E2956" t="str">
            <v>أصول متداولة</v>
          </cell>
          <cell r="F2956" t="str">
            <v>المخزون (بالصافي)</v>
          </cell>
          <cell r="G2956" t="str">
            <v>مواد خام</v>
          </cell>
          <cell r="H2956" t="str">
            <v>مخزون مصنع الدهان</v>
          </cell>
          <cell r="I2956" t="str">
            <v>المخزون (بالصافي)</v>
          </cell>
          <cell r="J2956" t="str">
            <v>JOTUN - RAL 1013 - 14.5 SR</v>
          </cell>
          <cell r="K2956">
            <v>0</v>
          </cell>
          <cell r="L2956">
            <v>0</v>
          </cell>
          <cell r="M2956">
            <v>0</v>
          </cell>
          <cell r="N2956">
            <v>0</v>
          </cell>
          <cell r="O2956">
            <v>0</v>
          </cell>
          <cell r="P2956">
            <v>0</v>
          </cell>
          <cell r="Q2956">
            <v>0</v>
          </cell>
        </row>
        <row r="2957">
          <cell r="B2957">
            <v>91106102011</v>
          </cell>
          <cell r="C2957" t="str">
            <v>الدهان</v>
          </cell>
          <cell r="D2957" t="str">
            <v>المركز المالي</v>
          </cell>
          <cell r="E2957" t="str">
            <v>أصول متداولة</v>
          </cell>
          <cell r="F2957" t="str">
            <v>المخزون (بالصافي)</v>
          </cell>
          <cell r="G2957" t="str">
            <v>مواد خام</v>
          </cell>
          <cell r="H2957" t="str">
            <v>مخزون مصنع الدهان</v>
          </cell>
          <cell r="I2957" t="str">
            <v>المخزون (بالصافي)</v>
          </cell>
          <cell r="J2957" t="str">
            <v>JOTUN - RAL 1019 SMO - 17 SR</v>
          </cell>
          <cell r="K2957">
            <v>578</v>
          </cell>
          <cell r="L2957">
            <v>0</v>
          </cell>
          <cell r="M2957">
            <v>25.5</v>
          </cell>
          <cell r="N2957">
            <v>467.5</v>
          </cell>
          <cell r="O2957">
            <v>136</v>
          </cell>
          <cell r="P2957">
            <v>0</v>
          </cell>
          <cell r="Q2957">
            <v>136</v>
          </cell>
        </row>
        <row r="2958">
          <cell r="B2958">
            <v>91106102012</v>
          </cell>
          <cell r="C2958" t="str">
            <v>الدهان</v>
          </cell>
          <cell r="D2958" t="str">
            <v>المركز المالي</v>
          </cell>
          <cell r="E2958" t="str">
            <v>أصول متداولة</v>
          </cell>
          <cell r="F2958" t="str">
            <v>المخزون (بالصافي)</v>
          </cell>
          <cell r="G2958" t="str">
            <v>مواد خام</v>
          </cell>
          <cell r="H2958" t="str">
            <v>مخزون مصنع الدهان</v>
          </cell>
          <cell r="I2958" t="str">
            <v>المخزون (بالصافي)</v>
          </cell>
          <cell r="J2958" t="str">
            <v>JOTUN - RAL 1019435 LG - 38.5 SR</v>
          </cell>
          <cell r="K2958">
            <v>0</v>
          </cell>
          <cell r="L2958">
            <v>0</v>
          </cell>
          <cell r="M2958">
            <v>0</v>
          </cell>
          <cell r="N2958">
            <v>0</v>
          </cell>
          <cell r="O2958">
            <v>0</v>
          </cell>
          <cell r="P2958">
            <v>0</v>
          </cell>
          <cell r="Q2958">
            <v>0</v>
          </cell>
        </row>
        <row r="2959">
          <cell r="B2959">
            <v>91106102013</v>
          </cell>
          <cell r="C2959" t="str">
            <v>الدهان</v>
          </cell>
          <cell r="D2959" t="str">
            <v>المركز المالي</v>
          </cell>
          <cell r="E2959" t="str">
            <v>أصول متداولة</v>
          </cell>
          <cell r="F2959" t="str">
            <v>المخزون (بالصافي)</v>
          </cell>
          <cell r="G2959" t="str">
            <v>مواد خام</v>
          </cell>
          <cell r="H2959" t="str">
            <v>مخزون مصنع الدهان</v>
          </cell>
          <cell r="I2959" t="str">
            <v>المخزون (بالصافي)</v>
          </cell>
          <cell r="J2959" t="str">
            <v>JOTUN - RAL 1035 PRLS - 25 SR</v>
          </cell>
          <cell r="K2959">
            <v>0</v>
          </cell>
          <cell r="L2959">
            <v>0</v>
          </cell>
          <cell r="M2959">
            <v>0</v>
          </cell>
          <cell r="N2959">
            <v>0</v>
          </cell>
          <cell r="O2959">
            <v>0</v>
          </cell>
          <cell r="P2959">
            <v>0</v>
          </cell>
          <cell r="Q2959">
            <v>0</v>
          </cell>
        </row>
        <row r="2960">
          <cell r="B2960">
            <v>91106102014</v>
          </cell>
          <cell r="C2960" t="str">
            <v>الدهان</v>
          </cell>
          <cell r="D2960" t="str">
            <v>المركز المالي</v>
          </cell>
          <cell r="E2960" t="str">
            <v>أصول متداولة</v>
          </cell>
          <cell r="F2960" t="str">
            <v>المخزون (بالصافي)</v>
          </cell>
          <cell r="G2960" t="str">
            <v>مواد خام</v>
          </cell>
          <cell r="H2960" t="str">
            <v>مخزون مصنع الدهان</v>
          </cell>
          <cell r="I2960" t="str">
            <v>المخزون (بالصافي)</v>
          </cell>
          <cell r="J2960" t="str">
            <v>JOTUN - RAL 1035 SD - 42 SR</v>
          </cell>
          <cell r="K2960">
            <v>5634.42</v>
          </cell>
          <cell r="L2960">
            <v>0</v>
          </cell>
          <cell r="M2960">
            <v>9177.94</v>
          </cell>
          <cell r="N2960">
            <v>10366.450000000001</v>
          </cell>
          <cell r="O2960">
            <v>4445.91</v>
          </cell>
          <cell r="P2960">
            <v>0</v>
          </cell>
          <cell r="Q2960">
            <v>4445.91</v>
          </cell>
        </row>
        <row r="2961">
          <cell r="B2961">
            <v>91106102015</v>
          </cell>
          <cell r="C2961" t="str">
            <v>الدهان</v>
          </cell>
          <cell r="D2961" t="str">
            <v>المركز المالي</v>
          </cell>
          <cell r="E2961" t="str">
            <v>أصول متداولة</v>
          </cell>
          <cell r="F2961" t="str">
            <v>المخزون (بالصافي)</v>
          </cell>
          <cell r="G2961" t="str">
            <v>مواد خام</v>
          </cell>
          <cell r="H2961" t="str">
            <v>مخزون مصنع الدهان</v>
          </cell>
          <cell r="I2961" t="str">
            <v>المخزون (بالصافي)</v>
          </cell>
          <cell r="J2961" t="str">
            <v>JOTUN - RAL 1218581 ARKENY- 49 SR</v>
          </cell>
          <cell r="K2961">
            <v>0</v>
          </cell>
          <cell r="L2961">
            <v>0</v>
          </cell>
          <cell r="M2961">
            <v>0</v>
          </cell>
          <cell r="N2961">
            <v>0</v>
          </cell>
          <cell r="O2961">
            <v>0</v>
          </cell>
          <cell r="P2961">
            <v>0</v>
          </cell>
          <cell r="Q2961">
            <v>0</v>
          </cell>
        </row>
        <row r="2962">
          <cell r="B2962">
            <v>91106102016</v>
          </cell>
          <cell r="C2962" t="str">
            <v>الدهان</v>
          </cell>
          <cell r="D2962" t="str">
            <v>المركز المالي</v>
          </cell>
          <cell r="E2962" t="str">
            <v>أصول متداولة</v>
          </cell>
          <cell r="F2962" t="str">
            <v>المخزون (بالصافي)</v>
          </cell>
          <cell r="G2962" t="str">
            <v>مواد خام</v>
          </cell>
          <cell r="H2962" t="str">
            <v>مخزون مصنع الدهان</v>
          </cell>
          <cell r="I2962" t="str">
            <v>المخزون (بالصافي)</v>
          </cell>
          <cell r="J2962" t="str">
            <v>JOTUN - RAL 1218887 - 43 SR</v>
          </cell>
          <cell r="K2962">
            <v>0</v>
          </cell>
          <cell r="L2962">
            <v>0</v>
          </cell>
          <cell r="M2962">
            <v>0</v>
          </cell>
          <cell r="N2962">
            <v>0</v>
          </cell>
          <cell r="O2962">
            <v>0</v>
          </cell>
          <cell r="P2962">
            <v>0</v>
          </cell>
          <cell r="Q2962">
            <v>0</v>
          </cell>
        </row>
        <row r="2963">
          <cell r="B2963">
            <v>91106102017</v>
          </cell>
          <cell r="C2963" t="str">
            <v>الدهان</v>
          </cell>
          <cell r="D2963" t="str">
            <v>المركز المالي</v>
          </cell>
          <cell r="E2963" t="str">
            <v>أصول متداولة</v>
          </cell>
          <cell r="F2963" t="str">
            <v>المخزون (بالصافي)</v>
          </cell>
          <cell r="G2963" t="str">
            <v>مواد خام</v>
          </cell>
          <cell r="H2963" t="str">
            <v>مخزون مصنع الدهان</v>
          </cell>
          <cell r="I2963" t="str">
            <v>المخزون (بالصافي)</v>
          </cell>
          <cell r="J2963" t="str">
            <v>JOTUN - RAL 7006 SMO 1225591 - 15.5 SR</v>
          </cell>
          <cell r="K2963">
            <v>3588.4499989999999</v>
          </cell>
          <cell r="L2963">
            <v>0</v>
          </cell>
          <cell r="M2963">
            <v>26704.440000000002</v>
          </cell>
          <cell r="N2963">
            <v>29675.279999999999</v>
          </cell>
          <cell r="O2963">
            <v>617.60999900000388</v>
          </cell>
          <cell r="P2963">
            <v>0</v>
          </cell>
          <cell r="Q2963">
            <v>617.60999900000388</v>
          </cell>
        </row>
        <row r="2964">
          <cell r="B2964">
            <v>91106102018</v>
          </cell>
          <cell r="C2964" t="str">
            <v>الدهان</v>
          </cell>
          <cell r="D2964" t="str">
            <v>المركز المالي</v>
          </cell>
          <cell r="E2964" t="str">
            <v>أصول متداولة</v>
          </cell>
          <cell r="F2964" t="str">
            <v>المخزون (بالصافي)</v>
          </cell>
          <cell r="G2964" t="str">
            <v>مواد خام</v>
          </cell>
          <cell r="H2964" t="str">
            <v>مخزون مصنع الدهان</v>
          </cell>
          <cell r="I2964" t="str">
            <v>المخزون (بالصافي)</v>
          </cell>
          <cell r="J2964" t="str">
            <v>JOTUN - RAL 7010 SD - 37 SR</v>
          </cell>
          <cell r="K2964">
            <v>0</v>
          </cell>
          <cell r="L2964">
            <v>0</v>
          </cell>
          <cell r="M2964">
            <v>0</v>
          </cell>
          <cell r="N2964">
            <v>0</v>
          </cell>
          <cell r="O2964">
            <v>0</v>
          </cell>
          <cell r="P2964">
            <v>0</v>
          </cell>
          <cell r="Q2964">
            <v>0</v>
          </cell>
        </row>
        <row r="2965">
          <cell r="B2965">
            <v>91106102019</v>
          </cell>
          <cell r="C2965" t="str">
            <v>الدهان</v>
          </cell>
          <cell r="D2965" t="str">
            <v>المركز المالي</v>
          </cell>
          <cell r="E2965" t="str">
            <v>أصول متداولة</v>
          </cell>
          <cell r="F2965" t="str">
            <v>المخزون (بالصافي)</v>
          </cell>
          <cell r="G2965" t="str">
            <v>مواد خام</v>
          </cell>
          <cell r="H2965" t="str">
            <v>مخزون مصنع الدهان</v>
          </cell>
          <cell r="I2965" t="str">
            <v>المخزون (بالصافي)</v>
          </cell>
          <cell r="J2965" t="str">
            <v>JOTUN - RAL 7015 SDF - 38 SR</v>
          </cell>
          <cell r="K2965">
            <v>0</v>
          </cell>
          <cell r="L2965">
            <v>0</v>
          </cell>
          <cell r="M2965">
            <v>0</v>
          </cell>
          <cell r="N2965">
            <v>0</v>
          </cell>
          <cell r="O2965">
            <v>0</v>
          </cell>
          <cell r="P2965">
            <v>0</v>
          </cell>
          <cell r="Q2965">
            <v>0</v>
          </cell>
        </row>
        <row r="2966">
          <cell r="B2966">
            <v>91106102020</v>
          </cell>
          <cell r="C2966" t="str">
            <v>الدهان</v>
          </cell>
          <cell r="D2966" t="str">
            <v>المركز المالي</v>
          </cell>
          <cell r="E2966" t="str">
            <v>أصول متداولة</v>
          </cell>
          <cell r="F2966" t="str">
            <v>المخزون (بالصافي)</v>
          </cell>
          <cell r="G2966" t="str">
            <v>مواد خام</v>
          </cell>
          <cell r="H2966" t="str">
            <v>مخزون مصنع الدهان</v>
          </cell>
          <cell r="I2966" t="str">
            <v>المخزون (بالصافي)</v>
          </cell>
          <cell r="J2966" t="str">
            <v>JOTUN - RAL 7035 - 17 SR</v>
          </cell>
          <cell r="K2966">
            <v>0</v>
          </cell>
          <cell r="L2966">
            <v>0</v>
          </cell>
          <cell r="M2966">
            <v>0</v>
          </cell>
          <cell r="N2966">
            <v>0</v>
          </cell>
          <cell r="O2966">
            <v>0</v>
          </cell>
          <cell r="P2966">
            <v>0</v>
          </cell>
          <cell r="Q2966">
            <v>0</v>
          </cell>
        </row>
        <row r="2967">
          <cell r="B2967">
            <v>91106102021</v>
          </cell>
          <cell r="C2967" t="str">
            <v>الدهان</v>
          </cell>
          <cell r="D2967" t="str">
            <v>المركز المالي</v>
          </cell>
          <cell r="E2967" t="str">
            <v>أصول متداولة</v>
          </cell>
          <cell r="F2967" t="str">
            <v>المخزون (بالصافي)</v>
          </cell>
          <cell r="G2967" t="str">
            <v>مواد خام</v>
          </cell>
          <cell r="H2967" t="str">
            <v>مخزون مصنع الدهان</v>
          </cell>
          <cell r="I2967" t="str">
            <v>المخزون (بالصافي)</v>
          </cell>
          <cell r="J2967" t="str">
            <v>JOTUN - RAL 7040 HR - 14 SR</v>
          </cell>
          <cell r="K2967">
            <v>0</v>
          </cell>
          <cell r="L2967">
            <v>0</v>
          </cell>
          <cell r="M2967">
            <v>0</v>
          </cell>
          <cell r="N2967">
            <v>0</v>
          </cell>
          <cell r="O2967">
            <v>0</v>
          </cell>
          <cell r="P2967">
            <v>0</v>
          </cell>
          <cell r="Q2967">
            <v>0</v>
          </cell>
        </row>
        <row r="2968">
          <cell r="B2968">
            <v>91106102022</v>
          </cell>
          <cell r="C2968" t="str">
            <v>الدهان</v>
          </cell>
          <cell r="D2968" t="str">
            <v>المركز المالي</v>
          </cell>
          <cell r="E2968" t="str">
            <v>أصول متداولة</v>
          </cell>
          <cell r="F2968" t="str">
            <v>المخزون (بالصافي)</v>
          </cell>
          <cell r="G2968" t="str">
            <v>مواد خام</v>
          </cell>
          <cell r="H2968" t="str">
            <v>مخزون مصنع الدهان</v>
          </cell>
          <cell r="I2968" t="str">
            <v>المخزون (بالصافي)</v>
          </cell>
          <cell r="J2968" t="str">
            <v>JOTUN - RAL 7044 - 16.5 SR</v>
          </cell>
          <cell r="K2968">
            <v>0</v>
          </cell>
          <cell r="L2968">
            <v>0</v>
          </cell>
          <cell r="M2968">
            <v>0</v>
          </cell>
          <cell r="N2968">
            <v>0</v>
          </cell>
          <cell r="O2968">
            <v>0</v>
          </cell>
          <cell r="P2968">
            <v>0</v>
          </cell>
          <cell r="Q2968">
            <v>0</v>
          </cell>
        </row>
        <row r="2969">
          <cell r="B2969">
            <v>91106102023</v>
          </cell>
          <cell r="C2969" t="str">
            <v>الدهان</v>
          </cell>
          <cell r="D2969" t="str">
            <v>المركز المالي</v>
          </cell>
          <cell r="E2969" t="str">
            <v>أصول متداولة</v>
          </cell>
          <cell r="F2969" t="str">
            <v>المخزون (بالصافي)</v>
          </cell>
          <cell r="G2969" t="str">
            <v>مواد خام</v>
          </cell>
          <cell r="H2969" t="str">
            <v>مخزون مصنع الدهان</v>
          </cell>
          <cell r="I2969" t="str">
            <v>المخزون (بالصافي)</v>
          </cell>
          <cell r="J2969" t="str">
            <v>JOTUN - RAL 7047 SD - 32 SR</v>
          </cell>
          <cell r="K2969">
            <v>0</v>
          </cell>
          <cell r="L2969">
            <v>0</v>
          </cell>
          <cell r="M2969">
            <v>0</v>
          </cell>
          <cell r="N2969">
            <v>0</v>
          </cell>
          <cell r="O2969">
            <v>0</v>
          </cell>
          <cell r="P2969">
            <v>0</v>
          </cell>
          <cell r="Q2969">
            <v>0</v>
          </cell>
        </row>
        <row r="2970">
          <cell r="B2970">
            <v>91106102024</v>
          </cell>
          <cell r="C2970" t="str">
            <v>الدهان</v>
          </cell>
          <cell r="D2970" t="str">
            <v>المركز المالي</v>
          </cell>
          <cell r="E2970" t="str">
            <v>أصول متداولة</v>
          </cell>
          <cell r="F2970" t="str">
            <v>المخزون (بالصافي)</v>
          </cell>
          <cell r="G2970" t="str">
            <v>مواد خام</v>
          </cell>
          <cell r="H2970" t="str">
            <v>مخزون مصنع الدهان</v>
          </cell>
          <cell r="I2970" t="str">
            <v>المخزون (بالصافي)</v>
          </cell>
          <cell r="J2970" t="str">
            <v>JOTUN - RAL 9006 - 25 SR</v>
          </cell>
          <cell r="K2970">
            <v>2951.5</v>
          </cell>
          <cell r="L2970">
            <v>0</v>
          </cell>
          <cell r="M2970">
            <v>32388.170000000002</v>
          </cell>
          <cell r="N2970">
            <v>33067.279999999999</v>
          </cell>
          <cell r="O2970">
            <v>2272.3899999999994</v>
          </cell>
          <cell r="P2970">
            <v>0</v>
          </cell>
          <cell r="Q2970">
            <v>2272.3899999999994</v>
          </cell>
        </row>
        <row r="2971">
          <cell r="B2971">
            <v>91106102025</v>
          </cell>
          <cell r="C2971" t="str">
            <v>الدهان</v>
          </cell>
          <cell r="D2971" t="str">
            <v>المركز المالي</v>
          </cell>
          <cell r="E2971" t="str">
            <v>أصول متداولة</v>
          </cell>
          <cell r="F2971" t="str">
            <v>المخزون (بالصافي)</v>
          </cell>
          <cell r="G2971" t="str">
            <v>مواد خام</v>
          </cell>
          <cell r="H2971" t="str">
            <v>مخزون مصنع الدهان</v>
          </cell>
          <cell r="I2971" t="str">
            <v>المخزون (بالصافي)</v>
          </cell>
          <cell r="J2971" t="str">
            <v>JOTUN - RAL 9006 B SPARKEL M - 41.5 SR</v>
          </cell>
          <cell r="K2971">
            <v>0</v>
          </cell>
          <cell r="L2971">
            <v>0</v>
          </cell>
          <cell r="M2971">
            <v>0</v>
          </cell>
          <cell r="N2971">
            <v>0</v>
          </cell>
          <cell r="O2971">
            <v>0</v>
          </cell>
          <cell r="P2971">
            <v>0</v>
          </cell>
          <cell r="Q2971">
            <v>0</v>
          </cell>
        </row>
        <row r="2972">
          <cell r="B2972">
            <v>91106102026</v>
          </cell>
          <cell r="C2972" t="str">
            <v>الدهان</v>
          </cell>
          <cell r="D2972" t="str">
            <v>المركز المالي</v>
          </cell>
          <cell r="E2972" t="str">
            <v>أصول متداولة</v>
          </cell>
          <cell r="F2972" t="str">
            <v>المخزون (بالصافي)</v>
          </cell>
          <cell r="G2972" t="str">
            <v>مواد خام</v>
          </cell>
          <cell r="H2972" t="str">
            <v>مخزون مصنع الدهان</v>
          </cell>
          <cell r="I2972" t="str">
            <v>المخزون (بالصافي)</v>
          </cell>
          <cell r="J2972" t="str">
            <v>JOTUN - RAL 9010 - 13.25 SR</v>
          </cell>
          <cell r="K2972">
            <v>0</v>
          </cell>
          <cell r="L2972">
            <v>0</v>
          </cell>
          <cell r="M2972">
            <v>0</v>
          </cell>
          <cell r="N2972">
            <v>0</v>
          </cell>
          <cell r="O2972">
            <v>0</v>
          </cell>
          <cell r="P2972">
            <v>0</v>
          </cell>
          <cell r="Q2972">
            <v>0</v>
          </cell>
        </row>
        <row r="2973">
          <cell r="B2973">
            <v>91106102027</v>
          </cell>
          <cell r="C2973" t="str">
            <v>الدهان</v>
          </cell>
          <cell r="D2973" t="str">
            <v>المركز المالي</v>
          </cell>
          <cell r="E2973" t="str">
            <v>أصول متداولة</v>
          </cell>
          <cell r="F2973" t="str">
            <v>المخزون (بالصافي)</v>
          </cell>
          <cell r="G2973" t="str">
            <v>مواد خام</v>
          </cell>
          <cell r="H2973" t="str">
            <v>مخزون مصنع الدهان</v>
          </cell>
          <cell r="I2973" t="str">
            <v>المخزون (بالصافي)</v>
          </cell>
          <cell r="J2973" t="str">
            <v>JOTUN - RAL 9016 SDF- 32 SR</v>
          </cell>
          <cell r="K2973">
            <v>1600</v>
          </cell>
          <cell r="L2973">
            <v>0</v>
          </cell>
          <cell r="M2973">
            <v>6416</v>
          </cell>
          <cell r="N2973">
            <v>4624</v>
          </cell>
          <cell r="O2973">
            <v>3392</v>
          </cell>
          <cell r="P2973">
            <v>0</v>
          </cell>
          <cell r="Q2973">
            <v>3392</v>
          </cell>
        </row>
        <row r="2974">
          <cell r="B2974">
            <v>91106102028</v>
          </cell>
          <cell r="C2974" t="str">
            <v>الدهان</v>
          </cell>
          <cell r="D2974" t="str">
            <v>المركز المالي</v>
          </cell>
          <cell r="E2974" t="str">
            <v>أصول متداولة</v>
          </cell>
          <cell r="F2974" t="str">
            <v>المخزون (بالصافي)</v>
          </cell>
          <cell r="G2974" t="str">
            <v>مواد خام</v>
          </cell>
          <cell r="H2974" t="str">
            <v>مخزون مصنع الدهان</v>
          </cell>
          <cell r="I2974" t="str">
            <v>المخزون (بالصافي)</v>
          </cell>
          <cell r="J2974" t="str">
            <v>JOTUN - RAL 9022 SDF - 45 SR</v>
          </cell>
          <cell r="K2974">
            <v>450</v>
          </cell>
          <cell r="L2974">
            <v>0</v>
          </cell>
          <cell r="M2974">
            <v>0</v>
          </cell>
          <cell r="N2974">
            <v>450</v>
          </cell>
          <cell r="O2974">
            <v>0</v>
          </cell>
          <cell r="P2974">
            <v>0</v>
          </cell>
          <cell r="Q2974">
            <v>0</v>
          </cell>
        </row>
        <row r="2975">
          <cell r="B2975">
            <v>91106102029</v>
          </cell>
          <cell r="C2975" t="str">
            <v>الدهان</v>
          </cell>
          <cell r="D2975" t="str">
            <v>المركز المالي</v>
          </cell>
          <cell r="E2975" t="str">
            <v>أصول متداولة</v>
          </cell>
          <cell r="F2975" t="str">
            <v>المخزون (بالصافي)</v>
          </cell>
          <cell r="G2975" t="str">
            <v>مواد خام</v>
          </cell>
          <cell r="H2975" t="str">
            <v>مخزون مصنع الدهان</v>
          </cell>
          <cell r="I2975" t="str">
            <v>المخزون (بالصافي)</v>
          </cell>
          <cell r="J2975" t="str">
            <v>JOTUN - SD  RAL 8007 SMO - 39 SR</v>
          </cell>
          <cell r="K2975">
            <v>741</v>
          </cell>
          <cell r="L2975">
            <v>0</v>
          </cell>
          <cell r="M2975">
            <v>5674.5</v>
          </cell>
          <cell r="N2975">
            <v>2671.5</v>
          </cell>
          <cell r="O2975">
            <v>3744</v>
          </cell>
          <cell r="P2975">
            <v>0</v>
          </cell>
          <cell r="Q2975">
            <v>3744</v>
          </cell>
        </row>
        <row r="2976">
          <cell r="B2976">
            <v>91106102030</v>
          </cell>
          <cell r="C2976" t="str">
            <v>الدهان</v>
          </cell>
          <cell r="D2976" t="str">
            <v>المركز المالي</v>
          </cell>
          <cell r="E2976" t="str">
            <v>أصول متداولة</v>
          </cell>
          <cell r="F2976" t="str">
            <v>المخزون (بالصافي)</v>
          </cell>
          <cell r="G2976" t="str">
            <v>مواد خام</v>
          </cell>
          <cell r="H2976" t="str">
            <v>مخزون مصنع الدهان</v>
          </cell>
          <cell r="I2976" t="str">
            <v>المخزون (بالصافي)</v>
          </cell>
          <cell r="J2976" t="str">
            <v>JOTUN - SD 2003 - GREY PRLB 1233009 - 49 SR</v>
          </cell>
          <cell r="K2976">
            <v>57918</v>
          </cell>
          <cell r="L2976">
            <v>0</v>
          </cell>
          <cell r="M2976">
            <v>8330</v>
          </cell>
          <cell r="N2976">
            <v>58408</v>
          </cell>
          <cell r="O2976">
            <v>7840</v>
          </cell>
          <cell r="P2976">
            <v>0</v>
          </cell>
          <cell r="Q2976">
            <v>7840</v>
          </cell>
        </row>
        <row r="2977">
          <cell r="B2977">
            <v>91106102031</v>
          </cell>
          <cell r="C2977" t="str">
            <v>الدهان</v>
          </cell>
          <cell r="D2977" t="str">
            <v>المركز المالي</v>
          </cell>
          <cell r="E2977" t="str">
            <v>أصول متداولة</v>
          </cell>
          <cell r="F2977" t="str">
            <v>المخزون (بالصافي)</v>
          </cell>
          <cell r="G2977" t="str">
            <v>مواد خام</v>
          </cell>
          <cell r="H2977" t="str">
            <v>مخزون مصنع الدهان</v>
          </cell>
          <cell r="I2977" t="str">
            <v>المخزون (بالصافي)</v>
          </cell>
          <cell r="J2977" t="str">
            <v>JOTUN - SD 2003 -GREY SPMS - 44 SR</v>
          </cell>
          <cell r="K2977">
            <v>0</v>
          </cell>
          <cell r="L2977">
            <v>0</v>
          </cell>
          <cell r="M2977">
            <v>0</v>
          </cell>
          <cell r="N2977">
            <v>0</v>
          </cell>
          <cell r="O2977">
            <v>0</v>
          </cell>
          <cell r="P2977">
            <v>0</v>
          </cell>
          <cell r="Q2977">
            <v>0</v>
          </cell>
        </row>
        <row r="2978">
          <cell r="B2978">
            <v>91106102032</v>
          </cell>
          <cell r="C2978" t="str">
            <v>الدهان</v>
          </cell>
          <cell r="D2978" t="str">
            <v>المركز المالي</v>
          </cell>
          <cell r="E2978" t="str">
            <v>أصول متداولة</v>
          </cell>
          <cell r="F2978" t="str">
            <v>المخزون (بالصافي)</v>
          </cell>
          <cell r="G2978" t="str">
            <v>مواد خام</v>
          </cell>
          <cell r="H2978" t="str">
            <v>مخزون مصنع الدهان</v>
          </cell>
          <cell r="I2978" t="str">
            <v>المخزون (بالصافي)</v>
          </cell>
          <cell r="J2978" t="str">
            <v>JOTUN - SD 2003 RAL 7011 SMO - 38 SR</v>
          </cell>
          <cell r="K2978">
            <v>2204</v>
          </cell>
          <cell r="L2978">
            <v>0</v>
          </cell>
          <cell r="M2978">
            <v>0</v>
          </cell>
          <cell r="N2978">
            <v>38</v>
          </cell>
          <cell r="O2978">
            <v>2166</v>
          </cell>
          <cell r="P2978">
            <v>0</v>
          </cell>
          <cell r="Q2978">
            <v>2166</v>
          </cell>
        </row>
        <row r="2979">
          <cell r="B2979">
            <v>91106102033</v>
          </cell>
          <cell r="C2979" t="str">
            <v>الدهان</v>
          </cell>
          <cell r="D2979" t="str">
            <v>المركز المالي</v>
          </cell>
          <cell r="E2979" t="str">
            <v>أصول متداولة</v>
          </cell>
          <cell r="F2979" t="str">
            <v>المخزون (بالصافي)</v>
          </cell>
          <cell r="G2979" t="str">
            <v>مواد خام</v>
          </cell>
          <cell r="H2979" t="str">
            <v>مخزون مصنع الدهان</v>
          </cell>
          <cell r="I2979" t="str">
            <v>المخزون (بالصافي)</v>
          </cell>
          <cell r="J2979" t="str">
            <v>JOTUN - SD 2003 RAL 7036 SMO- 38 SR</v>
          </cell>
          <cell r="K2979">
            <v>2128</v>
          </cell>
          <cell r="L2979">
            <v>0</v>
          </cell>
          <cell r="M2979">
            <v>31160</v>
          </cell>
          <cell r="N2979">
            <v>12844</v>
          </cell>
          <cell r="O2979">
            <v>20444</v>
          </cell>
          <cell r="P2979">
            <v>0</v>
          </cell>
          <cell r="Q2979">
            <v>20444</v>
          </cell>
        </row>
        <row r="2980">
          <cell r="B2980">
            <v>91106102034</v>
          </cell>
          <cell r="C2980" t="str">
            <v>الدهان</v>
          </cell>
          <cell r="D2980" t="str">
            <v>المركز المالي</v>
          </cell>
          <cell r="E2980" t="str">
            <v>أصول متداولة</v>
          </cell>
          <cell r="F2980" t="str">
            <v>المخزون (بالصافي)</v>
          </cell>
          <cell r="G2980" t="str">
            <v>مواد خام</v>
          </cell>
          <cell r="H2980" t="str">
            <v>مخزون مصنع الدهان</v>
          </cell>
          <cell r="I2980" t="str">
            <v>المخزون (بالصافي)</v>
          </cell>
          <cell r="J2980" t="str">
            <v>JOTUN - SD 2003 RAL 9003 SMO - 38 SR</v>
          </cell>
          <cell r="K2980">
            <v>3466.179999</v>
          </cell>
          <cell r="L2980">
            <v>0</v>
          </cell>
          <cell r="M2980">
            <v>27937.5</v>
          </cell>
          <cell r="N2980">
            <v>22349.07</v>
          </cell>
          <cell r="O2980">
            <v>9054.6099990000002</v>
          </cell>
          <cell r="P2980">
            <v>0</v>
          </cell>
          <cell r="Q2980">
            <v>9054.6099990000002</v>
          </cell>
        </row>
        <row r="2981">
          <cell r="B2981">
            <v>91106102035</v>
          </cell>
          <cell r="C2981" t="str">
            <v>الدهان</v>
          </cell>
          <cell r="D2981" t="str">
            <v>المركز المالي</v>
          </cell>
          <cell r="E2981" t="str">
            <v>أصول متداولة</v>
          </cell>
          <cell r="F2981" t="str">
            <v>المخزون (بالصافي)</v>
          </cell>
          <cell r="G2981" t="str">
            <v>مواد خام</v>
          </cell>
          <cell r="H2981" t="str">
            <v>مخزون مصنع الدهان</v>
          </cell>
          <cell r="I2981" t="str">
            <v>المخزون (بالصافي)</v>
          </cell>
          <cell r="J2981" t="str">
            <v>JOTUN - SD 2003 RAL 9005 SMO - 39 SR</v>
          </cell>
          <cell r="K2981">
            <v>2302.54</v>
          </cell>
          <cell r="L2981">
            <v>0</v>
          </cell>
          <cell r="M2981">
            <v>4038.15</v>
          </cell>
          <cell r="N2981">
            <v>6110.06</v>
          </cell>
          <cell r="O2981">
            <v>230.63000000000011</v>
          </cell>
          <cell r="P2981">
            <v>0</v>
          </cell>
          <cell r="Q2981">
            <v>230.63000000000011</v>
          </cell>
        </row>
        <row r="2982">
          <cell r="B2982">
            <v>91106102036</v>
          </cell>
          <cell r="C2982" t="str">
            <v>الدهان</v>
          </cell>
          <cell r="D2982" t="str">
            <v>المركز المالي</v>
          </cell>
          <cell r="E2982" t="str">
            <v>أصول متداولة</v>
          </cell>
          <cell r="F2982" t="str">
            <v>المخزون (بالصافي)</v>
          </cell>
          <cell r="G2982" t="str">
            <v>مواد خام</v>
          </cell>
          <cell r="H2982" t="str">
            <v>مخزون مصنع الدهان</v>
          </cell>
          <cell r="I2982" t="str">
            <v>المخزون (بالصافي)</v>
          </cell>
          <cell r="J2982" t="str">
            <v>JOTUN - SD 2003 RAL 9010 SMO - 37 SR</v>
          </cell>
          <cell r="K2982">
            <v>1018.429999</v>
          </cell>
          <cell r="L2982">
            <v>0</v>
          </cell>
          <cell r="M2982">
            <v>20966.75</v>
          </cell>
          <cell r="N2982">
            <v>18831.689999999999</v>
          </cell>
          <cell r="O2982">
            <v>3153.4899990000013</v>
          </cell>
          <cell r="P2982">
            <v>0</v>
          </cell>
          <cell r="Q2982">
            <v>3153.4899990000013</v>
          </cell>
        </row>
        <row r="2983">
          <cell r="B2983">
            <v>91106102037</v>
          </cell>
          <cell r="C2983" t="str">
            <v>الدهان</v>
          </cell>
          <cell r="D2983" t="str">
            <v>المركز المالي</v>
          </cell>
          <cell r="E2983" t="str">
            <v>أصول متداولة</v>
          </cell>
          <cell r="F2983" t="str">
            <v>المخزون (بالصافي)</v>
          </cell>
          <cell r="G2983" t="str">
            <v>مواد خام</v>
          </cell>
          <cell r="H2983" t="str">
            <v>مخزون مصنع الدهان</v>
          </cell>
          <cell r="I2983" t="str">
            <v>المخزون (بالصافي)</v>
          </cell>
          <cell r="J2983" t="str">
            <v>JOTUN - SD 2003 RAL 9023 SPMD - 46 SR</v>
          </cell>
          <cell r="K2983">
            <v>1058</v>
          </cell>
          <cell r="L2983">
            <v>0</v>
          </cell>
          <cell r="M2983">
            <v>25024</v>
          </cell>
          <cell r="N2983">
            <v>23046</v>
          </cell>
          <cell r="O2983">
            <v>3036</v>
          </cell>
          <cell r="P2983">
            <v>0</v>
          </cell>
          <cell r="Q2983">
            <v>3036</v>
          </cell>
        </row>
        <row r="2984">
          <cell r="B2984">
            <v>91106102038</v>
          </cell>
          <cell r="C2984" t="str">
            <v>الدهان</v>
          </cell>
          <cell r="D2984" t="str">
            <v>المركز المالي</v>
          </cell>
          <cell r="E2984" t="str">
            <v>أصول متداولة</v>
          </cell>
          <cell r="F2984" t="str">
            <v>المخزون (بالصافي)</v>
          </cell>
          <cell r="G2984" t="str">
            <v>مواد خام</v>
          </cell>
          <cell r="H2984" t="str">
            <v>مخزون مصنع الدهان</v>
          </cell>
          <cell r="I2984" t="str">
            <v>المخزون (بالصافي)</v>
          </cell>
          <cell r="J2984" t="str">
            <v>JOTUN - SD2003  RAL 8025 SMO - 38 SR</v>
          </cell>
          <cell r="K2984">
            <v>2698</v>
          </cell>
          <cell r="L2984">
            <v>0</v>
          </cell>
          <cell r="M2984">
            <v>8550</v>
          </cell>
          <cell r="N2984">
            <v>7144</v>
          </cell>
          <cell r="O2984">
            <v>4104</v>
          </cell>
          <cell r="P2984">
            <v>0</v>
          </cell>
          <cell r="Q2984">
            <v>4104</v>
          </cell>
        </row>
        <row r="2985">
          <cell r="B2985">
            <v>91106102039</v>
          </cell>
          <cell r="C2985" t="str">
            <v>الدهان</v>
          </cell>
          <cell r="D2985" t="str">
            <v>المركز المالي</v>
          </cell>
          <cell r="E2985" t="str">
            <v>أصول متداولة</v>
          </cell>
          <cell r="F2985" t="str">
            <v>المخزون (بالصافي)</v>
          </cell>
          <cell r="G2985" t="str">
            <v>مواد خام</v>
          </cell>
          <cell r="H2985" t="str">
            <v>مخزون مصنع الدهان</v>
          </cell>
          <cell r="I2985" t="str">
            <v>المخزون (بالصافي)</v>
          </cell>
          <cell r="J2985" t="str">
            <v>JOTUN - SD2003 R RAL 1035 SPMD - 45 SR</v>
          </cell>
          <cell r="K2985">
            <v>0</v>
          </cell>
          <cell r="L2985">
            <v>0</v>
          </cell>
          <cell r="M2985">
            <v>9240</v>
          </cell>
          <cell r="N2985">
            <v>9240</v>
          </cell>
          <cell r="O2985">
            <v>0</v>
          </cell>
          <cell r="P2985">
            <v>0</v>
          </cell>
          <cell r="Q2985">
            <v>0</v>
          </cell>
        </row>
        <row r="2986">
          <cell r="B2986">
            <v>91106102040</v>
          </cell>
          <cell r="C2986" t="str">
            <v>الدهان</v>
          </cell>
          <cell r="D2986" t="str">
            <v>المركز المالي</v>
          </cell>
          <cell r="E2986" t="str">
            <v>أصول متداولة</v>
          </cell>
          <cell r="F2986" t="str">
            <v>المخزون (بالصافي)</v>
          </cell>
          <cell r="G2986" t="str">
            <v>مواد خام</v>
          </cell>
          <cell r="H2986" t="str">
            <v>مخزون مصنع الدهان</v>
          </cell>
          <cell r="I2986" t="str">
            <v>المخزون (بالصافي)</v>
          </cell>
          <cell r="J2986" t="str">
            <v>JOTUN - SD2003 RAL 7035 SMO - 37 SR</v>
          </cell>
          <cell r="K2986">
            <v>2183</v>
          </cell>
          <cell r="L2986">
            <v>0</v>
          </cell>
          <cell r="M2986">
            <v>37</v>
          </cell>
          <cell r="N2986">
            <v>0</v>
          </cell>
          <cell r="O2986">
            <v>2220</v>
          </cell>
          <cell r="P2986">
            <v>0</v>
          </cell>
          <cell r="Q2986">
            <v>2220</v>
          </cell>
        </row>
        <row r="2987">
          <cell r="B2987">
            <v>91106102041</v>
          </cell>
          <cell r="C2987" t="str">
            <v>الدهان</v>
          </cell>
          <cell r="D2987" t="str">
            <v>المركز المالي</v>
          </cell>
          <cell r="E2987" t="str">
            <v>أصول متداولة</v>
          </cell>
          <cell r="F2987" t="str">
            <v>المخزون (بالصافي)</v>
          </cell>
          <cell r="G2987" t="str">
            <v>مواد خام</v>
          </cell>
          <cell r="H2987" t="str">
            <v>مخزون مصنع الدهان</v>
          </cell>
          <cell r="I2987" t="str">
            <v>المخزون (بالصافي)</v>
          </cell>
          <cell r="J2987" t="str">
            <v>JOTUN - SD2003 RAL 9007 SPMD - 42 SR</v>
          </cell>
          <cell r="K2987">
            <v>927.25999899999999</v>
          </cell>
          <cell r="L2987">
            <v>0</v>
          </cell>
          <cell r="M2987">
            <v>2700</v>
          </cell>
          <cell r="N2987">
            <v>1280.21</v>
          </cell>
          <cell r="O2987">
            <v>2347.0499989999998</v>
          </cell>
          <cell r="P2987">
            <v>0</v>
          </cell>
          <cell r="Q2987">
            <v>2347.0499989999998</v>
          </cell>
        </row>
        <row r="2988">
          <cell r="B2988">
            <v>91106102042</v>
          </cell>
          <cell r="C2988" t="str">
            <v>الدهان</v>
          </cell>
          <cell r="D2988" t="str">
            <v>المركز المالي</v>
          </cell>
          <cell r="E2988" t="str">
            <v>أصول متداولة</v>
          </cell>
          <cell r="F2988" t="str">
            <v>المخزون (بالصافي)</v>
          </cell>
          <cell r="G2988" t="str">
            <v>مواد خام</v>
          </cell>
          <cell r="H2988" t="str">
            <v>مخزون مصنع الدهان</v>
          </cell>
          <cell r="I2988" t="str">
            <v>المخزون (بالصافي)</v>
          </cell>
          <cell r="J2988" t="str">
            <v>JOTUN - SD2003 RAL Beige SMO - 37 SR</v>
          </cell>
          <cell r="K2988">
            <v>0</v>
          </cell>
          <cell r="L2988">
            <v>0</v>
          </cell>
          <cell r="M2988">
            <v>0</v>
          </cell>
          <cell r="N2988">
            <v>0</v>
          </cell>
          <cell r="O2988">
            <v>0</v>
          </cell>
          <cell r="P2988">
            <v>0</v>
          </cell>
          <cell r="Q2988">
            <v>0</v>
          </cell>
        </row>
        <row r="2989">
          <cell r="B2989">
            <v>91106102043</v>
          </cell>
          <cell r="C2989" t="str">
            <v>الدهان</v>
          </cell>
          <cell r="D2989" t="str">
            <v>المركز المالي</v>
          </cell>
          <cell r="E2989" t="str">
            <v>أصول متداولة</v>
          </cell>
          <cell r="F2989" t="str">
            <v>المخزون (بالصافي)</v>
          </cell>
          <cell r="G2989" t="str">
            <v>مواد خام</v>
          </cell>
          <cell r="H2989" t="str">
            <v>مخزون مصنع الدهان</v>
          </cell>
          <cell r="I2989" t="str">
            <v>المخزون (بالصافي)</v>
          </cell>
          <cell r="J2989" t="str">
            <v>JOTUN- DURASOL RAL 7013 SOM - 143 SR</v>
          </cell>
          <cell r="K2989">
            <v>715</v>
          </cell>
          <cell r="L2989">
            <v>0</v>
          </cell>
          <cell r="M2989">
            <v>0</v>
          </cell>
          <cell r="N2989">
            <v>572</v>
          </cell>
          <cell r="O2989">
            <v>143</v>
          </cell>
          <cell r="P2989">
            <v>0</v>
          </cell>
          <cell r="Q2989">
            <v>143</v>
          </cell>
        </row>
        <row r="2990">
          <cell r="B2990">
            <v>91106102044</v>
          </cell>
          <cell r="C2990" t="str">
            <v>الدهان</v>
          </cell>
          <cell r="D2990" t="str">
            <v>المركز المالي</v>
          </cell>
          <cell r="E2990" t="str">
            <v>أصول متداولة</v>
          </cell>
          <cell r="F2990" t="str">
            <v>المخزون (بالصافي)</v>
          </cell>
          <cell r="G2990" t="str">
            <v>مواد خام</v>
          </cell>
          <cell r="H2990" t="str">
            <v>مخزون مصنع الدهان</v>
          </cell>
          <cell r="I2990" t="str">
            <v>المخزون (بالصافي)</v>
          </cell>
          <cell r="J2990" t="str">
            <v>JOTUN- Facade 1303 - Brown SPMS - 26 SR</v>
          </cell>
          <cell r="K2990">
            <v>0</v>
          </cell>
          <cell r="L2990">
            <v>0</v>
          </cell>
          <cell r="M2990">
            <v>0</v>
          </cell>
          <cell r="N2990">
            <v>0</v>
          </cell>
          <cell r="O2990">
            <v>0</v>
          </cell>
          <cell r="P2990">
            <v>0</v>
          </cell>
          <cell r="Q2990">
            <v>0</v>
          </cell>
        </row>
        <row r="2991">
          <cell r="B2991">
            <v>91106102045</v>
          </cell>
          <cell r="C2991" t="str">
            <v>الدهان</v>
          </cell>
          <cell r="D2991" t="str">
            <v>المركز المالي</v>
          </cell>
          <cell r="E2991" t="str">
            <v>أصول متداولة</v>
          </cell>
          <cell r="F2991" t="str">
            <v>المخزون (بالصافي)</v>
          </cell>
          <cell r="G2991" t="str">
            <v>مواد خام</v>
          </cell>
          <cell r="H2991" t="str">
            <v>مخزون مصنع الدهان</v>
          </cell>
          <cell r="I2991" t="str">
            <v>المخزون (بالصافي)</v>
          </cell>
          <cell r="J2991" t="str">
            <v>JOTUN- RAL 1002 SMO - 19 SR</v>
          </cell>
          <cell r="K2991">
            <v>0</v>
          </cell>
          <cell r="L2991">
            <v>0</v>
          </cell>
          <cell r="M2991">
            <v>0</v>
          </cell>
          <cell r="N2991">
            <v>0</v>
          </cell>
          <cell r="O2991">
            <v>0</v>
          </cell>
          <cell r="P2991">
            <v>0</v>
          </cell>
          <cell r="Q2991">
            <v>0</v>
          </cell>
        </row>
        <row r="2992">
          <cell r="B2992">
            <v>91106102046</v>
          </cell>
          <cell r="C2992" t="str">
            <v>الدهان</v>
          </cell>
          <cell r="D2992" t="str">
            <v>المركز المالي</v>
          </cell>
          <cell r="E2992" t="str">
            <v>أصول متداولة</v>
          </cell>
          <cell r="F2992" t="str">
            <v>المخزون (بالصافي)</v>
          </cell>
          <cell r="G2992" t="str">
            <v>مواد خام</v>
          </cell>
          <cell r="H2992" t="str">
            <v>مخزون مصنع الدهان</v>
          </cell>
          <cell r="I2992" t="str">
            <v>المخزون (بالصافي)</v>
          </cell>
          <cell r="J2992" t="str">
            <v>JOTUN- RAL 1020 SMO - 15 SR</v>
          </cell>
          <cell r="K2992">
            <v>0</v>
          </cell>
          <cell r="L2992">
            <v>0</v>
          </cell>
          <cell r="M2992">
            <v>0</v>
          </cell>
          <cell r="N2992">
            <v>0</v>
          </cell>
          <cell r="O2992">
            <v>0</v>
          </cell>
          <cell r="P2992">
            <v>0</v>
          </cell>
          <cell r="Q2992">
            <v>0</v>
          </cell>
        </row>
        <row r="2993">
          <cell r="B2993">
            <v>91106102047</v>
          </cell>
          <cell r="C2993" t="str">
            <v>الدهان</v>
          </cell>
          <cell r="D2993" t="str">
            <v>المركز المالي</v>
          </cell>
          <cell r="E2993" t="str">
            <v>أصول متداولة</v>
          </cell>
          <cell r="F2993" t="str">
            <v>المخزون (بالصافي)</v>
          </cell>
          <cell r="G2993" t="str">
            <v>مواد خام</v>
          </cell>
          <cell r="H2993" t="str">
            <v>مخزون مصنع الدهان</v>
          </cell>
          <cell r="I2993" t="str">
            <v>المخزون (بالصافي)</v>
          </cell>
          <cell r="J2993" t="str">
            <v>JOTUN- RAL PRIMAX PR 9085 GREY SMO - 34 SR</v>
          </cell>
          <cell r="K2993">
            <v>2285.4899989999999</v>
          </cell>
          <cell r="L2993">
            <v>0</v>
          </cell>
          <cell r="M2993">
            <v>24117.040000000001</v>
          </cell>
          <cell r="N2993">
            <v>0</v>
          </cell>
          <cell r="O2993">
            <v>26402.529999000002</v>
          </cell>
          <cell r="P2993">
            <v>0</v>
          </cell>
          <cell r="Q2993">
            <v>26402.529999000002</v>
          </cell>
        </row>
        <row r="2994">
          <cell r="B2994">
            <v>91106102048</v>
          </cell>
          <cell r="C2994" t="str">
            <v>الدهان</v>
          </cell>
          <cell r="D2994" t="str">
            <v>المركز المالي</v>
          </cell>
          <cell r="E2994" t="str">
            <v>أصول متداولة</v>
          </cell>
          <cell r="F2994" t="str">
            <v>المخزون (بالصافي)</v>
          </cell>
          <cell r="G2994" t="str">
            <v>مواد خام</v>
          </cell>
          <cell r="H2994" t="str">
            <v>مخزون مصنع الدهان</v>
          </cell>
          <cell r="I2994" t="str">
            <v>المخزون (بالصافي)</v>
          </cell>
          <cell r="J2994" t="str">
            <v>JOTUN- SD 2003 R - Cadet Gray SMO- 39 SR</v>
          </cell>
          <cell r="K2994">
            <v>13021.91</v>
          </cell>
          <cell r="L2994">
            <v>0</v>
          </cell>
          <cell r="M2994">
            <v>44286.93</v>
          </cell>
          <cell r="N2994">
            <v>48046.239999999998</v>
          </cell>
          <cell r="O2994">
            <v>9262.5999999999985</v>
          </cell>
          <cell r="P2994">
            <v>0</v>
          </cell>
          <cell r="Q2994">
            <v>9262.5999999999985</v>
          </cell>
        </row>
        <row r="2995">
          <cell r="B2995">
            <v>91106102049</v>
          </cell>
          <cell r="C2995" t="str">
            <v>الدهان</v>
          </cell>
          <cell r="D2995" t="str">
            <v>المركز المالي</v>
          </cell>
          <cell r="E2995" t="str">
            <v>أصول متداولة</v>
          </cell>
          <cell r="F2995" t="str">
            <v>المخزون (بالصافي)</v>
          </cell>
          <cell r="G2995" t="str">
            <v>مواد خام</v>
          </cell>
          <cell r="H2995" t="str">
            <v>مخزون مصنع الدهان</v>
          </cell>
          <cell r="I2995" t="str">
            <v>المخزون (بالصافي)</v>
          </cell>
          <cell r="J2995" t="str">
            <v>JOTUN- SD 2003 RAL 7046 SOM - 37 SR</v>
          </cell>
          <cell r="K2995">
            <v>1110</v>
          </cell>
          <cell r="L2995">
            <v>0</v>
          </cell>
          <cell r="M2995">
            <v>0</v>
          </cell>
          <cell r="N2995">
            <v>0</v>
          </cell>
          <cell r="O2995">
            <v>1110</v>
          </cell>
          <cell r="P2995">
            <v>0</v>
          </cell>
          <cell r="Q2995">
            <v>1110</v>
          </cell>
        </row>
        <row r="2996">
          <cell r="B2996">
            <v>91106102050</v>
          </cell>
          <cell r="C2996" t="str">
            <v>الدهان</v>
          </cell>
          <cell r="D2996" t="str">
            <v>المركز المالي</v>
          </cell>
          <cell r="E2996" t="str">
            <v>أصول متداولة</v>
          </cell>
          <cell r="F2996" t="str">
            <v>المخزون (بالصافي)</v>
          </cell>
          <cell r="G2996" t="str">
            <v>مواد خام</v>
          </cell>
          <cell r="H2996" t="str">
            <v>مخزون مصنع الدهان</v>
          </cell>
          <cell r="I2996" t="str">
            <v>المخزون (بالصافي)</v>
          </cell>
          <cell r="J2996" t="str">
            <v>JOTUN- SD 2003 RAL 9016 SMO - 35 SR</v>
          </cell>
          <cell r="K2996">
            <v>0</v>
          </cell>
          <cell r="L2996">
            <v>0</v>
          </cell>
          <cell r="M2996">
            <v>6105</v>
          </cell>
          <cell r="N2996">
            <v>6105</v>
          </cell>
          <cell r="O2996">
            <v>0</v>
          </cell>
          <cell r="P2996">
            <v>0</v>
          </cell>
          <cell r="Q2996">
            <v>0</v>
          </cell>
        </row>
        <row r="2997">
          <cell r="B2997">
            <v>91106102051</v>
          </cell>
          <cell r="C2997" t="str">
            <v>الدهان</v>
          </cell>
          <cell r="D2997" t="str">
            <v>المركز المالي</v>
          </cell>
          <cell r="E2997" t="str">
            <v>أصول متداولة</v>
          </cell>
          <cell r="F2997" t="str">
            <v>المخزون (بالصافي)</v>
          </cell>
          <cell r="G2997" t="str">
            <v>مواد خام</v>
          </cell>
          <cell r="H2997" t="str">
            <v>مخزون مصنع الدهان</v>
          </cell>
          <cell r="I2997" t="str">
            <v>المخزون (بالصافي)</v>
          </cell>
          <cell r="J2997" t="str">
            <v>JOTUN- SD RAL 7022 SMO - 35.5 SR</v>
          </cell>
          <cell r="K2997">
            <v>0</v>
          </cell>
          <cell r="L2997">
            <v>0</v>
          </cell>
          <cell r="M2997">
            <v>0</v>
          </cell>
          <cell r="N2997">
            <v>0</v>
          </cell>
          <cell r="O2997">
            <v>0</v>
          </cell>
          <cell r="P2997">
            <v>0</v>
          </cell>
          <cell r="Q2997">
            <v>0</v>
          </cell>
        </row>
        <row r="2998">
          <cell r="B2998">
            <v>91106102052</v>
          </cell>
          <cell r="C2998" t="str">
            <v>الدهان</v>
          </cell>
          <cell r="D2998" t="str">
            <v>المركز المالي</v>
          </cell>
          <cell r="E2998" t="str">
            <v>أصول متداولة</v>
          </cell>
          <cell r="F2998" t="str">
            <v>المخزون (بالصافي)</v>
          </cell>
          <cell r="G2998" t="str">
            <v>مواد خام</v>
          </cell>
          <cell r="H2998" t="str">
            <v>مخزون مصنع الدهان</v>
          </cell>
          <cell r="I2998" t="str">
            <v>المخزون (بالصافي)</v>
          </cell>
          <cell r="J2998" t="str">
            <v>JOTUN- SD RAL 7024 SMO - 37 SR</v>
          </cell>
          <cell r="K2998">
            <v>2456.52</v>
          </cell>
          <cell r="L2998">
            <v>0</v>
          </cell>
          <cell r="M2998">
            <v>0</v>
          </cell>
          <cell r="N2998">
            <v>0</v>
          </cell>
          <cell r="O2998">
            <v>2456.52</v>
          </cell>
          <cell r="P2998">
            <v>0</v>
          </cell>
          <cell r="Q2998">
            <v>2456.52</v>
          </cell>
        </row>
        <row r="2999">
          <cell r="B2999">
            <v>91106102053</v>
          </cell>
          <cell r="C2999" t="str">
            <v>الدهان</v>
          </cell>
          <cell r="D2999" t="str">
            <v>المركز المالي</v>
          </cell>
          <cell r="E2999" t="str">
            <v>أصول متداولة</v>
          </cell>
          <cell r="F2999" t="str">
            <v>المخزون (بالصافي)</v>
          </cell>
          <cell r="G2999" t="str">
            <v>مواد خام</v>
          </cell>
          <cell r="H2999" t="str">
            <v>مخزون مصنع الدهان</v>
          </cell>
          <cell r="I2999" t="str">
            <v>المخزون (بالصافي)</v>
          </cell>
          <cell r="J2999" t="str">
            <v>JOTUN- SD RAL 8017 SMO - 40 SR</v>
          </cell>
          <cell r="K2999">
            <v>2560</v>
          </cell>
          <cell r="L2999">
            <v>0</v>
          </cell>
          <cell r="M2999">
            <v>41940</v>
          </cell>
          <cell r="N2999">
            <v>39580</v>
          </cell>
          <cell r="O2999">
            <v>4920</v>
          </cell>
          <cell r="P2999">
            <v>0</v>
          </cell>
          <cell r="Q2999">
            <v>4920</v>
          </cell>
        </row>
        <row r="3000">
          <cell r="B3000">
            <v>91106102054</v>
          </cell>
          <cell r="C3000" t="str">
            <v>الدهان</v>
          </cell>
          <cell r="D3000" t="str">
            <v>المركز المالي</v>
          </cell>
          <cell r="E3000" t="str">
            <v>أصول متداولة</v>
          </cell>
          <cell r="F3000" t="str">
            <v>المخزون (بالصافي)</v>
          </cell>
          <cell r="G3000" t="str">
            <v>مواد خام</v>
          </cell>
          <cell r="H3000" t="str">
            <v>مخزون مصنع الدهان</v>
          </cell>
          <cell r="I3000" t="str">
            <v>المخزون (بالصافي)</v>
          </cell>
          <cell r="J3000" t="str">
            <v>JOTUN- SD2003 - Brown PRLS - 46 SR</v>
          </cell>
          <cell r="K3000">
            <v>0</v>
          </cell>
          <cell r="L3000">
            <v>0</v>
          </cell>
          <cell r="M3000">
            <v>0</v>
          </cell>
          <cell r="N3000">
            <v>0</v>
          </cell>
          <cell r="O3000">
            <v>0</v>
          </cell>
          <cell r="P3000">
            <v>0</v>
          </cell>
          <cell r="Q3000">
            <v>0</v>
          </cell>
        </row>
        <row r="3001">
          <cell r="B3001">
            <v>91106102055</v>
          </cell>
          <cell r="C3001" t="str">
            <v>الدهان</v>
          </cell>
          <cell r="D3001" t="str">
            <v>المركز المالي</v>
          </cell>
          <cell r="E3001" t="str">
            <v>أصول متداولة</v>
          </cell>
          <cell r="F3001" t="str">
            <v>المخزون (بالصافي)</v>
          </cell>
          <cell r="G3001" t="str">
            <v>مواد خام</v>
          </cell>
          <cell r="H3001" t="str">
            <v>مخزون مصنع الدهان</v>
          </cell>
          <cell r="I3001" t="str">
            <v>المخزون (بالصافي)</v>
          </cell>
          <cell r="J3001" t="str">
            <v>JOTUN- SD2003 - SPRAL 9006 BONDED SPM - 41.5 SR</v>
          </cell>
          <cell r="K3001">
            <v>0</v>
          </cell>
          <cell r="L3001">
            <v>0</v>
          </cell>
          <cell r="M3001">
            <v>0</v>
          </cell>
          <cell r="N3001">
            <v>0</v>
          </cell>
          <cell r="O3001">
            <v>0</v>
          </cell>
          <cell r="P3001">
            <v>0</v>
          </cell>
          <cell r="Q3001">
            <v>0</v>
          </cell>
        </row>
        <row r="3002">
          <cell r="B3002">
            <v>91106102056</v>
          </cell>
          <cell r="C3002" t="str">
            <v>الدهان</v>
          </cell>
          <cell r="D3002" t="str">
            <v>المركز المالي</v>
          </cell>
          <cell r="E3002" t="str">
            <v>أصول متداولة</v>
          </cell>
          <cell r="F3002" t="str">
            <v>المخزون (بالصافي)</v>
          </cell>
          <cell r="G3002" t="str">
            <v>مواد خام</v>
          </cell>
          <cell r="H3002" t="str">
            <v>مخزون مصنع الدهان</v>
          </cell>
          <cell r="I3002" t="str">
            <v>المخزون (بالصافي)</v>
          </cell>
          <cell r="J3002" t="str">
            <v>JOTUN -SD2003 RAL 7006 SMO - 36 SR</v>
          </cell>
          <cell r="K3002">
            <v>8820</v>
          </cell>
          <cell r="L3002">
            <v>0</v>
          </cell>
          <cell r="M3002">
            <v>1080</v>
          </cell>
          <cell r="N3002">
            <v>1008</v>
          </cell>
          <cell r="O3002">
            <v>8892</v>
          </cell>
          <cell r="P3002">
            <v>0</v>
          </cell>
          <cell r="Q3002">
            <v>8892</v>
          </cell>
        </row>
        <row r="3003">
          <cell r="B3003">
            <v>91106102057</v>
          </cell>
          <cell r="C3003" t="str">
            <v>الدهان</v>
          </cell>
          <cell r="D3003" t="str">
            <v>المركز المالي</v>
          </cell>
          <cell r="E3003" t="str">
            <v>أصول متداولة</v>
          </cell>
          <cell r="F3003" t="str">
            <v>المخزون (بالصافي)</v>
          </cell>
          <cell r="G3003" t="str">
            <v>مواد خام</v>
          </cell>
          <cell r="H3003" t="str">
            <v>مخزون مصنع الدهان</v>
          </cell>
          <cell r="I3003" t="str">
            <v>المخزون (بالصافي)</v>
          </cell>
          <cell r="J3003" t="str">
            <v>JOTUN- SD2003 RAL 7043 SMO- 39 SR</v>
          </cell>
          <cell r="K3003">
            <v>0</v>
          </cell>
          <cell r="L3003">
            <v>0</v>
          </cell>
          <cell r="M3003">
            <v>0</v>
          </cell>
          <cell r="N3003">
            <v>0</v>
          </cell>
          <cell r="O3003">
            <v>0</v>
          </cell>
          <cell r="P3003">
            <v>0</v>
          </cell>
          <cell r="Q3003">
            <v>0</v>
          </cell>
        </row>
        <row r="3004">
          <cell r="B3004">
            <v>91106102058</v>
          </cell>
          <cell r="C3004" t="str">
            <v>الدهان</v>
          </cell>
          <cell r="D3004" t="str">
            <v>المركز المالي</v>
          </cell>
          <cell r="E3004" t="str">
            <v>أصول متداولة</v>
          </cell>
          <cell r="F3004" t="str">
            <v>المخزون (بالصافي)</v>
          </cell>
          <cell r="G3004" t="str">
            <v>مواد خام</v>
          </cell>
          <cell r="H3004" t="str">
            <v>مخزون مصنع الدهان</v>
          </cell>
          <cell r="I3004" t="str">
            <v>المخزون (بالصافي)</v>
          </cell>
          <cell r="J3004" t="str">
            <v>JOTUN-SD2003 RAL 8019 SMO - 39 SR</v>
          </cell>
          <cell r="K3004">
            <v>819</v>
          </cell>
          <cell r="L3004">
            <v>0</v>
          </cell>
          <cell r="M3004">
            <v>3880.5</v>
          </cell>
          <cell r="N3004">
            <v>1813.5</v>
          </cell>
          <cell r="O3004">
            <v>2886</v>
          </cell>
          <cell r="P3004">
            <v>0</v>
          </cell>
          <cell r="Q3004">
            <v>2886</v>
          </cell>
        </row>
        <row r="3005">
          <cell r="B3005">
            <v>91106102059</v>
          </cell>
          <cell r="C3005" t="str">
            <v>الدهان</v>
          </cell>
          <cell r="D3005" t="str">
            <v>المركز المالي</v>
          </cell>
          <cell r="E3005" t="str">
            <v>أصول متداولة</v>
          </cell>
          <cell r="F3005" t="str">
            <v>المخزون (بالصافي)</v>
          </cell>
          <cell r="G3005" t="str">
            <v>مواد خام</v>
          </cell>
          <cell r="H3005" t="str">
            <v>مخزون مصنع الدهان</v>
          </cell>
          <cell r="I3005" t="str">
            <v>المخزون (بالصافي)</v>
          </cell>
          <cell r="J3005" t="str">
            <v>JOTUN-SD2003 RAL 9004 SMO - 38.5 SR</v>
          </cell>
          <cell r="K3005">
            <v>1347.5</v>
          </cell>
          <cell r="L3005">
            <v>0</v>
          </cell>
          <cell r="M3005">
            <v>21349.48</v>
          </cell>
          <cell r="N3005">
            <v>18769.98</v>
          </cell>
          <cell r="O3005">
            <v>3927</v>
          </cell>
          <cell r="P3005">
            <v>0</v>
          </cell>
          <cell r="Q3005">
            <v>3927</v>
          </cell>
        </row>
        <row r="3006">
          <cell r="B3006">
            <v>91106102060</v>
          </cell>
          <cell r="C3006" t="str">
            <v>الدهان</v>
          </cell>
          <cell r="D3006" t="str">
            <v>المركز المالي</v>
          </cell>
          <cell r="E3006" t="str">
            <v>أصول متداولة</v>
          </cell>
          <cell r="F3006" t="str">
            <v>المخزون (بالصافي)</v>
          </cell>
          <cell r="G3006" t="str">
            <v>مواد خام</v>
          </cell>
          <cell r="H3006" t="str">
            <v>مخزون مصنع الدهان</v>
          </cell>
          <cell r="I3006" t="str">
            <v>المخزون (بالصافي)</v>
          </cell>
          <cell r="J3006" t="str">
            <v>JOTUN-SD2003 RAL 9006 SPMD - 43 SR</v>
          </cell>
          <cell r="K3006">
            <v>0</v>
          </cell>
          <cell r="L3006">
            <v>0</v>
          </cell>
          <cell r="M3006">
            <v>39067.520000000004</v>
          </cell>
          <cell r="N3006">
            <v>37276.230000000003</v>
          </cell>
          <cell r="O3006">
            <v>1791.2900000000009</v>
          </cell>
          <cell r="P3006">
            <v>0</v>
          </cell>
          <cell r="Q3006">
            <v>1791.2900000000009</v>
          </cell>
        </row>
        <row r="3007">
          <cell r="B3007">
            <v>91106102061</v>
          </cell>
          <cell r="C3007" t="str">
            <v>الدهان</v>
          </cell>
          <cell r="D3007" t="str">
            <v>المركز المالي</v>
          </cell>
          <cell r="E3007" t="str">
            <v>أصول متداولة</v>
          </cell>
          <cell r="F3007" t="str">
            <v>المخزون (بالصافي)</v>
          </cell>
          <cell r="G3007" t="str">
            <v>مواد خام</v>
          </cell>
          <cell r="H3007" t="str">
            <v>مخزون مصنع الدهان</v>
          </cell>
          <cell r="I3007" t="str">
            <v>المخزون (بالصافي)</v>
          </cell>
          <cell r="J3007" t="str">
            <v>JOTUN - RAL 1036 PRLD - 27 SR</v>
          </cell>
          <cell r="K3007">
            <v>0</v>
          </cell>
          <cell r="L3007">
            <v>0</v>
          </cell>
          <cell r="M3007">
            <v>28093.5</v>
          </cell>
          <cell r="N3007">
            <v>22936.5</v>
          </cell>
          <cell r="O3007">
            <v>5157</v>
          </cell>
          <cell r="P3007">
            <v>0</v>
          </cell>
          <cell r="Q3007">
            <v>5157</v>
          </cell>
        </row>
        <row r="3008">
          <cell r="B3008">
            <v>91106102062</v>
          </cell>
          <cell r="C3008" t="str">
            <v>الدهان</v>
          </cell>
          <cell r="D3008" t="str">
            <v>المركز المالي</v>
          </cell>
          <cell r="E3008" t="str">
            <v>أصول متداولة</v>
          </cell>
          <cell r="F3008" t="str">
            <v>المخزون (بالصافي)</v>
          </cell>
          <cell r="G3008" t="str">
            <v>مواد خام</v>
          </cell>
          <cell r="H3008" t="str">
            <v>مخزون مصنع الدهان</v>
          </cell>
          <cell r="I3008" t="str">
            <v>المخزون (بالصافي)</v>
          </cell>
          <cell r="J3008" t="str">
            <v>JOTUN - SD 2003 Light Green SPMD - 41 SR</v>
          </cell>
          <cell r="K3008">
            <v>0</v>
          </cell>
          <cell r="L3008">
            <v>0</v>
          </cell>
          <cell r="M3008">
            <v>18860</v>
          </cell>
          <cell r="N3008">
            <v>15252</v>
          </cell>
          <cell r="O3008">
            <v>3608</v>
          </cell>
          <cell r="P3008">
            <v>0</v>
          </cell>
          <cell r="Q3008">
            <v>3608</v>
          </cell>
        </row>
        <row r="3009">
          <cell r="B3009">
            <v>91106102063</v>
          </cell>
          <cell r="C3009" t="str">
            <v>الدهان</v>
          </cell>
          <cell r="D3009" t="str">
            <v>المركز المالي</v>
          </cell>
          <cell r="E3009" t="str">
            <v>أصول متداولة</v>
          </cell>
          <cell r="F3009" t="str">
            <v>المخزون (بالصافي)</v>
          </cell>
          <cell r="G3009" t="str">
            <v>مواد خام</v>
          </cell>
          <cell r="H3009" t="str">
            <v>مخزون مصنع الدهان</v>
          </cell>
          <cell r="I3009" t="str">
            <v>المخزون (بالصافي)</v>
          </cell>
          <cell r="J3009" t="str">
            <v>JOTUN- SD 2003 RAL 7037 SOM - 31 SR</v>
          </cell>
          <cell r="K3009">
            <v>0</v>
          </cell>
          <cell r="L3009">
            <v>0</v>
          </cell>
          <cell r="M3009">
            <v>93000</v>
          </cell>
          <cell r="N3009">
            <v>85405</v>
          </cell>
          <cell r="O3009">
            <v>7595</v>
          </cell>
          <cell r="P3009">
            <v>0</v>
          </cell>
          <cell r="Q3009">
            <v>7595</v>
          </cell>
        </row>
        <row r="3010">
          <cell r="B3010">
            <v>91106102064</v>
          </cell>
          <cell r="C3010" t="str">
            <v>الدهان</v>
          </cell>
          <cell r="D3010" t="str">
            <v>المركز المالي</v>
          </cell>
          <cell r="E3010" t="str">
            <v>أصول متداولة</v>
          </cell>
          <cell r="F3010" t="str">
            <v>المخزون (بالصافي)</v>
          </cell>
          <cell r="G3010" t="str">
            <v>مواد خام</v>
          </cell>
          <cell r="H3010" t="str">
            <v>مخزون مصنع الدهان</v>
          </cell>
          <cell r="I3010" t="str">
            <v>المخزون (بالصافي)</v>
          </cell>
          <cell r="J3010" t="str">
            <v>JOTUN - SD RAL 1013 SMO - 28 SR</v>
          </cell>
          <cell r="K3010">
            <v>0</v>
          </cell>
          <cell r="L3010">
            <v>0</v>
          </cell>
          <cell r="M3010">
            <v>165074</v>
          </cell>
          <cell r="N3010">
            <v>165074</v>
          </cell>
          <cell r="O3010">
            <v>0</v>
          </cell>
          <cell r="P3010">
            <v>0</v>
          </cell>
          <cell r="Q3010">
            <v>0</v>
          </cell>
        </row>
        <row r="3011">
          <cell r="B3011">
            <v>91106102065</v>
          </cell>
          <cell r="C3011" t="str">
            <v>الدهان</v>
          </cell>
          <cell r="D3011" t="str">
            <v>المركز المالي</v>
          </cell>
          <cell r="E3011" t="str">
            <v>أصول متداولة</v>
          </cell>
          <cell r="F3011" t="str">
            <v>المخزون (بالصافي)</v>
          </cell>
          <cell r="G3011" t="str">
            <v>مواد خام</v>
          </cell>
          <cell r="H3011" t="str">
            <v>مخزون مصنع الدهان</v>
          </cell>
          <cell r="I3011" t="str">
            <v>المخزون (بالصافي)</v>
          </cell>
          <cell r="J3011" t="str">
            <v>JOTUN - Durasol RAL 9006 PRLD - 149 SR</v>
          </cell>
          <cell r="K3011">
            <v>0</v>
          </cell>
          <cell r="L3011">
            <v>0</v>
          </cell>
          <cell r="M3011">
            <v>10802.5</v>
          </cell>
          <cell r="N3011">
            <v>4842.5</v>
          </cell>
          <cell r="O3011">
            <v>5960</v>
          </cell>
          <cell r="P3011">
            <v>0</v>
          </cell>
          <cell r="Q3011">
            <v>5960</v>
          </cell>
        </row>
        <row r="3012">
          <cell r="B3012">
            <v>91106102066</v>
          </cell>
          <cell r="C3012" t="str">
            <v>الدهان</v>
          </cell>
          <cell r="D3012" t="str">
            <v>المركز المالي</v>
          </cell>
          <cell r="E3012" t="str">
            <v>أصول متداولة</v>
          </cell>
          <cell r="F3012" t="str">
            <v>المخزون (بالصافي)</v>
          </cell>
          <cell r="G3012" t="str">
            <v>مواد خام</v>
          </cell>
          <cell r="H3012" t="str">
            <v>مخزون مصنع الدهان</v>
          </cell>
          <cell r="I3012" t="str">
            <v>المخزون (بالصافي)</v>
          </cell>
          <cell r="J3012" t="str">
            <v>JOTUN - SD 2003 RAL 6033 SMO - 35 SR</v>
          </cell>
          <cell r="K3012">
            <v>0</v>
          </cell>
          <cell r="L3012">
            <v>0</v>
          </cell>
          <cell r="M3012">
            <v>16940</v>
          </cell>
          <cell r="N3012">
            <v>13265</v>
          </cell>
          <cell r="O3012">
            <v>3675</v>
          </cell>
          <cell r="P3012">
            <v>0</v>
          </cell>
          <cell r="Q3012">
            <v>3675</v>
          </cell>
        </row>
        <row r="3013">
          <cell r="B3013">
            <v>91106102067</v>
          </cell>
          <cell r="C3013" t="str">
            <v>الدهان</v>
          </cell>
          <cell r="D3013" t="str">
            <v>المركز المالي</v>
          </cell>
          <cell r="E3013" t="str">
            <v>أصول متداولة</v>
          </cell>
          <cell r="F3013" t="str">
            <v>المخزون (بالصافي)</v>
          </cell>
          <cell r="G3013" t="str">
            <v>مواد خام</v>
          </cell>
          <cell r="H3013" t="str">
            <v>مخزون مصنع الدهان</v>
          </cell>
          <cell r="I3013" t="str">
            <v>المخزون (بالصافي)</v>
          </cell>
          <cell r="J3013" t="str">
            <v>JOTUN - Facade 1307 RAL1035 PRLD - 27 SR</v>
          </cell>
          <cell r="K3013">
            <v>0</v>
          </cell>
          <cell r="L3013">
            <v>0</v>
          </cell>
          <cell r="M3013">
            <v>3780</v>
          </cell>
          <cell r="N3013">
            <v>3780</v>
          </cell>
          <cell r="O3013">
            <v>0</v>
          </cell>
          <cell r="P3013">
            <v>0</v>
          </cell>
          <cell r="Q3013">
            <v>0</v>
          </cell>
        </row>
        <row r="3014">
          <cell r="B3014">
            <v>91106103001</v>
          </cell>
          <cell r="C3014" t="str">
            <v>الدهان</v>
          </cell>
          <cell r="D3014" t="str">
            <v>المركز المالي</v>
          </cell>
          <cell r="E3014" t="str">
            <v>أصول متداولة</v>
          </cell>
          <cell r="F3014" t="str">
            <v>المخزون (بالصافي)</v>
          </cell>
          <cell r="G3014" t="str">
            <v>مواد خام</v>
          </cell>
          <cell r="H3014" t="str">
            <v>مخزون مصنع الدهان</v>
          </cell>
          <cell r="I3014" t="str">
            <v>المخزون (بالصافي)</v>
          </cell>
          <cell r="J3014" t="str">
            <v>Genesis - RAL GCP 9016 GH - 12.50 SR</v>
          </cell>
          <cell r="K3014">
            <v>0</v>
          </cell>
          <cell r="L3014">
            <v>0</v>
          </cell>
          <cell r="M3014">
            <v>3100</v>
          </cell>
          <cell r="N3014">
            <v>2725</v>
          </cell>
          <cell r="O3014">
            <v>375</v>
          </cell>
          <cell r="P3014">
            <v>0</v>
          </cell>
          <cell r="Q3014">
            <v>375</v>
          </cell>
        </row>
        <row r="3015">
          <cell r="B3015">
            <v>91106103002</v>
          </cell>
          <cell r="C3015" t="str">
            <v>الدهان</v>
          </cell>
          <cell r="D3015" t="str">
            <v>المركز المالي</v>
          </cell>
          <cell r="E3015" t="str">
            <v>أصول متداولة</v>
          </cell>
          <cell r="F3015" t="str">
            <v>المخزون (بالصافي)</v>
          </cell>
          <cell r="G3015" t="str">
            <v>مواد خام</v>
          </cell>
          <cell r="H3015" t="str">
            <v>مخزون مصنع الدهان</v>
          </cell>
          <cell r="I3015" t="str">
            <v>المخزون (بالصافي)</v>
          </cell>
          <cell r="J3015" t="str">
            <v>ADWA - RAL 1036 - 24.5 SR</v>
          </cell>
          <cell r="K3015">
            <v>465.5</v>
          </cell>
          <cell r="L3015">
            <v>0</v>
          </cell>
          <cell r="M3015">
            <v>3360</v>
          </cell>
          <cell r="N3015">
            <v>3825.5</v>
          </cell>
          <cell r="O3015">
            <v>0</v>
          </cell>
          <cell r="P3015">
            <v>0</v>
          </cell>
          <cell r="Q3015">
            <v>0</v>
          </cell>
        </row>
        <row r="3016">
          <cell r="B3016">
            <v>91106103003</v>
          </cell>
          <cell r="C3016" t="str">
            <v>الدهان</v>
          </cell>
          <cell r="D3016" t="str">
            <v>المركز المالي</v>
          </cell>
          <cell r="E3016" t="str">
            <v>أصول متداولة</v>
          </cell>
          <cell r="F3016" t="str">
            <v>المخزون (بالصافي)</v>
          </cell>
          <cell r="G3016" t="str">
            <v>مواد خام</v>
          </cell>
          <cell r="H3016" t="str">
            <v>مخزون مصنع الدهان</v>
          </cell>
          <cell r="I3016" t="str">
            <v>المخزون (بالصافي)</v>
          </cell>
          <cell r="J3016" t="str">
            <v>Genesis - RAL GCP 7131 ST - 15 SR</v>
          </cell>
          <cell r="K3016">
            <v>0</v>
          </cell>
          <cell r="L3016">
            <v>0</v>
          </cell>
          <cell r="M3016">
            <v>1170</v>
          </cell>
          <cell r="N3016">
            <v>900</v>
          </cell>
          <cell r="O3016">
            <v>270</v>
          </cell>
          <cell r="P3016">
            <v>0</v>
          </cell>
          <cell r="Q3016">
            <v>270</v>
          </cell>
        </row>
        <row r="3017">
          <cell r="B3017">
            <v>91106103004</v>
          </cell>
          <cell r="C3017" t="str">
            <v>الدهان</v>
          </cell>
          <cell r="D3017" t="str">
            <v>المركز المالي</v>
          </cell>
          <cell r="E3017" t="str">
            <v>أصول متداولة</v>
          </cell>
          <cell r="F3017" t="str">
            <v>المخزون (بالصافي)</v>
          </cell>
          <cell r="G3017" t="str">
            <v>مواد خام</v>
          </cell>
          <cell r="H3017" t="str">
            <v>مخزون مصنع الدهان</v>
          </cell>
          <cell r="I3017" t="str">
            <v>المخزون (بالصافي)</v>
          </cell>
          <cell r="J3017" t="str">
            <v>Genesis - RAL GCP 7047 SGR - 13 SR</v>
          </cell>
          <cell r="K3017">
            <v>0</v>
          </cell>
          <cell r="L3017">
            <v>0</v>
          </cell>
          <cell r="M3017">
            <v>1060</v>
          </cell>
          <cell r="N3017">
            <v>914.25</v>
          </cell>
          <cell r="O3017">
            <v>145.75</v>
          </cell>
          <cell r="P3017">
            <v>0</v>
          </cell>
          <cell r="Q3017">
            <v>145.75</v>
          </cell>
        </row>
        <row r="3018">
          <cell r="B3018">
            <v>91107000001</v>
          </cell>
          <cell r="C3018" t="str">
            <v>الدهان</v>
          </cell>
          <cell r="D3018" t="str">
            <v>المركز المالي</v>
          </cell>
          <cell r="E3018" t="str">
            <v>حقوق الملكية</v>
          </cell>
          <cell r="F3018" t="str">
            <v>جاري فروع شقيقه</v>
          </cell>
          <cell r="G3018" t="str">
            <v>جاري فروع شقيقه</v>
          </cell>
          <cell r="J3018" t="str">
            <v>جاري مصنع أنظمة الالمنيوم الانشائي.</v>
          </cell>
          <cell r="K3018">
            <v>0</v>
          </cell>
          <cell r="L3018">
            <v>651399.79</v>
          </cell>
          <cell r="M3018">
            <v>3370450.38</v>
          </cell>
          <cell r="N3018">
            <v>2449045.4</v>
          </cell>
          <cell r="O3018">
            <v>270005.18999999994</v>
          </cell>
          <cell r="P3018">
            <v>0</v>
          </cell>
          <cell r="Q3018">
            <v>270005.18999999994</v>
          </cell>
        </row>
        <row r="3019">
          <cell r="B3019">
            <v>91107000002</v>
          </cell>
          <cell r="C3019" t="str">
            <v>الدهان</v>
          </cell>
          <cell r="D3019" t="str">
            <v>المركز المالي</v>
          </cell>
          <cell r="E3019" t="str">
            <v>حقوق الملكية</v>
          </cell>
          <cell r="F3019" t="str">
            <v>جاري فروع شقيقه</v>
          </cell>
          <cell r="G3019" t="str">
            <v>جاري فروع شقيقه</v>
          </cell>
          <cell r="J3019" t="str">
            <v>جاري مصنع واجهات الرياض للصناعات الخشبية.</v>
          </cell>
          <cell r="K3019">
            <v>64412.79</v>
          </cell>
          <cell r="L3019">
            <v>0</v>
          </cell>
          <cell r="M3019">
            <v>3391.31</v>
          </cell>
          <cell r="N3019">
            <v>67804.100000000006</v>
          </cell>
          <cell r="O3019">
            <v>0</v>
          </cell>
          <cell r="P3019">
            <v>0</v>
          </cell>
          <cell r="Q3019">
            <v>0</v>
          </cell>
        </row>
        <row r="3020">
          <cell r="B3020">
            <v>91109000001</v>
          </cell>
          <cell r="C3020" t="str">
            <v>الدهان</v>
          </cell>
          <cell r="D3020" t="str">
            <v>المركز المالي</v>
          </cell>
          <cell r="E3020" t="str">
            <v>أصول متداولة</v>
          </cell>
          <cell r="F3020" t="str">
            <v>مصاريف مقدمة وأرصدة مدينة أخرى (بالصافي)</v>
          </cell>
          <cell r="G3020" t="str">
            <v>ض . قيمة مضافة مدينة</v>
          </cell>
          <cell r="J3020" t="str">
            <v>ضريبة القيمة المضافة علي المشتريات 15%</v>
          </cell>
          <cell r="K3020">
            <v>0</v>
          </cell>
          <cell r="L3020">
            <v>0</v>
          </cell>
          <cell r="M3020">
            <v>189381.76000000001</v>
          </cell>
          <cell r="N3020">
            <v>189381.76000000001</v>
          </cell>
          <cell r="O3020">
            <v>0</v>
          </cell>
          <cell r="P3020">
            <v>0</v>
          </cell>
          <cell r="Q3020">
            <v>0</v>
          </cell>
        </row>
        <row r="3021">
          <cell r="B3021">
            <v>91201010000</v>
          </cell>
          <cell r="C3021" t="str">
            <v>الدهان</v>
          </cell>
          <cell r="D3021" t="str">
            <v>المركز المالي</v>
          </cell>
          <cell r="E3021" t="str">
            <v>الأصول الثابتة</v>
          </cell>
          <cell r="F3021" t="str">
            <v>الموجودات الثابتة(بالصافى)</v>
          </cell>
          <cell r="G3021" t="str">
            <v>أثاث وديكورات</v>
          </cell>
          <cell r="H3021" t="str">
            <v>أصول مصنع الدهان</v>
          </cell>
          <cell r="I3021" t="str">
            <v>الأصول الثابتة</v>
          </cell>
          <cell r="J3021" t="str">
            <v>اثاث وتجهيزات الادارة.</v>
          </cell>
          <cell r="K3021">
            <v>27500</v>
          </cell>
          <cell r="L3021">
            <v>0</v>
          </cell>
          <cell r="M3021">
            <v>0</v>
          </cell>
          <cell r="N3021">
            <v>0</v>
          </cell>
          <cell r="O3021">
            <v>27500</v>
          </cell>
          <cell r="P3021">
            <v>0</v>
          </cell>
          <cell r="Q3021">
            <v>27500</v>
          </cell>
        </row>
        <row r="3022">
          <cell r="B3022">
            <v>91201020000</v>
          </cell>
          <cell r="C3022" t="str">
            <v>الدهان</v>
          </cell>
          <cell r="D3022" t="str">
            <v>المركز المالي</v>
          </cell>
          <cell r="E3022" t="str">
            <v>الأصول الثابتة</v>
          </cell>
          <cell r="F3022" t="str">
            <v>الموجودات الثابتة(بالصافى)</v>
          </cell>
          <cell r="G3022" t="str">
            <v>أجهزة و حاسوب وبرمجيات</v>
          </cell>
          <cell r="H3022" t="str">
            <v>أصول مصنع الدهان</v>
          </cell>
          <cell r="I3022" t="str">
            <v>الأصول الثابتة</v>
          </cell>
          <cell r="J3022" t="str">
            <v>اجهزة وحاسبات وبرامج الادارة.</v>
          </cell>
          <cell r="K3022">
            <v>630</v>
          </cell>
          <cell r="L3022">
            <v>0</v>
          </cell>
          <cell r="M3022">
            <v>0</v>
          </cell>
          <cell r="N3022">
            <v>0</v>
          </cell>
          <cell r="O3022">
            <v>630</v>
          </cell>
          <cell r="P3022">
            <v>0</v>
          </cell>
          <cell r="Q3022">
            <v>630</v>
          </cell>
        </row>
        <row r="3023">
          <cell r="B3023">
            <v>91202010000</v>
          </cell>
          <cell r="C3023" t="str">
            <v>الدهان</v>
          </cell>
          <cell r="D3023" t="str">
            <v>المركز المالي</v>
          </cell>
          <cell r="E3023" t="str">
            <v>الأصول الثابتة</v>
          </cell>
          <cell r="F3023" t="str">
            <v>الموجودات الثابتة(بالصافى)</v>
          </cell>
          <cell r="G3023" t="str">
            <v>أثاث وديكورات</v>
          </cell>
          <cell r="H3023" t="str">
            <v>أصول مصنع الدهان</v>
          </cell>
          <cell r="I3023" t="str">
            <v>الأصول الثابتة</v>
          </cell>
          <cell r="J3023" t="str">
            <v>اثاث وتجهيزات وديكورات المصنع.</v>
          </cell>
          <cell r="K3023">
            <v>187245.94</v>
          </cell>
          <cell r="L3023">
            <v>0</v>
          </cell>
          <cell r="M3023">
            <v>0</v>
          </cell>
          <cell r="N3023">
            <v>0</v>
          </cell>
          <cell r="O3023">
            <v>187245.94</v>
          </cell>
          <cell r="P3023">
            <v>0</v>
          </cell>
          <cell r="Q3023">
            <v>187245.94</v>
          </cell>
        </row>
        <row r="3024">
          <cell r="B3024">
            <v>91202020000</v>
          </cell>
          <cell r="C3024" t="str">
            <v>الدهان</v>
          </cell>
          <cell r="D3024" t="str">
            <v>المركز المالي</v>
          </cell>
          <cell r="E3024" t="str">
            <v>الأصول الثابتة</v>
          </cell>
          <cell r="F3024" t="str">
            <v>الموجودات الثابتة(بالصافى)</v>
          </cell>
          <cell r="G3024" t="str">
            <v>آلات ومعدات</v>
          </cell>
          <cell r="H3024" t="str">
            <v>أصول مصنع الدهان</v>
          </cell>
          <cell r="I3024" t="str">
            <v>الأصول الثابتة</v>
          </cell>
          <cell r="J3024" t="str">
            <v>اجهزة ولالات المصنع.</v>
          </cell>
          <cell r="K3024">
            <v>1165000</v>
          </cell>
          <cell r="L3024">
            <v>0</v>
          </cell>
          <cell r="M3024">
            <v>0</v>
          </cell>
          <cell r="N3024">
            <v>0</v>
          </cell>
          <cell r="O3024">
            <v>1165000</v>
          </cell>
          <cell r="P3024">
            <v>0</v>
          </cell>
          <cell r="Q3024">
            <v>1165000</v>
          </cell>
        </row>
        <row r="3025">
          <cell r="B3025">
            <v>91202030000</v>
          </cell>
          <cell r="C3025" t="str">
            <v>الدهان</v>
          </cell>
          <cell r="D3025" t="str">
            <v>المركز المالي</v>
          </cell>
          <cell r="E3025" t="str">
            <v>الأصول الثابتة</v>
          </cell>
          <cell r="F3025" t="str">
            <v>الموجودات الثابتة(بالصافى)</v>
          </cell>
          <cell r="G3025" t="str">
            <v>سيارات</v>
          </cell>
          <cell r="H3025" t="str">
            <v>أصول مصنع الدهان</v>
          </cell>
          <cell r="I3025" t="str">
            <v>الأصول الثابتة</v>
          </cell>
          <cell r="J3025" t="str">
            <v>سيارات المصنع.</v>
          </cell>
          <cell r="K3025">
            <v>65000</v>
          </cell>
          <cell r="L3025">
            <v>0</v>
          </cell>
          <cell r="M3025">
            <v>0</v>
          </cell>
          <cell r="N3025">
            <v>0</v>
          </cell>
          <cell r="O3025">
            <v>65000</v>
          </cell>
          <cell r="P3025">
            <v>0</v>
          </cell>
          <cell r="Q3025">
            <v>65000</v>
          </cell>
        </row>
        <row r="3026">
          <cell r="B3026">
            <v>91202040000</v>
          </cell>
          <cell r="C3026" t="str">
            <v>الدهان</v>
          </cell>
          <cell r="D3026" t="str">
            <v>المركز المالي</v>
          </cell>
          <cell r="E3026" t="str">
            <v>الأصول الثابتة</v>
          </cell>
          <cell r="F3026" t="str">
            <v>الموجودات الثابتة(بالصافى)</v>
          </cell>
          <cell r="G3026" t="str">
            <v>عدد وأدوات _ الدهان</v>
          </cell>
          <cell r="H3026" t="str">
            <v>أصول مصنع الدهان</v>
          </cell>
          <cell r="I3026" t="str">
            <v>الأصول الثابتة</v>
          </cell>
          <cell r="J3026" t="str">
            <v>عدد وادوات المصنع.</v>
          </cell>
          <cell r="K3026">
            <v>10000</v>
          </cell>
          <cell r="L3026">
            <v>0</v>
          </cell>
          <cell r="M3026">
            <v>0</v>
          </cell>
          <cell r="N3026">
            <v>0</v>
          </cell>
          <cell r="O3026">
            <v>10000</v>
          </cell>
          <cell r="P3026">
            <v>0</v>
          </cell>
          <cell r="Q3026">
            <v>10000</v>
          </cell>
        </row>
        <row r="3027">
          <cell r="B3027">
            <v>91202050000</v>
          </cell>
          <cell r="C3027" t="str">
            <v>الدهان</v>
          </cell>
          <cell r="D3027" t="str">
            <v>المركز المالي</v>
          </cell>
          <cell r="E3027" t="str">
            <v>الأصول الثابتة</v>
          </cell>
          <cell r="F3027" t="str">
            <v>الموجودات الثابتة(بالصافى)</v>
          </cell>
          <cell r="G3027" t="str">
            <v>أجهزة و حاسوب وبرمجيات</v>
          </cell>
          <cell r="H3027" t="str">
            <v>أصول مصنع الدهان</v>
          </cell>
          <cell r="I3027" t="str">
            <v>الأصول الثابتة</v>
          </cell>
          <cell r="J3027" t="str">
            <v>اجهزة كهربائية وحاسبات.</v>
          </cell>
          <cell r="K3027">
            <v>38865</v>
          </cell>
          <cell r="L3027">
            <v>0</v>
          </cell>
          <cell r="M3027">
            <v>0</v>
          </cell>
          <cell r="N3027">
            <v>0</v>
          </cell>
          <cell r="O3027">
            <v>38865</v>
          </cell>
          <cell r="P3027">
            <v>0</v>
          </cell>
          <cell r="Q3027">
            <v>38865</v>
          </cell>
        </row>
        <row r="3028">
          <cell r="B3028">
            <v>92101000001</v>
          </cell>
          <cell r="C3028" t="str">
            <v>الدهان</v>
          </cell>
          <cell r="D3028" t="str">
            <v>المركز المالي</v>
          </cell>
          <cell r="E3028" t="str">
            <v>إلتزامات متداولة</v>
          </cell>
          <cell r="F3028" t="str">
            <v>الذمم الدائنة التجارية</v>
          </cell>
          <cell r="G3028" t="str">
            <v>الموردين</v>
          </cell>
          <cell r="H3028" t="str">
            <v>الموردين</v>
          </cell>
          <cell r="I3028" t="str">
            <v>إلتزامات متداولة</v>
          </cell>
          <cell r="J3028" t="str">
            <v>مورد/ الوان - شركة الخليج لإنتاج بوردة البولي استر</v>
          </cell>
          <cell r="K3028">
            <v>0</v>
          </cell>
          <cell r="L3028">
            <v>48909.8</v>
          </cell>
          <cell r="M3028">
            <v>166509.6</v>
          </cell>
          <cell r="N3028">
            <v>185750.88</v>
          </cell>
          <cell r="O3028">
            <v>0</v>
          </cell>
          <cell r="P3028">
            <v>68151.079999999987</v>
          </cell>
          <cell r="Q3028">
            <v>-68151.079999999987</v>
          </cell>
        </row>
        <row r="3029">
          <cell r="B3029">
            <v>92101000002</v>
          </cell>
          <cell r="C3029" t="str">
            <v>الدهان</v>
          </cell>
          <cell r="D3029" t="str">
            <v>المركز المالي</v>
          </cell>
          <cell r="E3029" t="str">
            <v>إلتزامات متداولة</v>
          </cell>
          <cell r="F3029" t="str">
            <v>الذمم الدائنة التجارية</v>
          </cell>
          <cell r="G3029" t="str">
            <v>الموردين</v>
          </cell>
          <cell r="H3029" t="str">
            <v>الموردين</v>
          </cell>
          <cell r="I3029" t="str">
            <v>إلتزامات متداولة</v>
          </cell>
          <cell r="J3029" t="str">
            <v>مورد/ شركة جوتن باودر كوتنغز العربية السعودية المحدودة</v>
          </cell>
          <cell r="K3029">
            <v>0</v>
          </cell>
          <cell r="L3029">
            <v>271153.96000000002</v>
          </cell>
          <cell r="M3029">
            <v>847600</v>
          </cell>
          <cell r="N3029">
            <v>681721.74</v>
          </cell>
          <cell r="O3029">
            <v>0</v>
          </cell>
          <cell r="P3029">
            <v>105275.69999999995</v>
          </cell>
          <cell r="Q3029">
            <v>-105275.69999999995</v>
          </cell>
        </row>
        <row r="3030">
          <cell r="B3030">
            <v>92101000003</v>
          </cell>
          <cell r="C3030" t="str">
            <v>الدهان</v>
          </cell>
          <cell r="D3030" t="str">
            <v>المركز المالي</v>
          </cell>
          <cell r="E3030" t="str">
            <v>إلتزامات متداولة</v>
          </cell>
          <cell r="F3030" t="str">
            <v>الذمم الدائنة التجارية</v>
          </cell>
          <cell r="G3030" t="str">
            <v>الموردين</v>
          </cell>
          <cell r="H3030">
            <v>0</v>
          </cell>
          <cell r="I3030" t="str">
            <v>إلتزامات متداولة</v>
          </cell>
          <cell r="J3030" t="str">
            <v>مورد/ الشركة الالمانية لكيماويات معالجة اسطح المعادن المحدود</v>
          </cell>
          <cell r="K3030">
            <v>0</v>
          </cell>
          <cell r="L3030">
            <v>7935</v>
          </cell>
          <cell r="M3030">
            <v>7935</v>
          </cell>
          <cell r="N3030">
            <v>0</v>
          </cell>
          <cell r="O3030">
            <v>0</v>
          </cell>
          <cell r="P3030">
            <v>0</v>
          </cell>
          <cell r="Q3030">
            <v>0</v>
          </cell>
        </row>
        <row r="3031">
          <cell r="B3031">
            <v>92101000004</v>
          </cell>
          <cell r="C3031" t="str">
            <v>الدهان</v>
          </cell>
          <cell r="D3031" t="str">
            <v>المركز المالي</v>
          </cell>
          <cell r="E3031" t="str">
            <v>إلتزامات متداولة</v>
          </cell>
          <cell r="F3031" t="str">
            <v>الذمم الدائنة التجارية</v>
          </cell>
          <cell r="G3031" t="str">
            <v>الموردين</v>
          </cell>
          <cell r="H3031">
            <v>0</v>
          </cell>
          <cell r="I3031" t="str">
            <v>إلتزامات متداولة</v>
          </cell>
          <cell r="J3031" t="str">
            <v>مورد/ شركة روابي التسويق العالمية</v>
          </cell>
          <cell r="K3031">
            <v>0</v>
          </cell>
          <cell r="L3031">
            <v>1138.5</v>
          </cell>
          <cell r="M3031">
            <v>1138.5</v>
          </cell>
          <cell r="N3031">
            <v>0</v>
          </cell>
          <cell r="O3031">
            <v>0</v>
          </cell>
          <cell r="P3031">
            <v>0</v>
          </cell>
          <cell r="Q3031">
            <v>0</v>
          </cell>
        </row>
        <row r="3032">
          <cell r="B3032">
            <v>92101000006</v>
          </cell>
          <cell r="C3032" t="str">
            <v>الدهان</v>
          </cell>
          <cell r="D3032" t="str">
            <v>المركز المالي</v>
          </cell>
          <cell r="E3032" t="str">
            <v>إلتزامات متداولة</v>
          </cell>
          <cell r="F3032" t="str">
            <v>الذمم الدائنة التجارية</v>
          </cell>
          <cell r="G3032" t="str">
            <v>الموردين</v>
          </cell>
          <cell r="H3032">
            <v>0</v>
          </cell>
          <cell r="I3032" t="str">
            <v>إلتزامات متداولة</v>
          </cell>
          <cell r="J3032" t="str">
            <v>مورد/ موسسه بدر خالد العنزي للمقاولات</v>
          </cell>
          <cell r="K3032">
            <v>0</v>
          </cell>
          <cell r="L3032">
            <v>5640</v>
          </cell>
          <cell r="M3032">
            <v>16800</v>
          </cell>
          <cell r="N3032">
            <v>11160</v>
          </cell>
          <cell r="O3032">
            <v>0</v>
          </cell>
          <cell r="P3032">
            <v>0</v>
          </cell>
          <cell r="Q3032">
            <v>0</v>
          </cell>
        </row>
        <row r="3033">
          <cell r="B3033">
            <v>92101000007</v>
          </cell>
          <cell r="C3033" t="str">
            <v>الدهان</v>
          </cell>
          <cell r="D3033" t="str">
            <v>المركز المالي</v>
          </cell>
          <cell r="E3033" t="str">
            <v>إلتزامات متداولة</v>
          </cell>
          <cell r="F3033" t="str">
            <v>الذمم الدائنة التجارية</v>
          </cell>
          <cell r="G3033" t="str">
            <v>الموردين</v>
          </cell>
          <cell r="H3033">
            <v>0</v>
          </cell>
          <cell r="I3033" t="str">
            <v>إلتزامات متداولة</v>
          </cell>
          <cell r="J3033" t="str">
            <v>Weifang Galin Powder COATING EQUIPMENT</v>
          </cell>
          <cell r="K3033">
            <v>3059.51</v>
          </cell>
          <cell r="L3033">
            <v>0</v>
          </cell>
          <cell r="M3033">
            <v>3065.62</v>
          </cell>
          <cell r="N3033">
            <v>6125.13</v>
          </cell>
          <cell r="O3033">
            <v>0</v>
          </cell>
          <cell r="P3033">
            <v>0</v>
          </cell>
          <cell r="Q3033">
            <v>0</v>
          </cell>
        </row>
        <row r="3034">
          <cell r="B3034">
            <v>92101000008</v>
          </cell>
          <cell r="C3034" t="str">
            <v>الدهان</v>
          </cell>
          <cell r="D3034" t="str">
            <v>المركز المالي</v>
          </cell>
          <cell r="E3034" t="str">
            <v>إلتزامات متداولة</v>
          </cell>
          <cell r="F3034" t="str">
            <v>الذمم الدائنة التجارية</v>
          </cell>
          <cell r="G3034" t="str">
            <v>الموردين</v>
          </cell>
          <cell r="H3034">
            <v>0</v>
          </cell>
          <cell r="I3034" t="str">
            <v>إلتزامات متداولة</v>
          </cell>
          <cell r="J3034" t="str">
            <v>شركة اعمال صحاري للمقاولات - حاوية مخلفات</v>
          </cell>
          <cell r="K3034">
            <v>0</v>
          </cell>
          <cell r="L3034">
            <v>1680</v>
          </cell>
          <cell r="M3034">
            <v>1680</v>
          </cell>
          <cell r="N3034">
            <v>0</v>
          </cell>
          <cell r="O3034">
            <v>0</v>
          </cell>
          <cell r="P3034">
            <v>0</v>
          </cell>
          <cell r="Q3034">
            <v>0</v>
          </cell>
        </row>
        <row r="3035">
          <cell r="B3035">
            <v>92101000009</v>
          </cell>
          <cell r="C3035" t="str">
            <v>الدهان</v>
          </cell>
          <cell r="D3035" t="str">
            <v>المركز المالي</v>
          </cell>
          <cell r="E3035" t="str">
            <v>إلتزامات متداولة</v>
          </cell>
          <cell r="F3035" t="str">
            <v>الذمم الدائنة التجارية</v>
          </cell>
          <cell r="G3035" t="str">
            <v>الموردين</v>
          </cell>
          <cell r="H3035">
            <v>0</v>
          </cell>
          <cell r="I3035" t="str">
            <v>إلتزامات متداولة</v>
          </cell>
          <cell r="J3035" t="str">
            <v>مورد/ مؤسسة روعة الإنقاذ للسلامة</v>
          </cell>
          <cell r="K3035">
            <v>7500</v>
          </cell>
          <cell r="L3035">
            <v>0</v>
          </cell>
          <cell r="M3035">
            <v>0</v>
          </cell>
          <cell r="N3035">
            <v>7500</v>
          </cell>
          <cell r="O3035">
            <v>0</v>
          </cell>
          <cell r="P3035">
            <v>0</v>
          </cell>
          <cell r="Q3035">
            <v>0</v>
          </cell>
        </row>
        <row r="3036">
          <cell r="B3036">
            <v>92101000010</v>
          </cell>
          <cell r="C3036" t="str">
            <v>الدهان</v>
          </cell>
          <cell r="D3036" t="str">
            <v>المركز المالي</v>
          </cell>
          <cell r="E3036" t="str">
            <v>إلتزامات متداولة</v>
          </cell>
          <cell r="F3036" t="str">
            <v>الذمم الدائنة التجارية</v>
          </cell>
          <cell r="G3036" t="str">
            <v>الموردين</v>
          </cell>
          <cell r="H3036">
            <v>0</v>
          </cell>
          <cell r="I3036" t="str">
            <v>إلتزامات متداولة</v>
          </cell>
          <cell r="J3036" t="str">
            <v>مورد/ مصنع اطياف الدهانات للصناعه - ناشونال</v>
          </cell>
          <cell r="K3036">
            <v>0</v>
          </cell>
          <cell r="L3036">
            <v>25760</v>
          </cell>
          <cell r="M3036">
            <v>25760</v>
          </cell>
          <cell r="N3036">
            <v>0</v>
          </cell>
          <cell r="O3036">
            <v>0</v>
          </cell>
          <cell r="P3036">
            <v>0</v>
          </cell>
          <cell r="Q3036">
            <v>0</v>
          </cell>
        </row>
        <row r="3037">
          <cell r="B3037">
            <v>92101000011</v>
          </cell>
          <cell r="C3037" t="str">
            <v>الدهان</v>
          </cell>
          <cell r="D3037" t="str">
            <v>المركز المالي</v>
          </cell>
          <cell r="E3037" t="str">
            <v>إلتزامات متداولة</v>
          </cell>
          <cell r="F3037" t="str">
            <v>الذمم الدائنة التجارية</v>
          </cell>
          <cell r="G3037" t="str">
            <v>الموردين</v>
          </cell>
          <cell r="H3037" t="str">
            <v>الموردين</v>
          </cell>
          <cell r="I3037" t="str">
            <v>إلتزامات متداولة</v>
          </cell>
          <cell r="J3037" t="str">
            <v>مورد/ شركة الجوهرة الماسية</v>
          </cell>
          <cell r="K3037">
            <v>0</v>
          </cell>
          <cell r="L3037">
            <v>14593.5</v>
          </cell>
          <cell r="M3037">
            <v>70858</v>
          </cell>
          <cell r="N3037">
            <v>60858</v>
          </cell>
          <cell r="O3037">
            <v>0</v>
          </cell>
          <cell r="P3037">
            <v>4593.5</v>
          </cell>
          <cell r="Q3037">
            <v>-4593.5</v>
          </cell>
        </row>
        <row r="3038">
          <cell r="B3038">
            <v>92101000012</v>
          </cell>
          <cell r="C3038" t="str">
            <v>الدهان</v>
          </cell>
          <cell r="D3038" t="str">
            <v>المركز المالي</v>
          </cell>
          <cell r="E3038" t="str">
            <v>إلتزامات متداولة</v>
          </cell>
          <cell r="F3038" t="str">
            <v>الذمم الدائنة التجارية</v>
          </cell>
          <cell r="G3038" t="str">
            <v>الموردين</v>
          </cell>
          <cell r="H3038">
            <v>0</v>
          </cell>
          <cell r="I3038" t="str">
            <v>إلتزامات متداولة</v>
          </cell>
          <cell r="J3038" t="str">
            <v>مورد/ مؤسسة اضواء الشمس للتجارة</v>
          </cell>
          <cell r="K3038">
            <v>0</v>
          </cell>
          <cell r="L3038">
            <v>0</v>
          </cell>
          <cell r="M3038">
            <v>1932</v>
          </cell>
          <cell r="N3038">
            <v>1932</v>
          </cell>
          <cell r="O3038">
            <v>0</v>
          </cell>
          <cell r="P3038">
            <v>0</v>
          </cell>
          <cell r="Q3038">
            <v>0</v>
          </cell>
        </row>
        <row r="3039">
          <cell r="B3039">
            <v>92101000013</v>
          </cell>
          <cell r="C3039" t="str">
            <v>الدهان</v>
          </cell>
          <cell r="D3039" t="str">
            <v>المركز المالي</v>
          </cell>
          <cell r="E3039" t="str">
            <v>إلتزامات متداولة</v>
          </cell>
          <cell r="F3039" t="str">
            <v>الذمم الدائنة التجارية</v>
          </cell>
          <cell r="G3039" t="str">
            <v>الموردين</v>
          </cell>
          <cell r="H3039">
            <v>0</v>
          </cell>
          <cell r="I3039" t="str">
            <v>إلتزامات متداولة</v>
          </cell>
          <cell r="J3039" t="str">
            <v>مورد / شركة عبدالرحمن عبدالله السديس ( مورد ديزل )</v>
          </cell>
          <cell r="K3039">
            <v>0</v>
          </cell>
          <cell r="L3039">
            <v>0</v>
          </cell>
          <cell r="M3039">
            <v>3780</v>
          </cell>
          <cell r="N3039">
            <v>3780</v>
          </cell>
          <cell r="O3039">
            <v>0</v>
          </cell>
          <cell r="P3039">
            <v>0</v>
          </cell>
          <cell r="Q3039">
            <v>0</v>
          </cell>
        </row>
        <row r="3040">
          <cell r="B3040">
            <v>92101000014</v>
          </cell>
          <cell r="C3040" t="str">
            <v>الدهان</v>
          </cell>
          <cell r="D3040" t="str">
            <v>المركز المالي</v>
          </cell>
          <cell r="E3040" t="str">
            <v>إلتزامات متداولة</v>
          </cell>
          <cell r="F3040" t="str">
            <v>الذمم الدائنة التجارية</v>
          </cell>
          <cell r="G3040" t="str">
            <v>الموردين</v>
          </cell>
          <cell r="H3040">
            <v>0</v>
          </cell>
          <cell r="I3040" t="str">
            <v>إلتزامات متداولة</v>
          </cell>
          <cell r="J3040" t="str">
            <v>مورد/ شركة علي فوزان محمد الفوزان واولادة (ايجار المصنع).</v>
          </cell>
          <cell r="K3040">
            <v>0</v>
          </cell>
          <cell r="L3040">
            <v>0</v>
          </cell>
          <cell r="M3040">
            <v>306360</v>
          </cell>
          <cell r="N3040">
            <v>306360</v>
          </cell>
          <cell r="O3040">
            <v>0</v>
          </cell>
          <cell r="P3040">
            <v>0</v>
          </cell>
          <cell r="Q3040">
            <v>0</v>
          </cell>
        </row>
        <row r="3041">
          <cell r="B3041">
            <v>92101000015</v>
          </cell>
          <cell r="C3041" t="str">
            <v>الدهان</v>
          </cell>
          <cell r="D3041" t="str">
            <v>المركز المالي</v>
          </cell>
          <cell r="E3041" t="str">
            <v>إلتزامات متداولة</v>
          </cell>
          <cell r="F3041" t="str">
            <v>الذمم الدائنة التجارية</v>
          </cell>
          <cell r="G3041" t="str">
            <v>الموردين</v>
          </cell>
          <cell r="H3041">
            <v>0</v>
          </cell>
          <cell r="I3041" t="str">
            <v>إلتزامات متداولة</v>
          </cell>
          <cell r="J3041" t="str">
            <v>مورد/ مصنع تكوين الطلاء لمسحوق الطلاء GENESIS</v>
          </cell>
          <cell r="K3041">
            <v>0</v>
          </cell>
          <cell r="L3041">
            <v>0</v>
          </cell>
          <cell r="M3041">
            <v>897</v>
          </cell>
          <cell r="N3041">
            <v>897</v>
          </cell>
          <cell r="O3041">
            <v>0</v>
          </cell>
          <cell r="P3041">
            <v>0</v>
          </cell>
          <cell r="Q3041">
            <v>0</v>
          </cell>
        </row>
        <row r="3042">
          <cell r="B3042">
            <v>92101000016</v>
          </cell>
          <cell r="C3042" t="str">
            <v>الدهان</v>
          </cell>
          <cell r="D3042" t="str">
            <v>المركز المالي</v>
          </cell>
          <cell r="E3042" t="str">
            <v>إلتزامات متداولة</v>
          </cell>
          <cell r="F3042" t="str">
            <v>الذمم الدائنة التجارية</v>
          </cell>
          <cell r="G3042" t="str">
            <v>الموردين</v>
          </cell>
          <cell r="H3042">
            <v>0</v>
          </cell>
          <cell r="I3042" t="str">
            <v>إلتزامات متداولة</v>
          </cell>
          <cell r="J3042" t="str">
            <v>مورد/ مؤسسة الوقود والطاقة للتجارة والنقل ( مورد ديزل )</v>
          </cell>
          <cell r="K3042">
            <v>0</v>
          </cell>
          <cell r="L3042">
            <v>0</v>
          </cell>
          <cell r="M3042">
            <v>3720.48</v>
          </cell>
          <cell r="N3042">
            <v>3720.48</v>
          </cell>
          <cell r="O3042">
            <v>0</v>
          </cell>
          <cell r="P3042">
            <v>0</v>
          </cell>
          <cell r="Q3042">
            <v>0</v>
          </cell>
        </row>
        <row r="3043">
          <cell r="B3043">
            <v>92101000017</v>
          </cell>
          <cell r="C3043" t="str">
            <v>الدهان</v>
          </cell>
          <cell r="D3043" t="str">
            <v>المركز المالي</v>
          </cell>
          <cell r="E3043" t="str">
            <v>إلتزامات متداولة</v>
          </cell>
          <cell r="F3043" t="str">
            <v>الذمم الدائنة التجارية</v>
          </cell>
          <cell r="G3043" t="str">
            <v>الموردين</v>
          </cell>
          <cell r="H3043">
            <v>0</v>
          </cell>
          <cell r="I3043" t="str">
            <v>إلتزامات متداولة</v>
          </cell>
          <cell r="J3043" t="str">
            <v>مورد/ مؤسسة حلول الكيمياء التجارية</v>
          </cell>
          <cell r="K3043">
            <v>0</v>
          </cell>
          <cell r="L3043">
            <v>0</v>
          </cell>
          <cell r="M3043">
            <v>5175</v>
          </cell>
          <cell r="N3043">
            <v>5175</v>
          </cell>
          <cell r="O3043">
            <v>0</v>
          </cell>
          <cell r="P3043">
            <v>0</v>
          </cell>
          <cell r="Q3043">
            <v>0</v>
          </cell>
        </row>
        <row r="3044">
          <cell r="B3044">
            <v>92101000018</v>
          </cell>
          <cell r="C3044" t="str">
            <v>الدهان</v>
          </cell>
          <cell r="D3044" t="str">
            <v>المركز المالي</v>
          </cell>
          <cell r="E3044" t="str">
            <v>إلتزامات متداولة</v>
          </cell>
          <cell r="F3044" t="str">
            <v>الذمم الدائنة التجارية</v>
          </cell>
          <cell r="G3044" t="str">
            <v>الموردين</v>
          </cell>
          <cell r="H3044">
            <v>0</v>
          </cell>
          <cell r="I3044" t="str">
            <v>إلتزامات متداولة</v>
          </cell>
          <cell r="J3044" t="str">
            <v>مورد/ شركة صناعة البلاستيك العربية المحدودة (ابيكو)</v>
          </cell>
          <cell r="K3044">
            <v>0</v>
          </cell>
          <cell r="L3044">
            <v>0</v>
          </cell>
          <cell r="M3044">
            <v>48593.83</v>
          </cell>
          <cell r="N3044">
            <v>48593.83</v>
          </cell>
          <cell r="O3044">
            <v>0</v>
          </cell>
          <cell r="P3044">
            <v>0</v>
          </cell>
          <cell r="Q3044">
            <v>0</v>
          </cell>
        </row>
        <row r="3045">
          <cell r="B3045">
            <v>92101000019</v>
          </cell>
          <cell r="C3045" t="str">
            <v>الدهان</v>
          </cell>
          <cell r="D3045" t="str">
            <v>المركز المالي</v>
          </cell>
          <cell r="E3045" t="str">
            <v>إلتزامات متداولة</v>
          </cell>
          <cell r="F3045" t="str">
            <v>الذمم الدائنة التجارية</v>
          </cell>
          <cell r="G3045" t="str">
            <v>الموردين</v>
          </cell>
          <cell r="H3045">
            <v>0</v>
          </cell>
          <cell r="I3045" t="str">
            <v>إلتزامات متداولة</v>
          </cell>
          <cell r="J3045" t="str">
            <v>مورد/ مؤسسة كنوز للمقاولات</v>
          </cell>
          <cell r="K3045">
            <v>0</v>
          </cell>
          <cell r="L3045">
            <v>0</v>
          </cell>
          <cell r="M3045">
            <v>7302.5</v>
          </cell>
          <cell r="N3045">
            <v>7302.5</v>
          </cell>
          <cell r="O3045">
            <v>0</v>
          </cell>
          <cell r="P3045">
            <v>0</v>
          </cell>
          <cell r="Q3045">
            <v>0</v>
          </cell>
        </row>
        <row r="3046">
          <cell r="B3046">
            <v>92101000020</v>
          </cell>
          <cell r="C3046" t="str">
            <v>الدهان</v>
          </cell>
          <cell r="D3046" t="str">
            <v>المركز المالي</v>
          </cell>
          <cell r="E3046" t="str">
            <v>إلتزامات متداولة</v>
          </cell>
          <cell r="F3046" t="str">
            <v>الذمم الدائنة التجارية</v>
          </cell>
          <cell r="G3046" t="str">
            <v>الموردين</v>
          </cell>
          <cell r="H3046">
            <v>0</v>
          </cell>
          <cell r="I3046" t="str">
            <v>إلتزامات متداولة</v>
          </cell>
          <cell r="J3046" t="str">
            <v>مورد/ مؤسسة مجد الخزامي للتجارة ( شهادة البيئة )</v>
          </cell>
          <cell r="K3046">
            <v>0</v>
          </cell>
          <cell r="L3046">
            <v>0</v>
          </cell>
          <cell r="M3046">
            <v>4312.5</v>
          </cell>
          <cell r="N3046">
            <v>4312.5</v>
          </cell>
          <cell r="O3046">
            <v>0</v>
          </cell>
          <cell r="P3046">
            <v>0</v>
          </cell>
          <cell r="Q3046">
            <v>0</v>
          </cell>
        </row>
        <row r="3047">
          <cell r="B3047">
            <v>92101000021</v>
          </cell>
          <cell r="C3047" t="str">
            <v>الدهان</v>
          </cell>
          <cell r="D3047" t="str">
            <v>المركز المالي</v>
          </cell>
          <cell r="E3047" t="str">
            <v>إلتزامات متداولة</v>
          </cell>
          <cell r="F3047" t="str">
            <v>الذمم الدائنة التجارية</v>
          </cell>
          <cell r="G3047" t="str">
            <v>الموردين</v>
          </cell>
          <cell r="H3047" t="str">
            <v>الموردين</v>
          </cell>
          <cell r="I3047" t="str">
            <v>إلتزامات متداولة</v>
          </cell>
          <cell r="J3047" t="str">
            <v>مورد/ الشركة السعودية الخليجية لحماية البيئة ( سيبكو )</v>
          </cell>
          <cell r="K3047">
            <v>0</v>
          </cell>
          <cell r="L3047">
            <v>0</v>
          </cell>
          <cell r="M3047">
            <v>4600</v>
          </cell>
          <cell r="N3047">
            <v>5069.2</v>
          </cell>
          <cell r="O3047">
            <v>0</v>
          </cell>
          <cell r="P3047">
            <v>469.19999999999982</v>
          </cell>
          <cell r="Q3047">
            <v>-469.19999999999982</v>
          </cell>
        </row>
        <row r="3048">
          <cell r="B3048">
            <v>92200000001</v>
          </cell>
          <cell r="C3048" t="str">
            <v>الدهان</v>
          </cell>
          <cell r="D3048" t="str">
            <v>المركز المالي</v>
          </cell>
          <cell r="E3048" t="str">
            <v>إلتزامات متداولة</v>
          </cell>
          <cell r="F3048" t="str">
            <v>الذمم الدائنة التجارية</v>
          </cell>
          <cell r="G3048" t="str">
            <v>أوراق الدفع</v>
          </cell>
          <cell r="H3048" t="str">
            <v>ابريل</v>
          </cell>
          <cell r="I3048" t="str">
            <v>إلتزامات متداولة</v>
          </cell>
          <cell r="J3048" t="str">
            <v>اوراق دفع 01-2023</v>
          </cell>
          <cell r="K3048">
            <v>0</v>
          </cell>
          <cell r="L3048">
            <v>0</v>
          </cell>
          <cell r="M3048">
            <v>0</v>
          </cell>
          <cell r="N3048">
            <v>10000</v>
          </cell>
          <cell r="O3048">
            <v>0</v>
          </cell>
          <cell r="P3048">
            <v>10000</v>
          </cell>
          <cell r="Q3048">
            <v>-10000</v>
          </cell>
        </row>
        <row r="3049">
          <cell r="B3049">
            <v>92304000001</v>
          </cell>
          <cell r="C3049" t="str">
            <v>الدهان</v>
          </cell>
          <cell r="D3049" t="str">
            <v>المركز المالي</v>
          </cell>
          <cell r="E3049" t="str">
            <v>إلتزامات متداولة</v>
          </cell>
          <cell r="F3049" t="str">
            <v>مصاريف مستحقة وأرصدة دائنة أخرى</v>
          </cell>
          <cell r="G3049" t="str">
            <v>ضريبة القيمة المضافة</v>
          </cell>
          <cell r="H3049">
            <v>0</v>
          </cell>
          <cell r="I3049" t="str">
            <v>إلتزامات متداولة</v>
          </cell>
          <cell r="J3049" t="str">
            <v>ضريبة القيمة المضافة علي المبيعات 15%</v>
          </cell>
          <cell r="K3049">
            <v>0</v>
          </cell>
          <cell r="L3049">
            <v>0</v>
          </cell>
          <cell r="M3049">
            <v>126237.89998</v>
          </cell>
          <cell r="N3049">
            <v>126237.90000000001</v>
          </cell>
          <cell r="O3049">
            <v>0</v>
          </cell>
          <cell r="P3049">
            <v>2.0000006770715117E-5</v>
          </cell>
          <cell r="Q3049">
            <v>-2.0000006770715117E-5</v>
          </cell>
        </row>
        <row r="3050">
          <cell r="B3050">
            <v>92305000000</v>
          </cell>
          <cell r="C3050" t="str">
            <v>الدهان</v>
          </cell>
          <cell r="D3050" t="str">
            <v>المركز المالي</v>
          </cell>
          <cell r="E3050" t="str">
            <v>إلتزامات متداولة</v>
          </cell>
          <cell r="F3050" t="str">
            <v>مصاريف مستحقة وأرصدة دائنة أخرى</v>
          </cell>
          <cell r="G3050" t="str">
            <v>ضريبة القيمة المضافة</v>
          </cell>
          <cell r="H3050">
            <v>0</v>
          </cell>
          <cell r="I3050" t="str">
            <v>إلتزامات متداولة</v>
          </cell>
          <cell r="J3050" t="str">
            <v>VAT المستحقة.</v>
          </cell>
          <cell r="K3050">
            <v>3235.349999</v>
          </cell>
          <cell r="L3050">
            <v>0</v>
          </cell>
          <cell r="M3050">
            <v>0</v>
          </cell>
          <cell r="N3050">
            <v>3235.35</v>
          </cell>
          <cell r="O3050">
            <v>0</v>
          </cell>
          <cell r="P3050">
            <v>9.9999988378840499E-7</v>
          </cell>
          <cell r="Q3050">
            <v>-9.9999988378840499E-7</v>
          </cell>
        </row>
        <row r="3051">
          <cell r="B3051">
            <v>92402010001</v>
          </cell>
          <cell r="C3051" t="str">
            <v>الدهان</v>
          </cell>
          <cell r="D3051" t="str">
            <v>المركز المالي</v>
          </cell>
          <cell r="E3051" t="str">
            <v>إلتزامات غير متداولة</v>
          </cell>
          <cell r="F3051" t="str">
            <v>الموجودات الثابتة(بالصافى)</v>
          </cell>
          <cell r="G3051" t="str">
            <v>مجمع الإهلاك</v>
          </cell>
          <cell r="H3051" t="str">
            <v>مجمع إهلاك مصنع الدهان</v>
          </cell>
          <cell r="I3051" t="str">
            <v>الأصول الثابتة</v>
          </cell>
          <cell r="J3051" t="str">
            <v>مجمع اهلاك اثاث وتجهيزات وديكورات الادارة.</v>
          </cell>
          <cell r="K3051">
            <v>0</v>
          </cell>
          <cell r="L3051">
            <v>22000</v>
          </cell>
          <cell r="M3051">
            <v>0</v>
          </cell>
          <cell r="N3051">
            <v>5500</v>
          </cell>
          <cell r="O3051">
            <v>0</v>
          </cell>
          <cell r="P3051">
            <v>27500</v>
          </cell>
          <cell r="Q3051">
            <v>-27500</v>
          </cell>
        </row>
        <row r="3052">
          <cell r="B3052">
            <v>92402010002</v>
          </cell>
          <cell r="C3052" t="str">
            <v>الدهان</v>
          </cell>
          <cell r="D3052" t="str">
            <v>المركز المالي</v>
          </cell>
          <cell r="E3052" t="str">
            <v>إلتزامات غير متداولة</v>
          </cell>
          <cell r="F3052" t="str">
            <v>الموجودات الثابتة(بالصافى)</v>
          </cell>
          <cell r="G3052" t="str">
            <v>مجمع الإهلاك</v>
          </cell>
          <cell r="H3052" t="str">
            <v>مجمع إهلاك مصنع الدهان</v>
          </cell>
          <cell r="I3052" t="str">
            <v>الأصول الثابتة</v>
          </cell>
          <cell r="J3052" t="str">
            <v>مجمع اهلاك اجهزة وحاسبات وبرامج الادارة.</v>
          </cell>
          <cell r="K3052">
            <v>0</v>
          </cell>
          <cell r="L3052">
            <v>357</v>
          </cell>
          <cell r="M3052">
            <v>0</v>
          </cell>
          <cell r="N3052">
            <v>126</v>
          </cell>
          <cell r="O3052">
            <v>0</v>
          </cell>
          <cell r="P3052">
            <v>483</v>
          </cell>
          <cell r="Q3052">
            <v>-483</v>
          </cell>
        </row>
        <row r="3053">
          <cell r="B3053">
            <v>92402020001</v>
          </cell>
          <cell r="C3053" t="str">
            <v>الدهان</v>
          </cell>
          <cell r="D3053" t="str">
            <v>المركز المالي</v>
          </cell>
          <cell r="E3053" t="str">
            <v>إلتزامات غير متداولة</v>
          </cell>
          <cell r="F3053" t="str">
            <v>الموجودات الثابتة(بالصافى)</v>
          </cell>
          <cell r="G3053" t="str">
            <v>مجمع الإهلاك</v>
          </cell>
          <cell r="H3053" t="str">
            <v>مجمع إهلاك مصنع الدهان</v>
          </cell>
          <cell r="I3053" t="str">
            <v>الأصول الثابتة</v>
          </cell>
          <cell r="J3053" t="str">
            <v>مجمع اهلاك اثاث وتجهيزات وديكورات المصنع.</v>
          </cell>
          <cell r="K3053">
            <v>0</v>
          </cell>
          <cell r="L3053">
            <v>149796.76</v>
          </cell>
          <cell r="M3053">
            <v>0</v>
          </cell>
          <cell r="N3053">
            <v>37449.19</v>
          </cell>
          <cell r="O3053">
            <v>0</v>
          </cell>
          <cell r="P3053">
            <v>187245.95</v>
          </cell>
          <cell r="Q3053">
            <v>-187245.95</v>
          </cell>
        </row>
        <row r="3054">
          <cell r="B3054">
            <v>92402020002</v>
          </cell>
          <cell r="C3054" t="str">
            <v>الدهان</v>
          </cell>
          <cell r="D3054" t="str">
            <v>المركز المالي</v>
          </cell>
          <cell r="E3054" t="str">
            <v>إلتزامات غير متداولة</v>
          </cell>
          <cell r="F3054" t="str">
            <v>الموجودات الثابتة(بالصافى)</v>
          </cell>
          <cell r="G3054" t="str">
            <v>مجمع الإهلاك</v>
          </cell>
          <cell r="H3054" t="str">
            <v>مجمع إهلاك مصنع الدهان</v>
          </cell>
          <cell r="I3054" t="str">
            <v>الأصول الثابتة</v>
          </cell>
          <cell r="J3054" t="str">
            <v>مجمع اهلاك اجهزة والات المصنع.</v>
          </cell>
          <cell r="K3054">
            <v>0</v>
          </cell>
          <cell r="L3054">
            <v>448822.91999899998</v>
          </cell>
          <cell r="M3054">
            <v>0</v>
          </cell>
          <cell r="N3054">
            <v>116500</v>
          </cell>
          <cell r="O3054">
            <v>0</v>
          </cell>
          <cell r="P3054">
            <v>565322.91999899992</v>
          </cell>
          <cell r="Q3054">
            <v>-565322.91999899992</v>
          </cell>
        </row>
        <row r="3055">
          <cell r="B3055">
            <v>92402020003</v>
          </cell>
          <cell r="C3055" t="str">
            <v>الدهان</v>
          </cell>
          <cell r="D3055" t="str">
            <v>المركز المالي</v>
          </cell>
          <cell r="E3055" t="str">
            <v>إلتزامات غير متداولة</v>
          </cell>
          <cell r="F3055" t="str">
            <v>الموجودات الثابتة(بالصافى)</v>
          </cell>
          <cell r="G3055" t="str">
            <v>مجمع الإهلاك</v>
          </cell>
          <cell r="H3055" t="str">
            <v>مجمع إهلاك مصنع الدهان</v>
          </cell>
          <cell r="I3055" t="str">
            <v>الأصول الثابتة</v>
          </cell>
          <cell r="J3055" t="str">
            <v>مجمع اهلاك سيارات المصنع.</v>
          </cell>
          <cell r="K3055">
            <v>0</v>
          </cell>
          <cell r="L3055">
            <v>52000</v>
          </cell>
          <cell r="M3055">
            <v>0</v>
          </cell>
          <cell r="N3055">
            <v>13000</v>
          </cell>
          <cell r="O3055">
            <v>0</v>
          </cell>
          <cell r="P3055">
            <v>65000</v>
          </cell>
          <cell r="Q3055">
            <v>-65000</v>
          </cell>
        </row>
        <row r="3056">
          <cell r="B3056">
            <v>92402020004</v>
          </cell>
          <cell r="C3056" t="str">
            <v>الدهان</v>
          </cell>
          <cell r="D3056" t="str">
            <v>المركز المالي</v>
          </cell>
          <cell r="E3056" t="str">
            <v>إلتزامات غير متداولة</v>
          </cell>
          <cell r="F3056" t="str">
            <v>الموجودات الثابتة(بالصافى)</v>
          </cell>
          <cell r="G3056" t="str">
            <v>مجمع الإهلاك</v>
          </cell>
          <cell r="H3056" t="str">
            <v>مجمع إهلاك مصنع الدهان</v>
          </cell>
          <cell r="I3056" t="str">
            <v>الأصول الثابتة</v>
          </cell>
          <cell r="J3056" t="str">
            <v>مجمع اهلاك عدد وادوات المصنع.</v>
          </cell>
          <cell r="K3056">
            <v>0</v>
          </cell>
          <cell r="L3056">
            <v>8000</v>
          </cell>
          <cell r="M3056">
            <v>0</v>
          </cell>
          <cell r="N3056">
            <v>2000</v>
          </cell>
          <cell r="O3056">
            <v>0</v>
          </cell>
          <cell r="P3056">
            <v>10000</v>
          </cell>
          <cell r="Q3056">
            <v>-10000</v>
          </cell>
        </row>
        <row r="3057">
          <cell r="B3057">
            <v>92402020005</v>
          </cell>
          <cell r="C3057" t="str">
            <v>الدهان</v>
          </cell>
          <cell r="D3057" t="str">
            <v>المركز المالي</v>
          </cell>
          <cell r="E3057" t="str">
            <v>إلتزامات غير متداولة</v>
          </cell>
          <cell r="F3057" t="str">
            <v>الموجودات الثابتة(بالصافى)</v>
          </cell>
          <cell r="G3057" t="str">
            <v>مجمع الإهلاك</v>
          </cell>
          <cell r="H3057" t="str">
            <v>مجمع إهلاك مصنع الدهان</v>
          </cell>
          <cell r="I3057" t="str">
            <v>الأصول الثابتة</v>
          </cell>
          <cell r="J3057" t="str">
            <v>مجمع اهلاك اجهزة كهربائية وحاسبات المصنع.</v>
          </cell>
          <cell r="K3057">
            <v>0</v>
          </cell>
          <cell r="L3057">
            <v>30836</v>
          </cell>
          <cell r="M3057">
            <v>0</v>
          </cell>
          <cell r="N3057">
            <v>7773</v>
          </cell>
          <cell r="O3057">
            <v>0</v>
          </cell>
          <cell r="P3057">
            <v>38609</v>
          </cell>
          <cell r="Q3057">
            <v>-38609</v>
          </cell>
        </row>
        <row r="3058">
          <cell r="B3058">
            <v>92602000001</v>
          </cell>
          <cell r="C3058" t="str">
            <v>الدهان</v>
          </cell>
          <cell r="D3058" t="str">
            <v>المركز المالي</v>
          </cell>
          <cell r="E3058" t="str">
            <v>حقوق الملكية</v>
          </cell>
          <cell r="F3058" t="str">
            <v>أطراف ذات علاقة</v>
          </cell>
          <cell r="G3058" t="str">
            <v>مسلم عطاالله سالم العازمي</v>
          </cell>
          <cell r="J3058" t="str">
            <v>جاري استاذ مسلم</v>
          </cell>
          <cell r="K3058">
            <v>0</v>
          </cell>
          <cell r="L3058">
            <v>186342.59</v>
          </cell>
          <cell r="M3058">
            <v>0</v>
          </cell>
          <cell r="N3058">
            <v>0</v>
          </cell>
          <cell r="O3058">
            <v>0</v>
          </cell>
          <cell r="P3058">
            <v>186342.59</v>
          </cell>
          <cell r="Q3058">
            <v>-186342.59</v>
          </cell>
        </row>
        <row r="3059">
          <cell r="B3059">
            <v>92602000002</v>
          </cell>
          <cell r="C3059" t="str">
            <v>الدهان</v>
          </cell>
          <cell r="D3059" t="str">
            <v>المركز المالي</v>
          </cell>
          <cell r="E3059" t="str">
            <v>حقوق الملكية</v>
          </cell>
          <cell r="F3059" t="str">
            <v>أطراف ذات علاقة</v>
          </cell>
          <cell r="G3059" t="str">
            <v>جميل محمد عبدالرحمن جميل</v>
          </cell>
          <cell r="J3059" t="str">
            <v>جاري استاذ جميل.</v>
          </cell>
          <cell r="K3059">
            <v>0</v>
          </cell>
          <cell r="L3059">
            <v>182682.6</v>
          </cell>
          <cell r="M3059">
            <v>0</v>
          </cell>
          <cell r="N3059">
            <v>0</v>
          </cell>
          <cell r="O3059">
            <v>0</v>
          </cell>
          <cell r="P3059">
            <v>182682.6</v>
          </cell>
          <cell r="Q3059">
            <v>-182682.6</v>
          </cell>
        </row>
        <row r="3060">
          <cell r="B3060">
            <v>92604000001</v>
          </cell>
          <cell r="C3060" t="str">
            <v>الدهان</v>
          </cell>
          <cell r="D3060" t="str">
            <v>المركز المالي</v>
          </cell>
          <cell r="E3060" t="str">
            <v>حقوق الملكية</v>
          </cell>
          <cell r="F3060" t="str">
            <v>الأرباح المبقاه</v>
          </cell>
          <cell r="G3060" t="str">
            <v>أرباح/خسائر مبقاه</v>
          </cell>
          <cell r="J3060" t="str">
            <v>ارباح مدورة اعوام سابقة.</v>
          </cell>
          <cell r="K3060">
            <v>235750.18</v>
          </cell>
          <cell r="L3060">
            <v>0</v>
          </cell>
          <cell r="M3060">
            <v>0</v>
          </cell>
          <cell r="N3060">
            <v>0</v>
          </cell>
          <cell r="O3060">
            <v>235750.18</v>
          </cell>
          <cell r="P3060">
            <v>0</v>
          </cell>
          <cell r="Q3060">
            <v>235750.18</v>
          </cell>
        </row>
        <row r="3061">
          <cell r="B3061">
            <v>92605000001</v>
          </cell>
          <cell r="C3061" t="str">
            <v>الدهان</v>
          </cell>
          <cell r="D3061" t="str">
            <v>المركز المالي</v>
          </cell>
          <cell r="E3061" t="str">
            <v>حقوق الملكية</v>
          </cell>
          <cell r="F3061" t="str">
            <v>صافي ارباح العام.</v>
          </cell>
          <cell r="G3061" t="str">
            <v>صافي ارباح العام.</v>
          </cell>
          <cell r="J3061" t="str">
            <v>صافي ارباح العام.</v>
          </cell>
          <cell r="K3061">
            <v>0</v>
          </cell>
          <cell r="L3061">
            <v>0</v>
          </cell>
          <cell r="M3061">
            <v>0</v>
          </cell>
          <cell r="N3061">
            <v>0</v>
          </cell>
          <cell r="O3061">
            <v>0</v>
          </cell>
          <cell r="P3061">
            <v>0</v>
          </cell>
          <cell r="Q3061">
            <v>0</v>
          </cell>
        </row>
        <row r="3062">
          <cell r="B3062">
            <v>93100000001</v>
          </cell>
          <cell r="C3062" t="str">
            <v>الدهان</v>
          </cell>
          <cell r="D3062" t="str">
            <v>الدخل</v>
          </cell>
          <cell r="E3062" t="str">
            <v>تكلفة الإيرادات</v>
          </cell>
          <cell r="F3062" t="str">
            <v>م. تصنيع</v>
          </cell>
          <cell r="G3062" t="str">
            <v>الراتب الأساسي</v>
          </cell>
          <cell r="H3062" t="str">
            <v>الراتب الأساسي</v>
          </cell>
          <cell r="I3062" t="str">
            <v>الرواتب وما في حكمها</v>
          </cell>
          <cell r="J3062" t="str">
            <v>الراتب الاساسي  / مشاريع..</v>
          </cell>
          <cell r="K3062">
            <v>0</v>
          </cell>
          <cell r="L3062">
            <v>0</v>
          </cell>
          <cell r="M3062">
            <v>232284</v>
          </cell>
          <cell r="N3062">
            <v>13323</v>
          </cell>
          <cell r="O3062">
            <v>218961</v>
          </cell>
          <cell r="P3062">
            <v>0</v>
          </cell>
          <cell r="Q3062">
            <v>218961</v>
          </cell>
        </row>
        <row r="3063">
          <cell r="B3063">
            <v>93100000002</v>
          </cell>
          <cell r="C3063" t="str">
            <v>الدهان</v>
          </cell>
          <cell r="D3063" t="str">
            <v>الدخل</v>
          </cell>
          <cell r="E3063" t="str">
            <v>تكلفة الإيرادات</v>
          </cell>
          <cell r="F3063" t="str">
            <v>م. تصنيع</v>
          </cell>
          <cell r="G3063" t="str">
            <v>بدل سكن</v>
          </cell>
          <cell r="H3063" t="str">
            <v>بدل سكن</v>
          </cell>
          <cell r="I3063" t="str">
            <v>الرواتب وما في حكمها</v>
          </cell>
          <cell r="J3063" t="str">
            <v>بدل سكن / مشاريع.</v>
          </cell>
          <cell r="K3063">
            <v>0</v>
          </cell>
          <cell r="L3063">
            <v>0</v>
          </cell>
          <cell r="M3063">
            <v>7650</v>
          </cell>
          <cell r="N3063">
            <v>0</v>
          </cell>
          <cell r="O3063">
            <v>7650</v>
          </cell>
          <cell r="P3063">
            <v>0</v>
          </cell>
          <cell r="Q3063">
            <v>7650</v>
          </cell>
        </row>
        <row r="3064">
          <cell r="B3064">
            <v>93100000003</v>
          </cell>
          <cell r="C3064" t="str">
            <v>الدهان</v>
          </cell>
          <cell r="D3064" t="str">
            <v>الدخل</v>
          </cell>
          <cell r="E3064" t="str">
            <v>تكلفة الإيرادات</v>
          </cell>
          <cell r="F3064" t="str">
            <v>م. تصنيع</v>
          </cell>
          <cell r="G3064" t="str">
            <v>بدل إنتقال</v>
          </cell>
          <cell r="H3064" t="str">
            <v>بدل إنتقال</v>
          </cell>
          <cell r="I3064" t="str">
            <v>الرواتب وما في حكمها</v>
          </cell>
          <cell r="J3064" t="str">
            <v>بدل انتقال / مشاريع.</v>
          </cell>
          <cell r="K3064">
            <v>0</v>
          </cell>
          <cell r="L3064">
            <v>0</v>
          </cell>
          <cell r="M3064">
            <v>6750</v>
          </cell>
          <cell r="N3064">
            <v>0</v>
          </cell>
          <cell r="O3064">
            <v>6750</v>
          </cell>
          <cell r="P3064">
            <v>0</v>
          </cell>
          <cell r="Q3064">
            <v>6750</v>
          </cell>
        </row>
        <row r="3065">
          <cell r="B3065">
            <v>93100000004</v>
          </cell>
          <cell r="C3065" t="str">
            <v>الدهان</v>
          </cell>
          <cell r="D3065" t="str">
            <v>الدخل</v>
          </cell>
          <cell r="E3065" t="str">
            <v>تكلفة الإيرادات</v>
          </cell>
          <cell r="F3065" t="str">
            <v>م. تصنيع</v>
          </cell>
          <cell r="G3065" t="str">
            <v>بدل تذاكر سفر</v>
          </cell>
          <cell r="H3065" t="str">
            <v>بدل تذاكر سفر</v>
          </cell>
          <cell r="I3065" t="str">
            <v>الرواتب وما في حكمها</v>
          </cell>
          <cell r="J3065" t="str">
            <v>بدل تذاكر سفر / مشاريع.</v>
          </cell>
          <cell r="K3065">
            <v>0</v>
          </cell>
          <cell r="L3065">
            <v>0</v>
          </cell>
          <cell r="M3065">
            <v>28145.93</v>
          </cell>
          <cell r="N3065">
            <v>0</v>
          </cell>
          <cell r="O3065">
            <v>28145.93</v>
          </cell>
          <cell r="P3065">
            <v>0</v>
          </cell>
          <cell r="Q3065">
            <v>28145.93</v>
          </cell>
        </row>
        <row r="3066">
          <cell r="B3066">
            <v>93100000006</v>
          </cell>
          <cell r="C3066" t="str">
            <v>الدهان</v>
          </cell>
          <cell r="D3066" t="str">
            <v>الدخل</v>
          </cell>
          <cell r="E3066" t="str">
            <v>تكلفة الإيرادات</v>
          </cell>
          <cell r="F3066" t="str">
            <v>م. تصنيع</v>
          </cell>
          <cell r="G3066" t="str">
            <v>أجر  إضافي</v>
          </cell>
          <cell r="H3066" t="str">
            <v>أجر  إضافي</v>
          </cell>
          <cell r="I3066" t="str">
            <v>الرواتب وما في حكمها</v>
          </cell>
          <cell r="J3066" t="str">
            <v>اجر اضافى / مشاريع.</v>
          </cell>
          <cell r="K3066">
            <v>0</v>
          </cell>
          <cell r="L3066">
            <v>0</v>
          </cell>
          <cell r="M3066">
            <v>35824</v>
          </cell>
          <cell r="N3066">
            <v>0</v>
          </cell>
          <cell r="O3066">
            <v>35824</v>
          </cell>
          <cell r="P3066">
            <v>0</v>
          </cell>
          <cell r="Q3066">
            <v>35824</v>
          </cell>
        </row>
        <row r="3067">
          <cell r="B3067">
            <v>93100000007</v>
          </cell>
          <cell r="C3067" t="str">
            <v>الدهان</v>
          </cell>
          <cell r="D3067" t="str">
            <v>الدخل</v>
          </cell>
          <cell r="E3067" t="str">
            <v>تكلفة الإيرادات</v>
          </cell>
          <cell r="F3067" t="str">
            <v>م. تصنيع</v>
          </cell>
          <cell r="G3067" t="str">
            <v>بدل طعام</v>
          </cell>
          <cell r="H3067" t="str">
            <v>بدل طعام</v>
          </cell>
          <cell r="I3067" t="str">
            <v>الرواتب وما في حكمها</v>
          </cell>
          <cell r="J3067" t="str">
            <v>بدل طعام / مشاريع.</v>
          </cell>
          <cell r="K3067">
            <v>0</v>
          </cell>
          <cell r="L3067">
            <v>0</v>
          </cell>
          <cell r="M3067">
            <v>11725</v>
          </cell>
          <cell r="N3067">
            <v>0</v>
          </cell>
          <cell r="O3067">
            <v>11725</v>
          </cell>
          <cell r="P3067">
            <v>0</v>
          </cell>
          <cell r="Q3067">
            <v>11725</v>
          </cell>
        </row>
        <row r="3068">
          <cell r="B3068">
            <v>93100000009</v>
          </cell>
          <cell r="C3068" t="str">
            <v>الدهان</v>
          </cell>
          <cell r="D3068" t="str">
            <v>الدخل</v>
          </cell>
          <cell r="E3068" t="str">
            <v>تكلفة الإيرادات</v>
          </cell>
          <cell r="F3068" t="str">
            <v>م. تصنيع</v>
          </cell>
          <cell r="G3068" t="str">
            <v>عمالة يومية -  تصنيع</v>
          </cell>
          <cell r="I3068" t="str">
            <v>عمالة يومية</v>
          </cell>
          <cell r="J3068" t="str">
            <v>اجور عمال يوميه / مشاريع.</v>
          </cell>
          <cell r="K3068">
            <v>0</v>
          </cell>
          <cell r="L3068">
            <v>0</v>
          </cell>
          <cell r="M3068">
            <v>64364.61</v>
          </cell>
          <cell r="N3068">
            <v>0</v>
          </cell>
          <cell r="O3068">
            <v>64364.61</v>
          </cell>
          <cell r="P3068">
            <v>0</v>
          </cell>
          <cell r="Q3068">
            <v>64364.61</v>
          </cell>
        </row>
        <row r="3069">
          <cell r="B3069">
            <v>93100000010</v>
          </cell>
          <cell r="C3069" t="str">
            <v>الدهان</v>
          </cell>
          <cell r="D3069" t="str">
            <v>الدخل</v>
          </cell>
          <cell r="E3069" t="str">
            <v>تكلفة الإيرادات</v>
          </cell>
          <cell r="F3069" t="str">
            <v>م. تصنيع</v>
          </cell>
          <cell r="G3069" t="str">
            <v>رسوم حكومية</v>
          </cell>
          <cell r="I3069" t="str">
            <v>إشتراكات ورسوم</v>
          </cell>
          <cell r="J3069" t="str">
            <v>تجديد الاقامات وخروج وعوده وفحص طبي / مشاريع.</v>
          </cell>
          <cell r="K3069">
            <v>0</v>
          </cell>
          <cell r="L3069">
            <v>0</v>
          </cell>
          <cell r="M3069">
            <v>10033.42</v>
          </cell>
          <cell r="N3069">
            <v>0</v>
          </cell>
          <cell r="O3069">
            <v>10033.42</v>
          </cell>
          <cell r="P3069">
            <v>0</v>
          </cell>
          <cell r="Q3069">
            <v>10033.42</v>
          </cell>
        </row>
        <row r="3070">
          <cell r="B3070">
            <v>93100000011</v>
          </cell>
          <cell r="C3070" t="str">
            <v>الدهان</v>
          </cell>
          <cell r="D3070" t="str">
            <v>الدخل</v>
          </cell>
          <cell r="E3070" t="str">
            <v>تكلفة الإيرادات</v>
          </cell>
          <cell r="F3070" t="str">
            <v>م. تصنيع</v>
          </cell>
          <cell r="G3070" t="str">
            <v>تأمين طبي</v>
          </cell>
          <cell r="I3070" t="str">
            <v>تأمين</v>
          </cell>
          <cell r="J3070" t="str">
            <v>تأمين طبى/ مشاريع.</v>
          </cell>
          <cell r="K3070">
            <v>0</v>
          </cell>
          <cell r="L3070">
            <v>0</v>
          </cell>
          <cell r="M3070">
            <v>25710.62</v>
          </cell>
          <cell r="N3070">
            <v>0</v>
          </cell>
          <cell r="O3070">
            <v>25710.62</v>
          </cell>
          <cell r="P3070">
            <v>0</v>
          </cell>
          <cell r="Q3070">
            <v>25710.62</v>
          </cell>
        </row>
        <row r="3071">
          <cell r="B3071">
            <v>93100000012</v>
          </cell>
          <cell r="C3071" t="str">
            <v>الدهان</v>
          </cell>
          <cell r="D3071" t="str">
            <v>الدخل</v>
          </cell>
          <cell r="E3071" t="str">
            <v>تكلفة الإيرادات</v>
          </cell>
          <cell r="F3071" t="str">
            <v>م. تصنيع</v>
          </cell>
          <cell r="G3071" t="str">
            <v>تأمينات إجتماعية</v>
          </cell>
          <cell r="H3071" t="str">
            <v>تأمينات إجتماعية</v>
          </cell>
          <cell r="I3071" t="str">
            <v>الرواتب وما في حكمها</v>
          </cell>
          <cell r="J3071" t="str">
            <v>تأمينات إجتماعية / مشاريع.</v>
          </cell>
          <cell r="K3071">
            <v>0</v>
          </cell>
          <cell r="L3071">
            <v>0</v>
          </cell>
          <cell r="M3071">
            <v>64767.6</v>
          </cell>
          <cell r="N3071">
            <v>0</v>
          </cell>
          <cell r="O3071">
            <v>64767.6</v>
          </cell>
          <cell r="P3071">
            <v>0</v>
          </cell>
          <cell r="Q3071">
            <v>64767.6</v>
          </cell>
        </row>
        <row r="3072">
          <cell r="B3072">
            <v>93100000013</v>
          </cell>
          <cell r="C3072" t="str">
            <v>الدهان</v>
          </cell>
          <cell r="D3072" t="str">
            <v>الدخل</v>
          </cell>
          <cell r="E3072" t="str">
            <v>تكلفة الإيرادات</v>
          </cell>
          <cell r="F3072" t="str">
            <v>م. تصنيع</v>
          </cell>
          <cell r="G3072" t="str">
            <v>تأمين طبي</v>
          </cell>
          <cell r="I3072" t="str">
            <v>تأمين</v>
          </cell>
          <cell r="J3072" t="str">
            <v>أدوية وعلاج / مشاريع.</v>
          </cell>
          <cell r="K3072">
            <v>0</v>
          </cell>
          <cell r="L3072">
            <v>0</v>
          </cell>
          <cell r="M3072">
            <v>422.35</v>
          </cell>
          <cell r="N3072">
            <v>0</v>
          </cell>
          <cell r="O3072">
            <v>422.35</v>
          </cell>
          <cell r="P3072">
            <v>0</v>
          </cell>
          <cell r="Q3072">
            <v>422.35</v>
          </cell>
        </row>
        <row r="3073">
          <cell r="B3073">
            <v>93100000014</v>
          </cell>
          <cell r="C3073" t="str">
            <v>الدهان</v>
          </cell>
          <cell r="D3073" t="str">
            <v>الدخل</v>
          </cell>
          <cell r="E3073" t="str">
            <v>تكلفة الإيرادات</v>
          </cell>
          <cell r="F3073" t="str">
            <v>م. تصنيع</v>
          </cell>
          <cell r="G3073" t="str">
            <v>مكافآت وحوافز</v>
          </cell>
          <cell r="H3073" t="str">
            <v>مكافآت وحوافز</v>
          </cell>
          <cell r="I3073" t="str">
            <v>الرواتب وما في حكمها</v>
          </cell>
          <cell r="J3073" t="str">
            <v>مكافأة نهاية خدمة / مشاريع.</v>
          </cell>
          <cell r="K3073">
            <v>0</v>
          </cell>
          <cell r="L3073">
            <v>0</v>
          </cell>
          <cell r="M3073">
            <v>38305.32</v>
          </cell>
          <cell r="N3073">
            <v>0</v>
          </cell>
          <cell r="O3073">
            <v>38305.32</v>
          </cell>
          <cell r="P3073">
            <v>0</v>
          </cell>
          <cell r="Q3073">
            <v>38305.32</v>
          </cell>
        </row>
        <row r="3074">
          <cell r="B3074">
            <v>93100000015</v>
          </cell>
          <cell r="C3074" t="str">
            <v>الدهان</v>
          </cell>
          <cell r="D3074" t="str">
            <v>الدخل</v>
          </cell>
          <cell r="E3074" t="str">
            <v>تكلفة الإيرادات</v>
          </cell>
          <cell r="F3074" t="str">
            <v>م. تصنيع</v>
          </cell>
          <cell r="G3074" t="str">
            <v>بدل أجازة</v>
          </cell>
          <cell r="H3074" t="str">
            <v>بدل أجازة</v>
          </cell>
          <cell r="I3074" t="str">
            <v>الرواتب وما في حكمها</v>
          </cell>
          <cell r="J3074" t="str">
            <v>بدل أجازات / مشاريع.</v>
          </cell>
          <cell r="K3074">
            <v>0</v>
          </cell>
          <cell r="L3074">
            <v>0</v>
          </cell>
          <cell r="M3074">
            <v>74906.320000000007</v>
          </cell>
          <cell r="N3074">
            <v>0</v>
          </cell>
          <cell r="O3074">
            <v>74906.320000000007</v>
          </cell>
          <cell r="P3074">
            <v>0</v>
          </cell>
          <cell r="Q3074">
            <v>74906.320000000007</v>
          </cell>
        </row>
        <row r="3075">
          <cell r="B3075">
            <v>93100000016</v>
          </cell>
          <cell r="C3075" t="str">
            <v>الدهان</v>
          </cell>
          <cell r="D3075" t="str">
            <v>الدخل</v>
          </cell>
          <cell r="E3075" t="str">
            <v>تكلفة الإيرادات</v>
          </cell>
          <cell r="F3075" t="str">
            <v>م. تصنيع</v>
          </cell>
          <cell r="G3075" t="str">
            <v>مهمات</v>
          </cell>
          <cell r="I3075" t="str">
            <v>أخري</v>
          </cell>
          <cell r="J3075" t="str">
            <v>مصروف كفوف و كمامات واخري / مشاريع.</v>
          </cell>
          <cell r="K3075">
            <v>0</v>
          </cell>
          <cell r="L3075">
            <v>0</v>
          </cell>
          <cell r="M3075">
            <v>1094.58</v>
          </cell>
          <cell r="N3075">
            <v>0</v>
          </cell>
          <cell r="O3075">
            <v>1094.58</v>
          </cell>
          <cell r="P3075">
            <v>0</v>
          </cell>
          <cell r="Q3075">
            <v>1094.58</v>
          </cell>
        </row>
        <row r="3076">
          <cell r="B3076">
            <v>93100000018</v>
          </cell>
          <cell r="C3076" t="str">
            <v>الدهان</v>
          </cell>
          <cell r="D3076" t="str">
            <v>الدخل</v>
          </cell>
          <cell r="E3076" t="str">
            <v>تكلفة الإيرادات</v>
          </cell>
          <cell r="F3076" t="str">
            <v>م. تصنيع</v>
          </cell>
          <cell r="G3076" t="str">
            <v>شحن ونقل</v>
          </cell>
          <cell r="I3076" t="str">
            <v>مصاريف شحن وتخليص جمركي</v>
          </cell>
          <cell r="J3076" t="str">
            <v>مصروف شحن ونقل وتحميل / مشاريع.</v>
          </cell>
          <cell r="K3076">
            <v>0</v>
          </cell>
          <cell r="L3076">
            <v>0</v>
          </cell>
          <cell r="M3076">
            <v>1016.24</v>
          </cell>
          <cell r="N3076">
            <v>0</v>
          </cell>
          <cell r="O3076">
            <v>1016.24</v>
          </cell>
          <cell r="P3076">
            <v>0</v>
          </cell>
          <cell r="Q3076">
            <v>1016.24</v>
          </cell>
        </row>
        <row r="3077">
          <cell r="B3077">
            <v>93100000019</v>
          </cell>
          <cell r="C3077" t="str">
            <v>الدهان</v>
          </cell>
          <cell r="D3077" t="str">
            <v>الدخل</v>
          </cell>
          <cell r="E3077" t="str">
            <v>تكلفة الإيرادات</v>
          </cell>
          <cell r="F3077" t="str">
            <v>م. تصنيع</v>
          </cell>
          <cell r="G3077" t="str">
            <v>كهرباء - مياه</v>
          </cell>
          <cell r="I3077" t="str">
            <v>كهرباء ومياه</v>
          </cell>
          <cell r="J3077" t="str">
            <v>كهرباء و مياه / مشاريع.</v>
          </cell>
          <cell r="K3077">
            <v>0</v>
          </cell>
          <cell r="L3077">
            <v>0</v>
          </cell>
          <cell r="M3077">
            <v>13803.300000000001</v>
          </cell>
          <cell r="N3077">
            <v>0</v>
          </cell>
          <cell r="O3077">
            <v>13803.300000000001</v>
          </cell>
          <cell r="P3077">
            <v>0</v>
          </cell>
          <cell r="Q3077">
            <v>13803.300000000001</v>
          </cell>
        </row>
        <row r="3078">
          <cell r="B3078">
            <v>93100000020</v>
          </cell>
          <cell r="C3078" t="str">
            <v>الدهان</v>
          </cell>
          <cell r="D3078" t="str">
            <v>الدخل</v>
          </cell>
          <cell r="E3078" t="str">
            <v>تكلفة الإيرادات</v>
          </cell>
          <cell r="F3078" t="str">
            <v>م. تصنيع</v>
          </cell>
          <cell r="G3078" t="str">
            <v>رسوم حكومية</v>
          </cell>
          <cell r="I3078" t="str">
            <v>إشتراكات ورسوم</v>
          </cell>
          <cell r="J3078" t="str">
            <v>كارت عمل / مشاريع.</v>
          </cell>
          <cell r="K3078">
            <v>0</v>
          </cell>
          <cell r="L3078">
            <v>0</v>
          </cell>
          <cell r="M3078">
            <v>1100</v>
          </cell>
          <cell r="N3078">
            <v>0</v>
          </cell>
          <cell r="O3078">
            <v>1100</v>
          </cell>
          <cell r="P3078">
            <v>0</v>
          </cell>
          <cell r="Q3078">
            <v>1100</v>
          </cell>
        </row>
        <row r="3079">
          <cell r="B3079">
            <v>93100000021</v>
          </cell>
          <cell r="C3079" t="str">
            <v>الدهان</v>
          </cell>
          <cell r="D3079" t="str">
            <v>الدخل</v>
          </cell>
          <cell r="E3079" t="str">
            <v>تكلفة الإيرادات</v>
          </cell>
          <cell r="F3079" t="str">
            <v>م. تصنيع</v>
          </cell>
          <cell r="G3079" t="str">
            <v>قرطاسية</v>
          </cell>
          <cell r="I3079" t="str">
            <v>أخري</v>
          </cell>
          <cell r="J3079" t="str">
            <v>ادوات مكتبيه و مطبوعات / مشاريع.</v>
          </cell>
          <cell r="K3079">
            <v>0</v>
          </cell>
          <cell r="L3079">
            <v>0</v>
          </cell>
          <cell r="M3079">
            <v>1639.52</v>
          </cell>
          <cell r="N3079">
            <v>0</v>
          </cell>
          <cell r="O3079">
            <v>1639.52</v>
          </cell>
          <cell r="P3079">
            <v>0</v>
          </cell>
          <cell r="Q3079">
            <v>1639.52</v>
          </cell>
        </row>
        <row r="3080">
          <cell r="B3080">
            <v>93100000022</v>
          </cell>
          <cell r="C3080" t="str">
            <v>الدهان</v>
          </cell>
          <cell r="D3080" t="str">
            <v>الدخل</v>
          </cell>
          <cell r="E3080" t="str">
            <v>تكلفة الإيرادات</v>
          </cell>
          <cell r="F3080" t="str">
            <v>م. تصنيع</v>
          </cell>
          <cell r="G3080" t="str">
            <v>صيانة</v>
          </cell>
          <cell r="I3080" t="str">
            <v>صيانة وإصلاح</v>
          </cell>
          <cell r="J3080" t="str">
            <v>صيانة عامة  واعمال صيانه / مشاريع.</v>
          </cell>
          <cell r="K3080">
            <v>0</v>
          </cell>
          <cell r="L3080">
            <v>0</v>
          </cell>
          <cell r="M3080">
            <v>15114.300000000001</v>
          </cell>
          <cell r="N3080">
            <v>0</v>
          </cell>
          <cell r="O3080">
            <v>15114.300000000001</v>
          </cell>
          <cell r="P3080">
            <v>0</v>
          </cell>
          <cell r="Q3080">
            <v>15114.300000000001</v>
          </cell>
        </row>
        <row r="3081">
          <cell r="B3081">
            <v>93100000023</v>
          </cell>
          <cell r="C3081" t="str">
            <v>الدهان</v>
          </cell>
          <cell r="D3081" t="str">
            <v>الدخل</v>
          </cell>
          <cell r="E3081" t="str">
            <v>تكلفة الإيرادات</v>
          </cell>
          <cell r="F3081" t="str">
            <v>م. تصنيع</v>
          </cell>
          <cell r="G3081" t="str">
            <v xml:space="preserve">إيجار المصنع </v>
          </cell>
          <cell r="I3081" t="str">
            <v>إيجارات</v>
          </cell>
          <cell r="J3081" t="str">
            <v>ايجار المصنع / مشاريع.</v>
          </cell>
          <cell r="K3081">
            <v>0</v>
          </cell>
          <cell r="L3081">
            <v>0</v>
          </cell>
          <cell r="M3081">
            <v>264555.56</v>
          </cell>
          <cell r="N3081">
            <v>0</v>
          </cell>
          <cell r="O3081">
            <v>264555.56</v>
          </cell>
          <cell r="P3081">
            <v>0</v>
          </cell>
          <cell r="Q3081">
            <v>264555.56</v>
          </cell>
        </row>
        <row r="3082">
          <cell r="B3082">
            <v>93100000024</v>
          </cell>
          <cell r="C3082" t="str">
            <v>الدهان</v>
          </cell>
          <cell r="D3082" t="str">
            <v>الدخل</v>
          </cell>
          <cell r="E3082" t="str">
            <v>تكلفة الإيرادات</v>
          </cell>
          <cell r="F3082" t="str">
            <v>م. تصنيع</v>
          </cell>
          <cell r="G3082" t="str">
            <v>صيانة معدات</v>
          </cell>
          <cell r="I3082" t="str">
            <v>صيانة وإصلاح</v>
          </cell>
          <cell r="J3082" t="str">
            <v>صيانه وقطع غيار الات ومعدات/ مشاريع وتشغيل.</v>
          </cell>
          <cell r="K3082">
            <v>0</v>
          </cell>
          <cell r="L3082">
            <v>0</v>
          </cell>
          <cell r="M3082">
            <v>10474.120000000001</v>
          </cell>
          <cell r="N3082">
            <v>0</v>
          </cell>
          <cell r="O3082">
            <v>10474.120000000001</v>
          </cell>
          <cell r="P3082">
            <v>0</v>
          </cell>
          <cell r="Q3082">
            <v>10474.120000000001</v>
          </cell>
        </row>
        <row r="3083">
          <cell r="B3083">
            <v>93100000025</v>
          </cell>
          <cell r="C3083" t="str">
            <v>الدهان</v>
          </cell>
          <cell r="D3083" t="str">
            <v>الدخل</v>
          </cell>
          <cell r="E3083" t="str">
            <v>تكلفة الإيرادات</v>
          </cell>
          <cell r="F3083" t="str">
            <v>م. تصنيع</v>
          </cell>
          <cell r="G3083" t="str">
            <v>مصروفات متنوعة</v>
          </cell>
          <cell r="I3083" t="str">
            <v>أخري</v>
          </cell>
          <cell r="J3083" t="str">
            <v>إكراميات / مشاريع.</v>
          </cell>
          <cell r="K3083">
            <v>0</v>
          </cell>
          <cell r="L3083">
            <v>0</v>
          </cell>
          <cell r="M3083">
            <v>300</v>
          </cell>
          <cell r="N3083">
            <v>0</v>
          </cell>
          <cell r="O3083">
            <v>300</v>
          </cell>
          <cell r="P3083">
            <v>0</v>
          </cell>
          <cell r="Q3083">
            <v>300</v>
          </cell>
        </row>
        <row r="3084">
          <cell r="B3084">
            <v>93100000026</v>
          </cell>
          <cell r="C3084" t="str">
            <v>الدهان</v>
          </cell>
          <cell r="D3084" t="str">
            <v>الدخل</v>
          </cell>
          <cell r="E3084" t="str">
            <v>تكلفة الإيرادات</v>
          </cell>
          <cell r="F3084" t="str">
            <v>م. تصنيع</v>
          </cell>
          <cell r="G3084" t="str">
            <v>زيوت ومحروقات</v>
          </cell>
          <cell r="I3084" t="str">
            <v>زيوت ومحروقات</v>
          </cell>
          <cell r="J3084" t="str">
            <v>زيوت ومحروقات و ديزل / مشاريع.</v>
          </cell>
          <cell r="K3084">
            <v>0</v>
          </cell>
          <cell r="L3084">
            <v>0</v>
          </cell>
          <cell r="M3084">
            <v>101678.6</v>
          </cell>
          <cell r="N3084">
            <v>0</v>
          </cell>
          <cell r="O3084">
            <v>101678.6</v>
          </cell>
          <cell r="P3084">
            <v>0</v>
          </cell>
          <cell r="Q3084">
            <v>101678.6</v>
          </cell>
        </row>
        <row r="3085">
          <cell r="B3085">
            <v>93100000027</v>
          </cell>
          <cell r="C3085" t="str">
            <v>الدهان</v>
          </cell>
          <cell r="D3085" t="str">
            <v>الدخل</v>
          </cell>
          <cell r="E3085" t="str">
            <v>تكلفة الإيرادات</v>
          </cell>
          <cell r="F3085" t="str">
            <v>م. تصنيع</v>
          </cell>
          <cell r="G3085" t="str">
            <v>مهمات</v>
          </cell>
          <cell r="I3085" t="str">
            <v>أخري</v>
          </cell>
          <cell r="J3085" t="str">
            <v>عدد مستهلكة/ مشاريع.</v>
          </cell>
          <cell r="K3085">
            <v>0</v>
          </cell>
          <cell r="L3085">
            <v>0</v>
          </cell>
          <cell r="M3085">
            <v>5981.08</v>
          </cell>
          <cell r="N3085">
            <v>0</v>
          </cell>
          <cell r="O3085">
            <v>5981.08</v>
          </cell>
          <cell r="P3085">
            <v>0</v>
          </cell>
          <cell r="Q3085">
            <v>5981.08</v>
          </cell>
        </row>
        <row r="3086">
          <cell r="B3086">
            <v>93100000028</v>
          </cell>
          <cell r="C3086" t="str">
            <v>الدهان</v>
          </cell>
          <cell r="D3086" t="str">
            <v>الدخل</v>
          </cell>
          <cell r="E3086" t="str">
            <v>تكلفة الإيرادات</v>
          </cell>
          <cell r="F3086" t="str">
            <v>م. تصنيع</v>
          </cell>
          <cell r="G3086" t="str">
            <v>سفر وإنتقالات</v>
          </cell>
          <cell r="I3086" t="str">
            <v>سفر وإنتقالات</v>
          </cell>
          <cell r="J3086" t="str">
            <v>سفر وإنتقال  ورحلة عمل / مشاريع.</v>
          </cell>
          <cell r="K3086">
            <v>0</v>
          </cell>
          <cell r="L3086">
            <v>0</v>
          </cell>
          <cell r="M3086">
            <v>100</v>
          </cell>
          <cell r="N3086">
            <v>0</v>
          </cell>
          <cell r="O3086">
            <v>100</v>
          </cell>
          <cell r="P3086">
            <v>0</v>
          </cell>
          <cell r="Q3086">
            <v>100</v>
          </cell>
        </row>
        <row r="3087">
          <cell r="B3087">
            <v>93100000030</v>
          </cell>
          <cell r="C3087" t="str">
            <v>الدهان</v>
          </cell>
          <cell r="D3087" t="str">
            <v>الدخل</v>
          </cell>
          <cell r="E3087" t="str">
            <v>تكلفة الإيرادات</v>
          </cell>
          <cell r="F3087" t="str">
            <v>م. تصنيع</v>
          </cell>
          <cell r="G3087" t="str">
            <v>صيانة سيارات</v>
          </cell>
          <cell r="I3087" t="str">
            <v>صيانة وإصلاح</v>
          </cell>
          <cell r="J3087" t="str">
            <v>صيانه و قطع غيار سيارات / مشاريع.</v>
          </cell>
          <cell r="K3087">
            <v>0</v>
          </cell>
          <cell r="L3087">
            <v>0</v>
          </cell>
          <cell r="M3087">
            <v>5588.26</v>
          </cell>
          <cell r="N3087">
            <v>0</v>
          </cell>
          <cell r="O3087">
            <v>5588.26</v>
          </cell>
          <cell r="P3087">
            <v>0</v>
          </cell>
          <cell r="Q3087">
            <v>5588.26</v>
          </cell>
        </row>
        <row r="3088">
          <cell r="B3088">
            <v>93100000031</v>
          </cell>
          <cell r="C3088" t="str">
            <v>الدهان</v>
          </cell>
          <cell r="D3088" t="str">
            <v>الدخل</v>
          </cell>
          <cell r="E3088" t="str">
            <v>تكلفة الإيرادات</v>
          </cell>
          <cell r="F3088" t="str">
            <v>م. تصنيع</v>
          </cell>
          <cell r="G3088" t="str">
            <v>إيجار سيارات</v>
          </cell>
          <cell r="I3088" t="str">
            <v>إيجارات</v>
          </cell>
          <cell r="J3088" t="str">
            <v>إيجار سيارات  ومعدات / مشاريع.</v>
          </cell>
          <cell r="K3088">
            <v>0</v>
          </cell>
          <cell r="L3088">
            <v>0</v>
          </cell>
          <cell r="M3088">
            <v>220</v>
          </cell>
          <cell r="N3088">
            <v>0</v>
          </cell>
          <cell r="O3088">
            <v>220</v>
          </cell>
          <cell r="P3088">
            <v>0</v>
          </cell>
          <cell r="Q3088">
            <v>220</v>
          </cell>
        </row>
        <row r="3089">
          <cell r="B3089">
            <v>93100000032</v>
          </cell>
          <cell r="C3089" t="str">
            <v>الدهان</v>
          </cell>
          <cell r="D3089" t="str">
            <v>الدخل</v>
          </cell>
          <cell r="E3089" t="str">
            <v>تكلفة الإيرادات</v>
          </cell>
          <cell r="F3089" t="str">
            <v>م. تصنيع</v>
          </cell>
          <cell r="G3089" t="str">
            <v>رسوم حكومية</v>
          </cell>
          <cell r="I3089" t="str">
            <v>إشتراكات ورسوم</v>
          </cell>
          <cell r="J3089" t="str">
            <v>رسوم حكومية وغرامات / مشاريع.</v>
          </cell>
          <cell r="K3089">
            <v>0</v>
          </cell>
          <cell r="L3089">
            <v>0</v>
          </cell>
          <cell r="M3089">
            <v>29676.5</v>
          </cell>
          <cell r="N3089">
            <v>0</v>
          </cell>
          <cell r="O3089">
            <v>29676.5</v>
          </cell>
          <cell r="P3089">
            <v>0</v>
          </cell>
          <cell r="Q3089">
            <v>29676.5</v>
          </cell>
        </row>
        <row r="3090">
          <cell r="B3090">
            <v>93100000035</v>
          </cell>
          <cell r="C3090" t="str">
            <v>الدهان</v>
          </cell>
          <cell r="D3090" t="str">
            <v>الدخل</v>
          </cell>
          <cell r="E3090" t="str">
            <v>تكلفة الإيرادات</v>
          </cell>
          <cell r="F3090" t="str">
            <v>م. تصنيع</v>
          </cell>
          <cell r="G3090" t="str">
            <v>صيانة معدات</v>
          </cell>
          <cell r="I3090" t="str">
            <v>صيانة وإصلاح</v>
          </cell>
          <cell r="J3090" t="str">
            <v>تنظيف واعادة ملء احواض الكيميكال_ تشغيل.</v>
          </cell>
          <cell r="K3090">
            <v>0</v>
          </cell>
          <cell r="L3090">
            <v>0</v>
          </cell>
          <cell r="M3090">
            <v>39178</v>
          </cell>
          <cell r="N3090">
            <v>0</v>
          </cell>
          <cell r="O3090">
            <v>39178</v>
          </cell>
          <cell r="P3090">
            <v>0</v>
          </cell>
          <cell r="Q3090">
            <v>39178</v>
          </cell>
        </row>
        <row r="3091">
          <cell r="B3091">
            <v>93100000039</v>
          </cell>
          <cell r="C3091" t="str">
            <v>الدهان</v>
          </cell>
          <cell r="D3091" t="str">
            <v>الدخل</v>
          </cell>
          <cell r="E3091" t="str">
            <v>تكلفة الإيرادات</v>
          </cell>
          <cell r="F3091" t="str">
            <v>خامات</v>
          </cell>
          <cell r="G3091" t="str">
            <v>خامات مساعدة</v>
          </cell>
          <cell r="I3091" t="str">
            <v>تكلفة البضاعة المباعة</v>
          </cell>
          <cell r="J3091" t="str">
            <v>سلك تربيط  / مشاريع.</v>
          </cell>
          <cell r="K3091">
            <v>0</v>
          </cell>
          <cell r="L3091">
            <v>0</v>
          </cell>
          <cell r="M3091">
            <v>22181.95</v>
          </cell>
          <cell r="N3091">
            <v>0</v>
          </cell>
          <cell r="O3091">
            <v>22181.95</v>
          </cell>
          <cell r="P3091">
            <v>0</v>
          </cell>
          <cell r="Q3091">
            <v>22181.95</v>
          </cell>
        </row>
        <row r="3092">
          <cell r="B3092">
            <v>93100000040</v>
          </cell>
          <cell r="C3092" t="str">
            <v>الدهان</v>
          </cell>
          <cell r="D3092" t="str">
            <v>الدخل</v>
          </cell>
          <cell r="E3092" t="str">
            <v>تكلفة الإيرادات</v>
          </cell>
          <cell r="F3092" t="str">
            <v>م. تصنيع</v>
          </cell>
          <cell r="G3092" t="str">
            <v>هاتف وبريد</v>
          </cell>
          <cell r="I3092" t="str">
            <v>أخري</v>
          </cell>
          <cell r="J3092" t="str">
            <v>بريد وهاتف وانترنت / المشاريع.</v>
          </cell>
          <cell r="K3092">
            <v>0</v>
          </cell>
          <cell r="L3092">
            <v>0</v>
          </cell>
          <cell r="M3092">
            <v>2015</v>
          </cell>
          <cell r="N3092">
            <v>0</v>
          </cell>
          <cell r="O3092">
            <v>2015</v>
          </cell>
          <cell r="P3092">
            <v>0</v>
          </cell>
          <cell r="Q3092">
            <v>2015</v>
          </cell>
        </row>
        <row r="3093">
          <cell r="B3093">
            <v>93100000043</v>
          </cell>
          <cell r="C3093" t="str">
            <v>الدهان</v>
          </cell>
          <cell r="D3093" t="str">
            <v>الدخل</v>
          </cell>
          <cell r="E3093" t="str">
            <v>تكلفة الإيرادات</v>
          </cell>
          <cell r="F3093" t="str">
            <v>م. تصنيع</v>
          </cell>
          <cell r="G3093" t="str">
            <v>رسوم حكومية</v>
          </cell>
          <cell r="I3093" t="str">
            <v>إشتراكات ورسوم</v>
          </cell>
          <cell r="J3093" t="str">
            <v>رسوم واشتراكات / مشاريع.</v>
          </cell>
          <cell r="K3093">
            <v>0</v>
          </cell>
          <cell r="L3093">
            <v>0</v>
          </cell>
          <cell r="M3093">
            <v>11050</v>
          </cell>
          <cell r="N3093">
            <v>0</v>
          </cell>
          <cell r="O3093">
            <v>11050</v>
          </cell>
          <cell r="P3093">
            <v>0</v>
          </cell>
          <cell r="Q3093">
            <v>11050</v>
          </cell>
        </row>
        <row r="3094">
          <cell r="B3094">
            <v>93100000047</v>
          </cell>
          <cell r="C3094" t="str">
            <v>الدهان</v>
          </cell>
          <cell r="D3094" t="str">
            <v>الدخل</v>
          </cell>
          <cell r="E3094" t="str">
            <v>تكلفة الإيرادات</v>
          </cell>
          <cell r="F3094" t="str">
            <v>م. تصنيع</v>
          </cell>
          <cell r="G3094" t="str">
            <v>ضيافة</v>
          </cell>
          <cell r="I3094" t="str">
            <v>أخري</v>
          </cell>
          <cell r="J3094" t="str">
            <v>وجبات وضيافة / مشاريع.</v>
          </cell>
          <cell r="K3094">
            <v>0</v>
          </cell>
          <cell r="L3094">
            <v>0</v>
          </cell>
          <cell r="M3094">
            <v>2351.83</v>
          </cell>
          <cell r="N3094">
            <v>0</v>
          </cell>
          <cell r="O3094">
            <v>2351.83</v>
          </cell>
          <cell r="P3094">
            <v>0</v>
          </cell>
          <cell r="Q3094">
            <v>2351.83</v>
          </cell>
        </row>
        <row r="3095">
          <cell r="B3095">
            <v>93100000049</v>
          </cell>
          <cell r="C3095" t="str">
            <v>الدهان</v>
          </cell>
          <cell r="D3095" t="str">
            <v>الدخل</v>
          </cell>
          <cell r="E3095" t="str">
            <v>تكلفة الإيرادات</v>
          </cell>
          <cell r="F3095" t="str">
            <v>خامات</v>
          </cell>
          <cell r="G3095" t="str">
            <v>بودرة دهانات</v>
          </cell>
          <cell r="I3095" t="str">
            <v>تكلفة البضاعة المباعة</v>
          </cell>
          <cell r="J3095" t="str">
            <v>صرف بودرة من المخازن للانتاج (تكاليف إنتاج تشغيلي)</v>
          </cell>
          <cell r="K3095">
            <v>0</v>
          </cell>
          <cell r="L3095">
            <v>0</v>
          </cell>
          <cell r="M3095">
            <v>796266.19000000006</v>
          </cell>
          <cell r="N3095">
            <v>74144.42</v>
          </cell>
          <cell r="O3095">
            <v>722121.77</v>
          </cell>
          <cell r="P3095">
            <v>0</v>
          </cell>
          <cell r="Q3095">
            <v>722121.77</v>
          </cell>
        </row>
        <row r="3096">
          <cell r="B3096">
            <v>93100000050</v>
          </cell>
          <cell r="C3096" t="str">
            <v>الدهان</v>
          </cell>
          <cell r="D3096" t="str">
            <v>الدخل</v>
          </cell>
          <cell r="E3096" t="str">
            <v>تكلفة الإيرادات</v>
          </cell>
          <cell r="F3096" t="str">
            <v>م. تصنيع</v>
          </cell>
          <cell r="G3096" t="str">
            <v>إيجار معدات</v>
          </cell>
          <cell r="I3096" t="str">
            <v>إيجارات</v>
          </cell>
          <cell r="J3096" t="str">
            <v>ايجار الات و معدات / مشاريع.</v>
          </cell>
          <cell r="K3096">
            <v>0</v>
          </cell>
          <cell r="L3096">
            <v>0</v>
          </cell>
          <cell r="M3096">
            <v>50</v>
          </cell>
          <cell r="N3096">
            <v>0</v>
          </cell>
          <cell r="O3096">
            <v>50</v>
          </cell>
          <cell r="P3096">
            <v>0</v>
          </cell>
          <cell r="Q3096">
            <v>50</v>
          </cell>
        </row>
        <row r="3097">
          <cell r="B3097">
            <v>93100000054</v>
          </cell>
          <cell r="C3097" t="str">
            <v>الدهان</v>
          </cell>
          <cell r="D3097" t="str">
            <v>الدخل</v>
          </cell>
          <cell r="E3097" t="str">
            <v>تكلفة الإيرادات</v>
          </cell>
          <cell r="F3097" t="str">
            <v>م. تصنيع</v>
          </cell>
          <cell r="G3097" t="str">
            <v>مهمات</v>
          </cell>
          <cell r="I3097" t="str">
            <v>أخري</v>
          </cell>
          <cell r="J3097" t="str">
            <v>مصروف ملابس وسفتي _ تشغيل.</v>
          </cell>
          <cell r="K3097">
            <v>0</v>
          </cell>
          <cell r="L3097">
            <v>0</v>
          </cell>
          <cell r="M3097">
            <v>671</v>
          </cell>
          <cell r="N3097">
            <v>0</v>
          </cell>
          <cell r="O3097">
            <v>671</v>
          </cell>
          <cell r="P3097">
            <v>0</v>
          </cell>
          <cell r="Q3097">
            <v>671</v>
          </cell>
        </row>
        <row r="3098">
          <cell r="B3098">
            <v>93100000057</v>
          </cell>
          <cell r="C3098" t="str">
            <v>الدهان</v>
          </cell>
          <cell r="D3098" t="str">
            <v>الدخل</v>
          </cell>
          <cell r="E3098" t="str">
            <v>تكلفة الإيرادات</v>
          </cell>
          <cell r="F3098" t="str">
            <v>خامات</v>
          </cell>
          <cell r="G3098" t="str">
            <v>كيماويات</v>
          </cell>
          <cell r="I3098" t="str">
            <v>تكلفة البضاعة المباعة</v>
          </cell>
          <cell r="J3098" t="str">
            <v>كيماويات احواض المعالجة_مشاريع وتشغيل.</v>
          </cell>
          <cell r="K3098">
            <v>0</v>
          </cell>
          <cell r="L3098">
            <v>0</v>
          </cell>
          <cell r="M3098">
            <v>57420</v>
          </cell>
          <cell r="N3098">
            <v>0</v>
          </cell>
          <cell r="O3098">
            <v>57420</v>
          </cell>
          <cell r="P3098">
            <v>0</v>
          </cell>
          <cell r="Q3098">
            <v>57420</v>
          </cell>
        </row>
        <row r="3099">
          <cell r="B3099">
            <v>93100000058</v>
          </cell>
          <cell r="C3099" t="str">
            <v>الدهان</v>
          </cell>
          <cell r="D3099" t="str">
            <v>الدخل</v>
          </cell>
          <cell r="E3099" t="str">
            <v>تكلفة الإيرادات</v>
          </cell>
          <cell r="F3099" t="str">
            <v>خامات</v>
          </cell>
          <cell r="G3099" t="str">
            <v>خامات مساعدة</v>
          </cell>
          <cell r="I3099" t="str">
            <v>تكلفة البضاعة المباعة</v>
          </cell>
          <cell r="J3099" t="str">
            <v>ت مباشره مواد _ صنفرة _ مشاريع وتشغيل.</v>
          </cell>
          <cell r="K3099">
            <v>0</v>
          </cell>
          <cell r="L3099">
            <v>0</v>
          </cell>
          <cell r="M3099">
            <v>1073.05</v>
          </cell>
          <cell r="N3099">
            <v>0</v>
          </cell>
          <cell r="O3099">
            <v>1073.05</v>
          </cell>
          <cell r="P3099">
            <v>0</v>
          </cell>
          <cell r="Q3099">
            <v>1073.05</v>
          </cell>
        </row>
        <row r="3100">
          <cell r="B3100">
            <v>93100000061</v>
          </cell>
          <cell r="C3100" t="str">
            <v>الدهان</v>
          </cell>
          <cell r="D3100" t="str">
            <v>الدخل</v>
          </cell>
          <cell r="E3100" t="str">
            <v>الإيرادات</v>
          </cell>
          <cell r="F3100" t="str">
            <v>م. تصنيع</v>
          </cell>
          <cell r="G3100" t="str">
            <v>خصم مسموح به</v>
          </cell>
          <cell r="I3100" t="str">
            <v>أخري</v>
          </cell>
          <cell r="J3100" t="str">
            <v>خصم مسموح به _مشاريع.</v>
          </cell>
          <cell r="K3100">
            <v>0</v>
          </cell>
          <cell r="L3100">
            <v>0</v>
          </cell>
          <cell r="M3100">
            <v>10735.35</v>
          </cell>
          <cell r="N3100">
            <v>0</v>
          </cell>
          <cell r="O3100">
            <v>10735.35</v>
          </cell>
          <cell r="P3100">
            <v>0</v>
          </cell>
          <cell r="Q3100">
            <v>10735.35</v>
          </cell>
        </row>
        <row r="3101">
          <cell r="B3101">
            <v>93100000066</v>
          </cell>
          <cell r="C3101" t="str">
            <v>الدهان</v>
          </cell>
          <cell r="D3101" t="str">
            <v>الدخل</v>
          </cell>
          <cell r="E3101" t="str">
            <v>تكلفة الإيرادات</v>
          </cell>
          <cell r="F3101" t="str">
            <v>م. تصنيع</v>
          </cell>
          <cell r="G3101" t="str">
            <v>إيجار حاويات</v>
          </cell>
          <cell r="I3101" t="str">
            <v>إيجارات</v>
          </cell>
          <cell r="J3101" t="str">
            <v>ايجار حاويه / تشغيل ومشاريع.</v>
          </cell>
          <cell r="K3101">
            <v>0</v>
          </cell>
          <cell r="L3101">
            <v>0</v>
          </cell>
          <cell r="M3101">
            <v>3000</v>
          </cell>
          <cell r="N3101">
            <v>0</v>
          </cell>
          <cell r="O3101">
            <v>3000</v>
          </cell>
          <cell r="P3101">
            <v>0</v>
          </cell>
          <cell r="Q3101">
            <v>3000</v>
          </cell>
        </row>
        <row r="3102">
          <cell r="B3102">
            <v>93100000068</v>
          </cell>
          <cell r="C3102" t="str">
            <v>الدهان</v>
          </cell>
          <cell r="D3102" t="str">
            <v>الدخل</v>
          </cell>
          <cell r="E3102" t="str">
            <v>تكلفة الإيرادات</v>
          </cell>
          <cell r="F3102" t="str">
            <v>خامات</v>
          </cell>
          <cell r="G3102" t="str">
            <v>خامات مساعدة</v>
          </cell>
          <cell r="I3102" t="str">
            <v>تكلفة البضاعة المباعة</v>
          </cell>
          <cell r="J3102" t="str">
            <v>مصروف مواد تغليف_تسغيل.</v>
          </cell>
          <cell r="K3102">
            <v>0</v>
          </cell>
          <cell r="L3102">
            <v>0</v>
          </cell>
          <cell r="M3102">
            <v>48395.78</v>
          </cell>
          <cell r="N3102">
            <v>0</v>
          </cell>
          <cell r="O3102">
            <v>48395.78</v>
          </cell>
          <cell r="P3102">
            <v>0</v>
          </cell>
          <cell r="Q3102">
            <v>48395.78</v>
          </cell>
        </row>
        <row r="3103">
          <cell r="B3103">
            <v>93100000069</v>
          </cell>
          <cell r="C3103" t="str">
            <v>الدهان</v>
          </cell>
          <cell r="D3103" t="str">
            <v>الدخل</v>
          </cell>
          <cell r="E3103" t="str">
            <v>تكلفة الإيرادات</v>
          </cell>
          <cell r="F3103" t="str">
            <v>م. إهلاكات التشغيل</v>
          </cell>
          <cell r="G3103" t="str">
            <v>م. إهلاكات التشغيل مصنع الدهان</v>
          </cell>
          <cell r="I3103" t="str">
            <v>إستهلاك</v>
          </cell>
          <cell r="J3103" t="str">
            <v>مصاريف اهلاك _ الاصول الثابته مشاريع وتشغيل.</v>
          </cell>
          <cell r="K3103">
            <v>0</v>
          </cell>
          <cell r="L3103">
            <v>0</v>
          </cell>
          <cell r="M3103">
            <v>176722.19</v>
          </cell>
          <cell r="N3103">
            <v>0</v>
          </cell>
          <cell r="O3103">
            <v>176722.19</v>
          </cell>
          <cell r="P3103">
            <v>0</v>
          </cell>
          <cell r="Q3103">
            <v>176722.19</v>
          </cell>
        </row>
        <row r="3104">
          <cell r="B3104">
            <v>93100000070</v>
          </cell>
          <cell r="C3104" t="str">
            <v>الدهان</v>
          </cell>
          <cell r="D3104" t="str">
            <v>الدخل</v>
          </cell>
          <cell r="E3104" t="str">
            <v>تكلفة الإيرادات</v>
          </cell>
          <cell r="F3104" t="str">
            <v>م. إهلاكات التشغيل</v>
          </cell>
          <cell r="G3104" t="str">
            <v>م. إهلاكات التشغيل</v>
          </cell>
          <cell r="I3104" t="str">
            <v>إستهلاك</v>
          </cell>
          <cell r="J3104" t="str">
            <v>مصاريف اهلاك _ الاصول الثابته .</v>
          </cell>
          <cell r="K3104">
            <v>0</v>
          </cell>
          <cell r="L3104">
            <v>0</v>
          </cell>
          <cell r="M3104">
            <v>0</v>
          </cell>
          <cell r="N3104">
            <v>0</v>
          </cell>
          <cell r="O3104">
            <v>0</v>
          </cell>
          <cell r="P3104">
            <v>0</v>
          </cell>
          <cell r="Q3104">
            <v>0</v>
          </cell>
        </row>
        <row r="3105">
          <cell r="B3105">
            <v>93100000071</v>
          </cell>
          <cell r="C3105" t="str">
            <v>الدهان</v>
          </cell>
          <cell r="D3105" t="str">
            <v>الدخل</v>
          </cell>
          <cell r="E3105" t="str">
            <v>تكلفة الإيرادات</v>
          </cell>
          <cell r="F3105" t="str">
            <v>م. إهلاكات التشغيل</v>
          </cell>
          <cell r="G3105" t="str">
            <v>م. إهلاكات التشغيل</v>
          </cell>
          <cell r="I3105" t="str">
            <v>إستهلاك</v>
          </cell>
          <cell r="J3105" t="str">
            <v xml:space="preserve">مصاريف اهلاك _ الاصول الثابته </v>
          </cell>
          <cell r="K3105">
            <v>0</v>
          </cell>
          <cell r="L3105">
            <v>0</v>
          </cell>
          <cell r="M3105">
            <v>0</v>
          </cell>
          <cell r="N3105">
            <v>0</v>
          </cell>
          <cell r="O3105">
            <v>0</v>
          </cell>
          <cell r="P3105">
            <v>0</v>
          </cell>
          <cell r="Q3105">
            <v>0</v>
          </cell>
        </row>
        <row r="3106">
          <cell r="B3106">
            <v>93300000001</v>
          </cell>
          <cell r="C3106" t="str">
            <v>الدهان</v>
          </cell>
          <cell r="D3106" t="str">
            <v>الدخل</v>
          </cell>
          <cell r="E3106" t="str">
            <v>مصروفات عمومية وإدارية</v>
          </cell>
          <cell r="F3106" t="str">
            <v>م. إدارية وعمومية</v>
          </cell>
          <cell r="G3106" t="str">
            <v>الرواتب وما في حكمها</v>
          </cell>
          <cell r="H3106" t="str">
            <v>الراتب الأساسي</v>
          </cell>
          <cell r="I3106" t="str">
            <v>الرواتب وما في حكمها</v>
          </cell>
          <cell r="J3106" t="str">
            <v>الراتب الاساسي / اداريه.</v>
          </cell>
          <cell r="K3106">
            <v>0</v>
          </cell>
          <cell r="L3106">
            <v>0</v>
          </cell>
          <cell r="M3106">
            <v>209500</v>
          </cell>
          <cell r="N3106">
            <v>3750</v>
          </cell>
          <cell r="O3106">
            <v>205750</v>
          </cell>
          <cell r="P3106">
            <v>0</v>
          </cell>
          <cell r="Q3106">
            <v>205750</v>
          </cell>
        </row>
        <row r="3107">
          <cell r="B3107">
            <v>93300000002</v>
          </cell>
          <cell r="C3107" t="str">
            <v>الدهان</v>
          </cell>
          <cell r="D3107" t="str">
            <v>الدخل</v>
          </cell>
          <cell r="E3107" t="str">
            <v>مصروفات عمومية وإدارية</v>
          </cell>
          <cell r="F3107" t="str">
            <v>م. إدارية وعمومية</v>
          </cell>
          <cell r="G3107" t="str">
            <v>الرواتب وما في حكمها</v>
          </cell>
          <cell r="H3107" t="str">
            <v>بدل سكن</v>
          </cell>
          <cell r="I3107" t="str">
            <v>الرواتب وما في حكمها</v>
          </cell>
          <cell r="J3107" t="str">
            <v>بدل سكن / اداريه.</v>
          </cell>
          <cell r="K3107">
            <v>0</v>
          </cell>
          <cell r="L3107">
            <v>0</v>
          </cell>
          <cell r="M3107">
            <v>39375</v>
          </cell>
          <cell r="N3107">
            <v>0</v>
          </cell>
          <cell r="O3107">
            <v>39375</v>
          </cell>
          <cell r="P3107">
            <v>0</v>
          </cell>
          <cell r="Q3107">
            <v>39375</v>
          </cell>
        </row>
        <row r="3108">
          <cell r="B3108">
            <v>93300000003</v>
          </cell>
          <cell r="C3108" t="str">
            <v>الدهان</v>
          </cell>
          <cell r="D3108" t="str">
            <v>الدخل</v>
          </cell>
          <cell r="E3108" t="str">
            <v>مصروفات عمومية وإدارية</v>
          </cell>
          <cell r="F3108" t="str">
            <v>م. إدارية وعمومية</v>
          </cell>
          <cell r="G3108" t="str">
            <v>الرواتب وما في حكمها</v>
          </cell>
          <cell r="H3108" t="str">
            <v>بدل إنتقال</v>
          </cell>
          <cell r="I3108" t="str">
            <v>الرواتب وما في حكمها</v>
          </cell>
          <cell r="J3108" t="str">
            <v>بدل انتقال / اداريه.</v>
          </cell>
          <cell r="K3108">
            <v>0</v>
          </cell>
          <cell r="L3108">
            <v>0</v>
          </cell>
          <cell r="M3108">
            <v>26350</v>
          </cell>
          <cell r="N3108">
            <v>0</v>
          </cell>
          <cell r="O3108">
            <v>26350</v>
          </cell>
          <cell r="P3108">
            <v>0</v>
          </cell>
          <cell r="Q3108">
            <v>26350</v>
          </cell>
        </row>
        <row r="3109">
          <cell r="B3109">
            <v>93300000017</v>
          </cell>
          <cell r="C3109" t="str">
            <v>الدهان</v>
          </cell>
          <cell r="D3109" t="str">
            <v>الدخل</v>
          </cell>
          <cell r="E3109" t="str">
            <v>مصروفات عمومية وإدارية</v>
          </cell>
          <cell r="F3109" t="str">
            <v>م. إدارية وعمومية</v>
          </cell>
          <cell r="G3109" t="str">
            <v>مصروفات متنوعة</v>
          </cell>
          <cell r="I3109" t="str">
            <v>مصروفات متنوعة</v>
          </cell>
          <cell r="J3109" t="str">
            <v>عدد وادوات مستهلكة/ ادارية.</v>
          </cell>
          <cell r="K3109">
            <v>0</v>
          </cell>
          <cell r="L3109">
            <v>0</v>
          </cell>
          <cell r="M3109">
            <v>10</v>
          </cell>
          <cell r="N3109">
            <v>0</v>
          </cell>
          <cell r="O3109">
            <v>10</v>
          </cell>
          <cell r="P3109">
            <v>0</v>
          </cell>
          <cell r="Q3109">
            <v>10</v>
          </cell>
        </row>
        <row r="3110">
          <cell r="B3110">
            <v>93300000025</v>
          </cell>
          <cell r="C3110" t="str">
            <v>الدهان</v>
          </cell>
          <cell r="D3110" t="str">
            <v>الدخل</v>
          </cell>
          <cell r="E3110" t="str">
            <v>مصروفات عمومية وإدارية</v>
          </cell>
          <cell r="F3110" t="str">
            <v>م. إدارية وعمومية</v>
          </cell>
          <cell r="G3110" t="str">
            <v>صيانة</v>
          </cell>
          <cell r="I3110" t="str">
            <v>صيانة وإصلاح</v>
          </cell>
          <cell r="J3110" t="str">
            <v>برمجة وصيانة حاسب / ادارية.</v>
          </cell>
          <cell r="K3110">
            <v>0</v>
          </cell>
          <cell r="L3110">
            <v>0</v>
          </cell>
          <cell r="M3110">
            <v>668</v>
          </cell>
          <cell r="N3110">
            <v>0</v>
          </cell>
          <cell r="O3110">
            <v>668</v>
          </cell>
          <cell r="P3110">
            <v>0</v>
          </cell>
          <cell r="Q3110">
            <v>668</v>
          </cell>
        </row>
        <row r="3111">
          <cell r="B3111">
            <v>93300000035</v>
          </cell>
          <cell r="C3111" t="str">
            <v>الدهان</v>
          </cell>
          <cell r="D3111" t="str">
            <v>الدخل</v>
          </cell>
          <cell r="E3111" t="str">
            <v>تكلفة الإيرادات</v>
          </cell>
          <cell r="F3111" t="str">
            <v>م. إدارية وعمومية</v>
          </cell>
          <cell r="G3111" t="str">
            <v>م. بنكية - إدارية</v>
          </cell>
          <cell r="I3111" t="str">
            <v>أخري</v>
          </cell>
          <cell r="J3111" t="str">
            <v>مصاريف بنكية اداريه _ اداريه.</v>
          </cell>
          <cell r="K3111">
            <v>0</v>
          </cell>
          <cell r="L3111">
            <v>0</v>
          </cell>
          <cell r="M3111">
            <v>575.46</v>
          </cell>
          <cell r="N3111">
            <v>0</v>
          </cell>
          <cell r="O3111">
            <v>575.46</v>
          </cell>
          <cell r="P3111">
            <v>0</v>
          </cell>
          <cell r="Q3111">
            <v>575.46</v>
          </cell>
        </row>
        <row r="3112">
          <cell r="B3112">
            <v>93300000047</v>
          </cell>
          <cell r="C3112" t="str">
            <v>الدهان</v>
          </cell>
          <cell r="D3112" t="str">
            <v>الدخل</v>
          </cell>
          <cell r="E3112" t="str">
            <v>الإيرادات</v>
          </cell>
          <cell r="F3112" t="str">
            <v>م. إدارية وعمومية</v>
          </cell>
          <cell r="G3112" t="str">
            <v>مصروفات متنوعة</v>
          </cell>
          <cell r="I3112" t="str">
            <v>مصروفات متنوعة</v>
          </cell>
          <cell r="J3112" t="str">
            <v>خصم مسموح به _الاداره.</v>
          </cell>
          <cell r="K3112">
            <v>0</v>
          </cell>
          <cell r="L3112">
            <v>0</v>
          </cell>
          <cell r="M3112">
            <v>2.35</v>
          </cell>
          <cell r="N3112">
            <v>0</v>
          </cell>
          <cell r="O3112">
            <v>2.35</v>
          </cell>
          <cell r="P3112">
            <v>0</v>
          </cell>
          <cell r="Q3112">
            <v>2.35</v>
          </cell>
        </row>
        <row r="3113">
          <cell r="B3113">
            <v>94101000001</v>
          </cell>
          <cell r="C3113" t="str">
            <v>الدهان</v>
          </cell>
          <cell r="D3113" t="str">
            <v>الدخل</v>
          </cell>
          <cell r="E3113" t="str">
            <v>الإيرادات</v>
          </cell>
          <cell r="F3113" t="str">
            <v>إيرادات</v>
          </cell>
          <cell r="G3113" t="str">
            <v>إيرادات الدهان</v>
          </cell>
          <cell r="J3113" t="str">
            <v>ايراد المبيعات بضريبة 15%.</v>
          </cell>
          <cell r="K3113">
            <v>0</v>
          </cell>
          <cell r="L3113">
            <v>0</v>
          </cell>
          <cell r="M3113">
            <v>966.4</v>
          </cell>
          <cell r="N3113">
            <v>841586.19000000006</v>
          </cell>
          <cell r="O3113">
            <v>0</v>
          </cell>
          <cell r="P3113">
            <v>840619.79</v>
          </cell>
          <cell r="Q3113">
            <v>-840619.79</v>
          </cell>
        </row>
        <row r="3114">
          <cell r="B3114">
            <v>94103000001</v>
          </cell>
          <cell r="C3114" t="str">
            <v>الدهان</v>
          </cell>
          <cell r="D3114" t="str">
            <v>الدخل</v>
          </cell>
          <cell r="E3114" t="str">
            <v>الإيرادات</v>
          </cell>
          <cell r="F3114" t="str">
            <v>مبيعات المركز الرئيسي</v>
          </cell>
          <cell r="G3114" t="str">
            <v>إيرادات بين الفروع</v>
          </cell>
          <cell r="I3114" t="str">
            <v>تكلفة البضاعة المباعة</v>
          </cell>
          <cell r="J3114" t="str">
            <v>مبيعات المركز الرئيسي.</v>
          </cell>
          <cell r="K3114">
            <v>0</v>
          </cell>
          <cell r="L3114">
            <v>0</v>
          </cell>
          <cell r="M3114">
            <v>0</v>
          </cell>
          <cell r="N3114">
            <v>2453794.1</v>
          </cell>
          <cell r="O3114">
            <v>0</v>
          </cell>
          <cell r="P3114">
            <v>2453794.1</v>
          </cell>
          <cell r="Q3114">
            <v>-2453794.1</v>
          </cell>
        </row>
        <row r="3115">
          <cell r="B3115">
            <v>94200000001</v>
          </cell>
          <cell r="C3115" t="str">
            <v>الدهان</v>
          </cell>
          <cell r="D3115" t="str">
            <v>الدخل</v>
          </cell>
          <cell r="E3115" t="str">
            <v>إيرادات أخري</v>
          </cell>
          <cell r="F3115" t="str">
            <v>إيرادات أخرى</v>
          </cell>
          <cell r="G3115" t="str">
            <v>إيرادات أخري متنوعة</v>
          </cell>
          <cell r="J3115" t="str">
            <v>خصم مكتسب .</v>
          </cell>
          <cell r="K3115">
            <v>0</v>
          </cell>
          <cell r="L3115">
            <v>0</v>
          </cell>
          <cell r="M3115">
            <v>0</v>
          </cell>
          <cell r="N3115">
            <v>34752.18</v>
          </cell>
          <cell r="O3115">
            <v>0</v>
          </cell>
          <cell r="P3115">
            <v>34752.18</v>
          </cell>
          <cell r="Q3115">
            <v>-34752.18</v>
          </cell>
        </row>
        <row r="3116">
          <cell r="B3116">
            <v>91107000003</v>
          </cell>
          <cell r="C3116" t="str">
            <v>الدهان</v>
          </cell>
          <cell r="D3116" t="str">
            <v>المركز المالي</v>
          </cell>
          <cell r="E3116" t="str">
            <v>أصول متداولة</v>
          </cell>
          <cell r="F3116" t="str">
            <v>جاري فروع شقيقه</v>
          </cell>
          <cell r="G3116" t="str">
            <v>جاري فروع شقيقه</v>
          </cell>
          <cell r="J3116" t="str">
            <v>جاري مصنع واجهات الرياض للصناعات الزجاجية.</v>
          </cell>
          <cell r="K3116">
            <v>0</v>
          </cell>
          <cell r="L3116">
            <v>0</v>
          </cell>
          <cell r="M3116">
            <v>0</v>
          </cell>
          <cell r="N3116">
            <v>0</v>
          </cell>
          <cell r="O3116">
            <v>0</v>
          </cell>
          <cell r="P3116">
            <v>0</v>
          </cell>
          <cell r="Q3116">
            <v>0</v>
          </cell>
        </row>
        <row r="3117">
          <cell r="B3117">
            <v>91108000001</v>
          </cell>
          <cell r="C3117" t="str">
            <v>الدهان</v>
          </cell>
          <cell r="D3117" t="str">
            <v>المركز المالي</v>
          </cell>
          <cell r="E3117" t="str">
            <v>أصول متداولة</v>
          </cell>
          <cell r="F3117" t="str">
            <v>مصاريف مقدمة وأرصدة مدينة أخرى (بالصافي)</v>
          </cell>
          <cell r="G3117" t="str">
            <v>سلف  _ عاملين</v>
          </cell>
          <cell r="J3117" t="str">
            <v>مدينون _  سلف عاملين</v>
          </cell>
          <cell r="K3117">
            <v>0</v>
          </cell>
          <cell r="L3117">
            <v>0</v>
          </cell>
          <cell r="M3117">
            <v>1036.33</v>
          </cell>
          <cell r="N3117">
            <v>0</v>
          </cell>
          <cell r="O3117">
            <v>1036.33</v>
          </cell>
          <cell r="P3117">
            <v>0</v>
          </cell>
          <cell r="Q3117">
            <v>1036.33</v>
          </cell>
        </row>
        <row r="3118">
          <cell r="B3118">
            <v>92302000001</v>
          </cell>
          <cell r="C3118" t="str">
            <v>الدهان</v>
          </cell>
          <cell r="D3118" t="str">
            <v>المركز المالي</v>
          </cell>
          <cell r="E3118" t="str">
            <v>إلتزامات متداولة</v>
          </cell>
          <cell r="F3118" t="str">
            <v>مصاريف مستحقة وأرصدة دائنة أخرى</v>
          </cell>
          <cell r="G3118" t="str">
            <v>دائنون متنوعون</v>
          </cell>
          <cell r="H3118" t="str">
            <v>مصنع داركم للصناعة</v>
          </cell>
          <cell r="I3118" t="str">
            <v>إلتزامات متداولة</v>
          </cell>
          <cell r="J3118" t="str">
            <v>دائنون _ مصنع داركم للصناعة</v>
          </cell>
          <cell r="K3118">
            <v>0</v>
          </cell>
          <cell r="L3118">
            <v>0</v>
          </cell>
          <cell r="M3118">
            <v>0</v>
          </cell>
          <cell r="N3118">
            <v>724.17</v>
          </cell>
          <cell r="O3118">
            <v>0</v>
          </cell>
          <cell r="P3118">
            <v>724.17</v>
          </cell>
          <cell r="Q3118">
            <v>-724.17</v>
          </cell>
        </row>
        <row r="3119">
          <cell r="B3119">
            <v>92601000001</v>
          </cell>
          <cell r="C3119" t="str">
            <v>الدهان</v>
          </cell>
          <cell r="D3119" t="str">
            <v>المركز المالي</v>
          </cell>
          <cell r="E3119" t="str">
            <v>حقوق الملكية</v>
          </cell>
          <cell r="F3119" t="str">
            <v>رأس المال</v>
          </cell>
          <cell r="G3119" t="str">
            <v>رأس المال</v>
          </cell>
          <cell r="J3119" t="str">
            <v>حصة استاذ مسلم.</v>
          </cell>
          <cell r="K3119">
            <v>0</v>
          </cell>
          <cell r="L3119">
            <v>0</v>
          </cell>
          <cell r="M3119">
            <v>0</v>
          </cell>
          <cell r="N3119">
            <v>0</v>
          </cell>
          <cell r="O3119">
            <v>0</v>
          </cell>
          <cell r="P3119">
            <v>0</v>
          </cell>
          <cell r="Q3119">
            <v>0</v>
          </cell>
        </row>
        <row r="3120">
          <cell r="B3120">
            <v>92601000002</v>
          </cell>
          <cell r="C3120" t="str">
            <v>الدهان</v>
          </cell>
          <cell r="D3120" t="str">
            <v>المركز المالي</v>
          </cell>
          <cell r="E3120" t="str">
            <v>حقوق الملكية</v>
          </cell>
          <cell r="F3120" t="str">
            <v>رأس المال</v>
          </cell>
          <cell r="G3120" t="str">
            <v>رأس المال</v>
          </cell>
          <cell r="J3120" t="str">
            <v>حصة استاذ جميل.</v>
          </cell>
          <cell r="K3120">
            <v>0</v>
          </cell>
          <cell r="L3120">
            <v>0</v>
          </cell>
          <cell r="M3120">
            <v>0</v>
          </cell>
          <cell r="N3120">
            <v>0</v>
          </cell>
          <cell r="O3120">
            <v>0</v>
          </cell>
          <cell r="P3120">
            <v>0</v>
          </cell>
          <cell r="Q3120">
            <v>0</v>
          </cell>
        </row>
        <row r="3121">
          <cell r="B3121">
            <v>92603000001</v>
          </cell>
          <cell r="C3121" t="str">
            <v>الدهان</v>
          </cell>
          <cell r="D3121" t="str">
            <v>المركز المالي</v>
          </cell>
          <cell r="E3121" t="str">
            <v>حقوق الملكية</v>
          </cell>
          <cell r="F3121" t="str">
            <v>إحتياطي نظامي</v>
          </cell>
          <cell r="G3121" t="str">
            <v>إحتياطي نظامي</v>
          </cell>
          <cell r="J3121" t="str">
            <v>إحتياطي نظامي</v>
          </cell>
          <cell r="K3121">
            <v>0</v>
          </cell>
          <cell r="L3121">
            <v>0</v>
          </cell>
          <cell r="M3121">
            <v>0</v>
          </cell>
          <cell r="N3121">
            <v>0</v>
          </cell>
          <cell r="O3121">
            <v>0</v>
          </cell>
          <cell r="P3121">
            <v>0</v>
          </cell>
          <cell r="Q3121">
            <v>0</v>
          </cell>
        </row>
        <row r="3122">
          <cell r="B3122">
            <v>93300000048</v>
          </cell>
          <cell r="C3122" t="str">
            <v>الدهان</v>
          </cell>
          <cell r="D3122" t="str">
            <v>الدخل</v>
          </cell>
          <cell r="E3122" t="str">
            <v>مصروفات عمومية وإدارية</v>
          </cell>
          <cell r="F3122" t="str">
            <v>م. الإهلاكات الإدارية</v>
          </cell>
          <cell r="G3122" t="str">
            <v>م. الإهلاكات الإدارية</v>
          </cell>
          <cell r="I3122" t="str">
            <v>إهلاكات</v>
          </cell>
          <cell r="J3122" t="str">
            <v>مصاريف اهلاك_الادارة</v>
          </cell>
          <cell r="K3122">
            <v>0</v>
          </cell>
          <cell r="L3122">
            <v>0</v>
          </cell>
          <cell r="M3122">
            <v>5626</v>
          </cell>
          <cell r="N3122">
            <v>0</v>
          </cell>
          <cell r="O3122">
            <v>5626</v>
          </cell>
          <cell r="P3122">
            <v>0</v>
          </cell>
          <cell r="Q3122">
            <v>5626</v>
          </cell>
        </row>
        <row r="3123">
          <cell r="B3123" t="str">
            <v>-</v>
          </cell>
          <cell r="C3123" t="str">
            <v>-</v>
          </cell>
          <cell r="D3123" t="str">
            <v>-</v>
          </cell>
          <cell r="E3123" t="str">
            <v>-</v>
          </cell>
          <cell r="F3123" t="str">
            <v>-</v>
          </cell>
          <cell r="G3123" t="str">
            <v>-</v>
          </cell>
          <cell r="H3123" t="str">
            <v>-</v>
          </cell>
          <cell r="J3123" t="str">
            <v>-</v>
          </cell>
          <cell r="K3123" t="str">
            <v>-</v>
          </cell>
          <cell r="L3123" t="str">
            <v>-</v>
          </cell>
          <cell r="M3123" t="str">
            <v>-</v>
          </cell>
          <cell r="N3123" t="str">
            <v>-</v>
          </cell>
          <cell r="O3123" t="str">
            <v>-</v>
          </cell>
          <cell r="P3123" t="str">
            <v>-</v>
          </cell>
          <cell r="Q3123" t="str">
            <v>-</v>
          </cell>
        </row>
      </sheetData>
      <sheetData sheetId="5"/>
      <sheetData sheetId="6"/>
      <sheetData sheetId="7"/>
      <sheetData sheetId="8"/>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I46"/>
  <sheetViews>
    <sheetView rightToLeft="1" view="pageBreakPreview" zoomScale="90" zoomScaleSheetLayoutView="90" workbookViewId="0">
      <selection activeCell="C6" sqref="C6"/>
    </sheetView>
  </sheetViews>
  <sheetFormatPr defaultColWidth="9" defaultRowHeight="22.8"/>
  <cols>
    <col min="1" max="1" width="55" style="116" bestFit="1" customWidth="1"/>
    <col min="2" max="2" width="10.44140625" style="165" bestFit="1" customWidth="1"/>
    <col min="3" max="4" width="30.5546875" style="165" bestFit="1" customWidth="1"/>
    <col min="5" max="5" width="27.88671875" style="165" customWidth="1"/>
    <col min="6" max="6" width="30.5546875" style="142" bestFit="1" customWidth="1"/>
    <col min="7" max="7" width="22.77734375" style="116" bestFit="1" customWidth="1"/>
    <col min="8" max="8" width="17.88671875" style="116" bestFit="1" customWidth="1"/>
    <col min="9" max="9" width="32.88671875" style="116" bestFit="1" customWidth="1"/>
    <col min="10" max="16384" width="9" style="116"/>
  </cols>
  <sheetData>
    <row r="1" spans="1:9" s="160" customFormat="1" ht="52.5" customHeight="1">
      <c r="A1" s="293" t="s">
        <v>0</v>
      </c>
      <c r="B1" s="293"/>
      <c r="C1" s="293"/>
      <c r="D1" s="293"/>
      <c r="E1" s="293"/>
      <c r="F1" s="186"/>
      <c r="G1" s="186"/>
    </row>
    <row r="2" spans="1:9" s="160" customFormat="1" ht="52.5" customHeight="1">
      <c r="A2" s="293" t="s">
        <v>1</v>
      </c>
      <c r="B2" s="293"/>
      <c r="C2" s="293"/>
      <c r="D2" s="293"/>
      <c r="E2" s="293"/>
      <c r="F2" s="293"/>
      <c r="G2" s="293"/>
    </row>
    <row r="3" spans="1:9" s="161" customFormat="1" ht="52.5" customHeight="1">
      <c r="A3" s="293" t="s">
        <v>3557</v>
      </c>
      <c r="B3" s="293"/>
      <c r="C3" s="293"/>
      <c r="D3" s="293"/>
      <c r="E3" s="293"/>
      <c r="F3" s="293"/>
      <c r="G3" s="293"/>
    </row>
    <row r="4" spans="1:9" ht="24.6">
      <c r="B4" s="162" t="s">
        <v>2</v>
      </c>
      <c r="C4" s="163" t="s">
        <v>3426</v>
      </c>
      <c r="D4" s="163" t="s">
        <v>2107</v>
      </c>
      <c r="E4" s="163" t="s">
        <v>1122</v>
      </c>
      <c r="F4" s="163"/>
    </row>
    <row r="5" spans="1:9" ht="25.2" thickBot="1">
      <c r="B5" s="162" t="s">
        <v>3</v>
      </c>
      <c r="C5" s="163" t="s">
        <v>4</v>
      </c>
      <c r="D5" s="163" t="s">
        <v>4</v>
      </c>
      <c r="E5" s="163" t="s">
        <v>4</v>
      </c>
      <c r="F5" s="163" t="s">
        <v>1127</v>
      </c>
    </row>
    <row r="6" spans="1:9" ht="33.75" customHeight="1" thickBot="1">
      <c r="A6" s="164" t="s">
        <v>5</v>
      </c>
    </row>
    <row r="7" spans="1:9" ht="34.5" customHeight="1" thickTop="1">
      <c r="A7" s="166" t="s">
        <v>6</v>
      </c>
    </row>
    <row r="8" spans="1:9">
      <c r="A8" s="116" t="s">
        <v>53</v>
      </c>
      <c r="B8" s="169" t="s">
        <v>8</v>
      </c>
      <c r="C8" s="169">
        <f>'ايضاحات 2022'!D9</f>
        <v>12137706.220008999</v>
      </c>
      <c r="D8" s="169">
        <f>'ايضاحات 2022'!E9</f>
        <v>3415309.23</v>
      </c>
      <c r="E8" s="169">
        <v>4107669</v>
      </c>
      <c r="F8" s="169">
        <f>D8-C8</f>
        <v>-8722396.9900089987</v>
      </c>
    </row>
    <row r="9" spans="1:9">
      <c r="A9" s="116" t="s">
        <v>55</v>
      </c>
      <c r="B9" s="169" t="s">
        <v>9</v>
      </c>
      <c r="C9" s="169">
        <f>'ايضاحات 2022'!D17</f>
        <v>30363166.162386999</v>
      </c>
      <c r="D9" s="169">
        <v>35516698</v>
      </c>
      <c r="E9" s="169">
        <v>19525604</v>
      </c>
      <c r="F9" s="169">
        <f>D9-C9</f>
        <v>5153531.8376130015</v>
      </c>
      <c r="G9" s="131"/>
      <c r="I9" s="170">
        <f>H9-C9</f>
        <v>-30363166.162386999</v>
      </c>
    </row>
    <row r="10" spans="1:9">
      <c r="A10" s="116" t="s">
        <v>56</v>
      </c>
      <c r="B10" s="169" t="s">
        <v>13</v>
      </c>
      <c r="C10" s="169">
        <f>'ايضاحات 2022'!D31</f>
        <v>17509091.104913011</v>
      </c>
      <c r="D10" s="169">
        <f>'ايضاحات 2022'!E31</f>
        <v>15036984.807119988</v>
      </c>
      <c r="E10" s="169">
        <v>9674361</v>
      </c>
      <c r="F10" s="169">
        <f>D10-C10</f>
        <v>-2472106.2977930233</v>
      </c>
      <c r="I10" s="170"/>
    </row>
    <row r="11" spans="1:9">
      <c r="A11" s="116" t="s">
        <v>57</v>
      </c>
      <c r="B11" s="169" t="s">
        <v>14</v>
      </c>
      <c r="C11" s="169">
        <f>'ايضاحات 2022'!D48</f>
        <v>41807902.087781005</v>
      </c>
      <c r="D11" s="169">
        <f>'ايضاحات 2022'!E48</f>
        <v>22901739</v>
      </c>
      <c r="E11" s="169">
        <v>13284940</v>
      </c>
      <c r="F11" s="169">
        <f>D11-C11</f>
        <v>-18906163.087781005</v>
      </c>
      <c r="I11" s="170">
        <f>H11-C11</f>
        <v>-41807902.087781005</v>
      </c>
    </row>
    <row r="12" spans="1:9">
      <c r="A12" s="116" t="s">
        <v>3562</v>
      </c>
      <c r="B12" s="169" t="s">
        <v>2114</v>
      </c>
      <c r="C12" s="169">
        <f>'ايضاحات 2022'!D59</f>
        <v>46812261.999990001</v>
      </c>
      <c r="D12" s="169">
        <v>19880994</v>
      </c>
      <c r="E12" s="169">
        <v>22300000</v>
      </c>
      <c r="F12" s="169">
        <f>D12-C12</f>
        <v>-26931267.999990001</v>
      </c>
      <c r="G12" s="131"/>
      <c r="I12" s="170"/>
    </row>
    <row r="13" spans="1:9">
      <c r="B13" s="169"/>
      <c r="C13" s="169"/>
      <c r="D13" s="169"/>
      <c r="E13" s="169"/>
      <c r="F13" s="169">
        <f t="shared" ref="F13" si="0">D13-C13</f>
        <v>0</v>
      </c>
    </row>
    <row r="14" spans="1:9" ht="23.4" thickBot="1">
      <c r="B14" s="169"/>
      <c r="C14" s="169"/>
      <c r="D14" s="169"/>
      <c r="E14" s="169"/>
      <c r="F14" s="169"/>
    </row>
    <row r="15" spans="1:9" ht="23.4" thickBot="1">
      <c r="A15" s="136" t="s">
        <v>7</v>
      </c>
      <c r="C15" s="171">
        <f>SUM(C8:C14)</f>
        <v>148630127.57508004</v>
      </c>
      <c r="D15" s="171">
        <f>SUM(D8:D14)</f>
        <v>96751725.037119985</v>
      </c>
      <c r="E15" s="171">
        <f>SUM(E8:E14)</f>
        <v>68892574</v>
      </c>
      <c r="F15" s="172"/>
    </row>
    <row r="16" spans="1:9" ht="30.75" customHeight="1">
      <c r="A16" s="166" t="s">
        <v>58</v>
      </c>
    </row>
    <row r="17" spans="1:9">
      <c r="A17" s="116" t="s">
        <v>59</v>
      </c>
      <c r="B17" s="169" t="s">
        <v>21</v>
      </c>
      <c r="C17" s="169">
        <f>'العقارات والالات والمعدات 9'!L15</f>
        <v>22161216.82</v>
      </c>
      <c r="D17" s="169">
        <f>'العقارات والالات والمعدات 9'!L16</f>
        <v>21258344</v>
      </c>
      <c r="E17" s="169">
        <v>9479077</v>
      </c>
      <c r="F17" s="169">
        <f>D17-C17</f>
        <v>-902872.8200000003</v>
      </c>
    </row>
    <row r="18" spans="1:9">
      <c r="A18" s="116" t="s">
        <v>3504</v>
      </c>
      <c r="B18" s="169" t="s">
        <v>3636</v>
      </c>
      <c r="C18" s="169">
        <f>'ايضاحات 2022'!D78</f>
        <v>2030203.469999</v>
      </c>
      <c r="D18" s="169">
        <f>'ايضاحات 2022'!E78</f>
        <v>1459881</v>
      </c>
      <c r="E18" s="169">
        <v>1933770</v>
      </c>
      <c r="F18" s="169">
        <f>D18-C18</f>
        <v>-570322.46999899996</v>
      </c>
    </row>
    <row r="19" spans="1:9">
      <c r="A19" s="116" t="s">
        <v>3565</v>
      </c>
      <c r="B19" s="169" t="s">
        <v>23</v>
      </c>
      <c r="C19" s="169">
        <f>'ايضاحات 2022'!D103</f>
        <v>1770876.48</v>
      </c>
      <c r="D19" s="169">
        <f>'ايضاحات 2022'!E103</f>
        <v>1490972</v>
      </c>
      <c r="E19" s="169">
        <v>1461371</v>
      </c>
      <c r="F19" s="169">
        <f>D19-C19</f>
        <v>-279904.48</v>
      </c>
    </row>
    <row r="20" spans="1:9" ht="23.4" thickBot="1">
      <c r="C20" s="169"/>
      <c r="D20" s="169"/>
      <c r="E20" s="169"/>
      <c r="F20" s="169"/>
    </row>
    <row r="21" spans="1:9" ht="23.4" thickBot="1">
      <c r="A21" s="136" t="s">
        <v>61</v>
      </c>
      <c r="C21" s="172">
        <f>SUM(C17:C20)</f>
        <v>25962296.769999001</v>
      </c>
      <c r="D21" s="172">
        <f>SUM(D17:D20)</f>
        <v>24209197</v>
      </c>
      <c r="E21" s="172">
        <f>SUM(E17:E20)</f>
        <v>12874218</v>
      </c>
      <c r="F21" s="172"/>
      <c r="I21" s="170">
        <f>H21-C21</f>
        <v>-25962296.769999001</v>
      </c>
    </row>
    <row r="22" spans="1:9" ht="25.2" thickBot="1">
      <c r="A22" s="136" t="s">
        <v>10</v>
      </c>
      <c r="C22" s="120">
        <f>C21+C15</f>
        <v>174592424.34507903</v>
      </c>
      <c r="D22" s="120">
        <f>D21+D15</f>
        <v>120960922.03711998</v>
      </c>
      <c r="E22" s="120">
        <f>E21+E15</f>
        <v>81766792</v>
      </c>
      <c r="F22" s="120"/>
    </row>
    <row r="23" spans="1:9" ht="25.8" thickTop="1" thickBot="1">
      <c r="A23" s="164" t="s">
        <v>62</v>
      </c>
    </row>
    <row r="24" spans="1:9" ht="23.4" thickTop="1">
      <c r="A24" s="149" t="s">
        <v>11</v>
      </c>
      <c r="F24" s="169"/>
    </row>
    <row r="25" spans="1:9">
      <c r="A25" s="116" t="s">
        <v>63</v>
      </c>
      <c r="B25" s="167" t="s">
        <v>3637</v>
      </c>
      <c r="C25" s="169">
        <f>'ايضاحات 2022'!D109</f>
        <v>27066319.427769005</v>
      </c>
      <c r="D25" s="169">
        <f>'ايضاحات 2022'!E109</f>
        <v>27650299.772930011</v>
      </c>
      <c r="E25" s="169">
        <v>17678066</v>
      </c>
      <c r="F25" s="169">
        <f t="shared" ref="F25:F30" si="1">C25-D25</f>
        <v>-583980.34516100585</v>
      </c>
    </row>
    <row r="26" spans="1:9">
      <c r="A26" s="116" t="s">
        <v>64</v>
      </c>
      <c r="B26" s="167" t="s">
        <v>144</v>
      </c>
      <c r="C26" s="169">
        <f>'ايضاحات 2022'!D122</f>
        <v>68802170.066092998</v>
      </c>
      <c r="D26" s="169">
        <f>'ايضاحات 2022'!E122</f>
        <v>39925701.680019997</v>
      </c>
      <c r="E26" s="169">
        <v>33650417</v>
      </c>
      <c r="F26" s="169">
        <f t="shared" si="1"/>
        <v>28876468.386073001</v>
      </c>
      <c r="I26" s="170"/>
    </row>
    <row r="27" spans="1:9">
      <c r="A27" s="116" t="s">
        <v>3508</v>
      </c>
      <c r="B27" s="167" t="s">
        <v>1289</v>
      </c>
      <c r="C27" s="169">
        <f>'ايضاحات 2022'!D127</f>
        <v>6321300.040000001</v>
      </c>
      <c r="D27" s="169">
        <f>'ايضاحات 2022'!E127</f>
        <v>4287683</v>
      </c>
      <c r="E27" s="169">
        <v>1865138</v>
      </c>
      <c r="F27" s="169">
        <f>C27-D27</f>
        <v>2033617.040000001</v>
      </c>
      <c r="I27" s="170">
        <f>H27-C27</f>
        <v>-6321300.040000001</v>
      </c>
    </row>
    <row r="28" spans="1:9">
      <c r="A28" s="129" t="s">
        <v>3554</v>
      </c>
      <c r="B28" s="167" t="s">
        <v>3636</v>
      </c>
      <c r="C28" s="168">
        <f>'ايضاحات 2022'!D97</f>
        <v>954560</v>
      </c>
      <c r="D28" s="168">
        <f>'ايضاحات 2022'!E97</f>
        <v>723920</v>
      </c>
      <c r="E28" s="168">
        <f>'ايضاحات 2022'!F97</f>
        <v>627000</v>
      </c>
      <c r="F28" s="169">
        <f>C28-D28</f>
        <v>230640</v>
      </c>
      <c r="I28" s="170"/>
    </row>
    <row r="29" spans="1:9">
      <c r="A29" s="116" t="s">
        <v>65</v>
      </c>
      <c r="B29" s="167" t="s">
        <v>3456</v>
      </c>
      <c r="C29" s="169">
        <f>'ايضاحات 2022'!D157</f>
        <v>4774915.3000000007</v>
      </c>
      <c r="D29" s="169">
        <f>'ايضاحات 2022'!E157</f>
        <v>2537833</v>
      </c>
      <c r="E29" s="169">
        <v>1339258</v>
      </c>
      <c r="F29" s="169">
        <f t="shared" si="1"/>
        <v>2237082.3000000007</v>
      </c>
    </row>
    <row r="30" spans="1:9" ht="23.4" thickBot="1">
      <c r="A30" s="129" t="s">
        <v>66</v>
      </c>
      <c r="B30" s="167" t="s">
        <v>3457</v>
      </c>
      <c r="C30" s="168">
        <v>2108145</v>
      </c>
      <c r="D30" s="169">
        <v>1019757</v>
      </c>
      <c r="E30" s="169">
        <v>1353212</v>
      </c>
      <c r="F30" s="169">
        <f t="shared" si="1"/>
        <v>1088388</v>
      </c>
      <c r="I30" s="170">
        <f>H30-C30</f>
        <v>-2108145</v>
      </c>
    </row>
    <row r="31" spans="1:9" ht="23.4" thickBot="1">
      <c r="A31" s="136" t="s">
        <v>12</v>
      </c>
      <c r="C31" s="172">
        <f>SUM(C25:C30)</f>
        <v>110027409.83386201</v>
      </c>
      <c r="D31" s="172">
        <f>SUM(D25:D30)</f>
        <v>76145194.452950001</v>
      </c>
      <c r="E31" s="172">
        <f>SUM(E25:E30)</f>
        <v>56513091</v>
      </c>
      <c r="F31" s="172"/>
    </row>
    <row r="32" spans="1:9" ht="37.5" customHeight="1">
      <c r="A32" s="166" t="s">
        <v>15</v>
      </c>
    </row>
    <row r="33" spans="1:8">
      <c r="A33" s="116" t="s">
        <v>3553</v>
      </c>
      <c r="B33" s="167" t="s">
        <v>3638</v>
      </c>
      <c r="C33" s="169">
        <f>'ايضاحات 2022'!D133</f>
        <v>1792000</v>
      </c>
      <c r="D33" s="169">
        <f>'ايضاحات 2022'!E133</f>
        <v>3710530</v>
      </c>
      <c r="E33" s="169"/>
      <c r="F33" s="169">
        <f t="shared" ref="F33:F34" si="2">C33-D33</f>
        <v>-1918530</v>
      </c>
    </row>
    <row r="34" spans="1:8">
      <c r="A34" s="129" t="s">
        <v>3507</v>
      </c>
      <c r="B34" s="167" t="s">
        <v>3636</v>
      </c>
      <c r="C34" s="168">
        <f>'ايضاحات 2022'!D98</f>
        <v>904921.57000000007</v>
      </c>
      <c r="D34" s="168">
        <f>'ايضاحات 2022'!E98</f>
        <v>838153</v>
      </c>
      <c r="E34" s="168">
        <f>'ايضاحات 2022'!F98</f>
        <v>1315992</v>
      </c>
      <c r="F34" s="169">
        <f t="shared" si="2"/>
        <v>66768.570000000065</v>
      </c>
    </row>
    <row r="35" spans="1:8" ht="23.4" thickBot="1">
      <c r="A35" s="116" t="s">
        <v>67</v>
      </c>
      <c r="B35" s="167" t="s">
        <v>3462</v>
      </c>
      <c r="C35" s="169">
        <f>'ايضاحات 2022'!D167</f>
        <v>7202346</v>
      </c>
      <c r="D35" s="169">
        <f>'ايضاحات 2022'!E167</f>
        <v>6286945</v>
      </c>
      <c r="E35" s="169">
        <v>3591647</v>
      </c>
      <c r="F35" s="169">
        <f>C35-D35</f>
        <v>915401</v>
      </c>
    </row>
    <row r="36" spans="1:8" ht="23.4" thickBot="1">
      <c r="A36" s="136" t="s">
        <v>16</v>
      </c>
      <c r="C36" s="172">
        <f>SUM(C33:C35)</f>
        <v>9899267.5700000003</v>
      </c>
      <c r="D36" s="172">
        <f t="shared" ref="D36:E36" si="3">SUM(D33:D35)</f>
        <v>10835628</v>
      </c>
      <c r="E36" s="172">
        <f t="shared" si="3"/>
        <v>4907639</v>
      </c>
      <c r="F36" s="172"/>
    </row>
    <row r="37" spans="1:8" ht="25.2" thickBot="1">
      <c r="A37" s="164" t="s">
        <v>68</v>
      </c>
      <c r="C37" s="120">
        <f>C31+C36</f>
        <v>119926677.403862</v>
      </c>
      <c r="D37" s="120">
        <f>D31+D36</f>
        <v>86980822.452950001</v>
      </c>
      <c r="E37" s="120">
        <f>E31+E36</f>
        <v>61420730</v>
      </c>
      <c r="F37" s="120"/>
    </row>
    <row r="38" spans="1:8" ht="25.8" thickTop="1" thickBot="1">
      <c r="A38" s="164" t="s">
        <v>17</v>
      </c>
    </row>
    <row r="39" spans="1:8" ht="23.4" thickTop="1">
      <c r="A39" s="116" t="s">
        <v>18</v>
      </c>
      <c r="B39" s="167" t="s">
        <v>3465</v>
      </c>
      <c r="C39" s="169">
        <f>'ايضاحات 2022'!D173</f>
        <v>20000000</v>
      </c>
      <c r="D39" s="169">
        <f>'ايضاحات 2022'!E173</f>
        <v>1200000</v>
      </c>
      <c r="E39" s="169">
        <v>1200000</v>
      </c>
      <c r="F39" s="169">
        <f>C39-D39</f>
        <v>18800000</v>
      </c>
    </row>
    <row r="40" spans="1:8">
      <c r="A40" s="116" t="s">
        <v>37</v>
      </c>
      <c r="B40" s="167" t="s">
        <v>3465</v>
      </c>
      <c r="C40" s="169">
        <f>'ايضاحات 2022'!D186</f>
        <v>2491343</v>
      </c>
      <c r="D40" s="169">
        <f>'ايضاحات 2022'!E186</f>
        <v>360000</v>
      </c>
      <c r="E40" s="169">
        <v>360000</v>
      </c>
      <c r="F40" s="169">
        <f t="shared" ref="F40:F42" si="4">C40-D40</f>
        <v>2131343</v>
      </c>
      <c r="H40" s="131"/>
    </row>
    <row r="41" spans="1:8">
      <c r="A41" s="116" t="s">
        <v>3555</v>
      </c>
      <c r="B41" s="167"/>
      <c r="C41" s="169">
        <v>0</v>
      </c>
      <c r="D41" s="173">
        <v>0</v>
      </c>
      <c r="E41" s="169">
        <v>0</v>
      </c>
      <c r="F41" s="169">
        <f>C41-D41</f>
        <v>0</v>
      </c>
      <c r="G41" s="131"/>
    </row>
    <row r="42" spans="1:8" ht="23.4" thickBot="1">
      <c r="A42" s="116" t="s">
        <v>69</v>
      </c>
      <c r="B42" s="167" t="s">
        <v>3455</v>
      </c>
      <c r="C42" s="169">
        <f>'التغير فى حقوق الشركاء22'!F82</f>
        <v>32174413</v>
      </c>
      <c r="D42" s="173">
        <v>32420097</v>
      </c>
      <c r="E42" s="169">
        <v>18786062</v>
      </c>
      <c r="F42" s="169">
        <f t="shared" si="4"/>
        <v>-245684</v>
      </c>
      <c r="G42" s="131"/>
    </row>
    <row r="43" spans="1:8" ht="33.75" customHeight="1" thickBot="1">
      <c r="A43" s="174" t="s">
        <v>19</v>
      </c>
      <c r="C43" s="172">
        <f>SUM(C39:C42)</f>
        <v>54665756</v>
      </c>
      <c r="D43" s="172">
        <f>SUM(D39:D42)</f>
        <v>33980097</v>
      </c>
      <c r="E43" s="172">
        <f>SUM(E39:E42)</f>
        <v>20346062</v>
      </c>
      <c r="F43" s="172"/>
    </row>
    <row r="44" spans="1:8" ht="25.2" thickBot="1">
      <c r="A44" s="164" t="s">
        <v>20</v>
      </c>
      <c r="C44" s="120">
        <f>C43+C37</f>
        <v>174592433.403862</v>
      </c>
      <c r="D44" s="120">
        <f>D43+D37</f>
        <v>120960919.45295</v>
      </c>
      <c r="E44" s="120">
        <f>E43+E37</f>
        <v>81766792</v>
      </c>
      <c r="F44" s="120">
        <f>SUM(F8:F43)</f>
        <v>11.642952974885702</v>
      </c>
    </row>
    <row r="45" spans="1:8" ht="23.4" thickTop="1"/>
    <row r="46" spans="1:8">
      <c r="C46" s="175">
        <f>C44-C22</f>
        <v>9.0587829649448395</v>
      </c>
      <c r="D46" s="169">
        <f>D44-D22</f>
        <v>-2.5841699838638306</v>
      </c>
      <c r="E46" s="169">
        <f>E44-E22</f>
        <v>0</v>
      </c>
      <c r="F46" s="169"/>
    </row>
  </sheetData>
  <mergeCells count="5">
    <mergeCell ref="A1:E1"/>
    <mergeCell ref="A2:E2"/>
    <mergeCell ref="F2:G2"/>
    <mergeCell ref="A3:E3"/>
    <mergeCell ref="F3:G3"/>
  </mergeCells>
  <pageMargins left="0.70866141732283472" right="0.70866141732283472" top="0.74803149606299213" bottom="0.74803149606299213" header="0.31496062992125984" footer="0.31496062992125984"/>
  <pageSetup paperSize="9" scale="56" orientation="portrait" horizontalDpi="200" verticalDpi="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27"/>
  <sheetViews>
    <sheetView rightToLeft="1" view="pageBreakPreview" zoomScale="85" zoomScaleSheetLayoutView="85" workbookViewId="0">
      <selection activeCell="C5" sqref="C5"/>
    </sheetView>
  </sheetViews>
  <sheetFormatPr defaultColWidth="9" defaultRowHeight="23.4"/>
  <cols>
    <col min="1" max="1" width="59.33203125" style="13" bestFit="1" customWidth="1"/>
    <col min="2" max="2" width="10.6640625" style="13" bestFit="1" customWidth="1"/>
    <col min="3" max="3" width="27.77734375" style="13" bestFit="1" customWidth="1"/>
    <col min="4" max="4" width="27.88671875" style="13" bestFit="1" customWidth="1"/>
    <col min="5" max="16384" width="9" style="13"/>
  </cols>
  <sheetData>
    <row r="1" spans="1:7">
      <c r="A1" s="294" t="s">
        <v>0</v>
      </c>
      <c r="B1" s="294"/>
      <c r="C1" s="294"/>
      <c r="D1" s="294"/>
    </row>
    <row r="2" spans="1:7">
      <c r="A2" s="294" t="s">
        <v>1</v>
      </c>
      <c r="B2" s="294"/>
      <c r="C2" s="294"/>
      <c r="D2" s="294"/>
    </row>
    <row r="3" spans="1:7" s="14" customFormat="1" ht="27" customHeight="1">
      <c r="A3" s="294" t="s">
        <v>3454</v>
      </c>
      <c r="B3" s="294"/>
      <c r="C3" s="294"/>
      <c r="D3" s="294"/>
      <c r="G3" s="375"/>
    </row>
    <row r="4" spans="1:7">
      <c r="A4" s="376" t="s">
        <v>22</v>
      </c>
      <c r="B4" s="12" t="s">
        <v>2</v>
      </c>
      <c r="C4" s="12" t="s">
        <v>3426</v>
      </c>
      <c r="D4" s="12" t="s">
        <v>2107</v>
      </c>
    </row>
    <row r="5" spans="1:7">
      <c r="A5" s="376"/>
      <c r="B5" s="15" t="s">
        <v>3</v>
      </c>
      <c r="C5" s="12" t="s">
        <v>4</v>
      </c>
      <c r="D5" s="12" t="s">
        <v>4</v>
      </c>
    </row>
    <row r="6" spans="1:7">
      <c r="A6" s="13" t="s">
        <v>1569</v>
      </c>
      <c r="B6" s="16" t="s">
        <v>3469</v>
      </c>
      <c r="C6" s="18">
        <f>'ايضاحات 2022'!D201</f>
        <v>221849785.96998999</v>
      </c>
      <c r="D6" s="18">
        <v>138750242</v>
      </c>
    </row>
    <row r="7" spans="1:7" ht="24" thickBot="1">
      <c r="A7" s="13" t="s">
        <v>70</v>
      </c>
      <c r="B7" s="16" t="s">
        <v>3639</v>
      </c>
      <c r="C7" s="18">
        <f>-'تكاليف الايرادات 20'!B35</f>
        <v>-179526782</v>
      </c>
      <c r="D7" s="18">
        <f>-110077343</f>
        <v>-110077343</v>
      </c>
    </row>
    <row r="8" spans="1:7" ht="26.4" thickBot="1">
      <c r="A8" s="9" t="s">
        <v>71</v>
      </c>
      <c r="C8" s="9">
        <f>C6+C7</f>
        <v>42323003.969989985</v>
      </c>
      <c r="D8" s="9">
        <f>D6+D7</f>
        <v>28672899</v>
      </c>
    </row>
    <row r="9" spans="1:7" ht="26.4" thickTop="1">
      <c r="A9" s="19" t="s">
        <v>72</v>
      </c>
    </row>
    <row r="10" spans="1:7">
      <c r="A10" s="13" t="s">
        <v>73</v>
      </c>
      <c r="B10" s="16" t="s">
        <v>3640</v>
      </c>
      <c r="C10" s="18">
        <f>'المصروفات العموميه والاداريه 21'!B22</f>
        <v>19525395.380030002</v>
      </c>
      <c r="D10" s="18">
        <v>14180388</v>
      </c>
    </row>
    <row r="11" spans="1:7" ht="24" thickBot="1">
      <c r="A11" s="13" t="s">
        <v>2120</v>
      </c>
      <c r="B11" s="16"/>
      <c r="C11" s="18">
        <v>0</v>
      </c>
      <c r="D11" s="18"/>
    </row>
    <row r="12" spans="1:7" ht="26.4" thickBot="1">
      <c r="A12" s="9" t="s">
        <v>74</v>
      </c>
      <c r="C12" s="9">
        <f>SUM(C10:C11)</f>
        <v>19525395.380030002</v>
      </c>
      <c r="D12" s="9">
        <f>SUM(D10)</f>
        <v>14180388</v>
      </c>
    </row>
    <row r="13" spans="1:7" ht="27" thickTop="1" thickBot="1">
      <c r="A13" s="9" t="s">
        <v>3571</v>
      </c>
      <c r="C13" s="19">
        <f>C8-C12</f>
        <v>22797608.589959983</v>
      </c>
      <c r="D13" s="19">
        <f>D8-D12</f>
        <v>14492511</v>
      </c>
    </row>
    <row r="14" spans="1:7" ht="26.4" thickTop="1">
      <c r="A14" s="13" t="s">
        <v>3572</v>
      </c>
      <c r="B14" s="16" t="s">
        <v>3635</v>
      </c>
      <c r="C14" s="19">
        <f>-'المصروفات العموميه والاداريه 21'!B29</f>
        <v>-2422291.36</v>
      </c>
      <c r="D14" s="19">
        <v>-1366538</v>
      </c>
    </row>
    <row r="15" spans="1:7" ht="25.8">
      <c r="A15" s="13" t="s">
        <v>3573</v>
      </c>
      <c r="C15" s="17">
        <f>'ايضاحات 2022'!D222</f>
        <v>33914.509999999995</v>
      </c>
      <c r="D15" s="19">
        <v>1709</v>
      </c>
    </row>
    <row r="16" spans="1:7">
      <c r="A16" s="13" t="s">
        <v>75</v>
      </c>
      <c r="B16" s="16" t="s">
        <v>3641</v>
      </c>
      <c r="C16" s="17">
        <f>'ايضاحات 2022'!D215</f>
        <v>2818986.3300000005</v>
      </c>
      <c r="D16" s="17">
        <v>2689745</v>
      </c>
    </row>
    <row r="17" spans="1:4" ht="24" thickBot="1">
      <c r="A17" s="13" t="s">
        <v>76</v>
      </c>
      <c r="B17" s="16" t="s">
        <v>3466</v>
      </c>
      <c r="C17" s="17">
        <v>0</v>
      </c>
      <c r="D17" s="17">
        <v>0</v>
      </c>
    </row>
    <row r="18" spans="1:4" ht="26.4" thickBot="1">
      <c r="A18" s="9" t="s">
        <v>77</v>
      </c>
      <c r="C18" s="101">
        <f>SUM(C13:C17)</f>
        <v>23228218.069959987</v>
      </c>
      <c r="D18" s="9">
        <f>D13+D16+D17+D14+D15</f>
        <v>15817427</v>
      </c>
    </row>
    <row r="19" spans="1:4" ht="24" thickTop="1">
      <c r="A19" s="13" t="s">
        <v>3574</v>
      </c>
      <c r="B19" s="16" t="s">
        <v>3457</v>
      </c>
      <c r="C19" s="82">
        <v>-1742635</v>
      </c>
      <c r="D19" s="82">
        <v>-826395</v>
      </c>
    </row>
    <row r="20" spans="1:4" ht="24" thickBot="1">
      <c r="A20" s="13" t="s">
        <v>3575</v>
      </c>
      <c r="B20" s="16" t="s">
        <v>3457</v>
      </c>
      <c r="C20" s="82">
        <v>-172148</v>
      </c>
      <c r="D20" s="82"/>
    </row>
    <row r="21" spans="1:4" ht="26.4" thickBot="1">
      <c r="A21" s="9" t="s">
        <v>83</v>
      </c>
      <c r="C21" s="9">
        <f>SUM(C18:C20)</f>
        <v>21313435.069959987</v>
      </c>
      <c r="D21" s="9">
        <f>SUM(D18:D19)</f>
        <v>14991032</v>
      </c>
    </row>
    <row r="22" spans="1:4" ht="24" thickTop="1">
      <c r="A22" s="16" t="s">
        <v>78</v>
      </c>
    </row>
    <row r="23" spans="1:4">
      <c r="A23" s="16" t="s">
        <v>79</v>
      </c>
    </row>
    <row r="24" spans="1:4">
      <c r="A24" s="13" t="s">
        <v>80</v>
      </c>
    </row>
    <row r="25" spans="1:4" ht="24" thickBot="1">
      <c r="A25" s="13" t="s">
        <v>82</v>
      </c>
      <c r="C25" s="13">
        <v>-627777</v>
      </c>
      <c r="D25" s="13">
        <v>-1356997</v>
      </c>
    </row>
    <row r="26" spans="1:4" ht="26.4" thickBot="1">
      <c r="A26" s="9" t="s">
        <v>81</v>
      </c>
      <c r="C26" s="9">
        <f>C21+C25</f>
        <v>20685658.069959987</v>
      </c>
      <c r="D26" s="9">
        <f>D21+D25</f>
        <v>13634035</v>
      </c>
    </row>
    <row r="27" spans="1:4" ht="24" thickTop="1"/>
  </sheetData>
  <mergeCells count="4">
    <mergeCell ref="A1:D1"/>
    <mergeCell ref="A2:D2"/>
    <mergeCell ref="A3:D3"/>
    <mergeCell ref="A4:A5"/>
  </mergeCells>
  <pageMargins left="0.7" right="0.7" top="0.75" bottom="0.75" header="0.3" footer="0.3"/>
  <pageSetup paperSize="9" scale="63" orientation="portrait" horizontalDpi="200" verticalDpi="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3"/>
  <sheetViews>
    <sheetView rightToLeft="1" view="pageBreakPreview" topLeftCell="A31" zoomScale="90" zoomScaleSheetLayoutView="90" workbookViewId="0">
      <selection activeCell="D44" sqref="D44"/>
    </sheetView>
  </sheetViews>
  <sheetFormatPr defaultColWidth="9" defaultRowHeight="23.4"/>
  <cols>
    <col min="1" max="1" width="67.88671875" style="3" bestFit="1" customWidth="1"/>
    <col min="2" max="2" width="15.5546875" style="7" bestFit="1" customWidth="1"/>
    <col min="3" max="3" width="27.88671875" style="7" bestFit="1" customWidth="1"/>
    <col min="4" max="4" width="25.88671875" style="7" bestFit="1" customWidth="1"/>
    <col min="5" max="5" width="22.109375" style="3" bestFit="1" customWidth="1"/>
    <col min="6" max="6" width="17.77734375" style="3" bestFit="1" customWidth="1"/>
    <col min="7" max="16384" width="9" style="3"/>
  </cols>
  <sheetData>
    <row r="1" spans="1:5" s="1" customFormat="1" ht="52.5" customHeight="1">
      <c r="A1" s="295" t="s">
        <v>0</v>
      </c>
      <c r="B1" s="295"/>
      <c r="C1" s="295"/>
      <c r="D1" s="295"/>
      <c r="E1" s="295"/>
    </row>
    <row r="2" spans="1:5" s="1" customFormat="1" ht="52.5" customHeight="1">
      <c r="A2" s="295" t="s">
        <v>1</v>
      </c>
      <c r="B2" s="295"/>
      <c r="C2" s="295"/>
      <c r="D2" s="295"/>
      <c r="E2" s="295"/>
    </row>
    <row r="3" spans="1:5" s="2" customFormat="1" ht="52.5" customHeight="1">
      <c r="A3" s="295" t="s">
        <v>3449</v>
      </c>
      <c r="B3" s="295"/>
      <c r="C3" s="295"/>
      <c r="D3" s="295"/>
      <c r="E3" s="295"/>
    </row>
    <row r="4" spans="1:5" ht="25.8">
      <c r="B4" s="6" t="s">
        <v>2</v>
      </c>
      <c r="C4" s="6" t="s">
        <v>3426</v>
      </c>
      <c r="D4" s="8" t="s">
        <v>3448</v>
      </c>
    </row>
    <row r="5" spans="1:5" ht="26.4" thickBot="1">
      <c r="B5" s="6" t="s">
        <v>3</v>
      </c>
      <c r="C5" s="6" t="s">
        <v>4</v>
      </c>
      <c r="D5" s="8" t="s">
        <v>4</v>
      </c>
    </row>
    <row r="6" spans="1:5" ht="33.75" customHeight="1" thickBot="1">
      <c r="A6" s="10" t="s">
        <v>119</v>
      </c>
    </row>
    <row r="7" spans="1:5" ht="24" thickTop="1">
      <c r="A7" s="3" t="s">
        <v>120</v>
      </c>
      <c r="B7" s="7" t="s">
        <v>145</v>
      </c>
      <c r="C7" s="32">
        <f>'قائمة الدخل 2022'!C18</f>
        <v>23228218.069959987</v>
      </c>
      <c r="D7" s="32">
        <f>'قائمة الدخل 2022'!D18</f>
        <v>15817427</v>
      </c>
    </row>
    <row r="8" spans="1:5" ht="46.8">
      <c r="A8" s="50" t="s">
        <v>121</v>
      </c>
    </row>
    <row r="9" spans="1:5">
      <c r="A9" s="3" t="s">
        <v>122</v>
      </c>
      <c r="B9" s="7">
        <v>0</v>
      </c>
      <c r="C9" s="32"/>
      <c r="D9" s="32">
        <v>0</v>
      </c>
    </row>
    <row r="10" spans="1:5">
      <c r="A10" s="3" t="s">
        <v>2133</v>
      </c>
      <c r="B10" s="7">
        <v>9</v>
      </c>
      <c r="C10" s="84">
        <f>'العقارات والالات والمعدات 9'!L12+'العقارات والالات والمعدات 9'!L13</f>
        <v>1885439.98</v>
      </c>
      <c r="D10" s="32" t="e">
        <f>'العقارات والالات والمعدات 9'!#REF!+'العقارات والالات والمعدات 9'!#REF!</f>
        <v>#REF!</v>
      </c>
    </row>
    <row r="11" spans="1:5">
      <c r="A11" s="3" t="s">
        <v>2134</v>
      </c>
      <c r="C11" s="84"/>
      <c r="D11" s="32"/>
    </row>
    <row r="12" spans="1:5">
      <c r="A12" s="3" t="s">
        <v>2135</v>
      </c>
      <c r="C12" s="84"/>
      <c r="D12" s="32">
        <v>0</v>
      </c>
    </row>
    <row r="13" spans="1:5">
      <c r="A13" s="3" t="s">
        <v>105</v>
      </c>
      <c r="B13" s="7">
        <v>13</v>
      </c>
      <c r="C13" s="32">
        <f>'ايضاحات 2022'!D163</f>
        <v>1602999</v>
      </c>
      <c r="D13" s="32">
        <f>'ايضاحات 2022'!E163</f>
        <v>1422030</v>
      </c>
    </row>
    <row r="14" spans="1:5" ht="24" thickBot="1">
      <c r="A14" s="3" t="s">
        <v>1279</v>
      </c>
      <c r="B14" s="7">
        <v>5</v>
      </c>
      <c r="D14" s="32">
        <v>0</v>
      </c>
    </row>
    <row r="15" spans="1:5" ht="26.4" thickBot="1">
      <c r="A15" s="10" t="s">
        <v>123</v>
      </c>
      <c r="C15" s="9">
        <f>SUM(C7:C14)</f>
        <v>26716657.049959987</v>
      </c>
      <c r="D15" s="9" t="e">
        <f>SUM(D7:D14)</f>
        <v>#REF!</v>
      </c>
    </row>
    <row r="16" spans="1:5" ht="27" thickTop="1" thickBot="1">
      <c r="A16" s="10" t="s">
        <v>124</v>
      </c>
    </row>
    <row r="17" spans="1:4" ht="24" thickTop="1">
      <c r="A17" s="3" t="s">
        <v>125</v>
      </c>
      <c r="B17" s="7" t="s">
        <v>1283</v>
      </c>
      <c r="C17" s="80">
        <f>'مركز مالى 2022'!F9</f>
        <v>5153531.8376130015</v>
      </c>
      <c r="D17" s="32">
        <v>-3472666</v>
      </c>
    </row>
    <row r="18" spans="1:4" ht="30.75" customHeight="1">
      <c r="A18" s="3" t="s">
        <v>126</v>
      </c>
      <c r="B18" s="7" t="s">
        <v>1283</v>
      </c>
      <c r="C18" s="80">
        <f>'مركز مالى 2022'!F11</f>
        <v>-18906163.087781005</v>
      </c>
      <c r="D18" s="32">
        <v>-10160799</v>
      </c>
    </row>
    <row r="19" spans="1:4">
      <c r="A19" s="3" t="s">
        <v>127</v>
      </c>
      <c r="B19" s="7" t="s">
        <v>1283</v>
      </c>
      <c r="C19" s="80">
        <f>'مركز مالى 2022'!F10</f>
        <v>-2472106.2977930233</v>
      </c>
      <c r="D19" s="32">
        <v>-5362624</v>
      </c>
    </row>
    <row r="20" spans="1:4">
      <c r="A20" s="3" t="s">
        <v>128</v>
      </c>
      <c r="B20" s="7" t="s">
        <v>1283</v>
      </c>
      <c r="C20" s="80">
        <f>'مركز مالى 2022'!F25</f>
        <v>-583980.34516100585</v>
      </c>
      <c r="D20" s="32">
        <v>9972234</v>
      </c>
    </row>
    <row r="21" spans="1:4">
      <c r="A21" s="3" t="s">
        <v>129</v>
      </c>
      <c r="B21" s="7" t="s">
        <v>1283</v>
      </c>
      <c r="C21" s="80">
        <f>'مركز مالى 2022'!F26</f>
        <v>28876468.386073001</v>
      </c>
      <c r="D21" s="32">
        <v>-3774829</v>
      </c>
    </row>
    <row r="22" spans="1:4">
      <c r="A22" s="3" t="s">
        <v>3450</v>
      </c>
      <c r="C22" s="80"/>
      <c r="D22" s="32">
        <v>-215682</v>
      </c>
    </row>
    <row r="23" spans="1:4" ht="24" thickBot="1">
      <c r="A23" s="3" t="s">
        <v>3451</v>
      </c>
      <c r="C23" s="80"/>
      <c r="D23" s="32">
        <v>-1159850</v>
      </c>
    </row>
    <row r="24" spans="1:4" ht="26.4" thickBot="1">
      <c r="A24" s="10" t="s">
        <v>130</v>
      </c>
      <c r="C24" s="9">
        <f>SUM(C15:C21)</f>
        <v>38784407.542910956</v>
      </c>
      <c r="D24" s="9" t="e">
        <f>SUM(D15:D23)</f>
        <v>#REF!</v>
      </c>
    </row>
    <row r="25" spans="1:4" ht="24" thickTop="1">
      <c r="A25" s="3" t="s">
        <v>132</v>
      </c>
      <c r="B25" s="7">
        <v>13</v>
      </c>
      <c r="C25" s="80">
        <v>0</v>
      </c>
      <c r="D25" s="32">
        <v>0</v>
      </c>
    </row>
    <row r="26" spans="1:4" ht="24" thickBot="1">
      <c r="A26" s="3" t="s">
        <v>131</v>
      </c>
      <c r="C26" s="83">
        <f>'مخصص الزكاه 23'!C45</f>
        <v>-826395</v>
      </c>
      <c r="D26" s="32">
        <v>0</v>
      </c>
    </row>
    <row r="27" spans="1:4" ht="26.4" thickBot="1">
      <c r="A27" s="10" t="s">
        <v>133</v>
      </c>
      <c r="C27" s="9">
        <f>SUM(C24:C26)</f>
        <v>37958012.542910956</v>
      </c>
      <c r="D27" s="9" t="e">
        <f>SUM(D24:D26)</f>
        <v>#REF!</v>
      </c>
    </row>
    <row r="28" spans="1:4" ht="24" thickTop="1">
      <c r="A28" s="5" t="s">
        <v>134</v>
      </c>
    </row>
    <row r="29" spans="1:4">
      <c r="A29" s="3" t="s">
        <v>135</v>
      </c>
      <c r="B29" s="7">
        <v>9</v>
      </c>
      <c r="C29" s="83">
        <f>-'العقارات والالات والمعدات 9'!M8</f>
        <v>-2788311.91</v>
      </c>
      <c r="D29" s="54" t="e">
        <f>-'العقارات والالات والمعدات 9'!#REF!</f>
        <v>#REF!</v>
      </c>
    </row>
    <row r="30" spans="1:4">
      <c r="A30" s="3" t="s">
        <v>136</v>
      </c>
      <c r="C30" s="7">
        <v>0</v>
      </c>
      <c r="D30" s="54">
        <v>0</v>
      </c>
    </row>
    <row r="31" spans="1:4" ht="24" thickBot="1">
      <c r="A31" s="3" t="s">
        <v>60</v>
      </c>
      <c r="B31" s="7" t="s">
        <v>1283</v>
      </c>
      <c r="C31" s="80">
        <f>'مركز مالى 2022'!F19</f>
        <v>-279904.48</v>
      </c>
      <c r="D31" s="32">
        <v>-29601</v>
      </c>
    </row>
    <row r="32" spans="1:4" ht="26.4" thickBot="1">
      <c r="A32" s="5" t="s">
        <v>137</v>
      </c>
      <c r="C32" s="9">
        <f>SUM(C29:C31)</f>
        <v>-3068216.39</v>
      </c>
      <c r="D32" s="9" t="e">
        <f>SUM(D29:D31)</f>
        <v>#REF!</v>
      </c>
    </row>
    <row r="33" spans="1:6" ht="24" thickTop="1">
      <c r="A33" s="5" t="s">
        <v>138</v>
      </c>
    </row>
    <row r="34" spans="1:6" ht="28.5" customHeight="1">
      <c r="A34" s="3" t="s">
        <v>1123</v>
      </c>
      <c r="B34" s="7" t="s">
        <v>1283</v>
      </c>
      <c r="C34" s="80">
        <f>'مركز مالى 2022'!F27</f>
        <v>2033617.040000001</v>
      </c>
      <c r="D34" s="32">
        <v>6657726</v>
      </c>
    </row>
    <row r="35" spans="1:6">
      <c r="A35" s="3" t="s">
        <v>139</v>
      </c>
      <c r="B35" s="7" t="s">
        <v>1283</v>
      </c>
      <c r="C35" s="80">
        <f>'مركز مالى 2022'!F29</f>
        <v>2237082.3000000007</v>
      </c>
      <c r="D35" s="32">
        <v>1198575</v>
      </c>
    </row>
    <row r="36" spans="1:6" ht="24" thickBot="1">
      <c r="A36" s="3" t="s">
        <v>1280</v>
      </c>
      <c r="B36" s="7">
        <v>20</v>
      </c>
      <c r="C36" s="80">
        <v>0</v>
      </c>
      <c r="D36" s="79">
        <v>0</v>
      </c>
    </row>
    <row r="37" spans="1:6" ht="26.4" thickBot="1">
      <c r="A37" s="4" t="s">
        <v>140</v>
      </c>
      <c r="C37" s="9">
        <f>SUM(C34:C36)</f>
        <v>4270699.3400000017</v>
      </c>
      <c r="D37" s="9">
        <f>SUM(D34:D36)</f>
        <v>7856301</v>
      </c>
    </row>
    <row r="38" spans="1:6" ht="27" thickTop="1" thickBot="1">
      <c r="A38" s="10" t="s">
        <v>141</v>
      </c>
      <c r="B38" s="7" t="s">
        <v>1283</v>
      </c>
      <c r="C38" s="80">
        <f>-'مركز مالى 2022'!F8</f>
        <v>8722396.9900089987</v>
      </c>
      <c r="D38" s="32">
        <v>-692360</v>
      </c>
    </row>
    <row r="39" spans="1:6" ht="24.6" thickTop="1" thickBot="1">
      <c r="A39" s="3" t="s">
        <v>142</v>
      </c>
      <c r="C39" s="80">
        <f>D40</f>
        <v>3415309</v>
      </c>
      <c r="D39" s="32">
        <v>4107669</v>
      </c>
    </row>
    <row r="40" spans="1:6" ht="26.4" thickBot="1">
      <c r="A40" s="10" t="s">
        <v>143</v>
      </c>
      <c r="C40" s="9">
        <f>C38+C39</f>
        <v>12137705.990008999</v>
      </c>
      <c r="D40" s="9">
        <f>D39+D38</f>
        <v>3415309</v>
      </c>
      <c r="F40" s="42"/>
    </row>
    <row r="41" spans="1:6" ht="24" thickTop="1">
      <c r="C41" s="80">
        <f>'ايضاحات 2022'!D9</f>
        <v>12137706.220008999</v>
      </c>
    </row>
    <row r="42" spans="1:6">
      <c r="C42" s="103">
        <f>C41-C40</f>
        <v>0.23000000044703484</v>
      </c>
    </row>
    <row r="43" spans="1:6">
      <c r="D43" s="80"/>
    </row>
  </sheetData>
  <mergeCells count="3">
    <mergeCell ref="A1:E1"/>
    <mergeCell ref="A2:E2"/>
    <mergeCell ref="A3:E3"/>
  </mergeCells>
  <pageMargins left="0.7" right="0.7" top="0.75" bottom="0.75" header="0.3" footer="0.3"/>
  <pageSetup paperSize="9" scale="64" orientation="portrait" horizontalDpi="200" verticalDpi="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84"/>
  <sheetViews>
    <sheetView rightToLeft="1" view="pageBreakPreview" topLeftCell="A25" zoomScale="85" zoomScaleSheetLayoutView="85" workbookViewId="0">
      <selection activeCell="D84" sqref="D84"/>
    </sheetView>
  </sheetViews>
  <sheetFormatPr defaultColWidth="22.33203125" defaultRowHeight="23.4"/>
  <cols>
    <col min="1" max="1" width="44" style="11" bestFit="1" customWidth="1"/>
    <col min="2" max="2" width="18.88671875" style="11" bestFit="1" customWidth="1"/>
    <col min="3" max="3" width="25.33203125" style="11" bestFit="1" customWidth="1"/>
    <col min="4" max="4" width="25.33203125" style="11" customWidth="1"/>
    <col min="5" max="5" width="20" style="11" bestFit="1" customWidth="1"/>
    <col min="6" max="6" width="20.6640625" style="11" bestFit="1" customWidth="1"/>
    <col min="7" max="7" width="28.21875" style="11" bestFit="1" customWidth="1"/>
    <col min="8" max="16384" width="22.33203125" style="11"/>
  </cols>
  <sheetData>
    <row r="1" spans="1:7" s="13" customFormat="1" ht="52.5" customHeight="1">
      <c r="A1" s="294" t="s">
        <v>38</v>
      </c>
      <c r="B1" s="294"/>
      <c r="C1" s="294"/>
      <c r="D1" s="294"/>
      <c r="E1" s="294"/>
      <c r="F1" s="294"/>
      <c r="G1" s="294"/>
    </row>
    <row r="2" spans="1:7" s="13" customFormat="1" ht="52.5" customHeight="1">
      <c r="A2" s="294" t="s">
        <v>1</v>
      </c>
      <c r="B2" s="294"/>
      <c r="C2" s="294"/>
      <c r="D2" s="294"/>
      <c r="E2" s="294"/>
      <c r="F2" s="294"/>
      <c r="G2" s="294"/>
    </row>
    <row r="3" spans="1:7" s="14" customFormat="1" ht="52.5" customHeight="1">
      <c r="A3" s="294" t="s">
        <v>84</v>
      </c>
      <c r="B3" s="294"/>
      <c r="C3" s="294"/>
      <c r="D3" s="294"/>
      <c r="E3" s="294"/>
      <c r="F3" s="294"/>
      <c r="G3" s="294"/>
    </row>
    <row r="4" spans="1:7" s="14" customFormat="1" ht="24.75" customHeight="1" thickBot="1">
      <c r="A4" s="296" t="s">
        <v>43</v>
      </c>
      <c r="B4" s="296"/>
      <c r="C4" s="296"/>
      <c r="D4" s="296"/>
      <c r="E4" s="296"/>
      <c r="F4" s="296"/>
      <c r="G4" s="296"/>
    </row>
    <row r="5" spans="1:7" ht="34.5" customHeight="1" thickTop="1" thickBot="1">
      <c r="A5" s="23" t="s">
        <v>24</v>
      </c>
      <c r="B5" s="23" t="s">
        <v>25</v>
      </c>
      <c r="C5" s="43" t="s">
        <v>45</v>
      </c>
      <c r="D5" s="43" t="s">
        <v>37</v>
      </c>
      <c r="E5" s="24" t="s">
        <v>26</v>
      </c>
      <c r="F5" s="24" t="s">
        <v>27</v>
      </c>
      <c r="G5" s="25" t="s">
        <v>46</v>
      </c>
    </row>
    <row r="6" spans="1:7" ht="24.6" thickTop="1" thickBot="1">
      <c r="A6" s="20" t="s">
        <v>28</v>
      </c>
      <c r="B6" s="20">
        <v>1300000</v>
      </c>
      <c r="C6" s="44">
        <v>0</v>
      </c>
      <c r="D6" s="44"/>
      <c r="E6" s="21">
        <v>-780599</v>
      </c>
      <c r="F6" s="46">
        <v>1050058</v>
      </c>
      <c r="G6" s="22">
        <f>B6+E6+F6</f>
        <v>1569459</v>
      </c>
    </row>
    <row r="7" spans="1:7" ht="24.6" thickTop="1" thickBot="1">
      <c r="A7" s="20" t="s">
        <v>29</v>
      </c>
      <c r="B7" s="20">
        <v>-100000</v>
      </c>
      <c r="C7" s="44">
        <v>100000</v>
      </c>
      <c r="D7" s="44"/>
      <c r="E7" s="21"/>
      <c r="F7" s="21"/>
      <c r="G7" s="22">
        <f>B7+C7</f>
        <v>0</v>
      </c>
    </row>
    <row r="8" spans="1:7" ht="24.6" thickTop="1" thickBot="1">
      <c r="A8" s="20" t="s">
        <v>45</v>
      </c>
      <c r="B8" s="20"/>
      <c r="C8" s="45">
        <v>1050058</v>
      </c>
      <c r="D8" s="44"/>
      <c r="E8" s="21"/>
      <c r="F8" s="21">
        <v>-1050058</v>
      </c>
      <c r="G8" s="22">
        <f>C8+F8</f>
        <v>0</v>
      </c>
    </row>
    <row r="9" spans="1:7" ht="24.6" thickTop="1" thickBot="1">
      <c r="A9" s="20" t="s">
        <v>47</v>
      </c>
      <c r="B9" s="20"/>
      <c r="C9" s="44"/>
      <c r="D9" s="44">
        <v>63008</v>
      </c>
      <c r="E9" s="21"/>
      <c r="F9" s="21">
        <v>-63008</v>
      </c>
      <c r="G9" s="22">
        <f>SUM(B9:F9)</f>
        <v>0</v>
      </c>
    </row>
    <row r="10" spans="1:7" ht="24.6" thickTop="1" thickBot="1">
      <c r="A10" s="20" t="s">
        <v>48</v>
      </c>
      <c r="B10" s="20"/>
      <c r="C10" s="44">
        <v>600000</v>
      </c>
      <c r="D10" s="44"/>
      <c r="E10" s="21">
        <v>853573</v>
      </c>
      <c r="F10" s="21"/>
      <c r="G10" s="22">
        <f>SUM(B10:F10)</f>
        <v>1453573</v>
      </c>
    </row>
    <row r="11" spans="1:7" ht="24.6" thickTop="1" thickBot="1">
      <c r="A11" s="20" t="s">
        <v>49</v>
      </c>
      <c r="B11" s="20"/>
      <c r="C11" s="44"/>
      <c r="D11" s="44"/>
      <c r="E11" s="21"/>
      <c r="F11" s="21"/>
      <c r="G11" s="22">
        <f>SUM(B11:F11)</f>
        <v>0</v>
      </c>
    </row>
    <row r="12" spans="1:7" ht="24.6" thickTop="1" thickBot="1">
      <c r="A12" s="20" t="s">
        <v>30</v>
      </c>
      <c r="B12" s="20"/>
      <c r="C12" s="44"/>
      <c r="D12" s="44"/>
      <c r="E12" s="21"/>
      <c r="F12" s="21">
        <v>630081</v>
      </c>
      <c r="G12" s="22">
        <f>SUM(B12:F12)</f>
        <v>630081</v>
      </c>
    </row>
    <row r="13" spans="1:7" ht="35.25" customHeight="1" thickTop="1" thickBot="1">
      <c r="A13" s="26" t="s">
        <v>31</v>
      </c>
      <c r="B13" s="26">
        <f>SUM(B6:B12)</f>
        <v>1200000</v>
      </c>
      <c r="C13" s="26">
        <f>SUM(C6:C12)</f>
        <v>1750058</v>
      </c>
      <c r="D13" s="26">
        <f>SUM(D6:D12)</f>
        <v>63008</v>
      </c>
      <c r="E13" s="26">
        <f>SUM(E6:E12)</f>
        <v>72974</v>
      </c>
      <c r="F13" s="26">
        <f>SUM(F6:F12)</f>
        <v>567073</v>
      </c>
      <c r="G13" s="27">
        <f>SUM(B13:F13)</f>
        <v>3653113</v>
      </c>
    </row>
    <row r="14" spans="1:7" ht="24" thickTop="1"/>
    <row r="15" spans="1:7" ht="24" thickBot="1">
      <c r="A15" s="297" t="s">
        <v>44</v>
      </c>
      <c r="B15" s="297"/>
      <c r="C15" s="297"/>
      <c r="D15" s="297"/>
      <c r="E15" s="297"/>
      <c r="F15" s="297"/>
      <c r="G15" s="297"/>
    </row>
    <row r="16" spans="1:7" ht="34.5" customHeight="1" thickTop="1" thickBot="1">
      <c r="A16" s="23" t="s">
        <v>24</v>
      </c>
      <c r="B16" s="23" t="s">
        <v>25</v>
      </c>
      <c r="C16" s="43" t="s">
        <v>45</v>
      </c>
      <c r="D16" s="43" t="s">
        <v>37</v>
      </c>
      <c r="E16" s="24" t="s">
        <v>26</v>
      </c>
      <c r="F16" s="24" t="s">
        <v>27</v>
      </c>
      <c r="G16" s="25" t="s">
        <v>46</v>
      </c>
    </row>
    <row r="17" spans="1:7" ht="24.6" thickTop="1" thickBot="1">
      <c r="A17" s="20" t="s">
        <v>28</v>
      </c>
      <c r="B17" s="20">
        <v>1200000</v>
      </c>
      <c r="C17" s="44">
        <v>1750058</v>
      </c>
      <c r="D17" s="44">
        <v>63008</v>
      </c>
      <c r="E17" s="21">
        <v>72974</v>
      </c>
      <c r="F17" s="46">
        <v>567073</v>
      </c>
      <c r="G17" s="22">
        <f>SUM(B17:F17)</f>
        <v>3653113</v>
      </c>
    </row>
    <row r="18" spans="1:7" ht="24.6" thickTop="1" thickBot="1">
      <c r="A18" s="20" t="s">
        <v>29</v>
      </c>
      <c r="B18" s="20">
        <v>0</v>
      </c>
      <c r="C18" s="44">
        <v>0</v>
      </c>
      <c r="D18" s="44"/>
      <c r="E18" s="21"/>
      <c r="F18" s="21"/>
      <c r="G18" s="22">
        <f>B18+C18</f>
        <v>0</v>
      </c>
    </row>
    <row r="19" spans="1:7" ht="24.6" thickTop="1" thickBot="1">
      <c r="A19" s="20" t="s">
        <v>45</v>
      </c>
      <c r="B19" s="20"/>
      <c r="C19" s="45"/>
      <c r="D19" s="44"/>
      <c r="E19" s="21"/>
      <c r="F19" s="21"/>
      <c r="G19" s="22">
        <f>C19+F19</f>
        <v>0</v>
      </c>
    </row>
    <row r="20" spans="1:7" ht="24.6" thickTop="1" thickBot="1">
      <c r="A20" s="20" t="s">
        <v>47</v>
      </c>
      <c r="B20" s="20"/>
      <c r="C20" s="44"/>
      <c r="D20" s="44">
        <v>95893</v>
      </c>
      <c r="E20" s="21"/>
      <c r="F20" s="21">
        <v>-95893</v>
      </c>
      <c r="G20" s="22">
        <f>SUM(B20:F20)</f>
        <v>0</v>
      </c>
    </row>
    <row r="21" spans="1:7" ht="24.6" thickTop="1" thickBot="1">
      <c r="A21" s="20" t="s">
        <v>48</v>
      </c>
      <c r="B21" s="20"/>
      <c r="C21" s="44"/>
      <c r="D21" s="44"/>
      <c r="E21" s="21">
        <v>332918</v>
      </c>
      <c r="F21" s="21"/>
      <c r="G21" s="22">
        <f>SUM(B21:F21)</f>
        <v>332918</v>
      </c>
    </row>
    <row r="22" spans="1:7" ht="24.6" thickTop="1" thickBot="1">
      <c r="A22" s="20" t="s">
        <v>49</v>
      </c>
      <c r="B22" s="20"/>
      <c r="C22" s="44"/>
      <c r="D22" s="44"/>
      <c r="E22" s="21"/>
      <c r="F22" s="21">
        <v>-400000</v>
      </c>
      <c r="G22" s="22">
        <f>SUM(B22:F22)</f>
        <v>-400000</v>
      </c>
    </row>
    <row r="23" spans="1:7" ht="24.6" thickTop="1" thickBot="1">
      <c r="A23" s="20" t="s">
        <v>30</v>
      </c>
      <c r="B23" s="20"/>
      <c r="C23" s="44"/>
      <c r="D23" s="44"/>
      <c r="E23" s="21"/>
      <c r="F23" s="21">
        <v>958932</v>
      </c>
      <c r="G23" s="22">
        <f>SUM(B23:F23)</f>
        <v>958932</v>
      </c>
    </row>
    <row r="24" spans="1:7" ht="35.25" customHeight="1" thickTop="1" thickBot="1">
      <c r="A24" s="26" t="s">
        <v>31</v>
      </c>
      <c r="B24" s="26">
        <f>SUM(B17:B23)</f>
        <v>1200000</v>
      </c>
      <c r="C24" s="26">
        <f>SUM(C17:C23)</f>
        <v>1750058</v>
      </c>
      <c r="D24" s="26">
        <f>SUM(D17:D23)</f>
        <v>158901</v>
      </c>
      <c r="E24" s="26">
        <f>SUM(E17:E23)</f>
        <v>405892</v>
      </c>
      <c r="F24" s="26">
        <f>SUM(F17:F23)</f>
        <v>1030112</v>
      </c>
      <c r="G24" s="27">
        <f>SUM(B24:F24)</f>
        <v>4544963</v>
      </c>
    </row>
    <row r="25" spans="1:7" ht="24" thickTop="1"/>
    <row r="26" spans="1:7" ht="24" thickBot="1">
      <c r="A26" s="296" t="s">
        <v>36</v>
      </c>
      <c r="B26" s="296"/>
      <c r="C26" s="296"/>
      <c r="D26" s="296"/>
      <c r="E26" s="296"/>
      <c r="F26" s="296"/>
      <c r="G26" s="296"/>
    </row>
    <row r="27" spans="1:7" ht="34.5" customHeight="1" thickTop="1" thickBot="1">
      <c r="A27" s="23" t="s">
        <v>24</v>
      </c>
      <c r="B27" s="23" t="s">
        <v>25</v>
      </c>
      <c r="C27" s="43" t="s">
        <v>45</v>
      </c>
      <c r="D27" s="43" t="s">
        <v>37</v>
      </c>
      <c r="E27" s="24" t="s">
        <v>26</v>
      </c>
      <c r="F27" s="24" t="s">
        <v>27</v>
      </c>
      <c r="G27" s="25" t="s">
        <v>46</v>
      </c>
    </row>
    <row r="28" spans="1:7" ht="24.6" thickTop="1" thickBot="1">
      <c r="A28" s="20" t="s">
        <v>2160</v>
      </c>
      <c r="B28" s="20">
        <v>1200000</v>
      </c>
      <c r="C28" s="44">
        <v>0</v>
      </c>
      <c r="D28" s="44">
        <v>360000</v>
      </c>
      <c r="E28" s="21">
        <v>0</v>
      </c>
      <c r="F28" s="46">
        <v>3313823</v>
      </c>
      <c r="G28" s="22">
        <f t="shared" ref="G28:G35" si="0">SUM(B28:F28)</f>
        <v>4873823</v>
      </c>
    </row>
    <row r="29" spans="1:7" ht="24.6" thickTop="1" thickBot="1">
      <c r="A29" s="20" t="s">
        <v>2161</v>
      </c>
      <c r="B29" s="20">
        <v>0</v>
      </c>
      <c r="C29" s="44">
        <v>0</v>
      </c>
      <c r="D29" s="44"/>
      <c r="E29" s="21"/>
      <c r="F29" s="21">
        <v>3633585</v>
      </c>
      <c r="G29" s="22">
        <f t="shared" si="0"/>
        <v>3633585</v>
      </c>
    </row>
    <row r="30" spans="1:7" ht="24.6" thickTop="1" thickBot="1">
      <c r="A30" s="20" t="s">
        <v>45</v>
      </c>
      <c r="B30" s="20"/>
      <c r="C30" s="45"/>
      <c r="D30" s="44">
        <v>0</v>
      </c>
      <c r="E30" s="21"/>
      <c r="F30" s="21">
        <v>0</v>
      </c>
      <c r="G30" s="22">
        <f t="shared" si="0"/>
        <v>0</v>
      </c>
    </row>
    <row r="31" spans="1:7" ht="24.6" thickTop="1" thickBot="1">
      <c r="A31" s="20" t="s">
        <v>2162</v>
      </c>
      <c r="B31" s="20"/>
      <c r="C31" s="44"/>
      <c r="D31" s="44">
        <v>240000</v>
      </c>
      <c r="E31" s="21"/>
      <c r="F31" s="21">
        <v>-240000</v>
      </c>
      <c r="G31" s="22">
        <f t="shared" si="0"/>
        <v>0</v>
      </c>
    </row>
    <row r="32" spans="1:7" ht="24.6" thickTop="1" thickBot="1">
      <c r="A32" s="20" t="s">
        <v>2163</v>
      </c>
      <c r="B32" s="20"/>
      <c r="C32" s="44"/>
      <c r="D32" s="44"/>
      <c r="E32" s="21">
        <v>0</v>
      </c>
      <c r="F32" s="21">
        <v>-636820</v>
      </c>
      <c r="G32" s="22">
        <f t="shared" si="0"/>
        <v>-636820</v>
      </c>
    </row>
    <row r="33" spans="1:7" ht="24.6" thickTop="1" thickBot="1">
      <c r="A33" s="20" t="s">
        <v>49</v>
      </c>
      <c r="B33" s="20"/>
      <c r="C33" s="44"/>
      <c r="D33" s="44"/>
      <c r="E33" s="21"/>
      <c r="F33" s="21">
        <v>-700000</v>
      </c>
      <c r="G33" s="22">
        <f t="shared" si="0"/>
        <v>-700000</v>
      </c>
    </row>
    <row r="34" spans="1:7" ht="24.6" thickTop="1" thickBot="1">
      <c r="A34" s="20" t="s">
        <v>2164</v>
      </c>
      <c r="B34" s="20"/>
      <c r="C34" s="44"/>
      <c r="D34" s="44"/>
      <c r="E34" s="21"/>
      <c r="F34" s="21">
        <v>-532918</v>
      </c>
      <c r="G34" s="22">
        <f t="shared" si="0"/>
        <v>-532918</v>
      </c>
    </row>
    <row r="35" spans="1:7" ht="35.25" customHeight="1" thickTop="1" thickBot="1">
      <c r="A35" s="26" t="s">
        <v>2165</v>
      </c>
      <c r="B35" s="26">
        <f>SUM(B28:B34)</f>
        <v>1200000</v>
      </c>
      <c r="C35" s="26">
        <f>SUM(C28:C34)</f>
        <v>0</v>
      </c>
      <c r="D35" s="26">
        <f>SUM(D28:D34)</f>
        <v>600000</v>
      </c>
      <c r="E35" s="26">
        <f>SUM(E28:E34)</f>
        <v>0</v>
      </c>
      <c r="F35" s="26">
        <f>SUM(F28:F34)</f>
        <v>4837670</v>
      </c>
      <c r="G35" s="27">
        <f t="shared" si="0"/>
        <v>6637670</v>
      </c>
    </row>
    <row r="36" spans="1:7" ht="24.6" thickTop="1" thickBot="1">
      <c r="A36" s="296" t="s">
        <v>54</v>
      </c>
      <c r="B36" s="296"/>
      <c r="C36" s="296"/>
      <c r="D36" s="296"/>
      <c r="E36" s="296"/>
      <c r="F36" s="296"/>
      <c r="G36" s="296"/>
    </row>
    <row r="37" spans="1:7" ht="24.6" thickTop="1" thickBot="1">
      <c r="A37" s="23" t="s">
        <v>24</v>
      </c>
      <c r="B37" s="23" t="s">
        <v>25</v>
      </c>
      <c r="C37" s="43" t="s">
        <v>45</v>
      </c>
      <c r="D37" s="43" t="s">
        <v>37</v>
      </c>
      <c r="E37" s="24" t="s">
        <v>26</v>
      </c>
      <c r="F37" s="24" t="s">
        <v>27</v>
      </c>
      <c r="G37" s="25" t="s">
        <v>46</v>
      </c>
    </row>
    <row r="38" spans="1:7" ht="24.6" thickTop="1" thickBot="1">
      <c r="A38" s="20" t="s">
        <v>85</v>
      </c>
      <c r="B38" s="20">
        <v>1200000</v>
      </c>
      <c r="C38" s="44"/>
      <c r="D38" s="44">
        <v>600000</v>
      </c>
      <c r="E38" s="21"/>
      <c r="F38" s="46">
        <v>4837670</v>
      </c>
      <c r="G38" s="22">
        <f t="shared" ref="G38:G43" si="1">SUM(B38:F38)</f>
        <v>6637670</v>
      </c>
    </row>
    <row r="39" spans="1:7" ht="24.6" thickTop="1" thickBot="1">
      <c r="A39" s="20" t="s">
        <v>86</v>
      </c>
      <c r="B39" s="20">
        <v>0</v>
      </c>
      <c r="C39" s="44">
        <v>0</v>
      </c>
      <c r="D39" s="44">
        <v>0</v>
      </c>
      <c r="E39" s="21"/>
      <c r="F39" s="21">
        <v>5443761</v>
      </c>
      <c r="G39" s="22">
        <f t="shared" si="1"/>
        <v>5443761</v>
      </c>
    </row>
    <row r="40" spans="1:7" ht="24.6" thickTop="1" thickBot="1">
      <c r="A40" s="20" t="s">
        <v>87</v>
      </c>
      <c r="B40" s="20">
        <v>0</v>
      </c>
      <c r="C40" s="44">
        <v>0</v>
      </c>
      <c r="D40" s="44">
        <v>-240000</v>
      </c>
      <c r="E40" s="21"/>
      <c r="F40" s="21">
        <v>240000</v>
      </c>
      <c r="G40" s="22">
        <f t="shared" si="1"/>
        <v>0</v>
      </c>
    </row>
    <row r="41" spans="1:7" ht="24.6" thickTop="1" thickBot="1">
      <c r="A41" s="20" t="s">
        <v>88</v>
      </c>
      <c r="B41" s="20">
        <v>0</v>
      </c>
      <c r="C41" s="44">
        <v>0</v>
      </c>
      <c r="D41" s="44">
        <v>0</v>
      </c>
      <c r="E41" s="21"/>
      <c r="F41" s="21">
        <v>375932</v>
      </c>
      <c r="G41" s="22">
        <f t="shared" si="1"/>
        <v>375932</v>
      </c>
    </row>
    <row r="42" spans="1:7" ht="24.6" thickTop="1" thickBot="1">
      <c r="A42" s="20" t="s">
        <v>89</v>
      </c>
      <c r="B42" s="20">
        <v>0</v>
      </c>
      <c r="C42" s="44">
        <v>0</v>
      </c>
      <c r="D42" s="44">
        <v>0</v>
      </c>
      <c r="E42" s="21">
        <v>0</v>
      </c>
      <c r="F42" s="21">
        <v>-4151549</v>
      </c>
      <c r="G42" s="22">
        <f t="shared" si="1"/>
        <v>-4151549</v>
      </c>
    </row>
    <row r="43" spans="1:7" ht="24.6" thickTop="1" thickBot="1">
      <c r="A43" s="26" t="s">
        <v>90</v>
      </c>
      <c r="B43" s="26">
        <f>SUM(B38:B42)</f>
        <v>1200000</v>
      </c>
      <c r="C43" s="26">
        <f>SUM(C38:C42)</f>
        <v>0</v>
      </c>
      <c r="D43" s="26">
        <f>SUM(D38:D42)</f>
        <v>360000</v>
      </c>
      <c r="E43" s="26">
        <f>SUM(E38:E42)</f>
        <v>0</v>
      </c>
      <c r="F43" s="26">
        <f>SUM(F38:F42)</f>
        <v>6745814</v>
      </c>
      <c r="G43" s="27">
        <f t="shared" si="1"/>
        <v>8305814</v>
      </c>
    </row>
    <row r="44" spans="1:7" ht="24.6" thickTop="1" thickBot="1">
      <c r="A44" s="296" t="s">
        <v>52</v>
      </c>
      <c r="B44" s="296"/>
      <c r="C44" s="296"/>
      <c r="D44" s="296"/>
      <c r="E44" s="296"/>
      <c r="F44" s="296"/>
      <c r="G44" s="296"/>
    </row>
    <row r="45" spans="1:7" ht="24.6" thickTop="1" thickBot="1">
      <c r="A45" s="23" t="s">
        <v>24</v>
      </c>
      <c r="B45" s="23" t="s">
        <v>25</v>
      </c>
      <c r="C45" s="43" t="s">
        <v>45</v>
      </c>
      <c r="D45" s="43" t="s">
        <v>37</v>
      </c>
      <c r="E45" s="24" t="s">
        <v>26</v>
      </c>
      <c r="F45" s="24" t="s">
        <v>27</v>
      </c>
      <c r="G45" s="25" t="s">
        <v>46</v>
      </c>
    </row>
    <row r="46" spans="1:7" ht="24.6" thickTop="1" thickBot="1">
      <c r="A46" s="20" t="s">
        <v>91</v>
      </c>
      <c r="B46" s="20">
        <v>1200000</v>
      </c>
      <c r="C46" s="44"/>
      <c r="D46" s="44">
        <v>360000</v>
      </c>
      <c r="E46" s="21"/>
      <c r="F46" s="46">
        <v>6745814</v>
      </c>
      <c r="G46" s="22">
        <f>SUM(B46:F46)</f>
        <v>8305814</v>
      </c>
    </row>
    <row r="47" spans="1:7" ht="24.6" thickTop="1" thickBot="1">
      <c r="A47" s="20" t="s">
        <v>89</v>
      </c>
      <c r="B47" s="20">
        <v>0</v>
      </c>
      <c r="C47" s="44">
        <v>0</v>
      </c>
      <c r="D47" s="44">
        <v>0</v>
      </c>
      <c r="E47" s="21"/>
      <c r="F47" s="21">
        <v>-2487801</v>
      </c>
      <c r="G47" s="22">
        <f>SUM(B47:F47)</f>
        <v>-2487801</v>
      </c>
    </row>
    <row r="48" spans="1:7" ht="24.6" thickTop="1" thickBot="1">
      <c r="A48" s="20" t="s">
        <v>92</v>
      </c>
      <c r="B48" s="20"/>
      <c r="C48" s="44"/>
      <c r="D48" s="44"/>
      <c r="E48" s="21"/>
      <c r="F48" s="21">
        <v>-23682</v>
      </c>
      <c r="G48" s="22">
        <f>SUM(B48:F48)</f>
        <v>-23682</v>
      </c>
    </row>
    <row r="49" spans="1:7" ht="24.6" thickTop="1" thickBot="1">
      <c r="A49" s="20" t="s">
        <v>30</v>
      </c>
      <c r="B49" s="20"/>
      <c r="C49" s="44"/>
      <c r="D49" s="44"/>
      <c r="E49" s="21"/>
      <c r="F49" s="21">
        <v>7979058</v>
      </c>
      <c r="G49" s="22">
        <f>SUM(B49:F49)</f>
        <v>7979058</v>
      </c>
    </row>
    <row r="50" spans="1:7" ht="24.6" thickTop="1" thickBot="1">
      <c r="A50" s="26" t="s">
        <v>31</v>
      </c>
      <c r="B50" s="26">
        <f>SUM(B46:B49)</f>
        <v>1200000</v>
      </c>
      <c r="C50" s="26">
        <f>SUM(C46:C49)</f>
        <v>0</v>
      </c>
      <c r="D50" s="26">
        <f>SUM(D46:D49)</f>
        <v>360000</v>
      </c>
      <c r="E50" s="26">
        <f>SUM(E46:E49)</f>
        <v>0</v>
      </c>
      <c r="F50" s="26">
        <f>SUM(F46:F49)</f>
        <v>12213389</v>
      </c>
      <c r="G50" s="27">
        <f>SUM(B50:F50)</f>
        <v>13773389</v>
      </c>
    </row>
    <row r="51" spans="1:7" ht="24.6" thickTop="1" thickBot="1">
      <c r="A51" s="296" t="s">
        <v>1122</v>
      </c>
      <c r="B51" s="296"/>
      <c r="C51" s="296"/>
      <c r="D51" s="296"/>
      <c r="E51" s="296"/>
      <c r="F51" s="296"/>
      <c r="G51" s="296"/>
    </row>
    <row r="52" spans="1:7" ht="24.6" thickTop="1" thickBot="1">
      <c r="A52" s="23" t="s">
        <v>24</v>
      </c>
      <c r="B52" s="23" t="s">
        <v>25</v>
      </c>
      <c r="C52" s="43" t="s">
        <v>45</v>
      </c>
      <c r="D52" s="43" t="s">
        <v>37</v>
      </c>
      <c r="E52" s="24" t="s">
        <v>26</v>
      </c>
      <c r="F52" s="24" t="s">
        <v>27</v>
      </c>
      <c r="G52" s="25" t="s">
        <v>46</v>
      </c>
    </row>
    <row r="53" spans="1:7" ht="24.6" thickTop="1" thickBot="1">
      <c r="A53" s="20" t="s">
        <v>1124</v>
      </c>
      <c r="B53" s="20">
        <v>1200000</v>
      </c>
      <c r="C53" s="44"/>
      <c r="D53" s="44">
        <v>360000</v>
      </c>
      <c r="E53" s="21"/>
      <c r="F53" s="46">
        <f>F50</f>
        <v>12213389</v>
      </c>
      <c r="G53" s="22">
        <f>SUM(B53:F53)</f>
        <v>13773389</v>
      </c>
    </row>
    <row r="54" spans="1:7" ht="24.6" thickTop="1" thickBot="1">
      <c r="A54" s="20" t="s">
        <v>1281</v>
      </c>
      <c r="B54" s="20">
        <v>0</v>
      </c>
      <c r="C54" s="44">
        <v>0</v>
      </c>
      <c r="D54" s="44">
        <v>0</v>
      </c>
      <c r="E54" s="21"/>
      <c r="F54" s="21">
        <v>-1185809</v>
      </c>
      <c r="G54" s="22">
        <f>SUM(B54:F54)</f>
        <v>-1185809</v>
      </c>
    </row>
    <row r="55" spans="1:7" ht="24.6" thickTop="1" thickBot="1">
      <c r="A55" s="20" t="s">
        <v>92</v>
      </c>
      <c r="B55" s="20"/>
      <c r="C55" s="44"/>
      <c r="D55" s="44"/>
      <c r="E55" s="21"/>
      <c r="F55" s="21">
        <v>-118477</v>
      </c>
      <c r="G55" s="22">
        <f>SUM(B55:F55)</f>
        <v>-118477</v>
      </c>
    </row>
    <row r="56" spans="1:7" ht="24.6" thickTop="1" thickBot="1">
      <c r="A56" s="20" t="s">
        <v>30</v>
      </c>
      <c r="B56" s="20">
        <v>0</v>
      </c>
      <c r="C56" s="44">
        <v>0</v>
      </c>
      <c r="D56" s="44">
        <v>0</v>
      </c>
      <c r="E56" s="21">
        <v>0</v>
      </c>
      <c r="F56" s="21">
        <f>'قائمة الدخل 2022'!D21</f>
        <v>14991032</v>
      </c>
      <c r="G56" s="22">
        <f>SUM(B56:F56)</f>
        <v>14991032</v>
      </c>
    </row>
    <row r="57" spans="1:7" ht="24.6" thickTop="1" thickBot="1">
      <c r="A57" s="26" t="s">
        <v>31</v>
      </c>
      <c r="B57" s="26">
        <f>SUM(B53:B56)</f>
        <v>1200000</v>
      </c>
      <c r="C57" s="26">
        <f>SUM(C53:C56)</f>
        <v>0</v>
      </c>
      <c r="D57" s="26">
        <f>SUM(D53:D56)</f>
        <v>360000</v>
      </c>
      <c r="E57" s="26">
        <f>SUM(E53:E56)</f>
        <v>0</v>
      </c>
      <c r="F57" s="26">
        <f>SUM(F53:F56)</f>
        <v>25900135</v>
      </c>
      <c r="G57" s="27">
        <f>SUM(B57:F57)</f>
        <v>27460135</v>
      </c>
    </row>
    <row r="58" spans="1:7" ht="24" thickTop="1"/>
    <row r="60" spans="1:7" ht="24" thickBot="1">
      <c r="A60" s="296" t="s">
        <v>2107</v>
      </c>
      <c r="B60" s="296"/>
      <c r="C60" s="296"/>
      <c r="D60" s="296"/>
      <c r="E60" s="296"/>
      <c r="F60" s="296"/>
      <c r="G60" s="296"/>
    </row>
    <row r="61" spans="1:7" ht="24.6" thickTop="1" thickBot="1">
      <c r="A61" s="23" t="s">
        <v>24</v>
      </c>
      <c r="B61" s="23" t="s">
        <v>25</v>
      </c>
      <c r="C61" s="43" t="s">
        <v>45</v>
      </c>
      <c r="D61" s="43" t="s">
        <v>37</v>
      </c>
      <c r="E61" s="24" t="s">
        <v>26</v>
      </c>
      <c r="F61" s="24" t="s">
        <v>27</v>
      </c>
      <c r="G61" s="25" t="s">
        <v>46</v>
      </c>
    </row>
    <row r="62" spans="1:7" ht="24.6" thickTop="1" thickBot="1">
      <c r="A62" s="20" t="s">
        <v>1124</v>
      </c>
      <c r="B62" s="20">
        <v>1200000</v>
      </c>
      <c r="C62" s="44"/>
      <c r="D62" s="44">
        <v>360000</v>
      </c>
      <c r="E62" s="21"/>
      <c r="F62" s="46">
        <v>19129972</v>
      </c>
      <c r="G62" s="22">
        <f>SUM(B62:F62)</f>
        <v>20689972</v>
      </c>
    </row>
    <row r="63" spans="1:7" ht="24.6" thickTop="1" thickBot="1">
      <c r="A63" s="20" t="s">
        <v>3556</v>
      </c>
      <c r="B63" s="20"/>
      <c r="C63" s="44"/>
      <c r="D63" s="44"/>
      <c r="E63" s="21"/>
      <c r="F63" s="46">
        <v>-343909</v>
      </c>
      <c r="G63" s="22"/>
    </row>
    <row r="64" spans="1:7" ht="24.6" thickTop="1" thickBot="1">
      <c r="A64" s="20" t="s">
        <v>1281</v>
      </c>
      <c r="B64" s="20">
        <v>0</v>
      </c>
      <c r="C64" s="44">
        <v>0</v>
      </c>
      <c r="D64" s="44">
        <v>0</v>
      </c>
      <c r="E64" s="21"/>
      <c r="F64" s="21">
        <v>0</v>
      </c>
      <c r="G64" s="22">
        <f>SUM(B64:F64)</f>
        <v>0</v>
      </c>
    </row>
    <row r="65" spans="1:7" ht="24.6" thickTop="1" thickBot="1">
      <c r="A65" s="20" t="s">
        <v>92</v>
      </c>
      <c r="B65" s="20"/>
      <c r="C65" s="44"/>
      <c r="D65" s="44"/>
      <c r="E65" s="21"/>
      <c r="F65" s="21">
        <v>0</v>
      </c>
      <c r="G65" s="22">
        <f>SUM(B65:F65)</f>
        <v>0</v>
      </c>
    </row>
    <row r="66" spans="1:7" ht="24.6" thickTop="1" thickBot="1">
      <c r="A66" s="20" t="s">
        <v>30</v>
      </c>
      <c r="B66" s="20">
        <v>0</v>
      </c>
      <c r="C66" s="44">
        <v>0</v>
      </c>
      <c r="D66" s="44">
        <v>0</v>
      </c>
      <c r="E66" s="21">
        <v>0</v>
      </c>
      <c r="F66" s="21">
        <f>'قائمة الدخل 2022'!D21</f>
        <v>14991032</v>
      </c>
      <c r="G66" s="22">
        <f>SUM(B66:F66)</f>
        <v>14991032</v>
      </c>
    </row>
    <row r="67" spans="1:7" ht="24.6" thickTop="1" thickBot="1">
      <c r="A67" s="26" t="s">
        <v>31</v>
      </c>
      <c r="B67" s="26">
        <f>SUM(B62:B66)</f>
        <v>1200000</v>
      </c>
      <c r="C67" s="26">
        <f>SUM(C62:C66)</f>
        <v>0</v>
      </c>
      <c r="D67" s="26">
        <f>SUM(D62:D66)</f>
        <v>360000</v>
      </c>
      <c r="E67" s="26">
        <f>SUM(E62:E66)</f>
        <v>0</v>
      </c>
      <c r="F67" s="26">
        <f>SUM(F62:F66)</f>
        <v>33777095</v>
      </c>
      <c r="G67" s="27">
        <f>SUM(B67:F67)</f>
        <v>35337095</v>
      </c>
    </row>
    <row r="68" spans="1:7" ht="24" thickTop="1"/>
    <row r="69" spans="1:7" ht="24" thickBot="1">
      <c r="A69" s="296" t="s">
        <v>3426</v>
      </c>
      <c r="B69" s="296"/>
      <c r="C69" s="296"/>
      <c r="D69" s="296"/>
      <c r="E69" s="296"/>
      <c r="F69" s="296"/>
      <c r="G69" s="296"/>
    </row>
    <row r="70" spans="1:7" ht="24.6" thickTop="1" thickBot="1">
      <c r="A70" s="23" t="s">
        <v>24</v>
      </c>
      <c r="B70" s="23" t="s">
        <v>25</v>
      </c>
      <c r="C70" s="43" t="s">
        <v>45</v>
      </c>
      <c r="D70" s="43" t="s">
        <v>37</v>
      </c>
      <c r="E70" s="24" t="s">
        <v>26</v>
      </c>
      <c r="F70" s="24" t="s">
        <v>27</v>
      </c>
      <c r="G70" s="25" t="s">
        <v>46</v>
      </c>
    </row>
    <row r="71" spans="1:7" ht="24.6" thickTop="1" thickBot="1">
      <c r="A71" s="20" t="s">
        <v>3442</v>
      </c>
      <c r="B71" s="20">
        <v>1200000</v>
      </c>
      <c r="C71" s="44"/>
      <c r="D71" s="44">
        <v>360000</v>
      </c>
      <c r="E71" s="21"/>
      <c r="F71" s="46">
        <v>18786062</v>
      </c>
      <c r="G71" s="22">
        <f>SUM(B71:F71)</f>
        <v>20346062</v>
      </c>
    </row>
    <row r="72" spans="1:7" ht="24.6" thickTop="1" thickBot="1">
      <c r="A72" s="20" t="s">
        <v>3642</v>
      </c>
      <c r="B72" s="20">
        <v>0</v>
      </c>
      <c r="C72" s="44">
        <v>0</v>
      </c>
      <c r="D72" s="44">
        <v>0</v>
      </c>
      <c r="E72" s="21"/>
      <c r="F72" s="21">
        <v>14991032</v>
      </c>
      <c r="G72" s="22">
        <f>SUM(B72:F72)</f>
        <v>14991032</v>
      </c>
    </row>
    <row r="73" spans="1:7" ht="24.6" thickTop="1" thickBot="1">
      <c r="A73" s="20" t="s">
        <v>3643</v>
      </c>
      <c r="B73" s="20"/>
      <c r="C73" s="44"/>
      <c r="D73" s="44"/>
      <c r="E73" s="21"/>
      <c r="F73" s="21">
        <v>-1356997</v>
      </c>
      <c r="G73" s="22">
        <f>SUM(B73:F73)</f>
        <v>-1356997</v>
      </c>
    </row>
    <row r="74" spans="1:7" ht="24.6" thickTop="1" thickBot="1">
      <c r="A74" s="182" t="s">
        <v>3644</v>
      </c>
      <c r="B74" s="182"/>
      <c r="C74" s="183"/>
      <c r="D74" s="183"/>
      <c r="E74" s="184"/>
      <c r="F74" s="184">
        <f>SUM(F72:F73)</f>
        <v>13634035</v>
      </c>
      <c r="G74" s="184">
        <f>SUM(G72:G73)</f>
        <v>13634035</v>
      </c>
    </row>
    <row r="75" spans="1:7" ht="24.6" thickTop="1" thickBot="1">
      <c r="A75" s="23" t="s">
        <v>3645</v>
      </c>
      <c r="B75" s="23">
        <f>SUM(B71:B74)</f>
        <v>1200000</v>
      </c>
      <c r="C75" s="43">
        <f t="shared" ref="C75" si="2">SUM(C71:C74)</f>
        <v>0</v>
      </c>
      <c r="D75" s="43">
        <f>SUM(D71:D74)</f>
        <v>360000</v>
      </c>
      <c r="E75" s="24">
        <f>SUM(E71:E74)</f>
        <v>0</v>
      </c>
      <c r="F75" s="24">
        <f>F71+F74</f>
        <v>32420097</v>
      </c>
      <c r="G75" s="25">
        <f>G71+G74</f>
        <v>33980097</v>
      </c>
    </row>
    <row r="76" spans="1:7" ht="24.6" thickTop="1" thickBot="1">
      <c r="A76" s="20" t="s">
        <v>3646</v>
      </c>
      <c r="B76" s="20">
        <v>18800000</v>
      </c>
      <c r="C76" s="44"/>
      <c r="D76" s="44"/>
      <c r="E76" s="44"/>
      <c r="F76" s="44">
        <v>-18800000</v>
      </c>
      <c r="G76" s="185"/>
    </row>
    <row r="77" spans="1:7" ht="24.6" thickTop="1" thickBot="1">
      <c r="A77" s="20" t="s">
        <v>3647</v>
      </c>
      <c r="B77" s="20"/>
      <c r="C77" s="44"/>
      <c r="D77" s="44"/>
      <c r="E77" s="44"/>
      <c r="F77" s="44">
        <v>21313437</v>
      </c>
      <c r="G77" s="185">
        <f>SUM(B77:F77)</f>
        <v>21313437</v>
      </c>
    </row>
    <row r="78" spans="1:7" ht="24.6" thickTop="1" thickBot="1">
      <c r="A78" s="20" t="s">
        <v>3648</v>
      </c>
      <c r="B78" s="20"/>
      <c r="C78" s="44"/>
      <c r="D78" s="44"/>
      <c r="E78" s="44"/>
      <c r="F78" s="44">
        <v>-627777</v>
      </c>
      <c r="G78" s="185">
        <f>SUM(B78:F78)</f>
        <v>-627777</v>
      </c>
    </row>
    <row r="79" spans="1:7" ht="24.6" thickTop="1" thickBot="1">
      <c r="A79" s="182" t="s">
        <v>3649</v>
      </c>
      <c r="B79" s="182"/>
      <c r="C79" s="183"/>
      <c r="D79" s="183"/>
      <c r="E79" s="184"/>
      <c r="F79" s="184">
        <f>SUM(F77:F78)</f>
        <v>20685660</v>
      </c>
      <c r="G79" s="184">
        <f>SUM(G77:G78)</f>
        <v>20685660</v>
      </c>
    </row>
    <row r="80" spans="1:7" ht="24.6" thickTop="1" thickBot="1">
      <c r="A80" s="20" t="s">
        <v>3650</v>
      </c>
      <c r="B80" s="20"/>
      <c r="C80" s="44"/>
      <c r="D80" s="44">
        <v>2131344</v>
      </c>
      <c r="E80" s="21"/>
      <c r="F80" s="21">
        <v>-2131344</v>
      </c>
      <c r="G80" s="22">
        <f>SUM(B80:F80)</f>
        <v>0</v>
      </c>
    </row>
    <row r="81" spans="1:7" ht="24.6" thickTop="1" thickBot="1">
      <c r="A81" s="20" t="s">
        <v>30</v>
      </c>
      <c r="B81" s="20">
        <v>0</v>
      </c>
      <c r="C81" s="44">
        <v>0</v>
      </c>
      <c r="D81" s="44">
        <v>0</v>
      </c>
      <c r="E81" s="21">
        <v>0</v>
      </c>
      <c r="F81" s="21">
        <v>0</v>
      </c>
      <c r="G81" s="22">
        <f>SUM(B81:F81)</f>
        <v>0</v>
      </c>
    </row>
    <row r="82" spans="1:7" ht="24.6" thickTop="1" thickBot="1">
      <c r="A82" s="26" t="s">
        <v>31</v>
      </c>
      <c r="B82" s="26">
        <f>SUM(B75:B81)</f>
        <v>20000000</v>
      </c>
      <c r="C82" s="26">
        <f t="shared" ref="C82" si="3">SUM(C75:C81)</f>
        <v>0</v>
      </c>
      <c r="D82" s="26">
        <f>SUM(D75:D81)</f>
        <v>2491344</v>
      </c>
      <c r="E82" s="26">
        <f t="shared" ref="E82" si="4">SUM(E75:E81)</f>
        <v>0</v>
      </c>
      <c r="F82" s="26">
        <f>F75+F76+F79+F80</f>
        <v>32174413</v>
      </c>
      <c r="G82" s="26">
        <f>G75+G76+G79+G80</f>
        <v>54665757</v>
      </c>
    </row>
    <row r="83" spans="1:7" ht="24" thickTop="1"/>
    <row r="84" spans="1:7">
      <c r="F84" s="11">
        <f>F82-F83</f>
        <v>32174413</v>
      </c>
    </row>
  </sheetData>
  <mergeCells count="11">
    <mergeCell ref="A69:G69"/>
    <mergeCell ref="A60:G60"/>
    <mergeCell ref="A1:G1"/>
    <mergeCell ref="A2:G2"/>
    <mergeCell ref="A3:G3"/>
    <mergeCell ref="A4:G4"/>
    <mergeCell ref="A51:G51"/>
    <mergeCell ref="A36:G36"/>
    <mergeCell ref="A44:G44"/>
    <mergeCell ref="A26:G26"/>
    <mergeCell ref="A15:G15"/>
  </mergeCells>
  <pageMargins left="0.7" right="0.7" top="0.75" bottom="0.75" header="0.3" footer="0.3"/>
  <pageSetup paperSize="9" scale="43" orientation="portrait" horizontalDpi="200" verticalDpi="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filterMode="1">
    <pageSetUpPr fitToPage="1"/>
  </sheetPr>
  <dimension ref="A1:U3124"/>
  <sheetViews>
    <sheetView rightToLeft="1" topLeftCell="N1" zoomScale="85" zoomScaleNormal="85" workbookViewId="0">
      <pane ySplit="5" topLeftCell="A6" activePane="bottomLeft" state="frozen"/>
      <selection pane="bottomLeft" activeCell="Z19" sqref="Z19"/>
    </sheetView>
  </sheetViews>
  <sheetFormatPr defaultColWidth="6" defaultRowHeight="14.4"/>
  <cols>
    <col min="1" max="1" width="6.44140625" style="191" bestFit="1" customWidth="1"/>
    <col min="2" max="2" width="14.6640625" style="191" bestFit="1" customWidth="1"/>
    <col min="3" max="3" width="8.88671875" style="191" customWidth="1"/>
    <col min="4" max="4" width="10.109375" style="191" customWidth="1"/>
    <col min="5" max="5" width="13" style="191" customWidth="1"/>
    <col min="6" max="6" width="31" style="191" customWidth="1"/>
    <col min="7" max="7" width="25.77734375" style="191" customWidth="1"/>
    <col min="8" max="8" width="32.21875" style="195" customWidth="1"/>
    <col min="9" max="10" width="18.21875" style="193" bestFit="1" customWidth="1"/>
    <col min="11" max="12" width="20.33203125" style="193" bestFit="1" customWidth="1"/>
    <col min="13" max="14" width="18.21875" style="193" bestFit="1" customWidth="1"/>
    <col min="15" max="15" width="20" style="194" bestFit="1" customWidth="1"/>
    <col min="16" max="16" width="17.33203125" style="191" bestFit="1" customWidth="1"/>
    <col min="17" max="17" width="20" style="191" bestFit="1" customWidth="1"/>
    <col min="18" max="18" width="16.21875" style="191" bestFit="1" customWidth="1"/>
    <col min="19" max="19" width="18.44140625" style="191" bestFit="1" customWidth="1"/>
    <col min="20" max="20" width="12.77734375" style="191" bestFit="1" customWidth="1"/>
    <col min="21" max="21" width="13.33203125" style="191" bestFit="1" customWidth="1"/>
    <col min="22" max="250" width="6" style="191"/>
    <col min="251" max="251" width="14.33203125" style="191" bestFit="1" customWidth="1"/>
    <col min="252" max="252" width="6" style="191"/>
    <col min="253" max="253" width="8.88671875" style="191" customWidth="1"/>
    <col min="254" max="254" width="14.109375" style="191" customWidth="1"/>
    <col min="255" max="255" width="13.33203125" style="191" customWidth="1"/>
    <col min="256" max="256" width="17.21875" style="191" bestFit="1" customWidth="1"/>
    <col min="257" max="257" width="49" style="191" bestFit="1" customWidth="1"/>
    <col min="258" max="259" width="11.109375" style="191" bestFit="1" customWidth="1"/>
    <col min="260" max="260" width="11.33203125" style="191" customWidth="1"/>
    <col min="261" max="261" width="11.109375" style="191" customWidth="1"/>
    <col min="262" max="262" width="11.77734375" style="191" bestFit="1" customWidth="1"/>
    <col min="263" max="263" width="11.44140625" style="191" bestFit="1" customWidth="1"/>
    <col min="264" max="264" width="15.21875" style="191" bestFit="1" customWidth="1"/>
    <col min="265" max="265" width="14.6640625" style="191" bestFit="1" customWidth="1"/>
    <col min="266" max="266" width="11.6640625" style="191" bestFit="1" customWidth="1"/>
    <col min="267" max="267" width="6" style="191" customWidth="1"/>
    <col min="268" max="268" width="8.88671875" style="191" bestFit="1" customWidth="1"/>
    <col min="269" max="269" width="16.21875" style="191" bestFit="1" customWidth="1"/>
    <col min="270" max="506" width="6" style="191"/>
    <col min="507" max="507" width="14.33203125" style="191" bestFit="1" customWidth="1"/>
    <col min="508" max="508" width="6" style="191"/>
    <col min="509" max="509" width="8.88671875" style="191" customWidth="1"/>
    <col min="510" max="510" width="14.109375" style="191" customWidth="1"/>
    <col min="511" max="511" width="13.33203125" style="191" customWidth="1"/>
    <col min="512" max="512" width="17.21875" style="191" bestFit="1" customWidth="1"/>
    <col min="513" max="513" width="49" style="191" bestFit="1" customWidth="1"/>
    <col min="514" max="515" width="11.109375" style="191" bestFit="1" customWidth="1"/>
    <col min="516" max="516" width="11.33203125" style="191" customWidth="1"/>
    <col min="517" max="517" width="11.109375" style="191" customWidth="1"/>
    <col min="518" max="518" width="11.77734375" style="191" bestFit="1" customWidth="1"/>
    <col min="519" max="519" width="11.44140625" style="191" bestFit="1" customWidth="1"/>
    <col min="520" max="520" width="15.21875" style="191" bestFit="1" customWidth="1"/>
    <col min="521" max="521" width="14.6640625" style="191" bestFit="1" customWidth="1"/>
    <col min="522" max="522" width="11.6640625" style="191" bestFit="1" customWidth="1"/>
    <col min="523" max="523" width="6" style="191" customWidth="1"/>
    <col min="524" max="524" width="8.88671875" style="191" bestFit="1" customWidth="1"/>
    <col min="525" max="525" width="16.21875" style="191" bestFit="1" customWidth="1"/>
    <col min="526" max="762" width="6" style="191"/>
    <col min="763" max="763" width="14.33203125" style="191" bestFit="1" customWidth="1"/>
    <col min="764" max="764" width="6" style="191"/>
    <col min="765" max="765" width="8.88671875" style="191" customWidth="1"/>
    <col min="766" max="766" width="14.109375" style="191" customWidth="1"/>
    <col min="767" max="767" width="13.33203125" style="191" customWidth="1"/>
    <col min="768" max="768" width="17.21875" style="191" bestFit="1" customWidth="1"/>
    <col min="769" max="769" width="49" style="191" bestFit="1" customWidth="1"/>
    <col min="770" max="771" width="11.109375" style="191" bestFit="1" customWidth="1"/>
    <col min="772" max="772" width="11.33203125" style="191" customWidth="1"/>
    <col min="773" max="773" width="11.109375" style="191" customWidth="1"/>
    <col min="774" max="774" width="11.77734375" style="191" bestFit="1" customWidth="1"/>
    <col min="775" max="775" width="11.44140625" style="191" bestFit="1" customWidth="1"/>
    <col min="776" max="776" width="15.21875" style="191" bestFit="1" customWidth="1"/>
    <col min="777" max="777" width="14.6640625" style="191" bestFit="1" customWidth="1"/>
    <col min="778" max="778" width="11.6640625" style="191" bestFit="1" customWidth="1"/>
    <col min="779" max="779" width="6" style="191" customWidth="1"/>
    <col min="780" max="780" width="8.88671875" style="191" bestFit="1" customWidth="1"/>
    <col min="781" max="781" width="16.21875" style="191" bestFit="1" customWidth="1"/>
    <col min="782" max="1018" width="6" style="191"/>
    <col min="1019" max="1019" width="14.33203125" style="191" bestFit="1" customWidth="1"/>
    <col min="1020" max="1020" width="6" style="191"/>
    <col min="1021" max="1021" width="8.88671875" style="191" customWidth="1"/>
    <col min="1022" max="1022" width="14.109375" style="191" customWidth="1"/>
    <col min="1023" max="1023" width="13.33203125" style="191" customWidth="1"/>
    <col min="1024" max="1024" width="17.21875" style="191" bestFit="1" customWidth="1"/>
    <col min="1025" max="1025" width="49" style="191" bestFit="1" customWidth="1"/>
    <col min="1026" max="1027" width="11.109375" style="191" bestFit="1" customWidth="1"/>
    <col min="1028" max="1028" width="11.33203125" style="191" customWidth="1"/>
    <col min="1029" max="1029" width="11.109375" style="191" customWidth="1"/>
    <col min="1030" max="1030" width="11.77734375" style="191" bestFit="1" customWidth="1"/>
    <col min="1031" max="1031" width="11.44140625" style="191" bestFit="1" customWidth="1"/>
    <col min="1032" max="1032" width="15.21875" style="191" bestFit="1" customWidth="1"/>
    <col min="1033" max="1033" width="14.6640625" style="191" bestFit="1" customWidth="1"/>
    <col min="1034" max="1034" width="11.6640625" style="191" bestFit="1" customWidth="1"/>
    <col min="1035" max="1035" width="6" style="191" customWidth="1"/>
    <col min="1036" max="1036" width="8.88671875" style="191" bestFit="1" customWidth="1"/>
    <col min="1037" max="1037" width="16.21875" style="191" bestFit="1" customWidth="1"/>
    <col min="1038" max="1274" width="6" style="191"/>
    <col min="1275" max="1275" width="14.33203125" style="191" bestFit="1" customWidth="1"/>
    <col min="1276" max="1276" width="6" style="191"/>
    <col min="1277" max="1277" width="8.88671875" style="191" customWidth="1"/>
    <col min="1278" max="1278" width="14.109375" style="191" customWidth="1"/>
    <col min="1279" max="1279" width="13.33203125" style="191" customWidth="1"/>
    <col min="1280" max="1280" width="17.21875" style="191" bestFit="1" customWidth="1"/>
    <col min="1281" max="1281" width="49" style="191" bestFit="1" customWidth="1"/>
    <col min="1282" max="1283" width="11.109375" style="191" bestFit="1" customWidth="1"/>
    <col min="1284" max="1284" width="11.33203125" style="191" customWidth="1"/>
    <col min="1285" max="1285" width="11.109375" style="191" customWidth="1"/>
    <col min="1286" max="1286" width="11.77734375" style="191" bestFit="1" customWidth="1"/>
    <col min="1287" max="1287" width="11.44140625" style="191" bestFit="1" customWidth="1"/>
    <col min="1288" max="1288" width="15.21875" style="191" bestFit="1" customWidth="1"/>
    <col min="1289" max="1289" width="14.6640625" style="191" bestFit="1" customWidth="1"/>
    <col min="1290" max="1290" width="11.6640625" style="191" bestFit="1" customWidth="1"/>
    <col min="1291" max="1291" width="6" style="191" customWidth="1"/>
    <col min="1292" max="1292" width="8.88671875" style="191" bestFit="1" customWidth="1"/>
    <col min="1293" max="1293" width="16.21875" style="191" bestFit="1" customWidth="1"/>
    <col min="1294" max="1530" width="6" style="191"/>
    <col min="1531" max="1531" width="14.33203125" style="191" bestFit="1" customWidth="1"/>
    <col min="1532" max="1532" width="6" style="191"/>
    <col min="1533" max="1533" width="8.88671875" style="191" customWidth="1"/>
    <col min="1534" max="1534" width="14.109375" style="191" customWidth="1"/>
    <col min="1535" max="1535" width="13.33203125" style="191" customWidth="1"/>
    <col min="1536" max="1536" width="17.21875" style="191" bestFit="1" customWidth="1"/>
    <col min="1537" max="1537" width="49" style="191" bestFit="1" customWidth="1"/>
    <col min="1538" max="1539" width="11.109375" style="191" bestFit="1" customWidth="1"/>
    <col min="1540" max="1540" width="11.33203125" style="191" customWidth="1"/>
    <col min="1541" max="1541" width="11.109375" style="191" customWidth="1"/>
    <col min="1542" max="1542" width="11.77734375" style="191" bestFit="1" customWidth="1"/>
    <col min="1543" max="1543" width="11.44140625" style="191" bestFit="1" customWidth="1"/>
    <col min="1544" max="1544" width="15.21875" style="191" bestFit="1" customWidth="1"/>
    <col min="1545" max="1545" width="14.6640625" style="191" bestFit="1" customWidth="1"/>
    <col min="1546" max="1546" width="11.6640625" style="191" bestFit="1" customWidth="1"/>
    <col min="1547" max="1547" width="6" style="191" customWidth="1"/>
    <col min="1548" max="1548" width="8.88671875" style="191" bestFit="1" customWidth="1"/>
    <col min="1549" max="1549" width="16.21875" style="191" bestFit="1" customWidth="1"/>
    <col min="1550" max="1786" width="6" style="191"/>
    <col min="1787" max="1787" width="14.33203125" style="191" bestFit="1" customWidth="1"/>
    <col min="1788" max="1788" width="6" style="191"/>
    <col min="1789" max="1789" width="8.88671875" style="191" customWidth="1"/>
    <col min="1790" max="1790" width="14.109375" style="191" customWidth="1"/>
    <col min="1791" max="1791" width="13.33203125" style="191" customWidth="1"/>
    <col min="1792" max="1792" width="17.21875" style="191" bestFit="1" customWidth="1"/>
    <col min="1793" max="1793" width="49" style="191" bestFit="1" customWidth="1"/>
    <col min="1794" max="1795" width="11.109375" style="191" bestFit="1" customWidth="1"/>
    <col min="1796" max="1796" width="11.33203125" style="191" customWidth="1"/>
    <col min="1797" max="1797" width="11.109375" style="191" customWidth="1"/>
    <col min="1798" max="1798" width="11.77734375" style="191" bestFit="1" customWidth="1"/>
    <col min="1799" max="1799" width="11.44140625" style="191" bestFit="1" customWidth="1"/>
    <col min="1800" max="1800" width="15.21875" style="191" bestFit="1" customWidth="1"/>
    <col min="1801" max="1801" width="14.6640625" style="191" bestFit="1" customWidth="1"/>
    <col min="1802" max="1802" width="11.6640625" style="191" bestFit="1" customWidth="1"/>
    <col min="1803" max="1803" width="6" style="191" customWidth="1"/>
    <col min="1804" max="1804" width="8.88671875" style="191" bestFit="1" customWidth="1"/>
    <col min="1805" max="1805" width="16.21875" style="191" bestFit="1" customWidth="1"/>
    <col min="1806" max="2042" width="6" style="191"/>
    <col min="2043" max="2043" width="14.33203125" style="191" bestFit="1" customWidth="1"/>
    <col min="2044" max="2044" width="6" style="191"/>
    <col min="2045" max="2045" width="8.88671875" style="191" customWidth="1"/>
    <col min="2046" max="2046" width="14.109375" style="191" customWidth="1"/>
    <col min="2047" max="2047" width="13.33203125" style="191" customWidth="1"/>
    <col min="2048" max="2048" width="17.21875" style="191" bestFit="1" customWidth="1"/>
    <col min="2049" max="2049" width="49" style="191" bestFit="1" customWidth="1"/>
    <col min="2050" max="2051" width="11.109375" style="191" bestFit="1" customWidth="1"/>
    <col min="2052" max="2052" width="11.33203125" style="191" customWidth="1"/>
    <col min="2053" max="2053" width="11.109375" style="191" customWidth="1"/>
    <col min="2054" max="2054" width="11.77734375" style="191" bestFit="1" customWidth="1"/>
    <col min="2055" max="2055" width="11.44140625" style="191" bestFit="1" customWidth="1"/>
    <col min="2056" max="2056" width="15.21875" style="191" bestFit="1" customWidth="1"/>
    <col min="2057" max="2057" width="14.6640625" style="191" bestFit="1" customWidth="1"/>
    <col min="2058" max="2058" width="11.6640625" style="191" bestFit="1" customWidth="1"/>
    <col min="2059" max="2059" width="6" style="191" customWidth="1"/>
    <col min="2060" max="2060" width="8.88671875" style="191" bestFit="1" customWidth="1"/>
    <col min="2061" max="2061" width="16.21875" style="191" bestFit="1" customWidth="1"/>
    <col min="2062" max="2298" width="6" style="191"/>
    <col min="2299" max="2299" width="14.33203125" style="191" bestFit="1" customWidth="1"/>
    <col min="2300" max="2300" width="6" style="191"/>
    <col min="2301" max="2301" width="8.88671875" style="191" customWidth="1"/>
    <col min="2302" max="2302" width="14.109375" style="191" customWidth="1"/>
    <col min="2303" max="2303" width="13.33203125" style="191" customWidth="1"/>
    <col min="2304" max="2304" width="17.21875" style="191" bestFit="1" customWidth="1"/>
    <col min="2305" max="2305" width="49" style="191" bestFit="1" customWidth="1"/>
    <col min="2306" max="2307" width="11.109375" style="191" bestFit="1" customWidth="1"/>
    <col min="2308" max="2308" width="11.33203125" style="191" customWidth="1"/>
    <col min="2309" max="2309" width="11.109375" style="191" customWidth="1"/>
    <col min="2310" max="2310" width="11.77734375" style="191" bestFit="1" customWidth="1"/>
    <col min="2311" max="2311" width="11.44140625" style="191" bestFit="1" customWidth="1"/>
    <col min="2312" max="2312" width="15.21875" style="191" bestFit="1" customWidth="1"/>
    <col min="2313" max="2313" width="14.6640625" style="191" bestFit="1" customWidth="1"/>
    <col min="2314" max="2314" width="11.6640625" style="191" bestFit="1" customWidth="1"/>
    <col min="2315" max="2315" width="6" style="191" customWidth="1"/>
    <col min="2316" max="2316" width="8.88671875" style="191" bestFit="1" customWidth="1"/>
    <col min="2317" max="2317" width="16.21875" style="191" bestFit="1" customWidth="1"/>
    <col min="2318" max="2554" width="6" style="191"/>
    <col min="2555" max="2555" width="14.33203125" style="191" bestFit="1" customWidth="1"/>
    <col min="2556" max="2556" width="6" style="191"/>
    <col min="2557" max="2557" width="8.88671875" style="191" customWidth="1"/>
    <col min="2558" max="2558" width="14.109375" style="191" customWidth="1"/>
    <col min="2559" max="2559" width="13.33203125" style="191" customWidth="1"/>
    <col min="2560" max="2560" width="17.21875" style="191" bestFit="1" customWidth="1"/>
    <col min="2561" max="2561" width="49" style="191" bestFit="1" customWidth="1"/>
    <col min="2562" max="2563" width="11.109375" style="191" bestFit="1" customWidth="1"/>
    <col min="2564" max="2564" width="11.33203125" style="191" customWidth="1"/>
    <col min="2565" max="2565" width="11.109375" style="191" customWidth="1"/>
    <col min="2566" max="2566" width="11.77734375" style="191" bestFit="1" customWidth="1"/>
    <col min="2567" max="2567" width="11.44140625" style="191" bestFit="1" customWidth="1"/>
    <col min="2568" max="2568" width="15.21875" style="191" bestFit="1" customWidth="1"/>
    <col min="2569" max="2569" width="14.6640625" style="191" bestFit="1" customWidth="1"/>
    <col min="2570" max="2570" width="11.6640625" style="191" bestFit="1" customWidth="1"/>
    <col min="2571" max="2571" width="6" style="191" customWidth="1"/>
    <col min="2572" max="2572" width="8.88671875" style="191" bestFit="1" customWidth="1"/>
    <col min="2573" max="2573" width="16.21875" style="191" bestFit="1" customWidth="1"/>
    <col min="2574" max="2810" width="6" style="191"/>
    <col min="2811" max="2811" width="14.33203125" style="191" bestFit="1" customWidth="1"/>
    <col min="2812" max="2812" width="6" style="191"/>
    <col min="2813" max="2813" width="8.88671875" style="191" customWidth="1"/>
    <col min="2814" max="2814" width="14.109375" style="191" customWidth="1"/>
    <col min="2815" max="2815" width="13.33203125" style="191" customWidth="1"/>
    <col min="2816" max="2816" width="17.21875" style="191" bestFit="1" customWidth="1"/>
    <col min="2817" max="2817" width="49" style="191" bestFit="1" customWidth="1"/>
    <col min="2818" max="2819" width="11.109375" style="191" bestFit="1" customWidth="1"/>
    <col min="2820" max="2820" width="11.33203125" style="191" customWidth="1"/>
    <col min="2821" max="2821" width="11.109375" style="191" customWidth="1"/>
    <col min="2822" max="2822" width="11.77734375" style="191" bestFit="1" customWidth="1"/>
    <col min="2823" max="2823" width="11.44140625" style="191" bestFit="1" customWidth="1"/>
    <col min="2824" max="2824" width="15.21875" style="191" bestFit="1" customWidth="1"/>
    <col min="2825" max="2825" width="14.6640625" style="191" bestFit="1" customWidth="1"/>
    <col min="2826" max="2826" width="11.6640625" style="191" bestFit="1" customWidth="1"/>
    <col min="2827" max="2827" width="6" style="191" customWidth="1"/>
    <col min="2828" max="2828" width="8.88671875" style="191" bestFit="1" customWidth="1"/>
    <col min="2829" max="2829" width="16.21875" style="191" bestFit="1" customWidth="1"/>
    <col min="2830" max="3066" width="6" style="191"/>
    <col min="3067" max="3067" width="14.33203125" style="191" bestFit="1" customWidth="1"/>
    <col min="3068" max="3068" width="6" style="191"/>
    <col min="3069" max="3069" width="8.88671875" style="191" customWidth="1"/>
    <col min="3070" max="3070" width="14.109375" style="191" customWidth="1"/>
    <col min="3071" max="3071" width="13.33203125" style="191" customWidth="1"/>
    <col min="3072" max="3072" width="17.21875" style="191" bestFit="1" customWidth="1"/>
    <col min="3073" max="3073" width="49" style="191" bestFit="1" customWidth="1"/>
    <col min="3074" max="3075" width="11.109375" style="191" bestFit="1" customWidth="1"/>
    <col min="3076" max="3076" width="11.33203125" style="191" customWidth="1"/>
    <col min="3077" max="3077" width="11.109375" style="191" customWidth="1"/>
    <col min="3078" max="3078" width="11.77734375" style="191" bestFit="1" customWidth="1"/>
    <col min="3079" max="3079" width="11.44140625" style="191" bestFit="1" customWidth="1"/>
    <col min="3080" max="3080" width="15.21875" style="191" bestFit="1" customWidth="1"/>
    <col min="3081" max="3081" width="14.6640625" style="191" bestFit="1" customWidth="1"/>
    <col min="3082" max="3082" width="11.6640625" style="191" bestFit="1" customWidth="1"/>
    <col min="3083" max="3083" width="6" style="191" customWidth="1"/>
    <col min="3084" max="3084" width="8.88671875" style="191" bestFit="1" customWidth="1"/>
    <col min="3085" max="3085" width="16.21875" style="191" bestFit="1" customWidth="1"/>
    <col min="3086" max="3322" width="6" style="191"/>
    <col min="3323" max="3323" width="14.33203125" style="191" bestFit="1" customWidth="1"/>
    <col min="3324" max="3324" width="6" style="191"/>
    <col min="3325" max="3325" width="8.88671875" style="191" customWidth="1"/>
    <col min="3326" max="3326" width="14.109375" style="191" customWidth="1"/>
    <col min="3327" max="3327" width="13.33203125" style="191" customWidth="1"/>
    <col min="3328" max="3328" width="17.21875" style="191" bestFit="1" customWidth="1"/>
    <col min="3329" max="3329" width="49" style="191" bestFit="1" customWidth="1"/>
    <col min="3330" max="3331" width="11.109375" style="191" bestFit="1" customWidth="1"/>
    <col min="3332" max="3332" width="11.33203125" style="191" customWidth="1"/>
    <col min="3333" max="3333" width="11.109375" style="191" customWidth="1"/>
    <col min="3334" max="3334" width="11.77734375" style="191" bestFit="1" customWidth="1"/>
    <col min="3335" max="3335" width="11.44140625" style="191" bestFit="1" customWidth="1"/>
    <col min="3336" max="3336" width="15.21875" style="191" bestFit="1" customWidth="1"/>
    <col min="3337" max="3337" width="14.6640625" style="191" bestFit="1" customWidth="1"/>
    <col min="3338" max="3338" width="11.6640625" style="191" bestFit="1" customWidth="1"/>
    <col min="3339" max="3339" width="6" style="191" customWidth="1"/>
    <col min="3340" max="3340" width="8.88671875" style="191" bestFit="1" customWidth="1"/>
    <col min="3341" max="3341" width="16.21875" style="191" bestFit="1" customWidth="1"/>
    <col min="3342" max="3578" width="6" style="191"/>
    <col min="3579" max="3579" width="14.33203125" style="191" bestFit="1" customWidth="1"/>
    <col min="3580" max="3580" width="6" style="191"/>
    <col min="3581" max="3581" width="8.88671875" style="191" customWidth="1"/>
    <col min="3582" max="3582" width="14.109375" style="191" customWidth="1"/>
    <col min="3583" max="3583" width="13.33203125" style="191" customWidth="1"/>
    <col min="3584" max="3584" width="17.21875" style="191" bestFit="1" customWidth="1"/>
    <col min="3585" max="3585" width="49" style="191" bestFit="1" customWidth="1"/>
    <col min="3586" max="3587" width="11.109375" style="191" bestFit="1" customWidth="1"/>
    <col min="3588" max="3588" width="11.33203125" style="191" customWidth="1"/>
    <col min="3589" max="3589" width="11.109375" style="191" customWidth="1"/>
    <col min="3590" max="3590" width="11.77734375" style="191" bestFit="1" customWidth="1"/>
    <col min="3591" max="3591" width="11.44140625" style="191" bestFit="1" customWidth="1"/>
    <col min="3592" max="3592" width="15.21875" style="191" bestFit="1" customWidth="1"/>
    <col min="3593" max="3593" width="14.6640625" style="191" bestFit="1" customWidth="1"/>
    <col min="3594" max="3594" width="11.6640625" style="191" bestFit="1" customWidth="1"/>
    <col min="3595" max="3595" width="6" style="191" customWidth="1"/>
    <col min="3596" max="3596" width="8.88671875" style="191" bestFit="1" customWidth="1"/>
    <col min="3597" max="3597" width="16.21875" style="191" bestFit="1" customWidth="1"/>
    <col min="3598" max="3834" width="6" style="191"/>
    <col min="3835" max="3835" width="14.33203125" style="191" bestFit="1" customWidth="1"/>
    <col min="3836" max="3836" width="6" style="191"/>
    <col min="3837" max="3837" width="8.88671875" style="191" customWidth="1"/>
    <col min="3838" max="3838" width="14.109375" style="191" customWidth="1"/>
    <col min="3839" max="3839" width="13.33203125" style="191" customWidth="1"/>
    <col min="3840" max="3840" width="17.21875" style="191" bestFit="1" customWidth="1"/>
    <col min="3841" max="3841" width="49" style="191" bestFit="1" customWidth="1"/>
    <col min="3842" max="3843" width="11.109375" style="191" bestFit="1" customWidth="1"/>
    <col min="3844" max="3844" width="11.33203125" style="191" customWidth="1"/>
    <col min="3845" max="3845" width="11.109375" style="191" customWidth="1"/>
    <col min="3846" max="3846" width="11.77734375" style="191" bestFit="1" customWidth="1"/>
    <col min="3847" max="3847" width="11.44140625" style="191" bestFit="1" customWidth="1"/>
    <col min="3848" max="3848" width="15.21875" style="191" bestFit="1" customWidth="1"/>
    <col min="3849" max="3849" width="14.6640625" style="191" bestFit="1" customWidth="1"/>
    <col min="3850" max="3850" width="11.6640625" style="191" bestFit="1" customWidth="1"/>
    <col min="3851" max="3851" width="6" style="191" customWidth="1"/>
    <col min="3852" max="3852" width="8.88671875" style="191" bestFit="1" customWidth="1"/>
    <col min="3853" max="3853" width="16.21875" style="191" bestFit="1" customWidth="1"/>
    <col min="3854" max="4090" width="6" style="191"/>
    <col min="4091" max="4091" width="14.33203125" style="191" bestFit="1" customWidth="1"/>
    <col min="4092" max="4092" width="6" style="191"/>
    <col min="4093" max="4093" width="8.88671875" style="191" customWidth="1"/>
    <col min="4094" max="4094" width="14.109375" style="191" customWidth="1"/>
    <col min="4095" max="4095" width="13.33203125" style="191" customWidth="1"/>
    <col min="4096" max="4096" width="17.21875" style="191" bestFit="1" customWidth="1"/>
    <col min="4097" max="4097" width="49" style="191" bestFit="1" customWidth="1"/>
    <col min="4098" max="4099" width="11.109375" style="191" bestFit="1" customWidth="1"/>
    <col min="4100" max="4100" width="11.33203125" style="191" customWidth="1"/>
    <col min="4101" max="4101" width="11.109375" style="191" customWidth="1"/>
    <col min="4102" max="4102" width="11.77734375" style="191" bestFit="1" customWidth="1"/>
    <col min="4103" max="4103" width="11.44140625" style="191" bestFit="1" customWidth="1"/>
    <col min="4104" max="4104" width="15.21875" style="191" bestFit="1" customWidth="1"/>
    <col min="4105" max="4105" width="14.6640625" style="191" bestFit="1" customWidth="1"/>
    <col min="4106" max="4106" width="11.6640625" style="191" bestFit="1" customWidth="1"/>
    <col min="4107" max="4107" width="6" style="191" customWidth="1"/>
    <col min="4108" max="4108" width="8.88671875" style="191" bestFit="1" customWidth="1"/>
    <col min="4109" max="4109" width="16.21875" style="191" bestFit="1" customWidth="1"/>
    <col min="4110" max="4346" width="6" style="191"/>
    <col min="4347" max="4347" width="14.33203125" style="191" bestFit="1" customWidth="1"/>
    <col min="4348" max="4348" width="6" style="191"/>
    <col min="4349" max="4349" width="8.88671875" style="191" customWidth="1"/>
    <col min="4350" max="4350" width="14.109375" style="191" customWidth="1"/>
    <col min="4351" max="4351" width="13.33203125" style="191" customWidth="1"/>
    <col min="4352" max="4352" width="17.21875" style="191" bestFit="1" customWidth="1"/>
    <col min="4353" max="4353" width="49" style="191" bestFit="1" customWidth="1"/>
    <col min="4354" max="4355" width="11.109375" style="191" bestFit="1" customWidth="1"/>
    <col min="4356" max="4356" width="11.33203125" style="191" customWidth="1"/>
    <col min="4357" max="4357" width="11.109375" style="191" customWidth="1"/>
    <col min="4358" max="4358" width="11.77734375" style="191" bestFit="1" customWidth="1"/>
    <col min="4359" max="4359" width="11.44140625" style="191" bestFit="1" customWidth="1"/>
    <col min="4360" max="4360" width="15.21875" style="191" bestFit="1" customWidth="1"/>
    <col min="4361" max="4361" width="14.6640625" style="191" bestFit="1" customWidth="1"/>
    <col min="4362" max="4362" width="11.6640625" style="191" bestFit="1" customWidth="1"/>
    <col min="4363" max="4363" width="6" style="191" customWidth="1"/>
    <col min="4364" max="4364" width="8.88671875" style="191" bestFit="1" customWidth="1"/>
    <col min="4365" max="4365" width="16.21875" style="191" bestFit="1" customWidth="1"/>
    <col min="4366" max="4602" width="6" style="191"/>
    <col min="4603" max="4603" width="14.33203125" style="191" bestFit="1" customWidth="1"/>
    <col min="4604" max="4604" width="6" style="191"/>
    <col min="4605" max="4605" width="8.88671875" style="191" customWidth="1"/>
    <col min="4606" max="4606" width="14.109375" style="191" customWidth="1"/>
    <col min="4607" max="4607" width="13.33203125" style="191" customWidth="1"/>
    <col min="4608" max="4608" width="17.21875" style="191" bestFit="1" customWidth="1"/>
    <col min="4609" max="4609" width="49" style="191" bestFit="1" customWidth="1"/>
    <col min="4610" max="4611" width="11.109375" style="191" bestFit="1" customWidth="1"/>
    <col min="4612" max="4612" width="11.33203125" style="191" customWidth="1"/>
    <col min="4613" max="4613" width="11.109375" style="191" customWidth="1"/>
    <col min="4614" max="4614" width="11.77734375" style="191" bestFit="1" customWidth="1"/>
    <col min="4615" max="4615" width="11.44140625" style="191" bestFit="1" customWidth="1"/>
    <col min="4616" max="4616" width="15.21875" style="191" bestFit="1" customWidth="1"/>
    <col min="4617" max="4617" width="14.6640625" style="191" bestFit="1" customWidth="1"/>
    <col min="4618" max="4618" width="11.6640625" style="191" bestFit="1" customWidth="1"/>
    <col min="4619" max="4619" width="6" style="191" customWidth="1"/>
    <col min="4620" max="4620" width="8.88671875" style="191" bestFit="1" customWidth="1"/>
    <col min="4621" max="4621" width="16.21875" style="191" bestFit="1" customWidth="1"/>
    <col min="4622" max="4858" width="6" style="191"/>
    <col min="4859" max="4859" width="14.33203125" style="191" bestFit="1" customWidth="1"/>
    <col min="4860" max="4860" width="6" style="191"/>
    <col min="4861" max="4861" width="8.88671875" style="191" customWidth="1"/>
    <col min="4862" max="4862" width="14.109375" style="191" customWidth="1"/>
    <col min="4863" max="4863" width="13.33203125" style="191" customWidth="1"/>
    <col min="4864" max="4864" width="17.21875" style="191" bestFit="1" customWidth="1"/>
    <col min="4865" max="4865" width="49" style="191" bestFit="1" customWidth="1"/>
    <col min="4866" max="4867" width="11.109375" style="191" bestFit="1" customWidth="1"/>
    <col min="4868" max="4868" width="11.33203125" style="191" customWidth="1"/>
    <col min="4869" max="4869" width="11.109375" style="191" customWidth="1"/>
    <col min="4870" max="4870" width="11.77734375" style="191" bestFit="1" customWidth="1"/>
    <col min="4871" max="4871" width="11.44140625" style="191" bestFit="1" customWidth="1"/>
    <col min="4872" max="4872" width="15.21875" style="191" bestFit="1" customWidth="1"/>
    <col min="4873" max="4873" width="14.6640625" style="191" bestFit="1" customWidth="1"/>
    <col min="4874" max="4874" width="11.6640625" style="191" bestFit="1" customWidth="1"/>
    <col min="4875" max="4875" width="6" style="191" customWidth="1"/>
    <col min="4876" max="4876" width="8.88671875" style="191" bestFit="1" customWidth="1"/>
    <col min="4877" max="4877" width="16.21875" style="191" bestFit="1" customWidth="1"/>
    <col min="4878" max="5114" width="6" style="191"/>
    <col min="5115" max="5115" width="14.33203125" style="191" bestFit="1" customWidth="1"/>
    <col min="5116" max="5116" width="6" style="191"/>
    <col min="5117" max="5117" width="8.88671875" style="191" customWidth="1"/>
    <col min="5118" max="5118" width="14.109375" style="191" customWidth="1"/>
    <col min="5119" max="5119" width="13.33203125" style="191" customWidth="1"/>
    <col min="5120" max="5120" width="17.21875" style="191" bestFit="1" customWidth="1"/>
    <col min="5121" max="5121" width="49" style="191" bestFit="1" customWidth="1"/>
    <col min="5122" max="5123" width="11.109375" style="191" bestFit="1" customWidth="1"/>
    <col min="5124" max="5124" width="11.33203125" style="191" customWidth="1"/>
    <col min="5125" max="5125" width="11.109375" style="191" customWidth="1"/>
    <col min="5126" max="5126" width="11.77734375" style="191" bestFit="1" customWidth="1"/>
    <col min="5127" max="5127" width="11.44140625" style="191" bestFit="1" customWidth="1"/>
    <col min="5128" max="5128" width="15.21875" style="191" bestFit="1" customWidth="1"/>
    <col min="5129" max="5129" width="14.6640625" style="191" bestFit="1" customWidth="1"/>
    <col min="5130" max="5130" width="11.6640625" style="191" bestFit="1" customWidth="1"/>
    <col min="5131" max="5131" width="6" style="191" customWidth="1"/>
    <col min="5132" max="5132" width="8.88671875" style="191" bestFit="1" customWidth="1"/>
    <col min="5133" max="5133" width="16.21875" style="191" bestFit="1" customWidth="1"/>
    <col min="5134" max="5370" width="6" style="191"/>
    <col min="5371" max="5371" width="14.33203125" style="191" bestFit="1" customWidth="1"/>
    <col min="5372" max="5372" width="6" style="191"/>
    <col min="5373" max="5373" width="8.88671875" style="191" customWidth="1"/>
    <col min="5374" max="5374" width="14.109375" style="191" customWidth="1"/>
    <col min="5375" max="5375" width="13.33203125" style="191" customWidth="1"/>
    <col min="5376" max="5376" width="17.21875" style="191" bestFit="1" customWidth="1"/>
    <col min="5377" max="5377" width="49" style="191" bestFit="1" customWidth="1"/>
    <col min="5378" max="5379" width="11.109375" style="191" bestFit="1" customWidth="1"/>
    <col min="5380" max="5380" width="11.33203125" style="191" customWidth="1"/>
    <col min="5381" max="5381" width="11.109375" style="191" customWidth="1"/>
    <col min="5382" max="5382" width="11.77734375" style="191" bestFit="1" customWidth="1"/>
    <col min="5383" max="5383" width="11.44140625" style="191" bestFit="1" customWidth="1"/>
    <col min="5384" max="5384" width="15.21875" style="191" bestFit="1" customWidth="1"/>
    <col min="5385" max="5385" width="14.6640625" style="191" bestFit="1" customWidth="1"/>
    <col min="5386" max="5386" width="11.6640625" style="191" bestFit="1" customWidth="1"/>
    <col min="5387" max="5387" width="6" style="191" customWidth="1"/>
    <col min="5388" max="5388" width="8.88671875" style="191" bestFit="1" customWidth="1"/>
    <col min="5389" max="5389" width="16.21875" style="191" bestFit="1" customWidth="1"/>
    <col min="5390" max="5626" width="6" style="191"/>
    <col min="5627" max="5627" width="14.33203125" style="191" bestFit="1" customWidth="1"/>
    <col min="5628" max="5628" width="6" style="191"/>
    <col min="5629" max="5629" width="8.88671875" style="191" customWidth="1"/>
    <col min="5630" max="5630" width="14.109375" style="191" customWidth="1"/>
    <col min="5631" max="5631" width="13.33203125" style="191" customWidth="1"/>
    <col min="5632" max="5632" width="17.21875" style="191" bestFit="1" customWidth="1"/>
    <col min="5633" max="5633" width="49" style="191" bestFit="1" customWidth="1"/>
    <col min="5634" max="5635" width="11.109375" style="191" bestFit="1" customWidth="1"/>
    <col min="5636" max="5636" width="11.33203125" style="191" customWidth="1"/>
    <col min="5637" max="5637" width="11.109375" style="191" customWidth="1"/>
    <col min="5638" max="5638" width="11.77734375" style="191" bestFit="1" customWidth="1"/>
    <col min="5639" max="5639" width="11.44140625" style="191" bestFit="1" customWidth="1"/>
    <col min="5640" max="5640" width="15.21875" style="191" bestFit="1" customWidth="1"/>
    <col min="5641" max="5641" width="14.6640625" style="191" bestFit="1" customWidth="1"/>
    <col min="5642" max="5642" width="11.6640625" style="191" bestFit="1" customWidth="1"/>
    <col min="5643" max="5643" width="6" style="191" customWidth="1"/>
    <col min="5644" max="5644" width="8.88671875" style="191" bestFit="1" customWidth="1"/>
    <col min="5645" max="5645" width="16.21875" style="191" bestFit="1" customWidth="1"/>
    <col min="5646" max="5882" width="6" style="191"/>
    <col min="5883" max="5883" width="14.33203125" style="191" bestFit="1" customWidth="1"/>
    <col min="5884" max="5884" width="6" style="191"/>
    <col min="5885" max="5885" width="8.88671875" style="191" customWidth="1"/>
    <col min="5886" max="5886" width="14.109375" style="191" customWidth="1"/>
    <col min="5887" max="5887" width="13.33203125" style="191" customWidth="1"/>
    <col min="5888" max="5888" width="17.21875" style="191" bestFit="1" customWidth="1"/>
    <col min="5889" max="5889" width="49" style="191" bestFit="1" customWidth="1"/>
    <col min="5890" max="5891" width="11.109375" style="191" bestFit="1" customWidth="1"/>
    <col min="5892" max="5892" width="11.33203125" style="191" customWidth="1"/>
    <col min="5893" max="5893" width="11.109375" style="191" customWidth="1"/>
    <col min="5894" max="5894" width="11.77734375" style="191" bestFit="1" customWidth="1"/>
    <col min="5895" max="5895" width="11.44140625" style="191" bestFit="1" customWidth="1"/>
    <col min="5896" max="5896" width="15.21875" style="191" bestFit="1" customWidth="1"/>
    <col min="5897" max="5897" width="14.6640625" style="191" bestFit="1" customWidth="1"/>
    <col min="5898" max="5898" width="11.6640625" style="191" bestFit="1" customWidth="1"/>
    <col min="5899" max="5899" width="6" style="191" customWidth="1"/>
    <col min="5900" max="5900" width="8.88671875" style="191" bestFit="1" customWidth="1"/>
    <col min="5901" max="5901" width="16.21875" style="191" bestFit="1" customWidth="1"/>
    <col min="5902" max="6138" width="6" style="191"/>
    <col min="6139" max="6139" width="14.33203125" style="191" bestFit="1" customWidth="1"/>
    <col min="6140" max="6140" width="6" style="191"/>
    <col min="6141" max="6141" width="8.88671875" style="191" customWidth="1"/>
    <col min="6142" max="6142" width="14.109375" style="191" customWidth="1"/>
    <col min="6143" max="6143" width="13.33203125" style="191" customWidth="1"/>
    <col min="6144" max="6144" width="17.21875" style="191" bestFit="1" customWidth="1"/>
    <col min="6145" max="6145" width="49" style="191" bestFit="1" customWidth="1"/>
    <col min="6146" max="6147" width="11.109375" style="191" bestFit="1" customWidth="1"/>
    <col min="6148" max="6148" width="11.33203125" style="191" customWidth="1"/>
    <col min="6149" max="6149" width="11.109375" style="191" customWidth="1"/>
    <col min="6150" max="6150" width="11.77734375" style="191" bestFit="1" customWidth="1"/>
    <col min="6151" max="6151" width="11.44140625" style="191" bestFit="1" customWidth="1"/>
    <col min="6152" max="6152" width="15.21875" style="191" bestFit="1" customWidth="1"/>
    <col min="6153" max="6153" width="14.6640625" style="191" bestFit="1" customWidth="1"/>
    <col min="6154" max="6154" width="11.6640625" style="191" bestFit="1" customWidth="1"/>
    <col min="6155" max="6155" width="6" style="191" customWidth="1"/>
    <col min="6156" max="6156" width="8.88671875" style="191" bestFit="1" customWidth="1"/>
    <col min="6157" max="6157" width="16.21875" style="191" bestFit="1" customWidth="1"/>
    <col min="6158" max="6394" width="6" style="191"/>
    <col min="6395" max="6395" width="14.33203125" style="191" bestFit="1" customWidth="1"/>
    <col min="6396" max="6396" width="6" style="191"/>
    <col min="6397" max="6397" width="8.88671875" style="191" customWidth="1"/>
    <col min="6398" max="6398" width="14.109375" style="191" customWidth="1"/>
    <col min="6399" max="6399" width="13.33203125" style="191" customWidth="1"/>
    <col min="6400" max="6400" width="17.21875" style="191" bestFit="1" customWidth="1"/>
    <col min="6401" max="6401" width="49" style="191" bestFit="1" customWidth="1"/>
    <col min="6402" max="6403" width="11.109375" style="191" bestFit="1" customWidth="1"/>
    <col min="6404" max="6404" width="11.33203125" style="191" customWidth="1"/>
    <col min="6405" max="6405" width="11.109375" style="191" customWidth="1"/>
    <col min="6406" max="6406" width="11.77734375" style="191" bestFit="1" customWidth="1"/>
    <col min="6407" max="6407" width="11.44140625" style="191" bestFit="1" customWidth="1"/>
    <col min="6408" max="6408" width="15.21875" style="191" bestFit="1" customWidth="1"/>
    <col min="6409" max="6409" width="14.6640625" style="191" bestFit="1" customWidth="1"/>
    <col min="6410" max="6410" width="11.6640625" style="191" bestFit="1" customWidth="1"/>
    <col min="6411" max="6411" width="6" style="191" customWidth="1"/>
    <col min="6412" max="6412" width="8.88671875" style="191" bestFit="1" customWidth="1"/>
    <col min="6413" max="6413" width="16.21875" style="191" bestFit="1" customWidth="1"/>
    <col min="6414" max="6650" width="6" style="191"/>
    <col min="6651" max="6651" width="14.33203125" style="191" bestFit="1" customWidth="1"/>
    <col min="6652" max="6652" width="6" style="191"/>
    <col min="6653" max="6653" width="8.88671875" style="191" customWidth="1"/>
    <col min="6654" max="6654" width="14.109375" style="191" customWidth="1"/>
    <col min="6655" max="6655" width="13.33203125" style="191" customWidth="1"/>
    <col min="6656" max="6656" width="17.21875" style="191" bestFit="1" customWidth="1"/>
    <col min="6657" max="6657" width="49" style="191" bestFit="1" customWidth="1"/>
    <col min="6658" max="6659" width="11.109375" style="191" bestFit="1" customWidth="1"/>
    <col min="6660" max="6660" width="11.33203125" style="191" customWidth="1"/>
    <col min="6661" max="6661" width="11.109375" style="191" customWidth="1"/>
    <col min="6662" max="6662" width="11.77734375" style="191" bestFit="1" customWidth="1"/>
    <col min="6663" max="6663" width="11.44140625" style="191" bestFit="1" customWidth="1"/>
    <col min="6664" max="6664" width="15.21875" style="191" bestFit="1" customWidth="1"/>
    <col min="6665" max="6665" width="14.6640625" style="191" bestFit="1" customWidth="1"/>
    <col min="6666" max="6666" width="11.6640625" style="191" bestFit="1" customWidth="1"/>
    <col min="6667" max="6667" width="6" style="191" customWidth="1"/>
    <col min="6668" max="6668" width="8.88671875" style="191" bestFit="1" customWidth="1"/>
    <col min="6669" max="6669" width="16.21875" style="191" bestFit="1" customWidth="1"/>
    <col min="6670" max="6906" width="6" style="191"/>
    <col min="6907" max="6907" width="14.33203125" style="191" bestFit="1" customWidth="1"/>
    <col min="6908" max="6908" width="6" style="191"/>
    <col min="6909" max="6909" width="8.88671875" style="191" customWidth="1"/>
    <col min="6910" max="6910" width="14.109375" style="191" customWidth="1"/>
    <col min="6911" max="6911" width="13.33203125" style="191" customWidth="1"/>
    <col min="6912" max="6912" width="17.21875" style="191" bestFit="1" customWidth="1"/>
    <col min="6913" max="6913" width="49" style="191" bestFit="1" customWidth="1"/>
    <col min="6914" max="6915" width="11.109375" style="191" bestFit="1" customWidth="1"/>
    <col min="6916" max="6916" width="11.33203125" style="191" customWidth="1"/>
    <col min="6917" max="6917" width="11.109375" style="191" customWidth="1"/>
    <col min="6918" max="6918" width="11.77734375" style="191" bestFit="1" customWidth="1"/>
    <col min="6919" max="6919" width="11.44140625" style="191" bestFit="1" customWidth="1"/>
    <col min="6920" max="6920" width="15.21875" style="191" bestFit="1" customWidth="1"/>
    <col min="6921" max="6921" width="14.6640625" style="191" bestFit="1" customWidth="1"/>
    <col min="6922" max="6922" width="11.6640625" style="191" bestFit="1" customWidth="1"/>
    <col min="6923" max="6923" width="6" style="191" customWidth="1"/>
    <col min="6924" max="6924" width="8.88671875" style="191" bestFit="1" customWidth="1"/>
    <col min="6925" max="6925" width="16.21875" style="191" bestFit="1" customWidth="1"/>
    <col min="6926" max="7162" width="6" style="191"/>
    <col min="7163" max="7163" width="14.33203125" style="191" bestFit="1" customWidth="1"/>
    <col min="7164" max="7164" width="6" style="191"/>
    <col min="7165" max="7165" width="8.88671875" style="191" customWidth="1"/>
    <col min="7166" max="7166" width="14.109375" style="191" customWidth="1"/>
    <col min="7167" max="7167" width="13.33203125" style="191" customWidth="1"/>
    <col min="7168" max="7168" width="17.21875" style="191" bestFit="1" customWidth="1"/>
    <col min="7169" max="7169" width="49" style="191" bestFit="1" customWidth="1"/>
    <col min="7170" max="7171" width="11.109375" style="191" bestFit="1" customWidth="1"/>
    <col min="7172" max="7172" width="11.33203125" style="191" customWidth="1"/>
    <col min="7173" max="7173" width="11.109375" style="191" customWidth="1"/>
    <col min="7174" max="7174" width="11.77734375" style="191" bestFit="1" customWidth="1"/>
    <col min="7175" max="7175" width="11.44140625" style="191" bestFit="1" customWidth="1"/>
    <col min="7176" max="7176" width="15.21875" style="191" bestFit="1" customWidth="1"/>
    <col min="7177" max="7177" width="14.6640625" style="191" bestFit="1" customWidth="1"/>
    <col min="7178" max="7178" width="11.6640625" style="191" bestFit="1" customWidth="1"/>
    <col min="7179" max="7179" width="6" style="191" customWidth="1"/>
    <col min="7180" max="7180" width="8.88671875" style="191" bestFit="1" customWidth="1"/>
    <col min="7181" max="7181" width="16.21875" style="191" bestFit="1" customWidth="1"/>
    <col min="7182" max="7418" width="6" style="191"/>
    <col min="7419" max="7419" width="14.33203125" style="191" bestFit="1" customWidth="1"/>
    <col min="7420" max="7420" width="6" style="191"/>
    <col min="7421" max="7421" width="8.88671875" style="191" customWidth="1"/>
    <col min="7422" max="7422" width="14.109375" style="191" customWidth="1"/>
    <col min="7423" max="7423" width="13.33203125" style="191" customWidth="1"/>
    <col min="7424" max="7424" width="17.21875" style="191" bestFit="1" customWidth="1"/>
    <col min="7425" max="7425" width="49" style="191" bestFit="1" customWidth="1"/>
    <col min="7426" max="7427" width="11.109375" style="191" bestFit="1" customWidth="1"/>
    <col min="7428" max="7428" width="11.33203125" style="191" customWidth="1"/>
    <col min="7429" max="7429" width="11.109375" style="191" customWidth="1"/>
    <col min="7430" max="7430" width="11.77734375" style="191" bestFit="1" customWidth="1"/>
    <col min="7431" max="7431" width="11.44140625" style="191" bestFit="1" customWidth="1"/>
    <col min="7432" max="7432" width="15.21875" style="191" bestFit="1" customWidth="1"/>
    <col min="7433" max="7433" width="14.6640625" style="191" bestFit="1" customWidth="1"/>
    <col min="7434" max="7434" width="11.6640625" style="191" bestFit="1" customWidth="1"/>
    <col min="7435" max="7435" width="6" style="191" customWidth="1"/>
    <col min="7436" max="7436" width="8.88671875" style="191" bestFit="1" customWidth="1"/>
    <col min="7437" max="7437" width="16.21875" style="191" bestFit="1" customWidth="1"/>
    <col min="7438" max="7674" width="6" style="191"/>
    <col min="7675" max="7675" width="14.33203125" style="191" bestFit="1" customWidth="1"/>
    <col min="7676" max="7676" width="6" style="191"/>
    <col min="7677" max="7677" width="8.88671875" style="191" customWidth="1"/>
    <col min="7678" max="7678" width="14.109375" style="191" customWidth="1"/>
    <col min="7679" max="7679" width="13.33203125" style="191" customWidth="1"/>
    <col min="7680" max="7680" width="17.21875" style="191" bestFit="1" customWidth="1"/>
    <col min="7681" max="7681" width="49" style="191" bestFit="1" customWidth="1"/>
    <col min="7682" max="7683" width="11.109375" style="191" bestFit="1" customWidth="1"/>
    <col min="7684" max="7684" width="11.33203125" style="191" customWidth="1"/>
    <col min="7685" max="7685" width="11.109375" style="191" customWidth="1"/>
    <col min="7686" max="7686" width="11.77734375" style="191" bestFit="1" customWidth="1"/>
    <col min="7687" max="7687" width="11.44140625" style="191" bestFit="1" customWidth="1"/>
    <col min="7688" max="7688" width="15.21875" style="191" bestFit="1" customWidth="1"/>
    <col min="7689" max="7689" width="14.6640625" style="191" bestFit="1" customWidth="1"/>
    <col min="7690" max="7690" width="11.6640625" style="191" bestFit="1" customWidth="1"/>
    <col min="7691" max="7691" width="6" style="191" customWidth="1"/>
    <col min="7692" max="7692" width="8.88671875" style="191" bestFit="1" customWidth="1"/>
    <col min="7693" max="7693" width="16.21875" style="191" bestFit="1" customWidth="1"/>
    <col min="7694" max="7930" width="6" style="191"/>
    <col min="7931" max="7931" width="14.33203125" style="191" bestFit="1" customWidth="1"/>
    <col min="7932" max="7932" width="6" style="191"/>
    <col min="7933" max="7933" width="8.88671875" style="191" customWidth="1"/>
    <col min="7934" max="7934" width="14.109375" style="191" customWidth="1"/>
    <col min="7935" max="7935" width="13.33203125" style="191" customWidth="1"/>
    <col min="7936" max="7936" width="17.21875" style="191" bestFit="1" customWidth="1"/>
    <col min="7937" max="7937" width="49" style="191" bestFit="1" customWidth="1"/>
    <col min="7938" max="7939" width="11.109375" style="191" bestFit="1" customWidth="1"/>
    <col min="7940" max="7940" width="11.33203125" style="191" customWidth="1"/>
    <col min="7941" max="7941" width="11.109375" style="191" customWidth="1"/>
    <col min="7942" max="7942" width="11.77734375" style="191" bestFit="1" customWidth="1"/>
    <col min="7943" max="7943" width="11.44140625" style="191" bestFit="1" customWidth="1"/>
    <col min="7944" max="7944" width="15.21875" style="191" bestFit="1" customWidth="1"/>
    <col min="7945" max="7945" width="14.6640625" style="191" bestFit="1" customWidth="1"/>
    <col min="7946" max="7946" width="11.6640625" style="191" bestFit="1" customWidth="1"/>
    <col min="7947" max="7947" width="6" style="191" customWidth="1"/>
    <col min="7948" max="7948" width="8.88671875" style="191" bestFit="1" customWidth="1"/>
    <col min="7949" max="7949" width="16.21875" style="191" bestFit="1" customWidth="1"/>
    <col min="7950" max="8186" width="6" style="191"/>
    <col min="8187" max="8187" width="14.33203125" style="191" bestFit="1" customWidth="1"/>
    <col min="8188" max="8188" width="6" style="191"/>
    <col min="8189" max="8189" width="8.88671875" style="191" customWidth="1"/>
    <col min="8190" max="8190" width="14.109375" style="191" customWidth="1"/>
    <col min="8191" max="8191" width="13.33203125" style="191" customWidth="1"/>
    <col min="8192" max="8192" width="17.21875" style="191" bestFit="1" customWidth="1"/>
    <col min="8193" max="8193" width="49" style="191" bestFit="1" customWidth="1"/>
    <col min="8194" max="8195" width="11.109375" style="191" bestFit="1" customWidth="1"/>
    <col min="8196" max="8196" width="11.33203125" style="191" customWidth="1"/>
    <col min="8197" max="8197" width="11.109375" style="191" customWidth="1"/>
    <col min="8198" max="8198" width="11.77734375" style="191" bestFit="1" customWidth="1"/>
    <col min="8199" max="8199" width="11.44140625" style="191" bestFit="1" customWidth="1"/>
    <col min="8200" max="8200" width="15.21875" style="191" bestFit="1" customWidth="1"/>
    <col min="8201" max="8201" width="14.6640625" style="191" bestFit="1" customWidth="1"/>
    <col min="8202" max="8202" width="11.6640625" style="191" bestFit="1" customWidth="1"/>
    <col min="8203" max="8203" width="6" style="191" customWidth="1"/>
    <col min="8204" max="8204" width="8.88671875" style="191" bestFit="1" customWidth="1"/>
    <col min="8205" max="8205" width="16.21875" style="191" bestFit="1" customWidth="1"/>
    <col min="8206" max="8442" width="6" style="191"/>
    <col min="8443" max="8443" width="14.33203125" style="191" bestFit="1" customWidth="1"/>
    <col min="8444" max="8444" width="6" style="191"/>
    <col min="8445" max="8445" width="8.88671875" style="191" customWidth="1"/>
    <col min="8446" max="8446" width="14.109375" style="191" customWidth="1"/>
    <col min="8447" max="8447" width="13.33203125" style="191" customWidth="1"/>
    <col min="8448" max="8448" width="17.21875" style="191" bestFit="1" customWidth="1"/>
    <col min="8449" max="8449" width="49" style="191" bestFit="1" customWidth="1"/>
    <col min="8450" max="8451" width="11.109375" style="191" bestFit="1" customWidth="1"/>
    <col min="8452" max="8452" width="11.33203125" style="191" customWidth="1"/>
    <col min="8453" max="8453" width="11.109375" style="191" customWidth="1"/>
    <col min="8454" max="8454" width="11.77734375" style="191" bestFit="1" customWidth="1"/>
    <col min="8455" max="8455" width="11.44140625" style="191" bestFit="1" customWidth="1"/>
    <col min="8456" max="8456" width="15.21875" style="191" bestFit="1" customWidth="1"/>
    <col min="8457" max="8457" width="14.6640625" style="191" bestFit="1" customWidth="1"/>
    <col min="8458" max="8458" width="11.6640625" style="191" bestFit="1" customWidth="1"/>
    <col min="8459" max="8459" width="6" style="191" customWidth="1"/>
    <col min="8460" max="8460" width="8.88671875" style="191" bestFit="1" customWidth="1"/>
    <col min="8461" max="8461" width="16.21875" style="191" bestFit="1" customWidth="1"/>
    <col min="8462" max="8698" width="6" style="191"/>
    <col min="8699" max="8699" width="14.33203125" style="191" bestFit="1" customWidth="1"/>
    <col min="8700" max="8700" width="6" style="191"/>
    <col min="8701" max="8701" width="8.88671875" style="191" customWidth="1"/>
    <col min="8702" max="8702" width="14.109375" style="191" customWidth="1"/>
    <col min="8703" max="8703" width="13.33203125" style="191" customWidth="1"/>
    <col min="8704" max="8704" width="17.21875" style="191" bestFit="1" customWidth="1"/>
    <col min="8705" max="8705" width="49" style="191" bestFit="1" customWidth="1"/>
    <col min="8706" max="8707" width="11.109375" style="191" bestFit="1" customWidth="1"/>
    <col min="8708" max="8708" width="11.33203125" style="191" customWidth="1"/>
    <col min="8709" max="8709" width="11.109375" style="191" customWidth="1"/>
    <col min="8710" max="8710" width="11.77734375" style="191" bestFit="1" customWidth="1"/>
    <col min="8711" max="8711" width="11.44140625" style="191" bestFit="1" customWidth="1"/>
    <col min="8712" max="8712" width="15.21875" style="191" bestFit="1" customWidth="1"/>
    <col min="8713" max="8713" width="14.6640625" style="191" bestFit="1" customWidth="1"/>
    <col min="8714" max="8714" width="11.6640625" style="191" bestFit="1" customWidth="1"/>
    <col min="8715" max="8715" width="6" style="191" customWidth="1"/>
    <col min="8716" max="8716" width="8.88671875" style="191" bestFit="1" customWidth="1"/>
    <col min="8717" max="8717" width="16.21875" style="191" bestFit="1" customWidth="1"/>
    <col min="8718" max="8954" width="6" style="191"/>
    <col min="8955" max="8955" width="14.33203125" style="191" bestFit="1" customWidth="1"/>
    <col min="8956" max="8956" width="6" style="191"/>
    <col min="8957" max="8957" width="8.88671875" style="191" customWidth="1"/>
    <col min="8958" max="8958" width="14.109375" style="191" customWidth="1"/>
    <col min="8959" max="8959" width="13.33203125" style="191" customWidth="1"/>
    <col min="8960" max="8960" width="17.21875" style="191" bestFit="1" customWidth="1"/>
    <col min="8961" max="8961" width="49" style="191" bestFit="1" customWidth="1"/>
    <col min="8962" max="8963" width="11.109375" style="191" bestFit="1" customWidth="1"/>
    <col min="8964" max="8964" width="11.33203125" style="191" customWidth="1"/>
    <col min="8965" max="8965" width="11.109375" style="191" customWidth="1"/>
    <col min="8966" max="8966" width="11.77734375" style="191" bestFit="1" customWidth="1"/>
    <col min="8967" max="8967" width="11.44140625" style="191" bestFit="1" customWidth="1"/>
    <col min="8968" max="8968" width="15.21875" style="191" bestFit="1" customWidth="1"/>
    <col min="8969" max="8969" width="14.6640625" style="191" bestFit="1" customWidth="1"/>
    <col min="8970" max="8970" width="11.6640625" style="191" bestFit="1" customWidth="1"/>
    <col min="8971" max="8971" width="6" style="191" customWidth="1"/>
    <col min="8972" max="8972" width="8.88671875" style="191" bestFit="1" customWidth="1"/>
    <col min="8973" max="8973" width="16.21875" style="191" bestFit="1" customWidth="1"/>
    <col min="8974" max="9210" width="6" style="191"/>
    <col min="9211" max="9211" width="14.33203125" style="191" bestFit="1" customWidth="1"/>
    <col min="9212" max="9212" width="6" style="191"/>
    <col min="9213" max="9213" width="8.88671875" style="191" customWidth="1"/>
    <col min="9214" max="9214" width="14.109375" style="191" customWidth="1"/>
    <col min="9215" max="9215" width="13.33203125" style="191" customWidth="1"/>
    <col min="9216" max="9216" width="17.21875" style="191" bestFit="1" customWidth="1"/>
    <col min="9217" max="9217" width="49" style="191" bestFit="1" customWidth="1"/>
    <col min="9218" max="9219" width="11.109375" style="191" bestFit="1" customWidth="1"/>
    <col min="9220" max="9220" width="11.33203125" style="191" customWidth="1"/>
    <col min="9221" max="9221" width="11.109375" style="191" customWidth="1"/>
    <col min="9222" max="9222" width="11.77734375" style="191" bestFit="1" customWidth="1"/>
    <col min="9223" max="9223" width="11.44140625" style="191" bestFit="1" customWidth="1"/>
    <col min="9224" max="9224" width="15.21875" style="191" bestFit="1" customWidth="1"/>
    <col min="9225" max="9225" width="14.6640625" style="191" bestFit="1" customWidth="1"/>
    <col min="9226" max="9226" width="11.6640625" style="191" bestFit="1" customWidth="1"/>
    <col min="9227" max="9227" width="6" style="191" customWidth="1"/>
    <col min="9228" max="9228" width="8.88671875" style="191" bestFit="1" customWidth="1"/>
    <col min="9229" max="9229" width="16.21875" style="191" bestFit="1" customWidth="1"/>
    <col min="9230" max="9466" width="6" style="191"/>
    <col min="9467" max="9467" width="14.33203125" style="191" bestFit="1" customWidth="1"/>
    <col min="9468" max="9468" width="6" style="191"/>
    <col min="9469" max="9469" width="8.88671875" style="191" customWidth="1"/>
    <col min="9470" max="9470" width="14.109375" style="191" customWidth="1"/>
    <col min="9471" max="9471" width="13.33203125" style="191" customWidth="1"/>
    <col min="9472" max="9472" width="17.21875" style="191" bestFit="1" customWidth="1"/>
    <col min="9473" max="9473" width="49" style="191" bestFit="1" customWidth="1"/>
    <col min="9474" max="9475" width="11.109375" style="191" bestFit="1" customWidth="1"/>
    <col min="9476" max="9476" width="11.33203125" style="191" customWidth="1"/>
    <col min="9477" max="9477" width="11.109375" style="191" customWidth="1"/>
    <col min="9478" max="9478" width="11.77734375" style="191" bestFit="1" customWidth="1"/>
    <col min="9479" max="9479" width="11.44140625" style="191" bestFit="1" customWidth="1"/>
    <col min="9480" max="9480" width="15.21875" style="191" bestFit="1" customWidth="1"/>
    <col min="9481" max="9481" width="14.6640625" style="191" bestFit="1" customWidth="1"/>
    <col min="9482" max="9482" width="11.6640625" style="191" bestFit="1" customWidth="1"/>
    <col min="9483" max="9483" width="6" style="191" customWidth="1"/>
    <col min="9484" max="9484" width="8.88671875" style="191" bestFit="1" customWidth="1"/>
    <col min="9485" max="9485" width="16.21875" style="191" bestFit="1" customWidth="1"/>
    <col min="9486" max="9722" width="6" style="191"/>
    <col min="9723" max="9723" width="14.33203125" style="191" bestFit="1" customWidth="1"/>
    <col min="9724" max="9724" width="6" style="191"/>
    <col min="9725" max="9725" width="8.88671875" style="191" customWidth="1"/>
    <col min="9726" max="9726" width="14.109375" style="191" customWidth="1"/>
    <col min="9727" max="9727" width="13.33203125" style="191" customWidth="1"/>
    <col min="9728" max="9728" width="17.21875" style="191" bestFit="1" customWidth="1"/>
    <col min="9729" max="9729" width="49" style="191" bestFit="1" customWidth="1"/>
    <col min="9730" max="9731" width="11.109375" style="191" bestFit="1" customWidth="1"/>
    <col min="9732" max="9732" width="11.33203125" style="191" customWidth="1"/>
    <col min="9733" max="9733" width="11.109375" style="191" customWidth="1"/>
    <col min="9734" max="9734" width="11.77734375" style="191" bestFit="1" customWidth="1"/>
    <col min="9735" max="9735" width="11.44140625" style="191" bestFit="1" customWidth="1"/>
    <col min="9736" max="9736" width="15.21875" style="191" bestFit="1" customWidth="1"/>
    <col min="9737" max="9737" width="14.6640625" style="191" bestFit="1" customWidth="1"/>
    <col min="9738" max="9738" width="11.6640625" style="191" bestFit="1" customWidth="1"/>
    <col min="9739" max="9739" width="6" style="191" customWidth="1"/>
    <col min="9740" max="9740" width="8.88671875" style="191" bestFit="1" customWidth="1"/>
    <col min="9741" max="9741" width="16.21875" style="191" bestFit="1" customWidth="1"/>
    <col min="9742" max="9978" width="6" style="191"/>
    <col min="9979" max="9979" width="14.33203125" style="191" bestFit="1" customWidth="1"/>
    <col min="9980" max="9980" width="6" style="191"/>
    <col min="9981" max="9981" width="8.88671875" style="191" customWidth="1"/>
    <col min="9982" max="9982" width="14.109375" style="191" customWidth="1"/>
    <col min="9983" max="9983" width="13.33203125" style="191" customWidth="1"/>
    <col min="9984" max="9984" width="17.21875" style="191" bestFit="1" customWidth="1"/>
    <col min="9985" max="9985" width="49" style="191" bestFit="1" customWidth="1"/>
    <col min="9986" max="9987" width="11.109375" style="191" bestFit="1" customWidth="1"/>
    <col min="9988" max="9988" width="11.33203125" style="191" customWidth="1"/>
    <col min="9989" max="9989" width="11.109375" style="191" customWidth="1"/>
    <col min="9990" max="9990" width="11.77734375" style="191" bestFit="1" customWidth="1"/>
    <col min="9991" max="9991" width="11.44140625" style="191" bestFit="1" customWidth="1"/>
    <col min="9992" max="9992" width="15.21875" style="191" bestFit="1" customWidth="1"/>
    <col min="9993" max="9993" width="14.6640625" style="191" bestFit="1" customWidth="1"/>
    <col min="9994" max="9994" width="11.6640625" style="191" bestFit="1" customWidth="1"/>
    <col min="9995" max="9995" width="6" style="191" customWidth="1"/>
    <col min="9996" max="9996" width="8.88671875" style="191" bestFit="1" customWidth="1"/>
    <col min="9997" max="9997" width="16.21875" style="191" bestFit="1" customWidth="1"/>
    <col min="9998" max="10234" width="6" style="191"/>
    <col min="10235" max="10235" width="14.33203125" style="191" bestFit="1" customWidth="1"/>
    <col min="10236" max="10236" width="6" style="191"/>
    <col min="10237" max="10237" width="8.88671875" style="191" customWidth="1"/>
    <col min="10238" max="10238" width="14.109375" style="191" customWidth="1"/>
    <col min="10239" max="10239" width="13.33203125" style="191" customWidth="1"/>
    <col min="10240" max="10240" width="17.21875" style="191" bestFit="1" customWidth="1"/>
    <col min="10241" max="10241" width="49" style="191" bestFit="1" customWidth="1"/>
    <col min="10242" max="10243" width="11.109375" style="191" bestFit="1" customWidth="1"/>
    <col min="10244" max="10244" width="11.33203125" style="191" customWidth="1"/>
    <col min="10245" max="10245" width="11.109375" style="191" customWidth="1"/>
    <col min="10246" max="10246" width="11.77734375" style="191" bestFit="1" customWidth="1"/>
    <col min="10247" max="10247" width="11.44140625" style="191" bestFit="1" customWidth="1"/>
    <col min="10248" max="10248" width="15.21875" style="191" bestFit="1" customWidth="1"/>
    <col min="10249" max="10249" width="14.6640625" style="191" bestFit="1" customWidth="1"/>
    <col min="10250" max="10250" width="11.6640625" style="191" bestFit="1" customWidth="1"/>
    <col min="10251" max="10251" width="6" style="191" customWidth="1"/>
    <col min="10252" max="10252" width="8.88671875" style="191" bestFit="1" customWidth="1"/>
    <col min="10253" max="10253" width="16.21875" style="191" bestFit="1" customWidth="1"/>
    <col min="10254" max="10490" width="6" style="191"/>
    <col min="10491" max="10491" width="14.33203125" style="191" bestFit="1" customWidth="1"/>
    <col min="10492" max="10492" width="6" style="191"/>
    <col min="10493" max="10493" width="8.88671875" style="191" customWidth="1"/>
    <col min="10494" max="10494" width="14.109375" style="191" customWidth="1"/>
    <col min="10495" max="10495" width="13.33203125" style="191" customWidth="1"/>
    <col min="10496" max="10496" width="17.21875" style="191" bestFit="1" customWidth="1"/>
    <col min="10497" max="10497" width="49" style="191" bestFit="1" customWidth="1"/>
    <col min="10498" max="10499" width="11.109375" style="191" bestFit="1" customWidth="1"/>
    <col min="10500" max="10500" width="11.33203125" style="191" customWidth="1"/>
    <col min="10501" max="10501" width="11.109375" style="191" customWidth="1"/>
    <col min="10502" max="10502" width="11.77734375" style="191" bestFit="1" customWidth="1"/>
    <col min="10503" max="10503" width="11.44140625" style="191" bestFit="1" customWidth="1"/>
    <col min="10504" max="10504" width="15.21875" style="191" bestFit="1" customWidth="1"/>
    <col min="10505" max="10505" width="14.6640625" style="191" bestFit="1" customWidth="1"/>
    <col min="10506" max="10506" width="11.6640625" style="191" bestFit="1" customWidth="1"/>
    <col min="10507" max="10507" width="6" style="191" customWidth="1"/>
    <col min="10508" max="10508" width="8.88671875" style="191" bestFit="1" customWidth="1"/>
    <col min="10509" max="10509" width="16.21875" style="191" bestFit="1" customWidth="1"/>
    <col min="10510" max="10746" width="6" style="191"/>
    <col min="10747" max="10747" width="14.33203125" style="191" bestFit="1" customWidth="1"/>
    <col min="10748" max="10748" width="6" style="191"/>
    <col min="10749" max="10749" width="8.88671875" style="191" customWidth="1"/>
    <col min="10750" max="10750" width="14.109375" style="191" customWidth="1"/>
    <col min="10751" max="10751" width="13.33203125" style="191" customWidth="1"/>
    <col min="10752" max="10752" width="17.21875" style="191" bestFit="1" customWidth="1"/>
    <col min="10753" max="10753" width="49" style="191" bestFit="1" customWidth="1"/>
    <col min="10754" max="10755" width="11.109375" style="191" bestFit="1" customWidth="1"/>
    <col min="10756" max="10756" width="11.33203125" style="191" customWidth="1"/>
    <col min="10757" max="10757" width="11.109375" style="191" customWidth="1"/>
    <col min="10758" max="10758" width="11.77734375" style="191" bestFit="1" customWidth="1"/>
    <col min="10759" max="10759" width="11.44140625" style="191" bestFit="1" customWidth="1"/>
    <col min="10760" max="10760" width="15.21875" style="191" bestFit="1" customWidth="1"/>
    <col min="10761" max="10761" width="14.6640625" style="191" bestFit="1" customWidth="1"/>
    <col min="10762" max="10762" width="11.6640625" style="191" bestFit="1" customWidth="1"/>
    <col min="10763" max="10763" width="6" style="191" customWidth="1"/>
    <col min="10764" max="10764" width="8.88671875" style="191" bestFit="1" customWidth="1"/>
    <col min="10765" max="10765" width="16.21875" style="191" bestFit="1" customWidth="1"/>
    <col min="10766" max="11002" width="6" style="191"/>
    <col min="11003" max="11003" width="14.33203125" style="191" bestFit="1" customWidth="1"/>
    <col min="11004" max="11004" width="6" style="191"/>
    <col min="11005" max="11005" width="8.88671875" style="191" customWidth="1"/>
    <col min="11006" max="11006" width="14.109375" style="191" customWidth="1"/>
    <col min="11007" max="11007" width="13.33203125" style="191" customWidth="1"/>
    <col min="11008" max="11008" width="17.21875" style="191" bestFit="1" customWidth="1"/>
    <col min="11009" max="11009" width="49" style="191" bestFit="1" customWidth="1"/>
    <col min="11010" max="11011" width="11.109375" style="191" bestFit="1" customWidth="1"/>
    <col min="11012" max="11012" width="11.33203125" style="191" customWidth="1"/>
    <col min="11013" max="11013" width="11.109375" style="191" customWidth="1"/>
    <col min="11014" max="11014" width="11.77734375" style="191" bestFit="1" customWidth="1"/>
    <col min="11015" max="11015" width="11.44140625" style="191" bestFit="1" customWidth="1"/>
    <col min="11016" max="11016" width="15.21875" style="191" bestFit="1" customWidth="1"/>
    <col min="11017" max="11017" width="14.6640625" style="191" bestFit="1" customWidth="1"/>
    <col min="11018" max="11018" width="11.6640625" style="191" bestFit="1" customWidth="1"/>
    <col min="11019" max="11019" width="6" style="191" customWidth="1"/>
    <col min="11020" max="11020" width="8.88671875" style="191" bestFit="1" customWidth="1"/>
    <col min="11021" max="11021" width="16.21875" style="191" bestFit="1" customWidth="1"/>
    <col min="11022" max="11258" width="6" style="191"/>
    <col min="11259" max="11259" width="14.33203125" style="191" bestFit="1" customWidth="1"/>
    <col min="11260" max="11260" width="6" style="191"/>
    <col min="11261" max="11261" width="8.88671875" style="191" customWidth="1"/>
    <col min="11262" max="11262" width="14.109375" style="191" customWidth="1"/>
    <col min="11263" max="11263" width="13.33203125" style="191" customWidth="1"/>
    <col min="11264" max="11264" width="17.21875" style="191" bestFit="1" customWidth="1"/>
    <col min="11265" max="11265" width="49" style="191" bestFit="1" customWidth="1"/>
    <col min="11266" max="11267" width="11.109375" style="191" bestFit="1" customWidth="1"/>
    <col min="11268" max="11268" width="11.33203125" style="191" customWidth="1"/>
    <col min="11269" max="11269" width="11.109375" style="191" customWidth="1"/>
    <col min="11270" max="11270" width="11.77734375" style="191" bestFit="1" customWidth="1"/>
    <col min="11271" max="11271" width="11.44140625" style="191" bestFit="1" customWidth="1"/>
    <col min="11272" max="11272" width="15.21875" style="191" bestFit="1" customWidth="1"/>
    <col min="11273" max="11273" width="14.6640625" style="191" bestFit="1" customWidth="1"/>
    <col min="11274" max="11274" width="11.6640625" style="191" bestFit="1" customWidth="1"/>
    <col min="11275" max="11275" width="6" style="191" customWidth="1"/>
    <col min="11276" max="11276" width="8.88671875" style="191" bestFit="1" customWidth="1"/>
    <col min="11277" max="11277" width="16.21875" style="191" bestFit="1" customWidth="1"/>
    <col min="11278" max="11514" width="6" style="191"/>
    <col min="11515" max="11515" width="14.33203125" style="191" bestFit="1" customWidth="1"/>
    <col min="11516" max="11516" width="6" style="191"/>
    <col min="11517" max="11517" width="8.88671875" style="191" customWidth="1"/>
    <col min="11518" max="11518" width="14.109375" style="191" customWidth="1"/>
    <col min="11519" max="11519" width="13.33203125" style="191" customWidth="1"/>
    <col min="11520" max="11520" width="17.21875" style="191" bestFit="1" customWidth="1"/>
    <col min="11521" max="11521" width="49" style="191" bestFit="1" customWidth="1"/>
    <col min="11522" max="11523" width="11.109375" style="191" bestFit="1" customWidth="1"/>
    <col min="11524" max="11524" width="11.33203125" style="191" customWidth="1"/>
    <col min="11525" max="11525" width="11.109375" style="191" customWidth="1"/>
    <col min="11526" max="11526" width="11.77734375" style="191" bestFit="1" customWidth="1"/>
    <col min="11527" max="11527" width="11.44140625" style="191" bestFit="1" customWidth="1"/>
    <col min="11528" max="11528" width="15.21875" style="191" bestFit="1" customWidth="1"/>
    <col min="11529" max="11529" width="14.6640625" style="191" bestFit="1" customWidth="1"/>
    <col min="11530" max="11530" width="11.6640625" style="191" bestFit="1" customWidth="1"/>
    <col min="11531" max="11531" width="6" style="191" customWidth="1"/>
    <col min="11532" max="11532" width="8.88671875" style="191" bestFit="1" customWidth="1"/>
    <col min="11533" max="11533" width="16.21875" style="191" bestFit="1" customWidth="1"/>
    <col min="11534" max="11770" width="6" style="191"/>
    <col min="11771" max="11771" width="14.33203125" style="191" bestFit="1" customWidth="1"/>
    <col min="11772" max="11772" width="6" style="191"/>
    <col min="11773" max="11773" width="8.88671875" style="191" customWidth="1"/>
    <col min="11774" max="11774" width="14.109375" style="191" customWidth="1"/>
    <col min="11775" max="11775" width="13.33203125" style="191" customWidth="1"/>
    <col min="11776" max="11776" width="17.21875" style="191" bestFit="1" customWidth="1"/>
    <col min="11777" max="11777" width="49" style="191" bestFit="1" customWidth="1"/>
    <col min="11778" max="11779" width="11.109375" style="191" bestFit="1" customWidth="1"/>
    <col min="11780" max="11780" width="11.33203125" style="191" customWidth="1"/>
    <col min="11781" max="11781" width="11.109375" style="191" customWidth="1"/>
    <col min="11782" max="11782" width="11.77734375" style="191" bestFit="1" customWidth="1"/>
    <col min="11783" max="11783" width="11.44140625" style="191" bestFit="1" customWidth="1"/>
    <col min="11784" max="11784" width="15.21875" style="191" bestFit="1" customWidth="1"/>
    <col min="11785" max="11785" width="14.6640625" style="191" bestFit="1" customWidth="1"/>
    <col min="11786" max="11786" width="11.6640625" style="191" bestFit="1" customWidth="1"/>
    <col min="11787" max="11787" width="6" style="191" customWidth="1"/>
    <col min="11788" max="11788" width="8.88671875" style="191" bestFit="1" customWidth="1"/>
    <col min="11789" max="11789" width="16.21875" style="191" bestFit="1" customWidth="1"/>
    <col min="11790" max="12026" width="6" style="191"/>
    <col min="12027" max="12027" width="14.33203125" style="191" bestFit="1" customWidth="1"/>
    <col min="12028" max="12028" width="6" style="191"/>
    <col min="12029" max="12029" width="8.88671875" style="191" customWidth="1"/>
    <col min="12030" max="12030" width="14.109375" style="191" customWidth="1"/>
    <col min="12031" max="12031" width="13.33203125" style="191" customWidth="1"/>
    <col min="12032" max="12032" width="17.21875" style="191" bestFit="1" customWidth="1"/>
    <col min="12033" max="12033" width="49" style="191" bestFit="1" customWidth="1"/>
    <col min="12034" max="12035" width="11.109375" style="191" bestFit="1" customWidth="1"/>
    <col min="12036" max="12036" width="11.33203125" style="191" customWidth="1"/>
    <col min="12037" max="12037" width="11.109375" style="191" customWidth="1"/>
    <col min="12038" max="12038" width="11.77734375" style="191" bestFit="1" customWidth="1"/>
    <col min="12039" max="12039" width="11.44140625" style="191" bestFit="1" customWidth="1"/>
    <col min="12040" max="12040" width="15.21875" style="191" bestFit="1" customWidth="1"/>
    <col min="12041" max="12041" width="14.6640625" style="191" bestFit="1" customWidth="1"/>
    <col min="12042" max="12042" width="11.6640625" style="191" bestFit="1" customWidth="1"/>
    <col min="12043" max="12043" width="6" style="191" customWidth="1"/>
    <col min="12044" max="12044" width="8.88671875" style="191" bestFit="1" customWidth="1"/>
    <col min="12045" max="12045" width="16.21875" style="191" bestFit="1" customWidth="1"/>
    <col min="12046" max="12282" width="6" style="191"/>
    <col min="12283" max="12283" width="14.33203125" style="191" bestFit="1" customWidth="1"/>
    <col min="12284" max="12284" width="6" style="191"/>
    <col min="12285" max="12285" width="8.88671875" style="191" customWidth="1"/>
    <col min="12286" max="12286" width="14.109375" style="191" customWidth="1"/>
    <col min="12287" max="12287" width="13.33203125" style="191" customWidth="1"/>
    <col min="12288" max="12288" width="17.21875" style="191" bestFit="1" customWidth="1"/>
    <col min="12289" max="12289" width="49" style="191" bestFit="1" customWidth="1"/>
    <col min="12290" max="12291" width="11.109375" style="191" bestFit="1" customWidth="1"/>
    <col min="12292" max="12292" width="11.33203125" style="191" customWidth="1"/>
    <col min="12293" max="12293" width="11.109375" style="191" customWidth="1"/>
    <col min="12294" max="12294" width="11.77734375" style="191" bestFit="1" customWidth="1"/>
    <col min="12295" max="12295" width="11.44140625" style="191" bestFit="1" customWidth="1"/>
    <col min="12296" max="12296" width="15.21875" style="191" bestFit="1" customWidth="1"/>
    <col min="12297" max="12297" width="14.6640625" style="191" bestFit="1" customWidth="1"/>
    <col min="12298" max="12298" width="11.6640625" style="191" bestFit="1" customWidth="1"/>
    <col min="12299" max="12299" width="6" style="191" customWidth="1"/>
    <col min="12300" max="12300" width="8.88671875" style="191" bestFit="1" customWidth="1"/>
    <col min="12301" max="12301" width="16.21875" style="191" bestFit="1" customWidth="1"/>
    <col min="12302" max="12538" width="6" style="191"/>
    <col min="12539" max="12539" width="14.33203125" style="191" bestFit="1" customWidth="1"/>
    <col min="12540" max="12540" width="6" style="191"/>
    <col min="12541" max="12541" width="8.88671875" style="191" customWidth="1"/>
    <col min="12542" max="12542" width="14.109375" style="191" customWidth="1"/>
    <col min="12543" max="12543" width="13.33203125" style="191" customWidth="1"/>
    <col min="12544" max="12544" width="17.21875" style="191" bestFit="1" customWidth="1"/>
    <col min="12545" max="12545" width="49" style="191" bestFit="1" customWidth="1"/>
    <col min="12546" max="12547" width="11.109375" style="191" bestFit="1" customWidth="1"/>
    <col min="12548" max="12548" width="11.33203125" style="191" customWidth="1"/>
    <col min="12549" max="12549" width="11.109375" style="191" customWidth="1"/>
    <col min="12550" max="12550" width="11.77734375" style="191" bestFit="1" customWidth="1"/>
    <col min="12551" max="12551" width="11.44140625" style="191" bestFit="1" customWidth="1"/>
    <col min="12552" max="12552" width="15.21875" style="191" bestFit="1" customWidth="1"/>
    <col min="12553" max="12553" width="14.6640625" style="191" bestFit="1" customWidth="1"/>
    <col min="12554" max="12554" width="11.6640625" style="191" bestFit="1" customWidth="1"/>
    <col min="12555" max="12555" width="6" style="191" customWidth="1"/>
    <col min="12556" max="12556" width="8.88671875" style="191" bestFit="1" customWidth="1"/>
    <col min="12557" max="12557" width="16.21875" style="191" bestFit="1" customWidth="1"/>
    <col min="12558" max="12794" width="6" style="191"/>
    <col min="12795" max="12795" width="14.33203125" style="191" bestFit="1" customWidth="1"/>
    <col min="12796" max="12796" width="6" style="191"/>
    <col min="12797" max="12797" width="8.88671875" style="191" customWidth="1"/>
    <col min="12798" max="12798" width="14.109375" style="191" customWidth="1"/>
    <col min="12799" max="12799" width="13.33203125" style="191" customWidth="1"/>
    <col min="12800" max="12800" width="17.21875" style="191" bestFit="1" customWidth="1"/>
    <col min="12801" max="12801" width="49" style="191" bestFit="1" customWidth="1"/>
    <col min="12802" max="12803" width="11.109375" style="191" bestFit="1" customWidth="1"/>
    <col min="12804" max="12804" width="11.33203125" style="191" customWidth="1"/>
    <col min="12805" max="12805" width="11.109375" style="191" customWidth="1"/>
    <col min="12806" max="12806" width="11.77734375" style="191" bestFit="1" customWidth="1"/>
    <col min="12807" max="12807" width="11.44140625" style="191" bestFit="1" customWidth="1"/>
    <col min="12808" max="12808" width="15.21875" style="191" bestFit="1" customWidth="1"/>
    <col min="12809" max="12809" width="14.6640625" style="191" bestFit="1" customWidth="1"/>
    <col min="12810" max="12810" width="11.6640625" style="191" bestFit="1" customWidth="1"/>
    <col min="12811" max="12811" width="6" style="191" customWidth="1"/>
    <col min="12812" max="12812" width="8.88671875" style="191" bestFit="1" customWidth="1"/>
    <col min="12813" max="12813" width="16.21875" style="191" bestFit="1" customWidth="1"/>
    <col min="12814" max="13050" width="6" style="191"/>
    <col min="13051" max="13051" width="14.33203125" style="191" bestFit="1" customWidth="1"/>
    <col min="13052" max="13052" width="6" style="191"/>
    <col min="13053" max="13053" width="8.88671875" style="191" customWidth="1"/>
    <col min="13054" max="13054" width="14.109375" style="191" customWidth="1"/>
    <col min="13055" max="13055" width="13.33203125" style="191" customWidth="1"/>
    <col min="13056" max="13056" width="17.21875" style="191" bestFit="1" customWidth="1"/>
    <col min="13057" max="13057" width="49" style="191" bestFit="1" customWidth="1"/>
    <col min="13058" max="13059" width="11.109375" style="191" bestFit="1" customWidth="1"/>
    <col min="13060" max="13060" width="11.33203125" style="191" customWidth="1"/>
    <col min="13061" max="13061" width="11.109375" style="191" customWidth="1"/>
    <col min="13062" max="13062" width="11.77734375" style="191" bestFit="1" customWidth="1"/>
    <col min="13063" max="13063" width="11.44140625" style="191" bestFit="1" customWidth="1"/>
    <col min="13064" max="13064" width="15.21875" style="191" bestFit="1" customWidth="1"/>
    <col min="13065" max="13065" width="14.6640625" style="191" bestFit="1" customWidth="1"/>
    <col min="13066" max="13066" width="11.6640625" style="191" bestFit="1" customWidth="1"/>
    <col min="13067" max="13067" width="6" style="191" customWidth="1"/>
    <col min="13068" max="13068" width="8.88671875" style="191" bestFit="1" customWidth="1"/>
    <col min="13069" max="13069" width="16.21875" style="191" bestFit="1" customWidth="1"/>
    <col min="13070" max="13306" width="6" style="191"/>
    <col min="13307" max="13307" width="14.33203125" style="191" bestFit="1" customWidth="1"/>
    <col min="13308" max="13308" width="6" style="191"/>
    <col min="13309" max="13309" width="8.88671875" style="191" customWidth="1"/>
    <col min="13310" max="13310" width="14.109375" style="191" customWidth="1"/>
    <col min="13311" max="13311" width="13.33203125" style="191" customWidth="1"/>
    <col min="13312" max="13312" width="17.21875" style="191" bestFit="1" customWidth="1"/>
    <col min="13313" max="13313" width="49" style="191" bestFit="1" customWidth="1"/>
    <col min="13314" max="13315" width="11.109375" style="191" bestFit="1" customWidth="1"/>
    <col min="13316" max="13316" width="11.33203125" style="191" customWidth="1"/>
    <col min="13317" max="13317" width="11.109375" style="191" customWidth="1"/>
    <col min="13318" max="13318" width="11.77734375" style="191" bestFit="1" customWidth="1"/>
    <col min="13319" max="13319" width="11.44140625" style="191" bestFit="1" customWidth="1"/>
    <col min="13320" max="13320" width="15.21875" style="191" bestFit="1" customWidth="1"/>
    <col min="13321" max="13321" width="14.6640625" style="191" bestFit="1" customWidth="1"/>
    <col min="13322" max="13322" width="11.6640625" style="191" bestFit="1" customWidth="1"/>
    <col min="13323" max="13323" width="6" style="191" customWidth="1"/>
    <col min="13324" max="13324" width="8.88671875" style="191" bestFit="1" customWidth="1"/>
    <col min="13325" max="13325" width="16.21875" style="191" bestFit="1" customWidth="1"/>
    <col min="13326" max="13562" width="6" style="191"/>
    <col min="13563" max="13563" width="14.33203125" style="191" bestFit="1" customWidth="1"/>
    <col min="13564" max="13564" width="6" style="191"/>
    <col min="13565" max="13565" width="8.88671875" style="191" customWidth="1"/>
    <col min="13566" max="13566" width="14.109375" style="191" customWidth="1"/>
    <col min="13567" max="13567" width="13.33203125" style="191" customWidth="1"/>
    <col min="13568" max="13568" width="17.21875" style="191" bestFit="1" customWidth="1"/>
    <col min="13569" max="13569" width="49" style="191" bestFit="1" customWidth="1"/>
    <col min="13570" max="13571" width="11.109375" style="191" bestFit="1" customWidth="1"/>
    <col min="13572" max="13572" width="11.33203125" style="191" customWidth="1"/>
    <col min="13573" max="13573" width="11.109375" style="191" customWidth="1"/>
    <col min="13574" max="13574" width="11.77734375" style="191" bestFit="1" customWidth="1"/>
    <col min="13575" max="13575" width="11.44140625" style="191" bestFit="1" customWidth="1"/>
    <col min="13576" max="13576" width="15.21875" style="191" bestFit="1" customWidth="1"/>
    <col min="13577" max="13577" width="14.6640625" style="191" bestFit="1" customWidth="1"/>
    <col min="13578" max="13578" width="11.6640625" style="191" bestFit="1" customWidth="1"/>
    <col min="13579" max="13579" width="6" style="191" customWidth="1"/>
    <col min="13580" max="13580" width="8.88671875" style="191" bestFit="1" customWidth="1"/>
    <col min="13581" max="13581" width="16.21875" style="191" bestFit="1" customWidth="1"/>
    <col min="13582" max="13818" width="6" style="191"/>
    <col min="13819" max="13819" width="14.33203125" style="191" bestFit="1" customWidth="1"/>
    <col min="13820" max="13820" width="6" style="191"/>
    <col min="13821" max="13821" width="8.88671875" style="191" customWidth="1"/>
    <col min="13822" max="13822" width="14.109375" style="191" customWidth="1"/>
    <col min="13823" max="13823" width="13.33203125" style="191" customWidth="1"/>
    <col min="13824" max="13824" width="17.21875" style="191" bestFit="1" customWidth="1"/>
    <col min="13825" max="13825" width="49" style="191" bestFit="1" customWidth="1"/>
    <col min="13826" max="13827" width="11.109375" style="191" bestFit="1" customWidth="1"/>
    <col min="13828" max="13828" width="11.33203125" style="191" customWidth="1"/>
    <col min="13829" max="13829" width="11.109375" style="191" customWidth="1"/>
    <col min="13830" max="13830" width="11.77734375" style="191" bestFit="1" customWidth="1"/>
    <col min="13831" max="13831" width="11.44140625" style="191" bestFit="1" customWidth="1"/>
    <col min="13832" max="13832" width="15.21875" style="191" bestFit="1" customWidth="1"/>
    <col min="13833" max="13833" width="14.6640625" style="191" bestFit="1" customWidth="1"/>
    <col min="13834" max="13834" width="11.6640625" style="191" bestFit="1" customWidth="1"/>
    <col min="13835" max="13835" width="6" style="191" customWidth="1"/>
    <col min="13836" max="13836" width="8.88671875" style="191" bestFit="1" customWidth="1"/>
    <col min="13837" max="13837" width="16.21875" style="191" bestFit="1" customWidth="1"/>
    <col min="13838" max="14074" width="6" style="191"/>
    <col min="14075" max="14075" width="14.33203125" style="191" bestFit="1" customWidth="1"/>
    <col min="14076" max="14076" width="6" style="191"/>
    <col min="14077" max="14077" width="8.88671875" style="191" customWidth="1"/>
    <col min="14078" max="14078" width="14.109375" style="191" customWidth="1"/>
    <col min="14079" max="14079" width="13.33203125" style="191" customWidth="1"/>
    <col min="14080" max="14080" width="17.21875" style="191" bestFit="1" customWidth="1"/>
    <col min="14081" max="14081" width="49" style="191" bestFit="1" customWidth="1"/>
    <col min="14082" max="14083" width="11.109375" style="191" bestFit="1" customWidth="1"/>
    <col min="14084" max="14084" width="11.33203125" style="191" customWidth="1"/>
    <col min="14085" max="14085" width="11.109375" style="191" customWidth="1"/>
    <col min="14086" max="14086" width="11.77734375" style="191" bestFit="1" customWidth="1"/>
    <col min="14087" max="14087" width="11.44140625" style="191" bestFit="1" customWidth="1"/>
    <col min="14088" max="14088" width="15.21875" style="191" bestFit="1" customWidth="1"/>
    <col min="14089" max="14089" width="14.6640625" style="191" bestFit="1" customWidth="1"/>
    <col min="14090" max="14090" width="11.6640625" style="191" bestFit="1" customWidth="1"/>
    <col min="14091" max="14091" width="6" style="191" customWidth="1"/>
    <col min="14092" max="14092" width="8.88671875" style="191" bestFit="1" customWidth="1"/>
    <col min="14093" max="14093" width="16.21875" style="191" bestFit="1" customWidth="1"/>
    <col min="14094" max="14330" width="6" style="191"/>
    <col min="14331" max="14331" width="14.33203125" style="191" bestFit="1" customWidth="1"/>
    <col min="14332" max="14332" width="6" style="191"/>
    <col min="14333" max="14333" width="8.88671875" style="191" customWidth="1"/>
    <col min="14334" max="14334" width="14.109375" style="191" customWidth="1"/>
    <col min="14335" max="14335" width="13.33203125" style="191" customWidth="1"/>
    <col min="14336" max="14336" width="17.21875" style="191" bestFit="1" customWidth="1"/>
    <col min="14337" max="14337" width="49" style="191" bestFit="1" customWidth="1"/>
    <col min="14338" max="14339" width="11.109375" style="191" bestFit="1" customWidth="1"/>
    <col min="14340" max="14340" width="11.33203125" style="191" customWidth="1"/>
    <col min="14341" max="14341" width="11.109375" style="191" customWidth="1"/>
    <col min="14342" max="14342" width="11.77734375" style="191" bestFit="1" customWidth="1"/>
    <col min="14343" max="14343" width="11.44140625" style="191" bestFit="1" customWidth="1"/>
    <col min="14344" max="14344" width="15.21875" style="191" bestFit="1" customWidth="1"/>
    <col min="14345" max="14345" width="14.6640625" style="191" bestFit="1" customWidth="1"/>
    <col min="14346" max="14346" width="11.6640625" style="191" bestFit="1" customWidth="1"/>
    <col min="14347" max="14347" width="6" style="191" customWidth="1"/>
    <col min="14348" max="14348" width="8.88671875" style="191" bestFit="1" customWidth="1"/>
    <col min="14349" max="14349" width="16.21875" style="191" bestFit="1" customWidth="1"/>
    <col min="14350" max="14586" width="6" style="191"/>
    <col min="14587" max="14587" width="14.33203125" style="191" bestFit="1" customWidth="1"/>
    <col min="14588" max="14588" width="6" style="191"/>
    <col min="14589" max="14589" width="8.88671875" style="191" customWidth="1"/>
    <col min="14590" max="14590" width="14.109375" style="191" customWidth="1"/>
    <col min="14591" max="14591" width="13.33203125" style="191" customWidth="1"/>
    <col min="14592" max="14592" width="17.21875" style="191" bestFit="1" customWidth="1"/>
    <col min="14593" max="14593" width="49" style="191" bestFit="1" customWidth="1"/>
    <col min="14594" max="14595" width="11.109375" style="191" bestFit="1" customWidth="1"/>
    <col min="14596" max="14596" width="11.33203125" style="191" customWidth="1"/>
    <col min="14597" max="14597" width="11.109375" style="191" customWidth="1"/>
    <col min="14598" max="14598" width="11.77734375" style="191" bestFit="1" customWidth="1"/>
    <col min="14599" max="14599" width="11.44140625" style="191" bestFit="1" customWidth="1"/>
    <col min="14600" max="14600" width="15.21875" style="191" bestFit="1" customWidth="1"/>
    <col min="14601" max="14601" width="14.6640625" style="191" bestFit="1" customWidth="1"/>
    <col min="14602" max="14602" width="11.6640625" style="191" bestFit="1" customWidth="1"/>
    <col min="14603" max="14603" width="6" style="191" customWidth="1"/>
    <col min="14604" max="14604" width="8.88671875" style="191" bestFit="1" customWidth="1"/>
    <col min="14605" max="14605" width="16.21875" style="191" bestFit="1" customWidth="1"/>
    <col min="14606" max="14842" width="6" style="191"/>
    <col min="14843" max="14843" width="14.33203125" style="191" bestFit="1" customWidth="1"/>
    <col min="14844" max="14844" width="6" style="191"/>
    <col min="14845" max="14845" width="8.88671875" style="191" customWidth="1"/>
    <col min="14846" max="14846" width="14.109375" style="191" customWidth="1"/>
    <col min="14847" max="14847" width="13.33203125" style="191" customWidth="1"/>
    <col min="14848" max="14848" width="17.21875" style="191" bestFit="1" customWidth="1"/>
    <col min="14849" max="14849" width="49" style="191" bestFit="1" customWidth="1"/>
    <col min="14850" max="14851" width="11.109375" style="191" bestFit="1" customWidth="1"/>
    <col min="14852" max="14852" width="11.33203125" style="191" customWidth="1"/>
    <col min="14853" max="14853" width="11.109375" style="191" customWidth="1"/>
    <col min="14854" max="14854" width="11.77734375" style="191" bestFit="1" customWidth="1"/>
    <col min="14855" max="14855" width="11.44140625" style="191" bestFit="1" customWidth="1"/>
    <col min="14856" max="14856" width="15.21875" style="191" bestFit="1" customWidth="1"/>
    <col min="14857" max="14857" width="14.6640625" style="191" bestFit="1" customWidth="1"/>
    <col min="14858" max="14858" width="11.6640625" style="191" bestFit="1" customWidth="1"/>
    <col min="14859" max="14859" width="6" style="191" customWidth="1"/>
    <col min="14860" max="14860" width="8.88671875" style="191" bestFit="1" customWidth="1"/>
    <col min="14861" max="14861" width="16.21875" style="191" bestFit="1" customWidth="1"/>
    <col min="14862" max="15098" width="6" style="191"/>
    <col min="15099" max="15099" width="14.33203125" style="191" bestFit="1" customWidth="1"/>
    <col min="15100" max="15100" width="6" style="191"/>
    <col min="15101" max="15101" width="8.88671875" style="191" customWidth="1"/>
    <col min="15102" max="15102" width="14.109375" style="191" customWidth="1"/>
    <col min="15103" max="15103" width="13.33203125" style="191" customWidth="1"/>
    <col min="15104" max="15104" width="17.21875" style="191" bestFit="1" customWidth="1"/>
    <col min="15105" max="15105" width="49" style="191" bestFit="1" customWidth="1"/>
    <col min="15106" max="15107" width="11.109375" style="191" bestFit="1" customWidth="1"/>
    <col min="15108" max="15108" width="11.33203125" style="191" customWidth="1"/>
    <col min="15109" max="15109" width="11.109375" style="191" customWidth="1"/>
    <col min="15110" max="15110" width="11.77734375" style="191" bestFit="1" customWidth="1"/>
    <col min="15111" max="15111" width="11.44140625" style="191" bestFit="1" customWidth="1"/>
    <col min="15112" max="15112" width="15.21875" style="191" bestFit="1" customWidth="1"/>
    <col min="15113" max="15113" width="14.6640625" style="191" bestFit="1" customWidth="1"/>
    <col min="15114" max="15114" width="11.6640625" style="191" bestFit="1" customWidth="1"/>
    <col min="15115" max="15115" width="6" style="191" customWidth="1"/>
    <col min="15116" max="15116" width="8.88671875" style="191" bestFit="1" customWidth="1"/>
    <col min="15117" max="15117" width="16.21875" style="191" bestFit="1" customWidth="1"/>
    <col min="15118" max="15354" width="6" style="191"/>
    <col min="15355" max="15355" width="14.33203125" style="191" bestFit="1" customWidth="1"/>
    <col min="15356" max="15356" width="6" style="191"/>
    <col min="15357" max="15357" width="8.88671875" style="191" customWidth="1"/>
    <col min="15358" max="15358" width="14.109375" style="191" customWidth="1"/>
    <col min="15359" max="15359" width="13.33203125" style="191" customWidth="1"/>
    <col min="15360" max="15360" width="17.21875" style="191" bestFit="1" customWidth="1"/>
    <col min="15361" max="15361" width="49" style="191" bestFit="1" customWidth="1"/>
    <col min="15362" max="15363" width="11.109375" style="191" bestFit="1" customWidth="1"/>
    <col min="15364" max="15364" width="11.33203125" style="191" customWidth="1"/>
    <col min="15365" max="15365" width="11.109375" style="191" customWidth="1"/>
    <col min="15366" max="15366" width="11.77734375" style="191" bestFit="1" customWidth="1"/>
    <col min="15367" max="15367" width="11.44140625" style="191" bestFit="1" customWidth="1"/>
    <col min="15368" max="15368" width="15.21875" style="191" bestFit="1" customWidth="1"/>
    <col min="15369" max="15369" width="14.6640625" style="191" bestFit="1" customWidth="1"/>
    <col min="15370" max="15370" width="11.6640625" style="191" bestFit="1" customWidth="1"/>
    <col min="15371" max="15371" width="6" style="191" customWidth="1"/>
    <col min="15372" max="15372" width="8.88671875" style="191" bestFit="1" customWidth="1"/>
    <col min="15373" max="15373" width="16.21875" style="191" bestFit="1" customWidth="1"/>
    <col min="15374" max="15610" width="6" style="191"/>
    <col min="15611" max="15611" width="14.33203125" style="191" bestFit="1" customWidth="1"/>
    <col min="15612" max="15612" width="6" style="191"/>
    <col min="15613" max="15613" width="8.88671875" style="191" customWidth="1"/>
    <col min="15614" max="15614" width="14.109375" style="191" customWidth="1"/>
    <col min="15615" max="15615" width="13.33203125" style="191" customWidth="1"/>
    <col min="15616" max="15616" width="17.21875" style="191" bestFit="1" customWidth="1"/>
    <col min="15617" max="15617" width="49" style="191" bestFit="1" customWidth="1"/>
    <col min="15618" max="15619" width="11.109375" style="191" bestFit="1" customWidth="1"/>
    <col min="15620" max="15620" width="11.33203125" style="191" customWidth="1"/>
    <col min="15621" max="15621" width="11.109375" style="191" customWidth="1"/>
    <col min="15622" max="15622" width="11.77734375" style="191" bestFit="1" customWidth="1"/>
    <col min="15623" max="15623" width="11.44140625" style="191" bestFit="1" customWidth="1"/>
    <col min="15624" max="15624" width="15.21875" style="191" bestFit="1" customWidth="1"/>
    <col min="15625" max="15625" width="14.6640625" style="191" bestFit="1" customWidth="1"/>
    <col min="15626" max="15626" width="11.6640625" style="191" bestFit="1" customWidth="1"/>
    <col min="15627" max="15627" width="6" style="191" customWidth="1"/>
    <col min="15628" max="15628" width="8.88671875" style="191" bestFit="1" customWidth="1"/>
    <col min="15629" max="15629" width="16.21875" style="191" bestFit="1" customWidth="1"/>
    <col min="15630" max="15866" width="6" style="191"/>
    <col min="15867" max="15867" width="14.33203125" style="191" bestFit="1" customWidth="1"/>
    <col min="15868" max="15868" width="6" style="191"/>
    <col min="15869" max="15869" width="8.88671875" style="191" customWidth="1"/>
    <col min="15870" max="15870" width="14.109375" style="191" customWidth="1"/>
    <col min="15871" max="15871" width="13.33203125" style="191" customWidth="1"/>
    <col min="15872" max="15872" width="17.21875" style="191" bestFit="1" customWidth="1"/>
    <col min="15873" max="15873" width="49" style="191" bestFit="1" customWidth="1"/>
    <col min="15874" max="15875" width="11.109375" style="191" bestFit="1" customWidth="1"/>
    <col min="15876" max="15876" width="11.33203125" style="191" customWidth="1"/>
    <col min="15877" max="15877" width="11.109375" style="191" customWidth="1"/>
    <col min="15878" max="15878" width="11.77734375" style="191" bestFit="1" customWidth="1"/>
    <col min="15879" max="15879" width="11.44140625" style="191" bestFit="1" customWidth="1"/>
    <col min="15880" max="15880" width="15.21875" style="191" bestFit="1" customWidth="1"/>
    <col min="15881" max="15881" width="14.6640625" style="191" bestFit="1" customWidth="1"/>
    <col min="15882" max="15882" width="11.6640625" style="191" bestFit="1" customWidth="1"/>
    <col min="15883" max="15883" width="6" style="191" customWidth="1"/>
    <col min="15884" max="15884" width="8.88671875" style="191" bestFit="1" customWidth="1"/>
    <col min="15885" max="15885" width="16.21875" style="191" bestFit="1" customWidth="1"/>
    <col min="15886" max="16122" width="6" style="191"/>
    <col min="16123" max="16123" width="14.33203125" style="191" bestFit="1" customWidth="1"/>
    <col min="16124" max="16124" width="6" style="191"/>
    <col min="16125" max="16125" width="8.88671875" style="191" customWidth="1"/>
    <col min="16126" max="16126" width="14.109375" style="191" customWidth="1"/>
    <col min="16127" max="16127" width="13.33203125" style="191" customWidth="1"/>
    <col min="16128" max="16128" width="17.21875" style="191" bestFit="1" customWidth="1"/>
    <col min="16129" max="16129" width="49" style="191" bestFit="1" customWidth="1"/>
    <col min="16130" max="16131" width="11.109375" style="191" bestFit="1" customWidth="1"/>
    <col min="16132" max="16132" width="11.33203125" style="191" customWidth="1"/>
    <col min="16133" max="16133" width="11.109375" style="191" customWidth="1"/>
    <col min="16134" max="16134" width="11.77734375" style="191" bestFit="1" customWidth="1"/>
    <col min="16135" max="16135" width="11.44140625" style="191" bestFit="1" customWidth="1"/>
    <col min="16136" max="16136" width="15.21875" style="191" bestFit="1" customWidth="1"/>
    <col min="16137" max="16137" width="14.6640625" style="191" bestFit="1" customWidth="1"/>
    <col min="16138" max="16138" width="11.6640625" style="191" bestFit="1" customWidth="1"/>
    <col min="16139" max="16139" width="6" style="191" customWidth="1"/>
    <col min="16140" max="16140" width="8.88671875" style="191" bestFit="1" customWidth="1"/>
    <col min="16141" max="16141" width="16.21875" style="191" bestFit="1" customWidth="1"/>
    <col min="16142" max="16384" width="6" style="191"/>
  </cols>
  <sheetData>
    <row r="1" spans="1:19">
      <c r="H1" s="192"/>
    </row>
    <row r="2" spans="1:19" ht="13.8">
      <c r="B2" s="191">
        <v>1</v>
      </c>
      <c r="C2" s="191">
        <v>2</v>
      </c>
      <c r="D2" s="191">
        <v>3</v>
      </c>
      <c r="E2" s="191">
        <v>4</v>
      </c>
      <c r="F2" s="191">
        <v>5</v>
      </c>
      <c r="G2" s="191">
        <v>6</v>
      </c>
      <c r="H2" s="195">
        <v>7</v>
      </c>
      <c r="I2" s="191">
        <v>8</v>
      </c>
      <c r="J2" s="195">
        <v>9</v>
      </c>
      <c r="K2" s="191">
        <v>10</v>
      </c>
      <c r="L2" s="195">
        <v>11</v>
      </c>
      <c r="M2" s="191">
        <v>12</v>
      </c>
      <c r="N2" s="195">
        <v>13</v>
      </c>
      <c r="O2" s="191">
        <v>14</v>
      </c>
      <c r="P2" s="195">
        <v>15</v>
      </c>
      <c r="Q2" s="191">
        <v>16</v>
      </c>
    </row>
    <row r="3" spans="1:19">
      <c r="I3" s="193">
        <f>I4-J4</f>
        <v>4.1870176792144775E-3</v>
      </c>
      <c r="J3" s="193">
        <f>J4-I4</f>
        <v>-4.1870176792144775E-3</v>
      </c>
      <c r="K3" s="193">
        <f>K4-L4</f>
        <v>8.9883804321289063E-5</v>
      </c>
      <c r="L3" s="193">
        <f>L4-K4</f>
        <v>-8.9883804321289063E-5</v>
      </c>
      <c r="M3" s="193">
        <f>M4-N4</f>
        <v>4.2772889137268066E-3</v>
      </c>
      <c r="N3" s="193">
        <f>N4-M4</f>
        <v>-4.2772889137268066E-3</v>
      </c>
      <c r="O3" s="193"/>
    </row>
    <row r="4" spans="1:19" ht="18.600000000000001" customHeight="1">
      <c r="H4" s="196">
        <f>SUBTOTAL(3,H6:H3091)</f>
        <v>2497</v>
      </c>
      <c r="I4" s="197">
        <f t="shared" ref="I4:Q4" si="0">SUBTOTAL(9,I6:I3382)</f>
        <v>138800905.90217793</v>
      </c>
      <c r="J4" s="197">
        <f t="shared" si="0"/>
        <v>138800905.89799091</v>
      </c>
      <c r="K4" s="197">
        <f t="shared" si="0"/>
        <v>1249622062.3255908</v>
      </c>
      <c r="L4" s="197">
        <f t="shared" si="0"/>
        <v>1249622062.325501</v>
      </c>
      <c r="M4" s="197">
        <f t="shared" si="0"/>
        <v>391725399.68151629</v>
      </c>
      <c r="N4" s="197">
        <f t="shared" si="0"/>
        <v>391725399.677239</v>
      </c>
      <c r="O4" s="197">
        <f t="shared" si="0"/>
        <v>4.2769921419676393E-3</v>
      </c>
      <c r="P4" s="197">
        <f t="shared" si="0"/>
        <v>-3948077.16</v>
      </c>
      <c r="Q4" s="197">
        <f t="shared" si="0"/>
        <v>-3948077.1557230093</v>
      </c>
      <c r="R4" s="197"/>
      <c r="S4" s="197">
        <f>SUBTOTAL(9,S6:S3382)</f>
        <v>-2490340.0440099994</v>
      </c>
    </row>
    <row r="5" spans="1:19">
      <c r="A5" s="187" t="s">
        <v>1294</v>
      </c>
      <c r="B5" s="187" t="s">
        <v>1295</v>
      </c>
      <c r="C5" s="187" t="s">
        <v>1296</v>
      </c>
      <c r="D5" s="187" t="s">
        <v>1297</v>
      </c>
      <c r="E5" s="187" t="s">
        <v>1298</v>
      </c>
      <c r="F5" s="187" t="s">
        <v>1299</v>
      </c>
      <c r="G5" s="187" t="s">
        <v>1300</v>
      </c>
      <c r="H5" s="188" t="s">
        <v>1301</v>
      </c>
      <c r="I5" s="189" t="s">
        <v>1302</v>
      </c>
      <c r="J5" s="189" t="s">
        <v>1303</v>
      </c>
      <c r="K5" s="189" t="s">
        <v>1304</v>
      </c>
      <c r="L5" s="189" t="s">
        <v>1305</v>
      </c>
      <c r="M5" s="189" t="s">
        <v>1306</v>
      </c>
      <c r="N5" s="189" t="s">
        <v>1307</v>
      </c>
      <c r="O5" s="190" t="s">
        <v>1308</v>
      </c>
      <c r="P5" s="198" t="s">
        <v>92</v>
      </c>
      <c r="Q5" s="190" t="s">
        <v>2110</v>
      </c>
      <c r="R5" s="190" t="s">
        <v>3452</v>
      </c>
      <c r="S5" s="190" t="s">
        <v>3477</v>
      </c>
    </row>
    <row r="6" spans="1:19" s="200" customFormat="1">
      <c r="A6" s="199">
        <v>1</v>
      </c>
      <c r="B6" s="200">
        <v>10302</v>
      </c>
      <c r="C6" s="201" t="s">
        <v>1309</v>
      </c>
      <c r="D6" s="201" t="s">
        <v>1310</v>
      </c>
      <c r="E6" s="201" t="s">
        <v>1311</v>
      </c>
      <c r="F6" s="201" t="s">
        <v>3653</v>
      </c>
      <c r="G6" s="201" t="s">
        <v>3565</v>
      </c>
      <c r="H6" s="202" t="s">
        <v>2172</v>
      </c>
      <c r="I6" s="203">
        <v>0</v>
      </c>
      <c r="J6" s="204">
        <v>0</v>
      </c>
      <c r="K6" s="203">
        <v>229904.62</v>
      </c>
      <c r="L6" s="203">
        <v>0</v>
      </c>
      <c r="M6" s="203">
        <f t="shared" ref="M6:M33" si="1">IF((I6+K6)-(J6+L6)&lt;0,0,(I6+K6)-(J6+L6))</f>
        <v>229904.62</v>
      </c>
      <c r="N6" s="203">
        <f t="shared" ref="N6:N33" si="2">-IF((I6+K6)-(J6+L6)&lt;0,(I6+K6)-(J6+L6),0)</f>
        <v>0</v>
      </c>
      <c r="O6" s="205">
        <f t="shared" ref="O6:O69" si="3">M6-N6</f>
        <v>229904.62</v>
      </c>
      <c r="P6" s="205">
        <v>0</v>
      </c>
      <c r="Q6" s="205">
        <f t="shared" ref="Q6:Q69" si="4">O6-P6</f>
        <v>229904.62</v>
      </c>
      <c r="R6" s="206"/>
    </row>
    <row r="7" spans="1:19" s="200" customFormat="1">
      <c r="A7" s="199">
        <v>2</v>
      </c>
      <c r="B7" s="200">
        <v>10303</v>
      </c>
      <c r="C7" s="201" t="s">
        <v>1309</v>
      </c>
      <c r="D7" s="201" t="s">
        <v>1310</v>
      </c>
      <c r="E7" s="201" t="s">
        <v>1311</v>
      </c>
      <c r="F7" s="201" t="s">
        <v>3653</v>
      </c>
      <c r="G7" s="201" t="s">
        <v>3565</v>
      </c>
      <c r="H7" s="202" t="s">
        <v>155</v>
      </c>
      <c r="I7" s="207">
        <v>0</v>
      </c>
      <c r="J7" s="207">
        <v>0</v>
      </c>
      <c r="K7" s="207">
        <v>0</v>
      </c>
      <c r="L7" s="207">
        <v>0</v>
      </c>
      <c r="M7" s="207">
        <f t="shared" si="1"/>
        <v>0</v>
      </c>
      <c r="N7" s="207">
        <f t="shared" si="2"/>
        <v>0</v>
      </c>
      <c r="O7" s="208">
        <f t="shared" si="3"/>
        <v>0</v>
      </c>
      <c r="P7" s="205">
        <v>0</v>
      </c>
      <c r="Q7" s="208">
        <f t="shared" si="4"/>
        <v>0</v>
      </c>
      <c r="R7" s="206"/>
    </row>
    <row r="8" spans="1:19" s="200" customFormat="1">
      <c r="A8" s="199">
        <v>3</v>
      </c>
      <c r="B8" s="200">
        <v>10304</v>
      </c>
      <c r="C8" s="201" t="s">
        <v>1309</v>
      </c>
      <c r="D8" s="201" t="s">
        <v>1310</v>
      </c>
      <c r="E8" s="201" t="s">
        <v>1311</v>
      </c>
      <c r="F8" s="201" t="s">
        <v>3653</v>
      </c>
      <c r="G8" s="201" t="s">
        <v>3565</v>
      </c>
      <c r="H8" s="202" t="s">
        <v>156</v>
      </c>
      <c r="I8" s="207">
        <v>0</v>
      </c>
      <c r="J8" s="207">
        <v>0</v>
      </c>
      <c r="K8" s="207">
        <v>0</v>
      </c>
      <c r="L8" s="207">
        <v>0</v>
      </c>
      <c r="M8" s="207">
        <f t="shared" si="1"/>
        <v>0</v>
      </c>
      <c r="N8" s="207">
        <f t="shared" si="2"/>
        <v>0</v>
      </c>
      <c r="O8" s="208">
        <f t="shared" si="3"/>
        <v>0</v>
      </c>
      <c r="P8" s="205">
        <v>0</v>
      </c>
      <c r="Q8" s="208">
        <f t="shared" si="4"/>
        <v>0</v>
      </c>
      <c r="R8" s="206"/>
    </row>
    <row r="9" spans="1:19" s="200" customFormat="1">
      <c r="A9" s="199">
        <v>4</v>
      </c>
      <c r="B9" s="200">
        <v>20238</v>
      </c>
      <c r="C9" s="201" t="s">
        <v>1309</v>
      </c>
      <c r="D9" s="201" t="s">
        <v>1310</v>
      </c>
      <c r="E9" s="201" t="s">
        <v>1314</v>
      </c>
      <c r="F9" s="201" t="s">
        <v>3654</v>
      </c>
      <c r="G9" s="201" t="s">
        <v>157</v>
      </c>
      <c r="H9" s="202" t="s">
        <v>1315</v>
      </c>
      <c r="I9" s="207">
        <v>0</v>
      </c>
      <c r="J9" s="207">
        <v>674541</v>
      </c>
      <c r="K9" s="207">
        <v>674541</v>
      </c>
      <c r="L9" s="207">
        <v>0</v>
      </c>
      <c r="M9" s="207">
        <f t="shared" si="1"/>
        <v>0</v>
      </c>
      <c r="N9" s="207">
        <f t="shared" si="2"/>
        <v>0</v>
      </c>
      <c r="O9" s="208">
        <f t="shared" si="3"/>
        <v>0</v>
      </c>
      <c r="P9" s="205">
        <v>0</v>
      </c>
      <c r="Q9" s="208">
        <f t="shared" si="4"/>
        <v>0</v>
      </c>
      <c r="R9" s="206"/>
    </row>
    <row r="10" spans="1:19" s="200" customFormat="1">
      <c r="A10" s="199">
        <v>5</v>
      </c>
      <c r="B10" s="200">
        <v>20239</v>
      </c>
      <c r="C10" s="201" t="s">
        <v>1309</v>
      </c>
      <c r="D10" s="201" t="s">
        <v>1310</v>
      </c>
      <c r="E10" s="201" t="s">
        <v>1314</v>
      </c>
      <c r="F10" s="201" t="s">
        <v>3654</v>
      </c>
      <c r="G10" s="201" t="s">
        <v>157</v>
      </c>
      <c r="H10" s="202" t="s">
        <v>1316</v>
      </c>
      <c r="I10" s="207">
        <v>0</v>
      </c>
      <c r="J10" s="207">
        <v>336752</v>
      </c>
      <c r="K10" s="207">
        <v>485810</v>
      </c>
      <c r="L10" s="207">
        <v>149058</v>
      </c>
      <c r="M10" s="207">
        <f t="shared" si="1"/>
        <v>0</v>
      </c>
      <c r="N10" s="207">
        <f t="shared" si="2"/>
        <v>0</v>
      </c>
      <c r="O10" s="208">
        <f t="shared" si="3"/>
        <v>0</v>
      </c>
      <c r="P10" s="205">
        <v>0</v>
      </c>
      <c r="Q10" s="208">
        <f t="shared" si="4"/>
        <v>0</v>
      </c>
      <c r="R10" s="206"/>
    </row>
    <row r="11" spans="1:19" s="200" customFormat="1">
      <c r="A11" s="199">
        <v>6</v>
      </c>
      <c r="B11" s="200">
        <v>20240</v>
      </c>
      <c r="C11" s="201" t="s">
        <v>1309</v>
      </c>
      <c r="D11" s="201" t="s">
        <v>1310</v>
      </c>
      <c r="E11" s="201" t="s">
        <v>1314</v>
      </c>
      <c r="F11" s="201" t="s">
        <v>3654</v>
      </c>
      <c r="G11" s="201" t="s">
        <v>157</v>
      </c>
      <c r="H11" s="202" t="s">
        <v>1317</v>
      </c>
      <c r="I11" s="207">
        <v>0</v>
      </c>
      <c r="J11" s="207">
        <v>631759</v>
      </c>
      <c r="K11" s="207">
        <v>784321</v>
      </c>
      <c r="L11" s="207">
        <v>152562</v>
      </c>
      <c r="M11" s="207">
        <f t="shared" si="1"/>
        <v>0</v>
      </c>
      <c r="N11" s="207">
        <f t="shared" si="2"/>
        <v>0</v>
      </c>
      <c r="O11" s="208">
        <f t="shared" si="3"/>
        <v>0</v>
      </c>
      <c r="P11" s="205">
        <v>0</v>
      </c>
      <c r="Q11" s="208">
        <f t="shared" si="4"/>
        <v>0</v>
      </c>
      <c r="R11" s="206"/>
    </row>
    <row r="12" spans="1:19" s="200" customFormat="1">
      <c r="A12" s="199">
        <v>7</v>
      </c>
      <c r="B12" s="200">
        <v>20241</v>
      </c>
      <c r="C12" s="201" t="s">
        <v>1309</v>
      </c>
      <c r="D12" s="201" t="s">
        <v>1310</v>
      </c>
      <c r="E12" s="201" t="s">
        <v>1314</v>
      </c>
      <c r="F12" s="201" t="s">
        <v>3654</v>
      </c>
      <c r="G12" s="201" t="s">
        <v>157</v>
      </c>
      <c r="H12" s="202" t="s">
        <v>2173</v>
      </c>
      <c r="I12" s="207">
        <v>0</v>
      </c>
      <c r="J12" s="207">
        <v>0</v>
      </c>
      <c r="K12" s="207">
        <v>472361</v>
      </c>
      <c r="L12" s="207">
        <v>472361</v>
      </c>
      <c r="M12" s="207">
        <f t="shared" si="1"/>
        <v>0</v>
      </c>
      <c r="N12" s="207">
        <f t="shared" si="2"/>
        <v>0</v>
      </c>
      <c r="O12" s="208">
        <f t="shared" si="3"/>
        <v>0</v>
      </c>
      <c r="P12" s="205">
        <v>0</v>
      </c>
      <c r="Q12" s="208">
        <f t="shared" si="4"/>
        <v>0</v>
      </c>
      <c r="R12" s="206"/>
    </row>
    <row r="13" spans="1:19" s="200" customFormat="1">
      <c r="A13" s="199">
        <v>8</v>
      </c>
      <c r="B13" s="200">
        <v>20242</v>
      </c>
      <c r="C13" s="201" t="s">
        <v>1309</v>
      </c>
      <c r="D13" s="201" t="s">
        <v>1310</v>
      </c>
      <c r="E13" s="201" t="s">
        <v>1314</v>
      </c>
      <c r="F13" s="201" t="s">
        <v>3654</v>
      </c>
      <c r="G13" s="201" t="s">
        <v>157</v>
      </c>
      <c r="H13" s="202" t="s">
        <v>2174</v>
      </c>
      <c r="I13" s="207">
        <v>0</v>
      </c>
      <c r="J13" s="207">
        <v>0</v>
      </c>
      <c r="K13" s="207">
        <v>723445</v>
      </c>
      <c r="L13" s="207">
        <v>723445</v>
      </c>
      <c r="M13" s="207">
        <f t="shared" si="1"/>
        <v>0</v>
      </c>
      <c r="N13" s="207">
        <f t="shared" si="2"/>
        <v>0</v>
      </c>
      <c r="O13" s="208">
        <f t="shared" si="3"/>
        <v>0</v>
      </c>
      <c r="P13" s="205">
        <v>0</v>
      </c>
      <c r="Q13" s="208">
        <f t="shared" si="4"/>
        <v>0</v>
      </c>
      <c r="R13" s="206"/>
    </row>
    <row r="14" spans="1:19" s="200" customFormat="1">
      <c r="A14" s="199">
        <v>9</v>
      </c>
      <c r="B14" s="200">
        <v>20243</v>
      </c>
      <c r="C14" s="201" t="s">
        <v>1309</v>
      </c>
      <c r="D14" s="201" t="s">
        <v>1310</v>
      </c>
      <c r="E14" s="201" t="s">
        <v>1314</v>
      </c>
      <c r="F14" s="201" t="s">
        <v>3654</v>
      </c>
      <c r="G14" s="201" t="s">
        <v>157</v>
      </c>
      <c r="H14" s="202" t="s">
        <v>1318</v>
      </c>
      <c r="I14" s="207">
        <v>0</v>
      </c>
      <c r="J14" s="207">
        <v>104789</v>
      </c>
      <c r="K14" s="207">
        <v>317935.5</v>
      </c>
      <c r="L14" s="207">
        <v>213146.5</v>
      </c>
      <c r="M14" s="207">
        <f t="shared" si="1"/>
        <v>0</v>
      </c>
      <c r="N14" s="207">
        <f t="shared" si="2"/>
        <v>0</v>
      </c>
      <c r="O14" s="208">
        <f t="shared" si="3"/>
        <v>0</v>
      </c>
      <c r="P14" s="205">
        <v>0</v>
      </c>
      <c r="Q14" s="208">
        <f t="shared" si="4"/>
        <v>0</v>
      </c>
      <c r="R14" s="206"/>
    </row>
    <row r="15" spans="1:19" s="200" customFormat="1">
      <c r="A15" s="199">
        <v>10</v>
      </c>
      <c r="B15" s="200">
        <v>20244</v>
      </c>
      <c r="C15" s="201" t="s">
        <v>1309</v>
      </c>
      <c r="D15" s="201" t="s">
        <v>1310</v>
      </c>
      <c r="E15" s="201" t="s">
        <v>1314</v>
      </c>
      <c r="F15" s="201" t="s">
        <v>3654</v>
      </c>
      <c r="G15" s="201" t="s">
        <v>157</v>
      </c>
      <c r="H15" s="202" t="s">
        <v>1319</v>
      </c>
      <c r="I15" s="207">
        <v>0</v>
      </c>
      <c r="J15" s="207">
        <v>4244784</v>
      </c>
      <c r="K15" s="207">
        <v>5030039</v>
      </c>
      <c r="L15" s="207">
        <v>785255</v>
      </c>
      <c r="M15" s="207">
        <f t="shared" si="1"/>
        <v>0</v>
      </c>
      <c r="N15" s="207">
        <f t="shared" si="2"/>
        <v>0</v>
      </c>
      <c r="O15" s="208">
        <f t="shared" si="3"/>
        <v>0</v>
      </c>
      <c r="P15" s="205">
        <v>0</v>
      </c>
      <c r="Q15" s="208">
        <f t="shared" si="4"/>
        <v>0</v>
      </c>
      <c r="R15" s="206"/>
    </row>
    <row r="16" spans="1:19" s="200" customFormat="1">
      <c r="A16" s="199">
        <v>11</v>
      </c>
      <c r="B16" s="200">
        <v>20245</v>
      </c>
      <c r="C16" s="201" t="s">
        <v>1309</v>
      </c>
      <c r="D16" s="201" t="s">
        <v>1310</v>
      </c>
      <c r="E16" s="201" t="s">
        <v>1314</v>
      </c>
      <c r="F16" s="201" t="s">
        <v>3654</v>
      </c>
      <c r="G16" s="201" t="s">
        <v>157</v>
      </c>
      <c r="H16" s="202" t="s">
        <v>2175</v>
      </c>
      <c r="I16" s="207">
        <v>0</v>
      </c>
      <c r="J16" s="207">
        <v>0</v>
      </c>
      <c r="K16" s="207">
        <v>789193</v>
      </c>
      <c r="L16" s="207">
        <v>789193</v>
      </c>
      <c r="M16" s="207">
        <f t="shared" si="1"/>
        <v>0</v>
      </c>
      <c r="N16" s="207">
        <f t="shared" si="2"/>
        <v>0</v>
      </c>
      <c r="O16" s="208">
        <f t="shared" si="3"/>
        <v>0</v>
      </c>
      <c r="P16" s="205">
        <v>0</v>
      </c>
      <c r="Q16" s="208">
        <f t="shared" si="4"/>
        <v>0</v>
      </c>
      <c r="R16" s="206"/>
    </row>
    <row r="17" spans="1:21" s="200" customFormat="1">
      <c r="A17" s="199">
        <v>12</v>
      </c>
      <c r="B17" s="200">
        <v>20246</v>
      </c>
      <c r="C17" s="201" t="s">
        <v>1309</v>
      </c>
      <c r="D17" s="201" t="s">
        <v>1310</v>
      </c>
      <c r="E17" s="201" t="s">
        <v>1314</v>
      </c>
      <c r="F17" s="201" t="s">
        <v>3654</v>
      </c>
      <c r="G17" s="201" t="s">
        <v>157</v>
      </c>
      <c r="H17" s="202" t="s">
        <v>2176</v>
      </c>
      <c r="I17" s="207">
        <v>0</v>
      </c>
      <c r="J17" s="207">
        <v>0</v>
      </c>
      <c r="K17" s="207">
        <v>682176</v>
      </c>
      <c r="L17" s="207">
        <v>682176</v>
      </c>
      <c r="M17" s="207">
        <f t="shared" si="1"/>
        <v>0</v>
      </c>
      <c r="N17" s="207">
        <f t="shared" si="2"/>
        <v>0</v>
      </c>
      <c r="O17" s="208">
        <f t="shared" si="3"/>
        <v>0</v>
      </c>
      <c r="P17" s="205">
        <v>0</v>
      </c>
      <c r="Q17" s="208">
        <f t="shared" si="4"/>
        <v>0</v>
      </c>
      <c r="R17" s="206"/>
    </row>
    <row r="18" spans="1:21" s="200" customFormat="1">
      <c r="A18" s="199">
        <v>13</v>
      </c>
      <c r="B18" s="200">
        <v>20247</v>
      </c>
      <c r="C18" s="201" t="s">
        <v>1309</v>
      </c>
      <c r="D18" s="201" t="s">
        <v>1310</v>
      </c>
      <c r="E18" s="201" t="s">
        <v>1314</v>
      </c>
      <c r="F18" s="201" t="s">
        <v>3654</v>
      </c>
      <c r="G18" s="201" t="s">
        <v>157</v>
      </c>
      <c r="H18" s="202" t="s">
        <v>2177</v>
      </c>
      <c r="I18" s="207">
        <v>0</v>
      </c>
      <c r="J18" s="207">
        <v>0</v>
      </c>
      <c r="K18" s="207">
        <v>406812</v>
      </c>
      <c r="L18" s="207">
        <v>406812</v>
      </c>
      <c r="M18" s="207">
        <f t="shared" si="1"/>
        <v>0</v>
      </c>
      <c r="N18" s="207">
        <f t="shared" si="2"/>
        <v>0</v>
      </c>
      <c r="O18" s="208">
        <f t="shared" si="3"/>
        <v>0</v>
      </c>
      <c r="P18" s="205">
        <v>0</v>
      </c>
      <c r="Q18" s="208">
        <f t="shared" si="4"/>
        <v>0</v>
      </c>
      <c r="R18" s="206"/>
    </row>
    <row r="19" spans="1:21" s="200" customFormat="1">
      <c r="A19" s="199">
        <v>14</v>
      </c>
      <c r="B19" s="200">
        <v>20248</v>
      </c>
      <c r="C19" s="201" t="s">
        <v>1309</v>
      </c>
      <c r="D19" s="201" t="s">
        <v>1310</v>
      </c>
      <c r="E19" s="201" t="s">
        <v>1314</v>
      </c>
      <c r="F19" s="201" t="s">
        <v>3654</v>
      </c>
      <c r="G19" s="201" t="s">
        <v>157</v>
      </c>
      <c r="H19" s="202" t="s">
        <v>2178</v>
      </c>
      <c r="I19" s="207">
        <v>0</v>
      </c>
      <c r="J19" s="207">
        <v>0</v>
      </c>
      <c r="K19" s="207">
        <v>976562</v>
      </c>
      <c r="L19" s="207">
        <v>976562</v>
      </c>
      <c r="M19" s="207">
        <f t="shared" si="1"/>
        <v>0</v>
      </c>
      <c r="N19" s="207">
        <f t="shared" si="2"/>
        <v>0</v>
      </c>
      <c r="O19" s="208">
        <f t="shared" si="3"/>
        <v>0</v>
      </c>
      <c r="P19" s="205">
        <v>0</v>
      </c>
      <c r="Q19" s="208">
        <f t="shared" si="4"/>
        <v>0</v>
      </c>
      <c r="R19" s="206"/>
    </row>
    <row r="20" spans="1:21" s="200" customFormat="1">
      <c r="A20" s="199">
        <v>15</v>
      </c>
      <c r="B20" s="200">
        <v>20249</v>
      </c>
      <c r="C20" s="201" t="s">
        <v>1309</v>
      </c>
      <c r="D20" s="201" t="s">
        <v>1310</v>
      </c>
      <c r="E20" s="201" t="s">
        <v>1314</v>
      </c>
      <c r="F20" s="201" t="s">
        <v>3654</v>
      </c>
      <c r="G20" s="201" t="s">
        <v>157</v>
      </c>
      <c r="H20" s="202" t="s">
        <v>2179</v>
      </c>
      <c r="I20" s="207">
        <v>0</v>
      </c>
      <c r="J20" s="207">
        <v>0</v>
      </c>
      <c r="K20" s="207">
        <v>361974.5</v>
      </c>
      <c r="L20" s="207">
        <v>361974.5</v>
      </c>
      <c r="M20" s="207">
        <f t="shared" si="1"/>
        <v>0</v>
      </c>
      <c r="N20" s="207">
        <f t="shared" si="2"/>
        <v>0</v>
      </c>
      <c r="O20" s="208">
        <f t="shared" si="3"/>
        <v>0</v>
      </c>
      <c r="P20" s="205">
        <v>0</v>
      </c>
      <c r="Q20" s="208">
        <f t="shared" si="4"/>
        <v>0</v>
      </c>
      <c r="R20" s="206"/>
    </row>
    <row r="21" spans="1:21" s="200" customFormat="1">
      <c r="A21" s="199">
        <v>16</v>
      </c>
      <c r="B21" s="200">
        <v>20250</v>
      </c>
      <c r="C21" s="201" t="s">
        <v>1309</v>
      </c>
      <c r="D21" s="201" t="s">
        <v>1310</v>
      </c>
      <c r="E21" s="201" t="s">
        <v>1314</v>
      </c>
      <c r="F21" s="201" t="s">
        <v>3654</v>
      </c>
      <c r="G21" s="201" t="s">
        <v>157</v>
      </c>
      <c r="H21" s="202" t="s">
        <v>2180</v>
      </c>
      <c r="I21" s="207">
        <v>0</v>
      </c>
      <c r="J21" s="207">
        <v>0</v>
      </c>
      <c r="K21" s="207">
        <v>212858</v>
      </c>
      <c r="L21" s="207">
        <v>705548.58</v>
      </c>
      <c r="M21" s="207">
        <f t="shared" si="1"/>
        <v>0</v>
      </c>
      <c r="N21" s="207">
        <f t="shared" si="2"/>
        <v>492690.57999999996</v>
      </c>
      <c r="O21" s="208">
        <f t="shared" si="3"/>
        <v>-492690.57999999996</v>
      </c>
      <c r="P21" s="205">
        <v>0</v>
      </c>
      <c r="Q21" s="208">
        <f t="shared" si="4"/>
        <v>-492690.57999999996</v>
      </c>
      <c r="R21" s="206"/>
      <c r="S21" s="209">
        <f>N21-K21</f>
        <v>279832.57999999996</v>
      </c>
    </row>
    <row r="22" spans="1:21" s="200" customFormat="1">
      <c r="A22" s="199">
        <v>17</v>
      </c>
      <c r="B22" s="200">
        <v>20251</v>
      </c>
      <c r="C22" s="201" t="s">
        <v>1309</v>
      </c>
      <c r="D22" s="201" t="s">
        <v>1310</v>
      </c>
      <c r="E22" s="201" t="s">
        <v>1314</v>
      </c>
      <c r="F22" s="201" t="s">
        <v>3654</v>
      </c>
      <c r="G22" s="201" t="s">
        <v>157</v>
      </c>
      <c r="H22" s="202" t="s">
        <v>2181</v>
      </c>
      <c r="I22" s="207">
        <v>0</v>
      </c>
      <c r="J22" s="207">
        <v>0</v>
      </c>
      <c r="K22" s="207">
        <v>118315</v>
      </c>
      <c r="L22" s="207">
        <v>233434</v>
      </c>
      <c r="M22" s="207">
        <f t="shared" si="1"/>
        <v>0</v>
      </c>
      <c r="N22" s="207">
        <f t="shared" si="2"/>
        <v>115119</v>
      </c>
      <c r="O22" s="208">
        <f t="shared" si="3"/>
        <v>-115119</v>
      </c>
      <c r="P22" s="205">
        <v>0</v>
      </c>
      <c r="Q22" s="208">
        <f t="shared" si="4"/>
        <v>-115119</v>
      </c>
      <c r="R22" s="206"/>
      <c r="S22" s="209"/>
    </row>
    <row r="23" spans="1:21" s="200" customFormat="1">
      <c r="A23" s="199">
        <v>18</v>
      </c>
      <c r="B23" s="200">
        <v>20252</v>
      </c>
      <c r="C23" s="201" t="s">
        <v>1309</v>
      </c>
      <c r="D23" s="201" t="s">
        <v>1310</v>
      </c>
      <c r="E23" s="201" t="s">
        <v>1314</v>
      </c>
      <c r="F23" s="201" t="s">
        <v>3654</v>
      </c>
      <c r="G23" s="201" t="s">
        <v>157</v>
      </c>
      <c r="H23" s="202" t="s">
        <v>2182</v>
      </c>
      <c r="I23" s="207">
        <v>0</v>
      </c>
      <c r="J23" s="207">
        <v>0</v>
      </c>
      <c r="K23" s="207">
        <v>0</v>
      </c>
      <c r="L23" s="207">
        <v>233433</v>
      </c>
      <c r="M23" s="207">
        <f t="shared" si="1"/>
        <v>0</v>
      </c>
      <c r="N23" s="207">
        <f t="shared" si="2"/>
        <v>233433</v>
      </c>
      <c r="O23" s="208">
        <f t="shared" si="3"/>
        <v>-233433</v>
      </c>
      <c r="P23" s="205">
        <v>0</v>
      </c>
      <c r="Q23" s="208">
        <f t="shared" si="4"/>
        <v>-233433</v>
      </c>
      <c r="R23" s="206"/>
      <c r="S23" s="209">
        <f>N23-K23</f>
        <v>233433</v>
      </c>
    </row>
    <row r="24" spans="1:21" s="200" customFormat="1">
      <c r="A24" s="199">
        <v>19</v>
      </c>
      <c r="B24" s="200">
        <v>20253</v>
      </c>
      <c r="C24" s="201" t="s">
        <v>1309</v>
      </c>
      <c r="D24" s="201" t="s">
        <v>1310</v>
      </c>
      <c r="E24" s="201" t="s">
        <v>1314</v>
      </c>
      <c r="F24" s="201" t="s">
        <v>3654</v>
      </c>
      <c r="G24" s="201" t="s">
        <v>157</v>
      </c>
      <c r="H24" s="202" t="s">
        <v>2183</v>
      </c>
      <c r="I24" s="207">
        <v>0</v>
      </c>
      <c r="J24" s="207">
        <v>0</v>
      </c>
      <c r="K24" s="207">
        <v>0</v>
      </c>
      <c r="L24" s="207">
        <v>230238</v>
      </c>
      <c r="M24" s="207">
        <f t="shared" si="1"/>
        <v>0</v>
      </c>
      <c r="N24" s="207">
        <f t="shared" si="2"/>
        <v>230238</v>
      </c>
      <c r="O24" s="208">
        <f t="shared" si="3"/>
        <v>-230238</v>
      </c>
      <c r="P24" s="205">
        <v>0</v>
      </c>
      <c r="Q24" s="208">
        <f t="shared" si="4"/>
        <v>-230238</v>
      </c>
      <c r="R24" s="206"/>
      <c r="S24" s="209">
        <f>N24-K24</f>
        <v>230238</v>
      </c>
    </row>
    <row r="25" spans="1:21" s="200" customFormat="1">
      <c r="A25" s="199">
        <v>20</v>
      </c>
      <c r="B25" s="200">
        <v>20254</v>
      </c>
      <c r="C25" s="201" t="s">
        <v>1309</v>
      </c>
      <c r="D25" s="201" t="s">
        <v>1310</v>
      </c>
      <c r="E25" s="201" t="s">
        <v>1314</v>
      </c>
      <c r="F25" s="201" t="s">
        <v>3654</v>
      </c>
      <c r="G25" s="201" t="s">
        <v>157</v>
      </c>
      <c r="H25" s="202" t="s">
        <v>2184</v>
      </c>
      <c r="I25" s="207">
        <v>0</v>
      </c>
      <c r="J25" s="207">
        <v>0</v>
      </c>
      <c r="K25" s="207">
        <v>0</v>
      </c>
      <c r="L25" s="207">
        <v>0</v>
      </c>
      <c r="M25" s="207">
        <f t="shared" si="1"/>
        <v>0</v>
      </c>
      <c r="N25" s="207">
        <f t="shared" si="2"/>
        <v>0</v>
      </c>
      <c r="O25" s="208">
        <f t="shared" si="3"/>
        <v>0</v>
      </c>
      <c r="P25" s="205">
        <v>0</v>
      </c>
      <c r="Q25" s="208">
        <f t="shared" si="4"/>
        <v>0</v>
      </c>
      <c r="R25" s="206"/>
    </row>
    <row r="26" spans="1:21" s="200" customFormat="1">
      <c r="A26" s="199">
        <v>21</v>
      </c>
      <c r="B26" s="200">
        <v>20501</v>
      </c>
      <c r="C26" s="201" t="s">
        <v>1309</v>
      </c>
      <c r="D26" s="201" t="s">
        <v>1310</v>
      </c>
      <c r="E26" s="201" t="s">
        <v>1314</v>
      </c>
      <c r="F26" s="201" t="s">
        <v>3655</v>
      </c>
      <c r="G26" s="201" t="s">
        <v>832</v>
      </c>
      <c r="H26" s="202" t="s">
        <v>158</v>
      </c>
      <c r="I26" s="207">
        <v>0</v>
      </c>
      <c r="J26" s="207">
        <v>2265627.33</v>
      </c>
      <c r="K26" s="207">
        <v>2265627</v>
      </c>
      <c r="L26" s="207">
        <v>4713071.18</v>
      </c>
      <c r="M26" s="207">
        <f t="shared" si="1"/>
        <v>0</v>
      </c>
      <c r="N26" s="207">
        <f t="shared" si="2"/>
        <v>4713071.51</v>
      </c>
      <c r="O26" s="208">
        <f t="shared" si="3"/>
        <v>-4713071.51</v>
      </c>
      <c r="P26" s="205">
        <v>0</v>
      </c>
      <c r="Q26" s="208">
        <f t="shared" si="4"/>
        <v>-4713071.51</v>
      </c>
      <c r="R26" s="206"/>
      <c r="S26" s="209"/>
    </row>
    <row r="27" spans="1:21" s="200" customFormat="1">
      <c r="A27" s="199">
        <v>22</v>
      </c>
      <c r="B27" s="200">
        <v>20502</v>
      </c>
      <c r="C27" s="201" t="s">
        <v>1309</v>
      </c>
      <c r="D27" s="201" t="s">
        <v>1310</v>
      </c>
      <c r="E27" s="201" t="s">
        <v>1314</v>
      </c>
      <c r="F27" s="201" t="s">
        <v>3655</v>
      </c>
      <c r="G27" s="201" t="s">
        <v>832</v>
      </c>
      <c r="H27" s="202" t="s">
        <v>159</v>
      </c>
      <c r="I27" s="207">
        <v>0</v>
      </c>
      <c r="J27" s="207">
        <v>0</v>
      </c>
      <c r="K27" s="207">
        <v>0</v>
      </c>
      <c r="L27" s="207">
        <v>0</v>
      </c>
      <c r="M27" s="207">
        <f t="shared" si="1"/>
        <v>0</v>
      </c>
      <c r="N27" s="207">
        <f t="shared" si="2"/>
        <v>0</v>
      </c>
      <c r="O27" s="208">
        <f t="shared" si="3"/>
        <v>0</v>
      </c>
      <c r="P27" s="205">
        <v>0</v>
      </c>
      <c r="Q27" s="208">
        <f t="shared" si="4"/>
        <v>0</v>
      </c>
      <c r="R27" s="206"/>
    </row>
    <row r="28" spans="1:21" s="200" customFormat="1">
      <c r="A28" s="199">
        <v>23</v>
      </c>
      <c r="B28" s="200">
        <v>20503</v>
      </c>
      <c r="C28" s="201" t="s">
        <v>1309</v>
      </c>
      <c r="D28" s="201" t="s">
        <v>1310</v>
      </c>
      <c r="E28" s="201" t="s">
        <v>1314</v>
      </c>
      <c r="F28" s="201" t="s">
        <v>3655</v>
      </c>
      <c r="G28" s="201" t="s">
        <v>832</v>
      </c>
      <c r="H28" s="202" t="s">
        <v>160</v>
      </c>
      <c r="I28" s="207">
        <v>0</v>
      </c>
      <c r="J28" s="207">
        <v>0</v>
      </c>
      <c r="K28" s="207">
        <v>0</v>
      </c>
      <c r="L28" s="207">
        <v>0</v>
      </c>
      <c r="M28" s="207">
        <f t="shared" si="1"/>
        <v>0</v>
      </c>
      <c r="N28" s="207">
        <f t="shared" si="2"/>
        <v>0</v>
      </c>
      <c r="O28" s="208">
        <f t="shared" si="3"/>
        <v>0</v>
      </c>
      <c r="P28" s="205">
        <v>0</v>
      </c>
      <c r="Q28" s="208">
        <f t="shared" si="4"/>
        <v>0</v>
      </c>
      <c r="R28" s="206"/>
    </row>
    <row r="29" spans="1:21" s="200" customFormat="1">
      <c r="A29" s="199">
        <v>24</v>
      </c>
      <c r="B29" s="200">
        <v>20504</v>
      </c>
      <c r="C29" s="201" t="s">
        <v>1309</v>
      </c>
      <c r="D29" s="201" t="s">
        <v>1310</v>
      </c>
      <c r="E29" s="201" t="s">
        <v>1314</v>
      </c>
      <c r="F29" s="201" t="s">
        <v>3655</v>
      </c>
      <c r="G29" s="201" t="s">
        <v>832</v>
      </c>
      <c r="H29" s="202" t="s">
        <v>161</v>
      </c>
      <c r="I29" s="207">
        <v>0</v>
      </c>
      <c r="J29" s="207">
        <v>0</v>
      </c>
      <c r="K29" s="207">
        <v>0</v>
      </c>
      <c r="L29" s="207">
        <v>0</v>
      </c>
      <c r="M29" s="207">
        <f t="shared" si="1"/>
        <v>0</v>
      </c>
      <c r="N29" s="207">
        <f t="shared" si="2"/>
        <v>0</v>
      </c>
      <c r="O29" s="208">
        <f t="shared" si="3"/>
        <v>0</v>
      </c>
      <c r="P29" s="205">
        <v>0</v>
      </c>
      <c r="Q29" s="208">
        <f t="shared" si="4"/>
        <v>0</v>
      </c>
      <c r="R29" s="206"/>
    </row>
    <row r="30" spans="1:21" s="200" customFormat="1">
      <c r="A30" s="199">
        <v>25</v>
      </c>
      <c r="B30" s="200">
        <v>20506</v>
      </c>
      <c r="C30" s="201" t="s">
        <v>1309</v>
      </c>
      <c r="D30" s="201" t="s">
        <v>1310</v>
      </c>
      <c r="E30" s="201" t="s">
        <v>1314</v>
      </c>
      <c r="F30" s="201" t="s">
        <v>3655</v>
      </c>
      <c r="G30" s="201" t="s">
        <v>832</v>
      </c>
      <c r="H30" s="202" t="s">
        <v>162</v>
      </c>
      <c r="I30" s="207">
        <v>0</v>
      </c>
      <c r="J30" s="207">
        <v>689253.24</v>
      </c>
      <c r="K30" s="207">
        <v>689253.24</v>
      </c>
      <c r="L30" s="207">
        <v>843689</v>
      </c>
      <c r="M30" s="207">
        <f t="shared" si="1"/>
        <v>0</v>
      </c>
      <c r="N30" s="207">
        <f t="shared" si="2"/>
        <v>843689</v>
      </c>
      <c r="O30" s="208">
        <f t="shared" si="3"/>
        <v>-843689</v>
      </c>
      <c r="P30" s="205">
        <v>0</v>
      </c>
      <c r="Q30" s="208">
        <f t="shared" si="4"/>
        <v>-843689</v>
      </c>
      <c r="R30" s="206"/>
      <c r="S30" s="209"/>
    </row>
    <row r="31" spans="1:21" s="211" customFormat="1">
      <c r="A31" s="210">
        <v>26</v>
      </c>
      <c r="B31" s="211">
        <v>40202</v>
      </c>
      <c r="C31" s="212" t="s">
        <v>1309</v>
      </c>
      <c r="D31" s="212" t="s">
        <v>1320</v>
      </c>
      <c r="E31" s="212" t="s">
        <v>3498</v>
      </c>
      <c r="F31" s="212" t="s">
        <v>1321</v>
      </c>
      <c r="G31" s="212" t="s">
        <v>1321</v>
      </c>
      <c r="H31" s="213" t="s">
        <v>50</v>
      </c>
      <c r="I31" s="214">
        <v>0</v>
      </c>
      <c r="J31" s="214">
        <v>0</v>
      </c>
      <c r="K31" s="214">
        <v>0</v>
      </c>
      <c r="L31" s="214">
        <v>0</v>
      </c>
      <c r="M31" s="214">
        <f t="shared" si="1"/>
        <v>0</v>
      </c>
      <c r="N31" s="214">
        <f t="shared" si="2"/>
        <v>0</v>
      </c>
      <c r="O31" s="215">
        <f t="shared" si="3"/>
        <v>0</v>
      </c>
      <c r="P31" s="216">
        <v>0</v>
      </c>
      <c r="Q31" s="215">
        <f t="shared" si="4"/>
        <v>0</v>
      </c>
      <c r="R31" s="217"/>
      <c r="T31" s="211">
        <f>VLOOKUP(B31,'[1]TB 2022'!$B$1:$Q$65536,16,0)</f>
        <v>0</v>
      </c>
      <c r="U31" s="218">
        <f>Q31-T31</f>
        <v>0</v>
      </c>
    </row>
    <row r="32" spans="1:21" s="211" customFormat="1">
      <c r="A32" s="210">
        <v>27</v>
      </c>
      <c r="B32" s="211">
        <v>40203</v>
      </c>
      <c r="C32" s="212" t="s">
        <v>1309</v>
      </c>
      <c r="D32" s="212" t="s">
        <v>1320</v>
      </c>
      <c r="E32" s="212" t="s">
        <v>3498</v>
      </c>
      <c r="F32" s="212" t="s">
        <v>1321</v>
      </c>
      <c r="G32" s="212" t="s">
        <v>1321</v>
      </c>
      <c r="H32" s="213" t="s">
        <v>51</v>
      </c>
      <c r="I32" s="214">
        <v>0</v>
      </c>
      <c r="J32" s="214">
        <v>0</v>
      </c>
      <c r="K32" s="214">
        <v>958906</v>
      </c>
      <c r="L32" s="214">
        <v>958906</v>
      </c>
      <c r="M32" s="214">
        <f t="shared" si="1"/>
        <v>0</v>
      </c>
      <c r="N32" s="214">
        <f t="shared" si="2"/>
        <v>0</v>
      </c>
      <c r="O32" s="215">
        <f t="shared" si="3"/>
        <v>0</v>
      </c>
      <c r="P32" s="216">
        <v>0</v>
      </c>
      <c r="Q32" s="215">
        <f t="shared" si="4"/>
        <v>0</v>
      </c>
      <c r="R32" s="217"/>
      <c r="T32" s="211">
        <f>VLOOKUP(B32,'[1]TB 2022'!$B$1:$Q$65536,16,0)</f>
        <v>0</v>
      </c>
      <c r="U32" s="218">
        <f>Q32-T32</f>
        <v>0</v>
      </c>
    </row>
    <row r="33" spans="1:21" s="211" customFormat="1">
      <c r="A33" s="210">
        <v>28</v>
      </c>
      <c r="B33" s="211">
        <v>40204</v>
      </c>
      <c r="C33" s="212" t="s">
        <v>1309</v>
      </c>
      <c r="D33" s="212" t="s">
        <v>1320</v>
      </c>
      <c r="E33" s="212" t="s">
        <v>3498</v>
      </c>
      <c r="F33" s="212" t="s">
        <v>1321</v>
      </c>
      <c r="G33" s="212" t="s">
        <v>1321</v>
      </c>
      <c r="H33" s="213" t="s">
        <v>2185</v>
      </c>
      <c r="I33" s="214">
        <v>0</v>
      </c>
      <c r="J33" s="214">
        <v>0</v>
      </c>
      <c r="K33" s="214">
        <v>0</v>
      </c>
      <c r="L33" s="214">
        <v>543476.62</v>
      </c>
      <c r="M33" s="214">
        <f t="shared" si="1"/>
        <v>0</v>
      </c>
      <c r="N33" s="214">
        <f t="shared" si="2"/>
        <v>543476.62</v>
      </c>
      <c r="O33" s="215">
        <f t="shared" si="3"/>
        <v>-543476.62</v>
      </c>
      <c r="P33" s="216">
        <v>0</v>
      </c>
      <c r="Q33" s="215">
        <f t="shared" si="4"/>
        <v>-543476.62</v>
      </c>
      <c r="R33" s="217"/>
      <c r="S33" s="219"/>
      <c r="T33" s="211">
        <f>VLOOKUP(B33,'[1]TB 2022'!$B$1:$Q$65536,16,0)</f>
        <v>-543476.62</v>
      </c>
      <c r="U33" s="218">
        <f>Q33-T33</f>
        <v>0</v>
      </c>
    </row>
    <row r="34" spans="1:21" s="211" customFormat="1">
      <c r="A34" s="210">
        <v>29</v>
      </c>
      <c r="B34" s="211">
        <v>40301</v>
      </c>
      <c r="C34" s="212" t="s">
        <v>1309</v>
      </c>
      <c r="D34" s="212" t="s">
        <v>1320</v>
      </c>
      <c r="E34" s="212" t="s">
        <v>3498</v>
      </c>
      <c r="F34" s="212" t="s">
        <v>1321</v>
      </c>
      <c r="G34" s="212" t="s">
        <v>3573</v>
      </c>
      <c r="H34" s="213" t="s">
        <v>163</v>
      </c>
      <c r="I34" s="214">
        <v>0</v>
      </c>
      <c r="J34" s="214">
        <v>0</v>
      </c>
      <c r="K34" s="214">
        <v>122456.05</v>
      </c>
      <c r="L34" s="214">
        <v>0</v>
      </c>
      <c r="M34" s="214">
        <v>122456.05</v>
      </c>
      <c r="N34" s="214">
        <v>0</v>
      </c>
      <c r="O34" s="215">
        <f t="shared" si="3"/>
        <v>122456.05</v>
      </c>
      <c r="P34" s="216">
        <v>0</v>
      </c>
      <c r="Q34" s="215">
        <f t="shared" si="4"/>
        <v>122456.05</v>
      </c>
      <c r="R34" s="217"/>
      <c r="T34" s="211">
        <f>VLOOKUP(B34,'[1]TB 2022'!$B$1:$Q$65536,16,0)</f>
        <v>122456.05</v>
      </c>
      <c r="U34" s="218">
        <f>Q34-T34</f>
        <v>0</v>
      </c>
    </row>
    <row r="35" spans="1:21" s="211" customFormat="1">
      <c r="A35" s="210">
        <v>30</v>
      </c>
      <c r="B35" s="211">
        <v>40601</v>
      </c>
      <c r="C35" s="212" t="s">
        <v>1309</v>
      </c>
      <c r="D35" s="212" t="s">
        <v>1320</v>
      </c>
      <c r="E35" s="212" t="s">
        <v>3498</v>
      </c>
      <c r="F35" s="212" t="s">
        <v>1321</v>
      </c>
      <c r="G35" s="212" t="s">
        <v>1321</v>
      </c>
      <c r="H35" s="213" t="s">
        <v>2186</v>
      </c>
      <c r="I35" s="214">
        <v>0</v>
      </c>
      <c r="J35" s="214">
        <v>0</v>
      </c>
      <c r="K35" s="214">
        <v>0</v>
      </c>
      <c r="L35" s="214">
        <v>0</v>
      </c>
      <c r="M35" s="214">
        <f t="shared" ref="M35:M47" si="5">IF((I35+K35)-(J35+L35)&lt;0,0,(I35+K35)-(J35+L35))</f>
        <v>0</v>
      </c>
      <c r="N35" s="214">
        <f t="shared" ref="N35:N47" si="6">-IF((I35+K35)-(J35+L35)&lt;0,(I35+K35)-(J35+L35),0)</f>
        <v>0</v>
      </c>
      <c r="O35" s="215">
        <f t="shared" si="3"/>
        <v>0</v>
      </c>
      <c r="P35" s="216">
        <v>0</v>
      </c>
      <c r="Q35" s="215">
        <f t="shared" si="4"/>
        <v>0</v>
      </c>
      <c r="R35" s="217"/>
      <c r="T35" s="211">
        <f>VLOOKUP(B35,'[1]TB 2022'!$B$1:$Q$65536,16,0)</f>
        <v>0</v>
      </c>
      <c r="U35" s="218">
        <f>Q35-T35</f>
        <v>0</v>
      </c>
    </row>
    <row r="36" spans="1:21" s="200" customFormat="1">
      <c r="A36" s="199">
        <v>31</v>
      </c>
      <c r="B36" s="200">
        <v>202101</v>
      </c>
      <c r="C36" s="201" t="s">
        <v>1309</v>
      </c>
      <c r="D36" s="201" t="s">
        <v>1310</v>
      </c>
      <c r="E36" s="201" t="s">
        <v>1314</v>
      </c>
      <c r="F36" s="201" t="s">
        <v>3655</v>
      </c>
      <c r="G36" s="201" t="s">
        <v>3453</v>
      </c>
      <c r="H36" s="202" t="s">
        <v>833</v>
      </c>
      <c r="I36" s="207">
        <v>0</v>
      </c>
      <c r="J36" s="207">
        <v>0</v>
      </c>
      <c r="K36" s="207">
        <v>0</v>
      </c>
      <c r="L36" s="207">
        <v>0</v>
      </c>
      <c r="M36" s="207">
        <f t="shared" si="5"/>
        <v>0</v>
      </c>
      <c r="N36" s="207">
        <f t="shared" si="6"/>
        <v>0</v>
      </c>
      <c r="O36" s="208">
        <f t="shared" si="3"/>
        <v>0</v>
      </c>
      <c r="P36" s="205">
        <v>0</v>
      </c>
      <c r="Q36" s="208">
        <f t="shared" si="4"/>
        <v>0</v>
      </c>
      <c r="R36" s="206"/>
    </row>
    <row r="37" spans="1:21" s="200" customFormat="1">
      <c r="A37" s="199">
        <v>32</v>
      </c>
      <c r="B37" s="200">
        <v>1040301</v>
      </c>
      <c r="C37" s="201" t="s">
        <v>1309</v>
      </c>
      <c r="D37" s="201" t="s">
        <v>1310</v>
      </c>
      <c r="E37" s="220" t="s">
        <v>1582</v>
      </c>
      <c r="F37" s="201" t="s">
        <v>3656</v>
      </c>
      <c r="G37" s="201" t="s">
        <v>3508</v>
      </c>
      <c r="H37" s="221" t="s">
        <v>3510</v>
      </c>
      <c r="I37" s="207">
        <v>524651</v>
      </c>
      <c r="J37" s="207">
        <v>0</v>
      </c>
      <c r="K37" s="207">
        <v>0</v>
      </c>
      <c r="L37" s="207">
        <v>292780.85000000003</v>
      </c>
      <c r="M37" s="207">
        <f t="shared" si="5"/>
        <v>231870.14999999997</v>
      </c>
      <c r="N37" s="207">
        <f t="shared" si="6"/>
        <v>0</v>
      </c>
      <c r="O37" s="208">
        <f t="shared" si="3"/>
        <v>231870.14999999997</v>
      </c>
      <c r="P37" s="205"/>
      <c r="Q37" s="208">
        <f t="shared" si="4"/>
        <v>231870.14999999997</v>
      </c>
      <c r="R37" s="206"/>
      <c r="S37" s="200" t="s">
        <v>3736</v>
      </c>
    </row>
    <row r="38" spans="1:21" s="200" customFormat="1">
      <c r="A38" s="199">
        <v>33</v>
      </c>
      <c r="B38" s="200">
        <v>1040401</v>
      </c>
      <c r="C38" s="201" t="s">
        <v>1309</v>
      </c>
      <c r="D38" s="201" t="s">
        <v>1310</v>
      </c>
      <c r="E38" s="201" t="s">
        <v>1582</v>
      </c>
      <c r="F38" s="201" t="s">
        <v>3657</v>
      </c>
      <c r="G38" s="201" t="s">
        <v>3507</v>
      </c>
      <c r="H38" s="202" t="s">
        <v>3511</v>
      </c>
      <c r="I38" s="207">
        <v>15559.1</v>
      </c>
      <c r="J38" s="207">
        <v>0</v>
      </c>
      <c r="K38" s="207">
        <v>0</v>
      </c>
      <c r="L38" s="207">
        <v>9006.69</v>
      </c>
      <c r="M38" s="207">
        <f t="shared" si="5"/>
        <v>6552.41</v>
      </c>
      <c r="N38" s="207">
        <f t="shared" si="6"/>
        <v>0</v>
      </c>
      <c r="O38" s="208">
        <f t="shared" si="3"/>
        <v>6552.41</v>
      </c>
      <c r="P38" s="205"/>
      <c r="Q38" s="208">
        <f t="shared" si="4"/>
        <v>6552.41</v>
      </c>
      <c r="R38" s="206"/>
      <c r="S38" s="200" t="s">
        <v>3736</v>
      </c>
    </row>
    <row r="39" spans="1:21" s="200" customFormat="1">
      <c r="A39" s="199">
        <v>34</v>
      </c>
      <c r="B39" s="200">
        <v>1040402</v>
      </c>
      <c r="C39" s="201" t="s">
        <v>1309</v>
      </c>
      <c r="D39" s="201" t="s">
        <v>1310</v>
      </c>
      <c r="E39" s="201" t="s">
        <v>1582</v>
      </c>
      <c r="F39" s="201" t="s">
        <v>3657</v>
      </c>
      <c r="G39" s="201" t="s">
        <v>3507</v>
      </c>
      <c r="H39" s="202" t="s">
        <v>3512</v>
      </c>
      <c r="I39" s="207">
        <v>0</v>
      </c>
      <c r="J39" s="207">
        <v>0</v>
      </c>
      <c r="K39" s="207">
        <v>33539</v>
      </c>
      <c r="L39" s="207">
        <v>16750.96</v>
      </c>
      <c r="M39" s="207">
        <f t="shared" si="5"/>
        <v>16788.04</v>
      </c>
      <c r="N39" s="207">
        <f t="shared" si="6"/>
        <v>0</v>
      </c>
      <c r="O39" s="208">
        <f t="shared" si="3"/>
        <v>16788.04</v>
      </c>
      <c r="P39" s="205"/>
      <c r="Q39" s="208">
        <f t="shared" si="4"/>
        <v>16788.04</v>
      </c>
      <c r="R39" s="206"/>
      <c r="S39" s="200" t="s">
        <v>3736</v>
      </c>
    </row>
    <row r="40" spans="1:21" s="200" customFormat="1">
      <c r="A40" s="199">
        <v>35</v>
      </c>
      <c r="B40" s="200">
        <v>1040403</v>
      </c>
      <c r="C40" s="201" t="s">
        <v>1309</v>
      </c>
      <c r="D40" s="201" t="s">
        <v>1310</v>
      </c>
      <c r="E40" s="201" t="s">
        <v>1582</v>
      </c>
      <c r="F40" s="201" t="s">
        <v>3657</v>
      </c>
      <c r="G40" s="201" t="s">
        <v>3507</v>
      </c>
      <c r="H40" s="202" t="s">
        <v>3513</v>
      </c>
      <c r="I40" s="207">
        <v>0</v>
      </c>
      <c r="J40" s="207">
        <v>0</v>
      </c>
      <c r="K40" s="207">
        <v>77733</v>
      </c>
      <c r="L40" s="207">
        <v>13168.07</v>
      </c>
      <c r="M40" s="207">
        <f t="shared" si="5"/>
        <v>64564.93</v>
      </c>
      <c r="N40" s="207">
        <f t="shared" si="6"/>
        <v>0</v>
      </c>
      <c r="O40" s="208">
        <f t="shared" si="3"/>
        <v>64564.93</v>
      </c>
      <c r="P40" s="205"/>
      <c r="Q40" s="208">
        <f t="shared" si="4"/>
        <v>64564.93</v>
      </c>
      <c r="R40" s="206"/>
      <c r="S40" s="200" t="s">
        <v>3736</v>
      </c>
    </row>
    <row r="41" spans="1:21" s="200" customFormat="1">
      <c r="A41" s="199">
        <v>36</v>
      </c>
      <c r="B41" s="200">
        <v>1040404</v>
      </c>
      <c r="C41" s="201" t="s">
        <v>1309</v>
      </c>
      <c r="D41" s="201" t="s">
        <v>1310</v>
      </c>
      <c r="E41" s="201" t="s">
        <v>1582</v>
      </c>
      <c r="F41" s="201" t="s">
        <v>3657</v>
      </c>
      <c r="G41" s="201" t="s">
        <v>3507</v>
      </c>
      <c r="H41" s="202" t="s">
        <v>3514</v>
      </c>
      <c r="I41" s="207">
        <v>0</v>
      </c>
      <c r="J41" s="207">
        <v>0</v>
      </c>
      <c r="K41" s="207">
        <v>77733</v>
      </c>
      <c r="L41" s="207">
        <v>13168.07</v>
      </c>
      <c r="M41" s="207">
        <f t="shared" si="5"/>
        <v>64564.93</v>
      </c>
      <c r="N41" s="207">
        <f t="shared" si="6"/>
        <v>0</v>
      </c>
      <c r="O41" s="208">
        <f t="shared" si="3"/>
        <v>64564.93</v>
      </c>
      <c r="P41" s="205"/>
      <c r="Q41" s="208">
        <f t="shared" si="4"/>
        <v>64564.93</v>
      </c>
      <c r="R41" s="206"/>
      <c r="S41" s="200" t="s">
        <v>3736</v>
      </c>
    </row>
    <row r="42" spans="1:21" s="200" customFormat="1">
      <c r="A42" s="199">
        <v>37</v>
      </c>
      <c r="B42" s="200">
        <v>1040405</v>
      </c>
      <c r="C42" s="201" t="s">
        <v>1309</v>
      </c>
      <c r="D42" s="201" t="s">
        <v>1310</v>
      </c>
      <c r="E42" s="201" t="s">
        <v>1582</v>
      </c>
      <c r="F42" s="201" t="s">
        <v>3657</v>
      </c>
      <c r="G42" s="201" t="s">
        <v>3507</v>
      </c>
      <c r="H42" s="202" t="s">
        <v>3515</v>
      </c>
      <c r="I42" s="207">
        <v>0</v>
      </c>
      <c r="J42" s="207">
        <v>0</v>
      </c>
      <c r="K42" s="207">
        <v>38424</v>
      </c>
      <c r="L42" s="207">
        <v>5191.49</v>
      </c>
      <c r="M42" s="207">
        <f t="shared" si="5"/>
        <v>33232.51</v>
      </c>
      <c r="N42" s="207">
        <f t="shared" si="6"/>
        <v>0</v>
      </c>
      <c r="O42" s="208">
        <f t="shared" si="3"/>
        <v>33232.51</v>
      </c>
      <c r="P42" s="205"/>
      <c r="Q42" s="208">
        <f t="shared" si="4"/>
        <v>33232.51</v>
      </c>
      <c r="R42" s="206"/>
      <c r="S42" s="200" t="s">
        <v>3736</v>
      </c>
    </row>
    <row r="43" spans="1:21" s="200" customFormat="1">
      <c r="A43" s="199">
        <v>38</v>
      </c>
      <c r="B43" s="200">
        <v>1040406</v>
      </c>
      <c r="C43" s="201" t="s">
        <v>1309</v>
      </c>
      <c r="D43" s="201" t="s">
        <v>1310</v>
      </c>
      <c r="E43" s="201" t="s">
        <v>1582</v>
      </c>
      <c r="F43" s="201" t="s">
        <v>3657</v>
      </c>
      <c r="G43" s="201" t="s">
        <v>3507</v>
      </c>
      <c r="H43" s="202" t="s">
        <v>3516</v>
      </c>
      <c r="I43" s="207">
        <v>0</v>
      </c>
      <c r="J43" s="207">
        <v>0</v>
      </c>
      <c r="K43" s="207">
        <v>38424</v>
      </c>
      <c r="L43" s="207">
        <v>5191.49</v>
      </c>
      <c r="M43" s="207">
        <f t="shared" si="5"/>
        <v>33232.51</v>
      </c>
      <c r="N43" s="207">
        <f t="shared" si="6"/>
        <v>0</v>
      </c>
      <c r="O43" s="208">
        <f t="shared" si="3"/>
        <v>33232.51</v>
      </c>
      <c r="P43" s="205"/>
      <c r="Q43" s="208">
        <f t="shared" si="4"/>
        <v>33232.51</v>
      </c>
      <c r="R43" s="206"/>
      <c r="S43" s="200" t="s">
        <v>3736</v>
      </c>
    </row>
    <row r="44" spans="1:21" s="200" customFormat="1">
      <c r="A44" s="199">
        <v>39</v>
      </c>
      <c r="B44" s="200">
        <v>1040407</v>
      </c>
      <c r="C44" s="201" t="s">
        <v>1309</v>
      </c>
      <c r="D44" s="201" t="s">
        <v>1310</v>
      </c>
      <c r="E44" s="201" t="s">
        <v>1582</v>
      </c>
      <c r="F44" s="201" t="s">
        <v>3657</v>
      </c>
      <c r="G44" s="201" t="s">
        <v>3507</v>
      </c>
      <c r="H44" s="202" t="s">
        <v>3517</v>
      </c>
      <c r="I44" s="207">
        <v>0</v>
      </c>
      <c r="J44" s="207">
        <v>0</v>
      </c>
      <c r="K44" s="207">
        <v>93325</v>
      </c>
      <c r="L44" s="207">
        <v>4104.07</v>
      </c>
      <c r="M44" s="207">
        <f t="shared" si="5"/>
        <v>89220.93</v>
      </c>
      <c r="N44" s="207">
        <f t="shared" si="6"/>
        <v>0</v>
      </c>
      <c r="O44" s="208">
        <f t="shared" si="3"/>
        <v>89220.93</v>
      </c>
      <c r="P44" s="205"/>
      <c r="Q44" s="208">
        <f t="shared" si="4"/>
        <v>89220.93</v>
      </c>
      <c r="R44" s="206"/>
      <c r="S44" s="200" t="s">
        <v>3736</v>
      </c>
    </row>
    <row r="45" spans="1:21" s="200" customFormat="1">
      <c r="A45" s="199">
        <v>40</v>
      </c>
      <c r="B45" s="200">
        <v>1040408</v>
      </c>
      <c r="C45" s="201" t="s">
        <v>1309</v>
      </c>
      <c r="D45" s="201" t="s">
        <v>1310</v>
      </c>
      <c r="E45" s="201" t="s">
        <v>1582</v>
      </c>
      <c r="F45" s="201" t="s">
        <v>3657</v>
      </c>
      <c r="G45" s="201" t="s">
        <v>3507</v>
      </c>
      <c r="H45" s="202" t="s">
        <v>3518</v>
      </c>
      <c r="I45" s="207">
        <v>0</v>
      </c>
      <c r="J45" s="207">
        <v>0</v>
      </c>
      <c r="K45" s="207">
        <v>45854</v>
      </c>
      <c r="L45" s="207">
        <v>1999.99</v>
      </c>
      <c r="M45" s="207">
        <f t="shared" si="5"/>
        <v>43854.01</v>
      </c>
      <c r="N45" s="207">
        <f t="shared" si="6"/>
        <v>0</v>
      </c>
      <c r="O45" s="208">
        <f t="shared" si="3"/>
        <v>43854.01</v>
      </c>
      <c r="P45" s="205"/>
      <c r="Q45" s="208">
        <f t="shared" si="4"/>
        <v>43854.01</v>
      </c>
      <c r="R45" s="206"/>
      <c r="S45" s="200" t="s">
        <v>3736</v>
      </c>
    </row>
    <row r="46" spans="1:21" s="200" customFormat="1">
      <c r="A46" s="199">
        <v>41</v>
      </c>
      <c r="B46" s="200">
        <v>1040409</v>
      </c>
      <c r="C46" s="201" t="s">
        <v>1309</v>
      </c>
      <c r="D46" s="201" t="s">
        <v>1310</v>
      </c>
      <c r="E46" s="201" t="s">
        <v>1582</v>
      </c>
      <c r="F46" s="201" t="s">
        <v>3657</v>
      </c>
      <c r="G46" s="201" t="s">
        <v>3507</v>
      </c>
      <c r="H46" s="202" t="s">
        <v>3519</v>
      </c>
      <c r="I46" s="207">
        <v>0</v>
      </c>
      <c r="J46" s="207">
        <v>0</v>
      </c>
      <c r="K46" s="207">
        <v>59129</v>
      </c>
      <c r="L46" s="207">
        <v>2570.36</v>
      </c>
      <c r="M46" s="207">
        <f t="shared" si="5"/>
        <v>56558.64</v>
      </c>
      <c r="N46" s="207">
        <f t="shared" si="6"/>
        <v>0</v>
      </c>
      <c r="O46" s="208">
        <f t="shared" si="3"/>
        <v>56558.64</v>
      </c>
      <c r="P46" s="205"/>
      <c r="Q46" s="208">
        <f t="shared" si="4"/>
        <v>56558.64</v>
      </c>
      <c r="R46" s="206"/>
      <c r="S46" s="200" t="s">
        <v>3736</v>
      </c>
    </row>
    <row r="47" spans="1:21" s="200" customFormat="1">
      <c r="A47" s="199">
        <v>42</v>
      </c>
      <c r="B47" s="200">
        <v>1040410</v>
      </c>
      <c r="C47" s="201" t="s">
        <v>1309</v>
      </c>
      <c r="D47" s="201" t="s">
        <v>1310</v>
      </c>
      <c r="E47" s="201" t="s">
        <v>1582</v>
      </c>
      <c r="F47" s="201" t="s">
        <v>3657</v>
      </c>
      <c r="G47" s="201" t="s">
        <v>3507</v>
      </c>
      <c r="H47" s="202" t="s">
        <v>3520</v>
      </c>
      <c r="I47" s="207">
        <v>0</v>
      </c>
      <c r="J47" s="207">
        <v>0</v>
      </c>
      <c r="K47" s="207">
        <v>0</v>
      </c>
      <c r="L47" s="207">
        <v>0</v>
      </c>
      <c r="M47" s="207">
        <f t="shared" si="5"/>
        <v>0</v>
      </c>
      <c r="N47" s="207">
        <f t="shared" si="6"/>
        <v>0</v>
      </c>
      <c r="O47" s="208">
        <f t="shared" si="3"/>
        <v>0</v>
      </c>
      <c r="P47" s="205"/>
      <c r="Q47" s="208">
        <f t="shared" si="4"/>
        <v>0</v>
      </c>
      <c r="R47" s="206"/>
      <c r="S47" s="200" t="s">
        <v>3736</v>
      </c>
    </row>
    <row r="48" spans="1:21" s="200" customFormat="1">
      <c r="A48" s="199">
        <v>43</v>
      </c>
      <c r="B48" s="200">
        <v>2040601</v>
      </c>
      <c r="C48" s="201" t="s">
        <v>1309</v>
      </c>
      <c r="D48" s="201" t="s">
        <v>1310</v>
      </c>
      <c r="E48" s="201" t="s">
        <v>1377</v>
      </c>
      <c r="F48" s="201" t="s">
        <v>3657</v>
      </c>
      <c r="G48" s="201" t="s">
        <v>3507</v>
      </c>
      <c r="H48" s="202" t="s">
        <v>3521</v>
      </c>
      <c r="I48" s="207">
        <v>0</v>
      </c>
      <c r="J48" s="207">
        <v>55151</v>
      </c>
      <c r="K48" s="207">
        <v>22828</v>
      </c>
      <c r="L48" s="207">
        <v>0</v>
      </c>
      <c r="M48" s="207">
        <v>0</v>
      </c>
      <c r="N48" s="207">
        <v>32323</v>
      </c>
      <c r="O48" s="208">
        <f t="shared" si="3"/>
        <v>-32323</v>
      </c>
      <c r="P48" s="205"/>
      <c r="Q48" s="208">
        <f t="shared" si="4"/>
        <v>-32323</v>
      </c>
      <c r="R48" s="206"/>
      <c r="S48" s="200" t="s">
        <v>3736</v>
      </c>
    </row>
    <row r="49" spans="1:19" s="200" customFormat="1">
      <c r="A49" s="199">
        <v>44</v>
      </c>
      <c r="B49" s="200">
        <v>2040602</v>
      </c>
      <c r="C49" s="201" t="s">
        <v>1309</v>
      </c>
      <c r="D49" s="201" t="s">
        <v>1310</v>
      </c>
      <c r="E49" s="201" t="s">
        <v>1377</v>
      </c>
      <c r="F49" s="201" t="s">
        <v>3657</v>
      </c>
      <c r="G49" s="201" t="s">
        <v>3507</v>
      </c>
      <c r="H49" s="202" t="s">
        <v>3522</v>
      </c>
      <c r="I49" s="207">
        <v>0</v>
      </c>
      <c r="J49" s="207">
        <v>0</v>
      </c>
      <c r="K49" s="207">
        <v>47094.01</v>
      </c>
      <c r="L49" s="207">
        <v>125903</v>
      </c>
      <c r="M49" s="207">
        <f t="shared" ref="M49:M112" si="7">IF((I49+K49)-(J49+L49)&lt;0,0,(I49+K49)-(J49+L49))</f>
        <v>0</v>
      </c>
      <c r="N49" s="207">
        <f t="shared" ref="N49:N74" si="8">-IF((I49+K49)-(J49+L49)&lt;0,(I49+K49)-(J49+L49),0)</f>
        <v>78808.989999999991</v>
      </c>
      <c r="O49" s="208">
        <f t="shared" si="3"/>
        <v>-78808.989999999991</v>
      </c>
      <c r="P49" s="205"/>
      <c r="Q49" s="208">
        <f t="shared" si="4"/>
        <v>-78808.989999999991</v>
      </c>
      <c r="R49" s="206"/>
      <c r="S49" s="200" t="s">
        <v>3736</v>
      </c>
    </row>
    <row r="50" spans="1:19" s="200" customFormat="1">
      <c r="A50" s="199">
        <v>45</v>
      </c>
      <c r="B50" s="200">
        <v>2040603</v>
      </c>
      <c r="C50" s="201" t="s">
        <v>1309</v>
      </c>
      <c r="D50" s="201" t="s">
        <v>1310</v>
      </c>
      <c r="E50" s="201" t="s">
        <v>1377</v>
      </c>
      <c r="F50" s="201" t="s">
        <v>3657</v>
      </c>
      <c r="G50" s="201" t="s">
        <v>3507</v>
      </c>
      <c r="H50" s="202" t="s">
        <v>3523</v>
      </c>
      <c r="I50" s="207">
        <v>0</v>
      </c>
      <c r="J50" s="207">
        <v>0</v>
      </c>
      <c r="K50" s="207">
        <v>80991</v>
      </c>
      <c r="L50" s="207">
        <v>304595</v>
      </c>
      <c r="M50" s="207">
        <f t="shared" si="7"/>
        <v>0</v>
      </c>
      <c r="N50" s="207">
        <f t="shared" si="8"/>
        <v>223604</v>
      </c>
      <c r="O50" s="208">
        <f t="shared" si="3"/>
        <v>-223604</v>
      </c>
      <c r="P50" s="205"/>
      <c r="Q50" s="208">
        <f t="shared" si="4"/>
        <v>-223604</v>
      </c>
      <c r="R50" s="206"/>
      <c r="S50" s="200" t="s">
        <v>3736</v>
      </c>
    </row>
    <row r="51" spans="1:19" s="200" customFormat="1">
      <c r="A51" s="199">
        <v>46</v>
      </c>
      <c r="B51" s="200">
        <v>2040604</v>
      </c>
      <c r="C51" s="201" t="s">
        <v>1309</v>
      </c>
      <c r="D51" s="201" t="s">
        <v>1310</v>
      </c>
      <c r="E51" s="201" t="s">
        <v>1377</v>
      </c>
      <c r="F51" s="201" t="s">
        <v>3657</v>
      </c>
      <c r="G51" s="201" t="s">
        <v>3507</v>
      </c>
      <c r="H51" s="202" t="s">
        <v>3524</v>
      </c>
      <c r="I51" s="207">
        <v>0</v>
      </c>
      <c r="J51" s="207">
        <v>0</v>
      </c>
      <c r="K51" s="207">
        <v>80991</v>
      </c>
      <c r="L51" s="207">
        <v>304595</v>
      </c>
      <c r="M51" s="207">
        <f t="shared" si="7"/>
        <v>0</v>
      </c>
      <c r="N51" s="207">
        <f t="shared" si="8"/>
        <v>223604</v>
      </c>
      <c r="O51" s="208">
        <f t="shared" si="3"/>
        <v>-223604</v>
      </c>
      <c r="P51" s="205"/>
      <c r="Q51" s="208">
        <f t="shared" si="4"/>
        <v>-223604</v>
      </c>
      <c r="R51" s="206"/>
      <c r="S51" s="200" t="s">
        <v>3736</v>
      </c>
    </row>
    <row r="52" spans="1:19" s="200" customFormat="1">
      <c r="A52" s="199">
        <v>47</v>
      </c>
      <c r="B52" s="200">
        <v>2040605</v>
      </c>
      <c r="C52" s="201" t="s">
        <v>1309</v>
      </c>
      <c r="D52" s="201" t="s">
        <v>1310</v>
      </c>
      <c r="E52" s="201" t="s">
        <v>1377</v>
      </c>
      <c r="F52" s="201" t="s">
        <v>3657</v>
      </c>
      <c r="G52" s="201" t="s">
        <v>3507</v>
      </c>
      <c r="H52" s="202" t="s">
        <v>3525</v>
      </c>
      <c r="I52" s="207">
        <v>0</v>
      </c>
      <c r="J52" s="207">
        <v>0</v>
      </c>
      <c r="K52" s="207">
        <v>23788</v>
      </c>
      <c r="L52" s="207">
        <v>130626</v>
      </c>
      <c r="M52" s="207">
        <f t="shared" si="7"/>
        <v>0</v>
      </c>
      <c r="N52" s="207">
        <f t="shared" si="8"/>
        <v>106838</v>
      </c>
      <c r="O52" s="208">
        <f t="shared" si="3"/>
        <v>-106838</v>
      </c>
      <c r="P52" s="205"/>
      <c r="Q52" s="208">
        <f t="shared" si="4"/>
        <v>-106838</v>
      </c>
      <c r="R52" s="206"/>
      <c r="S52" s="200" t="s">
        <v>3736</v>
      </c>
    </row>
    <row r="53" spans="1:19" s="200" customFormat="1">
      <c r="A53" s="199">
        <v>48</v>
      </c>
      <c r="B53" s="200">
        <v>2040606</v>
      </c>
      <c r="C53" s="201" t="s">
        <v>1309</v>
      </c>
      <c r="D53" s="201" t="s">
        <v>1310</v>
      </c>
      <c r="E53" s="201" t="s">
        <v>1377</v>
      </c>
      <c r="F53" s="201" t="s">
        <v>3657</v>
      </c>
      <c r="G53" s="201" t="s">
        <v>3507</v>
      </c>
      <c r="H53" s="202" t="s">
        <v>3526</v>
      </c>
      <c r="I53" s="207">
        <v>0</v>
      </c>
      <c r="J53" s="207">
        <v>0</v>
      </c>
      <c r="K53" s="207">
        <v>23788</v>
      </c>
      <c r="L53" s="207">
        <v>130626</v>
      </c>
      <c r="M53" s="207">
        <f t="shared" si="7"/>
        <v>0</v>
      </c>
      <c r="N53" s="207">
        <f t="shared" si="8"/>
        <v>106838</v>
      </c>
      <c r="O53" s="208">
        <f t="shared" si="3"/>
        <v>-106838</v>
      </c>
      <c r="P53" s="205"/>
      <c r="Q53" s="208">
        <f t="shared" si="4"/>
        <v>-106838</v>
      </c>
      <c r="R53" s="206"/>
      <c r="S53" s="200" t="s">
        <v>3736</v>
      </c>
    </row>
    <row r="54" spans="1:19" s="200" customFormat="1">
      <c r="A54" s="199">
        <v>49</v>
      </c>
      <c r="B54" s="200">
        <v>2040607</v>
      </c>
      <c r="C54" s="201" t="s">
        <v>1309</v>
      </c>
      <c r="D54" s="201" t="s">
        <v>1310</v>
      </c>
      <c r="E54" s="201" t="s">
        <v>1377</v>
      </c>
      <c r="F54" s="201" t="s">
        <v>3657</v>
      </c>
      <c r="G54" s="201" t="s">
        <v>3507</v>
      </c>
      <c r="H54" s="202" t="s">
        <v>3527</v>
      </c>
      <c r="I54" s="207">
        <v>0</v>
      </c>
      <c r="J54" s="207">
        <v>0</v>
      </c>
      <c r="K54" s="207">
        <v>34647</v>
      </c>
      <c r="L54" s="207">
        <v>287053</v>
      </c>
      <c r="M54" s="207">
        <f t="shared" si="7"/>
        <v>0</v>
      </c>
      <c r="N54" s="207">
        <f t="shared" si="8"/>
        <v>252406</v>
      </c>
      <c r="O54" s="208">
        <f t="shared" si="3"/>
        <v>-252406</v>
      </c>
      <c r="P54" s="205"/>
      <c r="Q54" s="208">
        <f t="shared" si="4"/>
        <v>-252406</v>
      </c>
      <c r="R54" s="206"/>
      <c r="S54" s="200" t="s">
        <v>3736</v>
      </c>
    </row>
    <row r="55" spans="1:19" s="200" customFormat="1">
      <c r="A55" s="199">
        <v>50</v>
      </c>
      <c r="B55" s="200">
        <v>2040608</v>
      </c>
      <c r="C55" s="201" t="s">
        <v>1309</v>
      </c>
      <c r="D55" s="201" t="s">
        <v>1310</v>
      </c>
      <c r="E55" s="201" t="s">
        <v>1377</v>
      </c>
      <c r="F55" s="201" t="s">
        <v>3657</v>
      </c>
      <c r="G55" s="201" t="s">
        <v>3507</v>
      </c>
      <c r="H55" s="202" t="s">
        <v>3528</v>
      </c>
      <c r="I55" s="207">
        <v>0</v>
      </c>
      <c r="J55" s="207">
        <v>0</v>
      </c>
      <c r="K55" s="207">
        <v>18366.310000000001</v>
      </c>
      <c r="L55" s="207">
        <v>141883</v>
      </c>
      <c r="M55" s="207">
        <f t="shared" si="7"/>
        <v>0</v>
      </c>
      <c r="N55" s="207">
        <f t="shared" si="8"/>
        <v>123516.69</v>
      </c>
      <c r="O55" s="208">
        <f t="shared" si="3"/>
        <v>-123516.69</v>
      </c>
      <c r="P55" s="205"/>
      <c r="Q55" s="208">
        <f t="shared" si="4"/>
        <v>-123516.69</v>
      </c>
      <c r="R55" s="206"/>
      <c r="S55" s="200" t="s">
        <v>3736</v>
      </c>
    </row>
    <row r="56" spans="1:19" s="200" customFormat="1">
      <c r="A56" s="199">
        <v>51</v>
      </c>
      <c r="B56" s="200">
        <v>2040609</v>
      </c>
      <c r="C56" s="201" t="s">
        <v>1309</v>
      </c>
      <c r="D56" s="201" t="s">
        <v>1310</v>
      </c>
      <c r="E56" s="201" t="s">
        <v>1377</v>
      </c>
      <c r="F56" s="201" t="s">
        <v>3657</v>
      </c>
      <c r="G56" s="201" t="s">
        <v>3507</v>
      </c>
      <c r="H56" s="202" t="s">
        <v>3529</v>
      </c>
      <c r="I56" s="207">
        <v>0</v>
      </c>
      <c r="J56" s="207">
        <v>0</v>
      </c>
      <c r="K56" s="207">
        <v>31722</v>
      </c>
      <c r="L56" s="207">
        <v>192437</v>
      </c>
      <c r="M56" s="207">
        <f t="shared" si="7"/>
        <v>0</v>
      </c>
      <c r="N56" s="207">
        <f t="shared" si="8"/>
        <v>160715</v>
      </c>
      <c r="O56" s="208">
        <f t="shared" si="3"/>
        <v>-160715</v>
      </c>
      <c r="P56" s="205"/>
      <c r="Q56" s="208">
        <f t="shared" si="4"/>
        <v>-160715</v>
      </c>
      <c r="R56" s="206"/>
      <c r="S56" s="200" t="s">
        <v>3736</v>
      </c>
    </row>
    <row r="57" spans="1:19" s="200" customFormat="1">
      <c r="A57" s="199">
        <v>52</v>
      </c>
      <c r="B57" s="200">
        <v>2040610</v>
      </c>
      <c r="C57" s="201" t="s">
        <v>1309</v>
      </c>
      <c r="D57" s="201" t="s">
        <v>1310</v>
      </c>
      <c r="E57" s="201" t="s">
        <v>1377</v>
      </c>
      <c r="F57" s="201" t="s">
        <v>3657</v>
      </c>
      <c r="G57" s="201" t="s">
        <v>3507</v>
      </c>
      <c r="H57" s="202" t="s">
        <v>3530</v>
      </c>
      <c r="I57" s="207">
        <v>0</v>
      </c>
      <c r="J57" s="207">
        <v>0</v>
      </c>
      <c r="K57" s="207">
        <v>13225</v>
      </c>
      <c r="L57" s="207">
        <v>0</v>
      </c>
      <c r="M57" s="207">
        <f t="shared" si="7"/>
        <v>13225</v>
      </c>
      <c r="N57" s="207">
        <f t="shared" si="8"/>
        <v>0</v>
      </c>
      <c r="O57" s="208">
        <f t="shared" si="3"/>
        <v>13225</v>
      </c>
      <c r="P57" s="205"/>
      <c r="Q57" s="208">
        <f t="shared" si="4"/>
        <v>13225</v>
      </c>
      <c r="R57" s="206"/>
      <c r="S57" s="200" t="s">
        <v>3736</v>
      </c>
    </row>
    <row r="58" spans="1:19" s="200" customFormat="1">
      <c r="A58" s="199">
        <v>53</v>
      </c>
      <c r="B58" s="200">
        <v>2040611</v>
      </c>
      <c r="C58" s="201" t="s">
        <v>1309</v>
      </c>
      <c r="D58" s="201" t="s">
        <v>1310</v>
      </c>
      <c r="E58" s="201" t="s">
        <v>1377</v>
      </c>
      <c r="F58" s="201" t="s">
        <v>3657</v>
      </c>
      <c r="G58" s="201" t="s">
        <v>3507</v>
      </c>
      <c r="H58" s="202" t="s">
        <v>3531</v>
      </c>
      <c r="I58" s="207">
        <v>0</v>
      </c>
      <c r="J58" s="207">
        <v>0</v>
      </c>
      <c r="K58" s="207">
        <v>59000</v>
      </c>
      <c r="L58" s="207">
        <v>59000</v>
      </c>
      <c r="M58" s="207">
        <f t="shared" si="7"/>
        <v>0</v>
      </c>
      <c r="N58" s="207">
        <f t="shared" si="8"/>
        <v>0</v>
      </c>
      <c r="O58" s="208">
        <f t="shared" si="3"/>
        <v>0</v>
      </c>
      <c r="P58" s="205"/>
      <c r="Q58" s="208">
        <f t="shared" si="4"/>
        <v>0</v>
      </c>
      <c r="R58" s="206"/>
      <c r="S58" s="200" t="s">
        <v>3736</v>
      </c>
    </row>
    <row r="59" spans="1:19" s="200" customFormat="1">
      <c r="A59" s="199">
        <v>54</v>
      </c>
      <c r="B59" s="200">
        <v>2040612</v>
      </c>
      <c r="C59" s="201" t="s">
        <v>1309</v>
      </c>
      <c r="D59" s="201" t="s">
        <v>1310</v>
      </c>
      <c r="E59" s="201" t="s">
        <v>1377</v>
      </c>
      <c r="F59" s="201" t="s">
        <v>3657</v>
      </c>
      <c r="G59" s="201" t="s">
        <v>3507</v>
      </c>
      <c r="H59" s="202" t="s">
        <v>3532</v>
      </c>
      <c r="I59" s="207">
        <v>0</v>
      </c>
      <c r="J59" s="207">
        <v>0</v>
      </c>
      <c r="K59" s="207">
        <v>28028.39</v>
      </c>
      <c r="L59" s="207">
        <v>28028.39</v>
      </c>
      <c r="M59" s="207">
        <f t="shared" si="7"/>
        <v>0</v>
      </c>
      <c r="N59" s="207">
        <f t="shared" si="8"/>
        <v>0</v>
      </c>
      <c r="O59" s="208">
        <f t="shared" si="3"/>
        <v>0</v>
      </c>
      <c r="P59" s="205"/>
      <c r="Q59" s="208">
        <f t="shared" si="4"/>
        <v>0</v>
      </c>
      <c r="R59" s="206"/>
      <c r="S59" s="200" t="s">
        <v>3736</v>
      </c>
    </row>
    <row r="60" spans="1:19" s="200" customFormat="1">
      <c r="A60" s="199">
        <v>55</v>
      </c>
      <c r="B60" s="200">
        <v>202102</v>
      </c>
      <c r="C60" s="201" t="s">
        <v>1309</v>
      </c>
      <c r="D60" s="201" t="s">
        <v>1310</v>
      </c>
      <c r="E60" s="201" t="s">
        <v>1314</v>
      </c>
      <c r="F60" s="201" t="s">
        <v>3655</v>
      </c>
      <c r="G60" s="201" t="s">
        <v>3453</v>
      </c>
      <c r="H60" s="202" t="s">
        <v>834</v>
      </c>
      <c r="I60" s="207">
        <v>0</v>
      </c>
      <c r="J60" s="207">
        <v>0</v>
      </c>
      <c r="K60" s="207">
        <v>200000</v>
      </c>
      <c r="L60" s="207">
        <v>200000</v>
      </c>
      <c r="M60" s="207">
        <f t="shared" si="7"/>
        <v>0</v>
      </c>
      <c r="N60" s="207">
        <f t="shared" si="8"/>
        <v>0</v>
      </c>
      <c r="O60" s="208">
        <f t="shared" si="3"/>
        <v>0</v>
      </c>
      <c r="P60" s="205">
        <v>0</v>
      </c>
      <c r="Q60" s="208">
        <f t="shared" si="4"/>
        <v>0</v>
      </c>
      <c r="R60" s="206"/>
    </row>
    <row r="61" spans="1:19" s="200" customFormat="1">
      <c r="A61" s="199">
        <v>56</v>
      </c>
      <c r="B61" s="200">
        <v>202103</v>
      </c>
      <c r="C61" s="201" t="s">
        <v>1309</v>
      </c>
      <c r="D61" s="201" t="s">
        <v>1310</v>
      </c>
      <c r="E61" s="201" t="s">
        <v>1314</v>
      </c>
      <c r="F61" s="201" t="s">
        <v>3655</v>
      </c>
      <c r="G61" s="201" t="s">
        <v>3453</v>
      </c>
      <c r="H61" s="202" t="s">
        <v>1323</v>
      </c>
      <c r="I61" s="207">
        <v>0</v>
      </c>
      <c r="J61" s="207">
        <v>0</v>
      </c>
      <c r="K61" s="207">
        <v>0</v>
      </c>
      <c r="L61" s="207">
        <v>0</v>
      </c>
      <c r="M61" s="207">
        <f t="shared" si="7"/>
        <v>0</v>
      </c>
      <c r="N61" s="207">
        <f t="shared" si="8"/>
        <v>0</v>
      </c>
      <c r="O61" s="208">
        <f t="shared" si="3"/>
        <v>0</v>
      </c>
      <c r="P61" s="205">
        <v>0</v>
      </c>
      <c r="Q61" s="208">
        <f t="shared" si="4"/>
        <v>0</v>
      </c>
      <c r="R61" s="206"/>
    </row>
    <row r="62" spans="1:19" s="200" customFormat="1">
      <c r="A62" s="199">
        <v>57</v>
      </c>
      <c r="B62" s="200">
        <v>202104</v>
      </c>
      <c r="C62" s="201" t="s">
        <v>1309</v>
      </c>
      <c r="D62" s="201" t="s">
        <v>1310</v>
      </c>
      <c r="E62" s="201" t="s">
        <v>1314</v>
      </c>
      <c r="F62" s="201" t="s">
        <v>3655</v>
      </c>
      <c r="G62" s="201" t="s">
        <v>3453</v>
      </c>
      <c r="H62" s="202" t="s">
        <v>1324</v>
      </c>
      <c r="I62" s="207">
        <v>0</v>
      </c>
      <c r="J62" s="207">
        <v>0</v>
      </c>
      <c r="K62" s="207">
        <v>0</v>
      </c>
      <c r="L62" s="207">
        <v>0</v>
      </c>
      <c r="M62" s="207">
        <f t="shared" si="7"/>
        <v>0</v>
      </c>
      <c r="N62" s="207">
        <f t="shared" si="8"/>
        <v>0</v>
      </c>
      <c r="O62" s="208">
        <f t="shared" si="3"/>
        <v>0</v>
      </c>
      <c r="P62" s="205">
        <v>0</v>
      </c>
      <c r="Q62" s="208">
        <f t="shared" si="4"/>
        <v>0</v>
      </c>
      <c r="R62" s="206"/>
    </row>
    <row r="63" spans="1:19" s="200" customFormat="1">
      <c r="A63" s="199">
        <v>58</v>
      </c>
      <c r="B63" s="200">
        <v>202105</v>
      </c>
      <c r="C63" s="201" t="s">
        <v>1309</v>
      </c>
      <c r="D63" s="201" t="s">
        <v>1310</v>
      </c>
      <c r="E63" s="201" t="s">
        <v>1314</v>
      </c>
      <c r="F63" s="201" t="s">
        <v>3655</v>
      </c>
      <c r="G63" s="201" t="s">
        <v>3453</v>
      </c>
      <c r="H63" s="202" t="s">
        <v>1325</v>
      </c>
      <c r="I63" s="207">
        <v>0</v>
      </c>
      <c r="J63" s="207">
        <v>3390274.68</v>
      </c>
      <c r="K63" s="207">
        <v>4176868.68</v>
      </c>
      <c r="L63" s="207">
        <v>786594</v>
      </c>
      <c r="M63" s="207">
        <f t="shared" si="7"/>
        <v>0</v>
      </c>
      <c r="N63" s="207">
        <f t="shared" si="8"/>
        <v>0</v>
      </c>
      <c r="O63" s="208">
        <f t="shared" si="3"/>
        <v>0</v>
      </c>
      <c r="P63" s="205">
        <v>0</v>
      </c>
      <c r="Q63" s="208">
        <f t="shared" si="4"/>
        <v>0</v>
      </c>
      <c r="R63" s="206"/>
    </row>
    <row r="64" spans="1:19" s="200" customFormat="1">
      <c r="A64" s="199">
        <v>59</v>
      </c>
      <c r="B64" s="200">
        <v>202106</v>
      </c>
      <c r="C64" s="201" t="s">
        <v>1309</v>
      </c>
      <c r="D64" s="201" t="s">
        <v>1310</v>
      </c>
      <c r="E64" s="201" t="s">
        <v>1314</v>
      </c>
      <c r="F64" s="201" t="s">
        <v>3655</v>
      </c>
      <c r="G64" s="201" t="s">
        <v>3453</v>
      </c>
      <c r="H64" s="202" t="s">
        <v>1326</v>
      </c>
      <c r="I64" s="207">
        <v>0</v>
      </c>
      <c r="J64" s="207">
        <v>0</v>
      </c>
      <c r="K64" s="207">
        <v>1599699.6</v>
      </c>
      <c r="L64" s="207">
        <v>1599699.6</v>
      </c>
      <c r="M64" s="207">
        <f t="shared" si="7"/>
        <v>0</v>
      </c>
      <c r="N64" s="207">
        <f t="shared" si="8"/>
        <v>0</v>
      </c>
      <c r="O64" s="208">
        <f t="shared" si="3"/>
        <v>0</v>
      </c>
      <c r="P64" s="205">
        <v>0</v>
      </c>
      <c r="Q64" s="208">
        <f t="shared" si="4"/>
        <v>0</v>
      </c>
      <c r="R64" s="206"/>
    </row>
    <row r="65" spans="1:19" s="200" customFormat="1">
      <c r="A65" s="199">
        <v>60</v>
      </c>
      <c r="B65" s="200">
        <v>202107</v>
      </c>
      <c r="C65" s="201" t="s">
        <v>1309</v>
      </c>
      <c r="D65" s="201" t="s">
        <v>1310</v>
      </c>
      <c r="E65" s="201" t="s">
        <v>1314</v>
      </c>
      <c r="F65" s="201" t="s">
        <v>3655</v>
      </c>
      <c r="G65" s="201" t="s">
        <v>3453</v>
      </c>
      <c r="H65" s="202" t="s">
        <v>1327</v>
      </c>
      <c r="I65" s="207">
        <v>0</v>
      </c>
      <c r="J65" s="207">
        <v>0</v>
      </c>
      <c r="K65" s="207">
        <v>0</v>
      </c>
      <c r="L65" s="207">
        <v>0</v>
      </c>
      <c r="M65" s="207">
        <f t="shared" si="7"/>
        <v>0</v>
      </c>
      <c r="N65" s="207">
        <f t="shared" si="8"/>
        <v>0</v>
      </c>
      <c r="O65" s="208">
        <f t="shared" si="3"/>
        <v>0</v>
      </c>
      <c r="P65" s="205">
        <v>0</v>
      </c>
      <c r="Q65" s="208">
        <f t="shared" si="4"/>
        <v>0</v>
      </c>
      <c r="R65" s="206"/>
    </row>
    <row r="66" spans="1:19" s="200" customFormat="1">
      <c r="A66" s="199">
        <v>61</v>
      </c>
      <c r="B66" s="200">
        <v>202108</v>
      </c>
      <c r="C66" s="201" t="s">
        <v>1309</v>
      </c>
      <c r="D66" s="201" t="s">
        <v>1310</v>
      </c>
      <c r="E66" s="201" t="s">
        <v>1314</v>
      </c>
      <c r="F66" s="201" t="s">
        <v>3655</v>
      </c>
      <c r="G66" s="201" t="s">
        <v>3453</v>
      </c>
      <c r="H66" s="202" t="s">
        <v>1328</v>
      </c>
      <c r="I66" s="207">
        <v>0</v>
      </c>
      <c r="J66" s="207">
        <v>0</v>
      </c>
      <c r="K66" s="207">
        <v>0</v>
      </c>
      <c r="L66" s="207">
        <v>0</v>
      </c>
      <c r="M66" s="207">
        <f t="shared" si="7"/>
        <v>0</v>
      </c>
      <c r="N66" s="207">
        <f t="shared" si="8"/>
        <v>0</v>
      </c>
      <c r="O66" s="208">
        <f t="shared" si="3"/>
        <v>0</v>
      </c>
      <c r="P66" s="205">
        <v>0</v>
      </c>
      <c r="Q66" s="208">
        <f t="shared" si="4"/>
        <v>0</v>
      </c>
      <c r="R66" s="206"/>
    </row>
    <row r="67" spans="1:19" s="200" customFormat="1">
      <c r="A67" s="199">
        <v>62</v>
      </c>
      <c r="B67" s="200">
        <v>202109</v>
      </c>
      <c r="C67" s="201" t="s">
        <v>1309</v>
      </c>
      <c r="D67" s="201" t="s">
        <v>1310</v>
      </c>
      <c r="E67" s="201" t="s">
        <v>1314</v>
      </c>
      <c r="F67" s="201" t="s">
        <v>3655</v>
      </c>
      <c r="G67" s="201" t="s">
        <v>3453</v>
      </c>
      <c r="H67" s="202" t="s">
        <v>1329</v>
      </c>
      <c r="I67" s="207">
        <v>0</v>
      </c>
      <c r="J67" s="207">
        <v>0</v>
      </c>
      <c r="K67" s="207">
        <v>0</v>
      </c>
      <c r="L67" s="207">
        <v>0</v>
      </c>
      <c r="M67" s="207">
        <f t="shared" si="7"/>
        <v>0</v>
      </c>
      <c r="N67" s="207">
        <f t="shared" si="8"/>
        <v>0</v>
      </c>
      <c r="O67" s="208">
        <f t="shared" si="3"/>
        <v>0</v>
      </c>
      <c r="P67" s="205">
        <v>0</v>
      </c>
      <c r="Q67" s="208">
        <f t="shared" si="4"/>
        <v>0</v>
      </c>
      <c r="R67" s="206"/>
    </row>
    <row r="68" spans="1:19" s="200" customFormat="1">
      <c r="A68" s="199">
        <v>63</v>
      </c>
      <c r="B68" s="200">
        <v>202110</v>
      </c>
      <c r="C68" s="201" t="s">
        <v>1309</v>
      </c>
      <c r="D68" s="201" t="s">
        <v>1310</v>
      </c>
      <c r="E68" s="201" t="s">
        <v>1314</v>
      </c>
      <c r="F68" s="201" t="s">
        <v>3655</v>
      </c>
      <c r="G68" s="201" t="s">
        <v>3453</v>
      </c>
      <c r="H68" s="202" t="s">
        <v>2187</v>
      </c>
      <c r="I68" s="207">
        <v>0</v>
      </c>
      <c r="J68" s="207">
        <v>0</v>
      </c>
      <c r="K68" s="207">
        <v>700000</v>
      </c>
      <c r="L68" s="207">
        <v>700000</v>
      </c>
      <c r="M68" s="207">
        <f t="shared" si="7"/>
        <v>0</v>
      </c>
      <c r="N68" s="207">
        <f t="shared" si="8"/>
        <v>0</v>
      </c>
      <c r="O68" s="208">
        <f t="shared" si="3"/>
        <v>0</v>
      </c>
      <c r="P68" s="205">
        <v>0</v>
      </c>
      <c r="Q68" s="208">
        <f t="shared" si="4"/>
        <v>0</v>
      </c>
      <c r="R68" s="206"/>
    </row>
    <row r="69" spans="1:19" s="200" customFormat="1">
      <c r="A69" s="199">
        <v>64</v>
      </c>
      <c r="B69" s="200">
        <v>202111</v>
      </c>
      <c r="C69" s="201" t="s">
        <v>1309</v>
      </c>
      <c r="D69" s="201" t="s">
        <v>1310</v>
      </c>
      <c r="E69" s="201" t="s">
        <v>1314</v>
      </c>
      <c r="F69" s="201" t="s">
        <v>3655</v>
      </c>
      <c r="G69" s="201" t="s">
        <v>3453</v>
      </c>
      <c r="H69" s="202" t="s">
        <v>2188</v>
      </c>
      <c r="I69" s="207">
        <v>0</v>
      </c>
      <c r="J69" s="207">
        <v>0</v>
      </c>
      <c r="K69" s="207">
        <v>0</v>
      </c>
      <c r="L69" s="207">
        <v>404843.58</v>
      </c>
      <c r="M69" s="207">
        <f t="shared" si="7"/>
        <v>0</v>
      </c>
      <c r="N69" s="207">
        <f t="shared" si="8"/>
        <v>404843.58</v>
      </c>
      <c r="O69" s="208">
        <f t="shared" si="3"/>
        <v>-404843.58</v>
      </c>
      <c r="P69" s="205">
        <v>0</v>
      </c>
      <c r="Q69" s="208">
        <f t="shared" si="4"/>
        <v>-404843.58</v>
      </c>
      <c r="R69" s="206"/>
      <c r="S69" s="209">
        <f>N69-K69</f>
        <v>404843.58</v>
      </c>
    </row>
    <row r="70" spans="1:19" s="200" customFormat="1">
      <c r="A70" s="199">
        <v>65</v>
      </c>
      <c r="B70" s="200">
        <v>202112</v>
      </c>
      <c r="C70" s="201" t="s">
        <v>1309</v>
      </c>
      <c r="D70" s="201" t="s">
        <v>1310</v>
      </c>
      <c r="E70" s="201" t="s">
        <v>1314</v>
      </c>
      <c r="F70" s="201" t="s">
        <v>3655</v>
      </c>
      <c r="G70" s="201" t="s">
        <v>3453</v>
      </c>
      <c r="H70" s="202" t="s">
        <v>2189</v>
      </c>
      <c r="I70" s="207">
        <v>0</v>
      </c>
      <c r="J70" s="207">
        <v>0</v>
      </c>
      <c r="K70" s="207">
        <v>195707.09</v>
      </c>
      <c r="L70" s="207">
        <v>591633.94000000006</v>
      </c>
      <c r="M70" s="207">
        <f t="shared" si="7"/>
        <v>0</v>
      </c>
      <c r="N70" s="207">
        <f t="shared" si="8"/>
        <v>395926.85000000009</v>
      </c>
      <c r="O70" s="208">
        <f t="shared" ref="O70:O133" si="9">M70-N70</f>
        <v>-395926.85000000009</v>
      </c>
      <c r="P70" s="205">
        <v>0</v>
      </c>
      <c r="Q70" s="208">
        <f t="shared" ref="Q70:Q133" si="10">O70-P70</f>
        <v>-395926.85000000009</v>
      </c>
      <c r="R70" s="206"/>
      <c r="S70" s="209">
        <f>N70-K70</f>
        <v>200219.7600000001</v>
      </c>
    </row>
    <row r="71" spans="1:19" s="200" customFormat="1">
      <c r="A71" s="199">
        <v>66</v>
      </c>
      <c r="B71" s="200">
        <v>202113</v>
      </c>
      <c r="C71" s="201" t="s">
        <v>1309</v>
      </c>
      <c r="D71" s="201" t="s">
        <v>1310</v>
      </c>
      <c r="E71" s="201" t="s">
        <v>1314</v>
      </c>
      <c r="F71" s="201" t="s">
        <v>3655</v>
      </c>
      <c r="G71" s="201" t="s">
        <v>3453</v>
      </c>
      <c r="H71" s="202" t="s">
        <v>2190</v>
      </c>
      <c r="I71" s="207">
        <v>0</v>
      </c>
      <c r="J71" s="207">
        <v>0</v>
      </c>
      <c r="K71" s="207">
        <v>0</v>
      </c>
      <c r="L71" s="207">
        <v>431237.59</v>
      </c>
      <c r="M71" s="207">
        <f t="shared" si="7"/>
        <v>0</v>
      </c>
      <c r="N71" s="207">
        <f t="shared" si="8"/>
        <v>431237.59</v>
      </c>
      <c r="O71" s="208">
        <f t="shared" si="9"/>
        <v>-431237.59</v>
      </c>
      <c r="P71" s="205">
        <v>0</v>
      </c>
      <c r="Q71" s="208">
        <f t="shared" si="10"/>
        <v>-431237.59</v>
      </c>
      <c r="R71" s="206"/>
      <c r="S71" s="209">
        <f>N71-K71</f>
        <v>431237.59</v>
      </c>
    </row>
    <row r="72" spans="1:19" s="200" customFormat="1">
      <c r="A72" s="199">
        <v>67</v>
      </c>
      <c r="B72" s="200">
        <v>1020103</v>
      </c>
      <c r="C72" s="201" t="s">
        <v>1309</v>
      </c>
      <c r="D72" s="201" t="s">
        <v>1310</v>
      </c>
      <c r="E72" s="201" t="s">
        <v>1311</v>
      </c>
      <c r="F72" s="201" t="s">
        <v>3658</v>
      </c>
      <c r="G72" s="201" t="s">
        <v>1330</v>
      </c>
      <c r="H72" s="202" t="s">
        <v>1331</v>
      </c>
      <c r="I72" s="207">
        <v>466476.03</v>
      </c>
      <c r="J72" s="207">
        <v>0</v>
      </c>
      <c r="K72" s="207">
        <v>3183</v>
      </c>
      <c r="L72" s="207">
        <v>0</v>
      </c>
      <c r="M72" s="207">
        <f t="shared" si="7"/>
        <v>469659.03</v>
      </c>
      <c r="N72" s="207">
        <f t="shared" si="8"/>
        <v>0</v>
      </c>
      <c r="O72" s="208">
        <f t="shared" si="9"/>
        <v>469659.03</v>
      </c>
      <c r="P72" s="205">
        <v>0</v>
      </c>
      <c r="Q72" s="208">
        <f t="shared" si="10"/>
        <v>469659.03</v>
      </c>
      <c r="R72" s="206"/>
      <c r="S72" s="209">
        <f>N72-K72</f>
        <v>-3183</v>
      </c>
    </row>
    <row r="73" spans="1:19" s="200" customFormat="1">
      <c r="A73" s="199">
        <v>68</v>
      </c>
      <c r="B73" s="200">
        <v>1020104</v>
      </c>
      <c r="C73" s="201" t="s">
        <v>1309</v>
      </c>
      <c r="D73" s="201" t="s">
        <v>1310</v>
      </c>
      <c r="E73" s="201" t="s">
        <v>1311</v>
      </c>
      <c r="F73" s="201" t="s">
        <v>3658</v>
      </c>
      <c r="G73" s="201" t="s">
        <v>2191</v>
      </c>
      <c r="H73" s="202" t="s">
        <v>1332</v>
      </c>
      <c r="I73" s="207">
        <v>877323.69000000006</v>
      </c>
      <c r="J73" s="207">
        <v>0</v>
      </c>
      <c r="K73" s="207">
        <v>98719.55</v>
      </c>
      <c r="L73" s="207">
        <v>0</v>
      </c>
      <c r="M73" s="207">
        <f t="shared" si="7"/>
        <v>976043.24000000011</v>
      </c>
      <c r="N73" s="207">
        <f t="shared" si="8"/>
        <v>0</v>
      </c>
      <c r="O73" s="208">
        <f t="shared" si="9"/>
        <v>976043.24000000011</v>
      </c>
      <c r="P73" s="205">
        <v>0</v>
      </c>
      <c r="Q73" s="208">
        <f t="shared" si="10"/>
        <v>976043.24000000011</v>
      </c>
      <c r="R73" s="206"/>
      <c r="S73" s="209"/>
    </row>
    <row r="74" spans="1:19" s="200" customFormat="1">
      <c r="A74" s="199">
        <v>69</v>
      </c>
      <c r="B74" s="200">
        <v>1020105</v>
      </c>
      <c r="C74" s="201" t="s">
        <v>1309</v>
      </c>
      <c r="D74" s="201" t="s">
        <v>1310</v>
      </c>
      <c r="E74" s="201" t="s">
        <v>1311</v>
      </c>
      <c r="F74" s="201" t="s">
        <v>3658</v>
      </c>
      <c r="G74" s="201" t="s">
        <v>42</v>
      </c>
      <c r="H74" s="202" t="s">
        <v>1333</v>
      </c>
      <c r="I74" s="207">
        <v>418469</v>
      </c>
      <c r="J74" s="207">
        <v>0</v>
      </c>
      <c r="K74" s="207">
        <v>344000</v>
      </c>
      <c r="L74" s="207">
        <v>300936</v>
      </c>
      <c r="M74" s="207">
        <f t="shared" si="7"/>
        <v>461533</v>
      </c>
      <c r="N74" s="207">
        <f t="shared" si="8"/>
        <v>0</v>
      </c>
      <c r="O74" s="208">
        <f t="shared" si="9"/>
        <v>461533</v>
      </c>
      <c r="P74" s="205">
        <v>0</v>
      </c>
      <c r="Q74" s="208">
        <f t="shared" si="10"/>
        <v>461533</v>
      </c>
      <c r="R74" s="206"/>
      <c r="S74" s="209">
        <f t="shared" ref="S74:S81" si="11">N74-K74</f>
        <v>-344000</v>
      </c>
    </row>
    <row r="75" spans="1:19" s="200" customFormat="1">
      <c r="A75" s="199">
        <v>70</v>
      </c>
      <c r="B75" s="200">
        <v>1020106</v>
      </c>
      <c r="C75" s="201" t="s">
        <v>1309</v>
      </c>
      <c r="D75" s="201" t="s">
        <v>1310</v>
      </c>
      <c r="E75" s="201" t="s">
        <v>1311</v>
      </c>
      <c r="F75" s="201" t="s">
        <v>3658</v>
      </c>
      <c r="G75" s="220" t="s">
        <v>3558</v>
      </c>
      <c r="H75" s="207" t="s">
        <v>3558</v>
      </c>
      <c r="I75" s="207">
        <v>0</v>
      </c>
      <c r="J75" s="207">
        <v>0</v>
      </c>
      <c r="K75" s="207">
        <v>0</v>
      </c>
      <c r="L75" s="207">
        <v>0</v>
      </c>
      <c r="M75" s="207">
        <f t="shared" si="7"/>
        <v>0</v>
      </c>
      <c r="N75" s="207">
        <v>0</v>
      </c>
      <c r="O75" s="208">
        <f t="shared" si="9"/>
        <v>0</v>
      </c>
      <c r="P75" s="205">
        <v>0</v>
      </c>
      <c r="Q75" s="208">
        <f t="shared" si="10"/>
        <v>0</v>
      </c>
      <c r="R75" s="206"/>
      <c r="S75" s="209">
        <f t="shared" si="11"/>
        <v>0</v>
      </c>
    </row>
    <row r="76" spans="1:19" s="200" customFormat="1">
      <c r="A76" s="199">
        <v>71</v>
      </c>
      <c r="B76" s="200">
        <v>1020202</v>
      </c>
      <c r="C76" s="201" t="s">
        <v>1309</v>
      </c>
      <c r="D76" s="201" t="s">
        <v>1310</v>
      </c>
      <c r="E76" s="201" t="s">
        <v>1311</v>
      </c>
      <c r="F76" s="201" t="s">
        <v>3658</v>
      </c>
      <c r="G76" s="201" t="s">
        <v>2191</v>
      </c>
      <c r="H76" s="202" t="s">
        <v>2192</v>
      </c>
      <c r="I76" s="207">
        <v>0</v>
      </c>
      <c r="J76" s="207">
        <v>0</v>
      </c>
      <c r="K76" s="207">
        <v>116904.95</v>
      </c>
      <c r="L76" s="207">
        <v>0</v>
      </c>
      <c r="M76" s="207">
        <f t="shared" si="7"/>
        <v>116904.95</v>
      </c>
      <c r="N76" s="207">
        <f t="shared" ref="N76:N139" si="12">-IF((I76+K76)-(J76+L76)&lt;0,(I76+K76)-(J76+L76),0)</f>
        <v>0</v>
      </c>
      <c r="O76" s="208">
        <f t="shared" si="9"/>
        <v>116904.95</v>
      </c>
      <c r="P76" s="205">
        <v>0</v>
      </c>
      <c r="Q76" s="208">
        <f t="shared" si="10"/>
        <v>116904.95</v>
      </c>
      <c r="R76" s="206"/>
      <c r="S76" s="209">
        <f t="shared" si="11"/>
        <v>-116904.95</v>
      </c>
    </row>
    <row r="77" spans="1:19" s="200" customFormat="1">
      <c r="A77" s="199">
        <v>72</v>
      </c>
      <c r="B77" s="200">
        <v>1020203</v>
      </c>
      <c r="C77" s="201" t="s">
        <v>1309</v>
      </c>
      <c r="D77" s="201" t="s">
        <v>1310</v>
      </c>
      <c r="E77" s="201" t="s">
        <v>1311</v>
      </c>
      <c r="F77" s="201" t="s">
        <v>3658</v>
      </c>
      <c r="G77" s="201" t="s">
        <v>1330</v>
      </c>
      <c r="H77" s="202" t="s">
        <v>1334</v>
      </c>
      <c r="I77" s="207">
        <v>854028</v>
      </c>
      <c r="J77" s="207">
        <v>0</v>
      </c>
      <c r="K77" s="207">
        <v>47703.450000000004</v>
      </c>
      <c r="L77" s="207">
        <v>0</v>
      </c>
      <c r="M77" s="207">
        <f t="shared" si="7"/>
        <v>901731.45</v>
      </c>
      <c r="N77" s="207">
        <f t="shared" si="12"/>
        <v>0</v>
      </c>
      <c r="O77" s="208">
        <f t="shared" si="9"/>
        <v>901731.45</v>
      </c>
      <c r="P77" s="205">
        <v>0</v>
      </c>
      <c r="Q77" s="208">
        <f t="shared" si="10"/>
        <v>901731.45</v>
      </c>
      <c r="R77" s="206"/>
      <c r="S77" s="209">
        <f t="shared" si="11"/>
        <v>-47703.450000000004</v>
      </c>
    </row>
    <row r="78" spans="1:19" s="200" customFormat="1">
      <c r="A78" s="199">
        <v>73</v>
      </c>
      <c r="B78" s="200">
        <v>1020204</v>
      </c>
      <c r="C78" s="201" t="s">
        <v>1309</v>
      </c>
      <c r="D78" s="201" t="s">
        <v>1310</v>
      </c>
      <c r="E78" s="201" t="s">
        <v>1311</v>
      </c>
      <c r="F78" s="201" t="s">
        <v>3658</v>
      </c>
      <c r="G78" s="201" t="s">
        <v>1335</v>
      </c>
      <c r="H78" s="202" t="s">
        <v>1336</v>
      </c>
      <c r="I78" s="207">
        <v>5408738.6600000001</v>
      </c>
      <c r="J78" s="207">
        <v>0</v>
      </c>
      <c r="K78" s="207">
        <v>475856.29000000004</v>
      </c>
      <c r="L78" s="207">
        <v>37000</v>
      </c>
      <c r="M78" s="207">
        <f t="shared" si="7"/>
        <v>5847594.9500000002</v>
      </c>
      <c r="N78" s="207">
        <f t="shared" si="12"/>
        <v>0</v>
      </c>
      <c r="O78" s="208">
        <f t="shared" si="9"/>
        <v>5847594.9500000002</v>
      </c>
      <c r="P78" s="205">
        <v>0</v>
      </c>
      <c r="Q78" s="208">
        <f t="shared" si="10"/>
        <v>5847594.9500000002</v>
      </c>
      <c r="R78" s="206"/>
      <c r="S78" s="209">
        <f t="shared" si="11"/>
        <v>-475856.29000000004</v>
      </c>
    </row>
    <row r="79" spans="1:19" s="200" customFormat="1">
      <c r="A79" s="199">
        <v>74</v>
      </c>
      <c r="B79" s="200">
        <v>1020205</v>
      </c>
      <c r="C79" s="201" t="s">
        <v>1309</v>
      </c>
      <c r="D79" s="201" t="s">
        <v>1310</v>
      </c>
      <c r="E79" s="201" t="s">
        <v>1311</v>
      </c>
      <c r="F79" s="201" t="s">
        <v>3658</v>
      </c>
      <c r="G79" s="201" t="s">
        <v>42</v>
      </c>
      <c r="H79" s="202" t="s">
        <v>1337</v>
      </c>
      <c r="I79" s="207">
        <v>2213631.67</v>
      </c>
      <c r="J79" s="207">
        <v>0</v>
      </c>
      <c r="K79" s="207">
        <v>115000</v>
      </c>
      <c r="L79" s="207">
        <v>280800</v>
      </c>
      <c r="M79" s="207">
        <f t="shared" si="7"/>
        <v>2047831.67</v>
      </c>
      <c r="N79" s="207">
        <f t="shared" si="12"/>
        <v>0</v>
      </c>
      <c r="O79" s="208">
        <f t="shared" si="9"/>
        <v>2047831.67</v>
      </c>
      <c r="P79" s="205">
        <v>0</v>
      </c>
      <c r="Q79" s="208">
        <f t="shared" si="10"/>
        <v>2047831.67</v>
      </c>
      <c r="R79" s="206"/>
      <c r="S79" s="209">
        <f t="shared" si="11"/>
        <v>-115000</v>
      </c>
    </row>
    <row r="80" spans="1:19" s="200" customFormat="1">
      <c r="A80" s="199">
        <v>75</v>
      </c>
      <c r="B80" s="200">
        <v>1020206</v>
      </c>
      <c r="C80" s="201" t="s">
        <v>1309</v>
      </c>
      <c r="D80" s="201" t="s">
        <v>1310</v>
      </c>
      <c r="E80" s="201" t="s">
        <v>1311</v>
      </c>
      <c r="F80" s="201" t="s">
        <v>3658</v>
      </c>
      <c r="G80" s="201" t="s">
        <v>3559</v>
      </c>
      <c r="H80" s="202" t="s">
        <v>1338</v>
      </c>
      <c r="I80" s="207">
        <v>1493278.49</v>
      </c>
      <c r="J80" s="207">
        <v>0</v>
      </c>
      <c r="K80" s="207">
        <v>406139.47000000003</v>
      </c>
      <c r="L80" s="207">
        <v>0</v>
      </c>
      <c r="M80" s="207">
        <f t="shared" si="7"/>
        <v>1899417.96</v>
      </c>
      <c r="N80" s="207">
        <f t="shared" si="12"/>
        <v>0</v>
      </c>
      <c r="O80" s="208">
        <f t="shared" si="9"/>
        <v>1899417.96</v>
      </c>
      <c r="P80" s="205">
        <v>0</v>
      </c>
      <c r="Q80" s="208">
        <f t="shared" si="10"/>
        <v>1899417.96</v>
      </c>
      <c r="R80" s="206"/>
      <c r="S80" s="209">
        <f t="shared" si="11"/>
        <v>-406139.47000000003</v>
      </c>
    </row>
    <row r="81" spans="1:19" s="200" customFormat="1">
      <c r="A81" s="199">
        <v>76</v>
      </c>
      <c r="B81" s="200">
        <v>1020207</v>
      </c>
      <c r="C81" s="201" t="s">
        <v>1309</v>
      </c>
      <c r="D81" s="201" t="s">
        <v>1310</v>
      </c>
      <c r="E81" s="201" t="s">
        <v>1311</v>
      </c>
      <c r="F81" s="201" t="s">
        <v>3658</v>
      </c>
      <c r="G81" s="201" t="s">
        <v>1330</v>
      </c>
      <c r="H81" s="202" t="s">
        <v>1339</v>
      </c>
      <c r="I81" s="207">
        <v>198326.06</v>
      </c>
      <c r="J81" s="207">
        <v>0</v>
      </c>
      <c r="K81" s="207">
        <v>42748.47</v>
      </c>
      <c r="L81" s="207">
        <v>0</v>
      </c>
      <c r="M81" s="207">
        <f t="shared" si="7"/>
        <v>241074.53</v>
      </c>
      <c r="N81" s="207">
        <f t="shared" si="12"/>
        <v>0</v>
      </c>
      <c r="O81" s="208">
        <f t="shared" si="9"/>
        <v>241074.53</v>
      </c>
      <c r="P81" s="205">
        <v>0</v>
      </c>
      <c r="Q81" s="208">
        <f t="shared" si="10"/>
        <v>241074.53</v>
      </c>
      <c r="R81" s="206"/>
      <c r="S81" s="209">
        <f t="shared" si="11"/>
        <v>-42748.47</v>
      </c>
    </row>
    <row r="82" spans="1:19" s="200" customFormat="1">
      <c r="A82" s="199">
        <v>77</v>
      </c>
      <c r="B82" s="200">
        <v>1020209</v>
      </c>
      <c r="C82" s="201" t="s">
        <v>1309</v>
      </c>
      <c r="D82" s="201" t="s">
        <v>1310</v>
      </c>
      <c r="E82" s="201" t="s">
        <v>1311</v>
      </c>
      <c r="F82" s="201" t="s">
        <v>3658</v>
      </c>
      <c r="G82" s="201" t="s">
        <v>1335</v>
      </c>
      <c r="H82" s="202" t="s">
        <v>1340</v>
      </c>
      <c r="I82" s="207">
        <v>147850</v>
      </c>
      <c r="J82" s="207">
        <v>0</v>
      </c>
      <c r="K82" s="207">
        <v>0</v>
      </c>
      <c r="L82" s="207">
        <v>0</v>
      </c>
      <c r="M82" s="207">
        <f t="shared" si="7"/>
        <v>147850</v>
      </c>
      <c r="N82" s="207">
        <f t="shared" si="12"/>
        <v>0</v>
      </c>
      <c r="O82" s="208">
        <f t="shared" si="9"/>
        <v>147850</v>
      </c>
      <c r="P82" s="205">
        <v>0</v>
      </c>
      <c r="Q82" s="208">
        <f t="shared" si="10"/>
        <v>147850</v>
      </c>
      <c r="R82" s="206"/>
    </row>
    <row r="83" spans="1:19" s="200" customFormat="1">
      <c r="A83" s="199">
        <v>78</v>
      </c>
      <c r="B83" s="200">
        <v>1020210</v>
      </c>
      <c r="C83" s="201" t="s">
        <v>1309</v>
      </c>
      <c r="D83" s="201" t="s">
        <v>1310</v>
      </c>
      <c r="E83" s="201" t="s">
        <v>1311</v>
      </c>
      <c r="F83" s="201" t="s">
        <v>1341</v>
      </c>
      <c r="G83" s="201" t="s">
        <v>1341</v>
      </c>
      <c r="H83" s="202" t="s">
        <v>1342</v>
      </c>
      <c r="I83" s="207">
        <v>12615704.85</v>
      </c>
      <c r="J83" s="207">
        <v>0</v>
      </c>
      <c r="K83" s="207">
        <v>0</v>
      </c>
      <c r="L83" s="207">
        <v>0</v>
      </c>
      <c r="M83" s="207">
        <f t="shared" si="7"/>
        <v>12615704.85</v>
      </c>
      <c r="N83" s="207">
        <f t="shared" si="12"/>
        <v>0</v>
      </c>
      <c r="O83" s="208">
        <f t="shared" si="9"/>
        <v>12615704.85</v>
      </c>
      <c r="P83" s="205">
        <v>0</v>
      </c>
      <c r="Q83" s="208">
        <f t="shared" si="10"/>
        <v>12615704.85</v>
      </c>
      <c r="R83" s="206"/>
      <c r="S83" s="209">
        <f>N83-K83</f>
        <v>0</v>
      </c>
    </row>
    <row r="84" spans="1:19" s="200" customFormat="1">
      <c r="A84" s="199">
        <v>79</v>
      </c>
      <c r="B84" s="200">
        <v>1020211</v>
      </c>
      <c r="C84" s="201" t="s">
        <v>1309</v>
      </c>
      <c r="D84" s="201" t="s">
        <v>1310</v>
      </c>
      <c r="E84" s="201" t="s">
        <v>1311</v>
      </c>
      <c r="F84" s="201" t="s">
        <v>3658</v>
      </c>
      <c r="G84" s="201" t="s">
        <v>1335</v>
      </c>
      <c r="H84" s="202" t="s">
        <v>2193</v>
      </c>
      <c r="I84" s="207">
        <v>0</v>
      </c>
      <c r="J84" s="207">
        <v>0</v>
      </c>
      <c r="K84" s="207">
        <v>497900</v>
      </c>
      <c r="L84" s="207">
        <v>0</v>
      </c>
      <c r="M84" s="207">
        <f t="shared" si="7"/>
        <v>497900</v>
      </c>
      <c r="N84" s="207">
        <f t="shared" si="12"/>
        <v>0</v>
      </c>
      <c r="O84" s="208">
        <f t="shared" si="9"/>
        <v>497900</v>
      </c>
      <c r="P84" s="205">
        <v>0</v>
      </c>
      <c r="Q84" s="208">
        <f t="shared" si="10"/>
        <v>497900</v>
      </c>
      <c r="R84" s="206"/>
    </row>
    <row r="85" spans="1:19" s="200" customFormat="1">
      <c r="A85" s="199">
        <v>80</v>
      </c>
      <c r="B85" s="200">
        <v>1020212</v>
      </c>
      <c r="C85" s="201" t="s">
        <v>1309</v>
      </c>
      <c r="D85" s="201" t="s">
        <v>1310</v>
      </c>
      <c r="E85" s="201" t="s">
        <v>1311</v>
      </c>
      <c r="F85" s="201" t="s">
        <v>3658</v>
      </c>
      <c r="G85" s="220" t="s">
        <v>3558</v>
      </c>
      <c r="H85" s="207" t="s">
        <v>3558</v>
      </c>
      <c r="I85" s="207">
        <v>0</v>
      </c>
      <c r="J85" s="207">
        <v>0</v>
      </c>
      <c r="K85" s="207">
        <v>0</v>
      </c>
      <c r="L85" s="207">
        <v>0</v>
      </c>
      <c r="M85" s="207">
        <f t="shared" si="7"/>
        <v>0</v>
      </c>
      <c r="N85" s="207">
        <f t="shared" si="12"/>
        <v>0</v>
      </c>
      <c r="O85" s="208">
        <f t="shared" si="9"/>
        <v>0</v>
      </c>
      <c r="P85" s="205">
        <v>0</v>
      </c>
      <c r="Q85" s="208">
        <f t="shared" si="10"/>
        <v>0</v>
      </c>
      <c r="R85" s="206"/>
      <c r="S85" s="209">
        <f>N85-K85</f>
        <v>0</v>
      </c>
    </row>
    <row r="86" spans="1:19" s="200" customFormat="1">
      <c r="A86" s="199">
        <v>81</v>
      </c>
      <c r="B86" s="200">
        <v>1020304</v>
      </c>
      <c r="C86" s="201" t="s">
        <v>1309</v>
      </c>
      <c r="D86" s="201" t="s">
        <v>1310</v>
      </c>
      <c r="E86" s="201" t="s">
        <v>1311</v>
      </c>
      <c r="F86" s="201" t="s">
        <v>3658</v>
      </c>
      <c r="G86" s="201" t="s">
        <v>1330</v>
      </c>
      <c r="H86" s="202" t="s">
        <v>1343</v>
      </c>
      <c r="I86" s="207">
        <v>142736.29</v>
      </c>
      <c r="J86" s="207">
        <v>0</v>
      </c>
      <c r="K86" s="207">
        <v>7174.78</v>
      </c>
      <c r="L86" s="207">
        <v>0</v>
      </c>
      <c r="M86" s="207">
        <f t="shared" si="7"/>
        <v>149911.07</v>
      </c>
      <c r="N86" s="207">
        <f t="shared" si="12"/>
        <v>0</v>
      </c>
      <c r="O86" s="208">
        <f t="shared" si="9"/>
        <v>149911.07</v>
      </c>
      <c r="P86" s="205">
        <v>0</v>
      </c>
      <c r="Q86" s="208">
        <f t="shared" si="10"/>
        <v>149911.07</v>
      </c>
      <c r="R86" s="206"/>
      <c r="S86" s="209">
        <f>N86-K86</f>
        <v>-7174.78</v>
      </c>
    </row>
    <row r="87" spans="1:19" s="200" customFormat="1">
      <c r="A87" s="199">
        <v>82</v>
      </c>
      <c r="B87" s="200">
        <v>1020305</v>
      </c>
      <c r="C87" s="201" t="s">
        <v>1309</v>
      </c>
      <c r="D87" s="201" t="s">
        <v>1310</v>
      </c>
      <c r="E87" s="201" t="s">
        <v>1311</v>
      </c>
      <c r="F87" s="201" t="s">
        <v>3658</v>
      </c>
      <c r="G87" s="201" t="s">
        <v>1335</v>
      </c>
      <c r="H87" s="202" t="s">
        <v>1344</v>
      </c>
      <c r="I87" s="207">
        <v>2259469.1</v>
      </c>
      <c r="J87" s="207">
        <v>0</v>
      </c>
      <c r="K87" s="207">
        <v>672733.73</v>
      </c>
      <c r="L87" s="207">
        <v>0</v>
      </c>
      <c r="M87" s="207">
        <f t="shared" si="7"/>
        <v>2932202.83</v>
      </c>
      <c r="N87" s="207">
        <f t="shared" si="12"/>
        <v>0</v>
      </c>
      <c r="O87" s="208">
        <f t="shared" si="9"/>
        <v>2932202.83</v>
      </c>
      <c r="P87" s="205">
        <v>0</v>
      </c>
      <c r="Q87" s="208">
        <f t="shared" si="10"/>
        <v>2932202.83</v>
      </c>
      <c r="R87" s="206"/>
      <c r="S87" s="209"/>
    </row>
    <row r="88" spans="1:19" s="200" customFormat="1">
      <c r="A88" s="199">
        <v>83</v>
      </c>
      <c r="B88" s="200">
        <v>1020306</v>
      </c>
      <c r="C88" s="201" t="s">
        <v>1309</v>
      </c>
      <c r="D88" s="201" t="s">
        <v>1310</v>
      </c>
      <c r="E88" s="201" t="s">
        <v>1311</v>
      </c>
      <c r="F88" s="201" t="s">
        <v>3658</v>
      </c>
      <c r="G88" s="201" t="s">
        <v>3559</v>
      </c>
      <c r="H88" s="202" t="s">
        <v>1345</v>
      </c>
      <c r="I88" s="207">
        <v>121123.37</v>
      </c>
      <c r="J88" s="207">
        <v>0</v>
      </c>
      <c r="K88" s="207">
        <v>22710.44</v>
      </c>
      <c r="L88" s="207">
        <v>0</v>
      </c>
      <c r="M88" s="207">
        <f t="shared" si="7"/>
        <v>143833.81</v>
      </c>
      <c r="N88" s="207">
        <f t="shared" si="12"/>
        <v>0</v>
      </c>
      <c r="O88" s="208">
        <f t="shared" si="9"/>
        <v>143833.81</v>
      </c>
      <c r="P88" s="205">
        <v>0</v>
      </c>
      <c r="Q88" s="208">
        <f t="shared" si="10"/>
        <v>143833.81</v>
      </c>
      <c r="R88" s="206"/>
      <c r="S88" s="209">
        <f>N88-K88</f>
        <v>-22710.44</v>
      </c>
    </row>
    <row r="89" spans="1:19" s="200" customFormat="1">
      <c r="A89" s="199">
        <v>84</v>
      </c>
      <c r="B89" s="200">
        <v>1020308</v>
      </c>
      <c r="C89" s="201" t="s">
        <v>1309</v>
      </c>
      <c r="D89" s="201" t="s">
        <v>1310</v>
      </c>
      <c r="E89" s="201" t="s">
        <v>1311</v>
      </c>
      <c r="F89" s="201" t="s">
        <v>3658</v>
      </c>
      <c r="G89" s="201" t="s">
        <v>2191</v>
      </c>
      <c r="H89" s="202" t="s">
        <v>1346</v>
      </c>
      <c r="I89" s="207">
        <v>33087.599999999999</v>
      </c>
      <c r="J89" s="207">
        <v>0</v>
      </c>
      <c r="K89" s="207">
        <v>27865.7</v>
      </c>
      <c r="L89" s="207">
        <v>0</v>
      </c>
      <c r="M89" s="207">
        <f t="shared" si="7"/>
        <v>60953.3</v>
      </c>
      <c r="N89" s="207">
        <f t="shared" si="12"/>
        <v>0</v>
      </c>
      <c r="O89" s="208">
        <f t="shared" si="9"/>
        <v>60953.3</v>
      </c>
      <c r="P89" s="205">
        <v>0</v>
      </c>
      <c r="Q89" s="208">
        <f t="shared" si="10"/>
        <v>60953.3</v>
      </c>
      <c r="R89" s="206"/>
      <c r="S89" s="209"/>
    </row>
    <row r="90" spans="1:19" s="200" customFormat="1">
      <c r="A90" s="199">
        <v>85</v>
      </c>
      <c r="B90" s="200">
        <v>1020402</v>
      </c>
      <c r="C90" s="201" t="s">
        <v>1309</v>
      </c>
      <c r="D90" s="201" t="s">
        <v>1310</v>
      </c>
      <c r="E90" s="201" t="s">
        <v>1311</v>
      </c>
      <c r="F90" s="201" t="s">
        <v>3658</v>
      </c>
      <c r="G90" s="201" t="s">
        <v>1330</v>
      </c>
      <c r="H90" s="202" t="s">
        <v>1347</v>
      </c>
      <c r="I90" s="207">
        <v>722546.79</v>
      </c>
      <c r="J90" s="207">
        <v>0</v>
      </c>
      <c r="K90" s="207">
        <v>0</v>
      </c>
      <c r="L90" s="207">
        <v>0</v>
      </c>
      <c r="M90" s="207">
        <f t="shared" si="7"/>
        <v>722546.79</v>
      </c>
      <c r="N90" s="207">
        <f t="shared" si="12"/>
        <v>0</v>
      </c>
      <c r="O90" s="208">
        <f t="shared" si="9"/>
        <v>722546.79</v>
      </c>
      <c r="P90" s="205">
        <v>0</v>
      </c>
      <c r="Q90" s="208">
        <f t="shared" si="10"/>
        <v>722546.79</v>
      </c>
      <c r="R90" s="206"/>
      <c r="S90" s="209">
        <f>N90-K90</f>
        <v>0</v>
      </c>
    </row>
    <row r="91" spans="1:19" s="200" customFormat="1">
      <c r="A91" s="199">
        <v>86</v>
      </c>
      <c r="B91" s="200">
        <v>1020403</v>
      </c>
      <c r="C91" s="201" t="s">
        <v>1309</v>
      </c>
      <c r="D91" s="201" t="s">
        <v>1310</v>
      </c>
      <c r="E91" s="201" t="s">
        <v>1311</v>
      </c>
      <c r="F91" s="201" t="s">
        <v>3658</v>
      </c>
      <c r="G91" s="201" t="s">
        <v>1335</v>
      </c>
      <c r="H91" s="202" t="s">
        <v>1348</v>
      </c>
      <c r="I91" s="207">
        <v>570616.67000000004</v>
      </c>
      <c r="J91" s="207">
        <v>0</v>
      </c>
      <c r="K91" s="207">
        <v>0</v>
      </c>
      <c r="L91" s="207">
        <v>0</v>
      </c>
      <c r="M91" s="207">
        <f t="shared" si="7"/>
        <v>570616.67000000004</v>
      </c>
      <c r="N91" s="207">
        <f t="shared" si="12"/>
        <v>0</v>
      </c>
      <c r="O91" s="208">
        <f t="shared" si="9"/>
        <v>570616.67000000004</v>
      </c>
      <c r="P91" s="205">
        <v>0</v>
      </c>
      <c r="Q91" s="208">
        <f t="shared" si="10"/>
        <v>570616.67000000004</v>
      </c>
      <c r="R91" s="206"/>
    </row>
    <row r="92" spans="1:19" s="200" customFormat="1">
      <c r="A92" s="199">
        <v>87</v>
      </c>
      <c r="B92" s="222">
        <v>1020501</v>
      </c>
      <c r="C92" s="201" t="s">
        <v>1309</v>
      </c>
      <c r="D92" s="201" t="s">
        <v>1310</v>
      </c>
      <c r="E92" s="201" t="s">
        <v>1311</v>
      </c>
      <c r="F92" s="201" t="s">
        <v>3659</v>
      </c>
      <c r="G92" s="220" t="s">
        <v>3744</v>
      </c>
      <c r="H92" s="207" t="s">
        <v>3744</v>
      </c>
      <c r="I92" s="207">
        <v>2433198.3399990001</v>
      </c>
      <c r="J92" s="207">
        <v>0</v>
      </c>
      <c r="K92" s="207">
        <v>0</v>
      </c>
      <c r="L92" s="207">
        <v>0</v>
      </c>
      <c r="M92" s="207">
        <f t="shared" si="7"/>
        <v>2433198.3399990001</v>
      </c>
      <c r="N92" s="207">
        <f t="shared" si="12"/>
        <v>0</v>
      </c>
      <c r="O92" s="208">
        <f t="shared" si="9"/>
        <v>2433198.3399990001</v>
      </c>
      <c r="P92" s="205">
        <v>0</v>
      </c>
      <c r="Q92" s="208">
        <f t="shared" si="10"/>
        <v>2433198.3399990001</v>
      </c>
      <c r="R92" s="206"/>
    </row>
    <row r="93" spans="1:19" s="200" customFormat="1">
      <c r="A93" s="199"/>
      <c r="B93" s="222">
        <v>1020502</v>
      </c>
      <c r="C93" s="201" t="s">
        <v>1309</v>
      </c>
      <c r="D93" s="201" t="s">
        <v>1310</v>
      </c>
      <c r="E93" s="201" t="s">
        <v>1311</v>
      </c>
      <c r="F93" s="201" t="s">
        <v>3659</v>
      </c>
      <c r="G93" s="220" t="s">
        <v>3558</v>
      </c>
      <c r="H93" s="207" t="s">
        <v>3558</v>
      </c>
      <c r="I93" s="207">
        <v>71853</v>
      </c>
      <c r="J93" s="207">
        <v>0</v>
      </c>
      <c r="K93" s="207">
        <v>1153557</v>
      </c>
      <c r="L93" s="207">
        <v>0</v>
      </c>
      <c r="M93" s="207">
        <f t="shared" si="7"/>
        <v>1225410</v>
      </c>
      <c r="N93" s="207">
        <f t="shared" si="12"/>
        <v>0</v>
      </c>
      <c r="O93" s="208">
        <f t="shared" si="9"/>
        <v>1225410</v>
      </c>
      <c r="P93" s="205">
        <v>0</v>
      </c>
      <c r="Q93" s="208">
        <f t="shared" si="10"/>
        <v>1225410</v>
      </c>
      <c r="R93" s="206"/>
    </row>
    <row r="94" spans="1:19" s="200" customFormat="1">
      <c r="A94" s="199">
        <v>88</v>
      </c>
      <c r="B94" s="200">
        <v>2010306</v>
      </c>
      <c r="C94" s="201" t="s">
        <v>1309</v>
      </c>
      <c r="D94" s="201" t="s">
        <v>1310</v>
      </c>
      <c r="E94" s="201" t="s">
        <v>1314</v>
      </c>
      <c r="F94" s="201" t="s">
        <v>3655</v>
      </c>
      <c r="G94" s="201" t="s">
        <v>1125</v>
      </c>
      <c r="H94" s="202" t="s">
        <v>164</v>
      </c>
      <c r="I94" s="207">
        <v>0</v>
      </c>
      <c r="J94" s="207">
        <v>82895.900000000009</v>
      </c>
      <c r="K94" s="207">
        <v>82895.900000000009</v>
      </c>
      <c r="L94" s="207">
        <v>0</v>
      </c>
      <c r="M94" s="207">
        <f t="shared" si="7"/>
        <v>0</v>
      </c>
      <c r="N94" s="207">
        <f t="shared" si="12"/>
        <v>0</v>
      </c>
      <c r="O94" s="208">
        <f t="shared" si="9"/>
        <v>0</v>
      </c>
      <c r="P94" s="205">
        <v>0</v>
      </c>
      <c r="Q94" s="208">
        <f t="shared" si="10"/>
        <v>0</v>
      </c>
      <c r="R94" s="206"/>
      <c r="S94" s="209" t="s">
        <v>3736</v>
      </c>
    </row>
    <row r="95" spans="1:19" s="200" customFormat="1">
      <c r="A95" s="199">
        <v>89</v>
      </c>
      <c r="B95" s="200">
        <v>2010322</v>
      </c>
      <c r="C95" s="201" t="s">
        <v>1309</v>
      </c>
      <c r="D95" s="201" t="s">
        <v>1310</v>
      </c>
      <c r="E95" s="201" t="s">
        <v>1314</v>
      </c>
      <c r="F95" s="201" t="s">
        <v>3655</v>
      </c>
      <c r="G95" s="201" t="s">
        <v>1125</v>
      </c>
      <c r="H95" s="202" t="s">
        <v>165</v>
      </c>
      <c r="I95" s="207">
        <v>0</v>
      </c>
      <c r="J95" s="207">
        <v>129499.56</v>
      </c>
      <c r="K95" s="207">
        <v>0</v>
      </c>
      <c r="L95" s="207">
        <v>535328</v>
      </c>
      <c r="M95" s="207">
        <f t="shared" si="7"/>
        <v>0</v>
      </c>
      <c r="N95" s="207">
        <f t="shared" si="12"/>
        <v>664827.56000000006</v>
      </c>
      <c r="O95" s="208">
        <f t="shared" si="9"/>
        <v>-664827.56000000006</v>
      </c>
      <c r="P95" s="205">
        <v>0</v>
      </c>
      <c r="Q95" s="208">
        <f t="shared" si="10"/>
        <v>-664827.56000000006</v>
      </c>
      <c r="R95" s="206"/>
      <c r="S95" s="209" t="s">
        <v>3736</v>
      </c>
    </row>
    <row r="96" spans="1:19" s="200" customFormat="1">
      <c r="A96" s="199">
        <v>90</v>
      </c>
      <c r="B96" s="200">
        <v>2010329</v>
      </c>
      <c r="C96" s="201" t="s">
        <v>1309</v>
      </c>
      <c r="D96" s="201" t="s">
        <v>1310</v>
      </c>
      <c r="E96" s="201" t="s">
        <v>1314</v>
      </c>
      <c r="F96" s="201" t="s">
        <v>3655</v>
      </c>
      <c r="G96" s="201" t="s">
        <v>1125</v>
      </c>
      <c r="H96" s="202" t="s">
        <v>166</v>
      </c>
      <c r="I96" s="207">
        <v>0</v>
      </c>
      <c r="J96" s="207">
        <v>867269.23999899998</v>
      </c>
      <c r="K96" s="207">
        <v>53308</v>
      </c>
      <c r="L96" s="207">
        <v>0</v>
      </c>
      <c r="M96" s="207">
        <f t="shared" si="7"/>
        <v>0</v>
      </c>
      <c r="N96" s="207">
        <f t="shared" si="12"/>
        <v>813961.23999899998</v>
      </c>
      <c r="O96" s="208">
        <f t="shared" si="9"/>
        <v>-813961.23999899998</v>
      </c>
      <c r="P96" s="205">
        <v>0</v>
      </c>
      <c r="Q96" s="208">
        <f t="shared" si="10"/>
        <v>-813961.23999899998</v>
      </c>
      <c r="R96" s="206"/>
      <c r="S96" s="209" t="s">
        <v>3736</v>
      </c>
    </row>
    <row r="97" spans="1:19" s="200" customFormat="1">
      <c r="A97" s="199">
        <v>91</v>
      </c>
      <c r="B97" s="200">
        <v>2010332</v>
      </c>
      <c r="C97" s="201" t="s">
        <v>1309</v>
      </c>
      <c r="D97" s="201" t="s">
        <v>1310</v>
      </c>
      <c r="E97" s="201" t="s">
        <v>1314</v>
      </c>
      <c r="F97" s="201" t="s">
        <v>3655</v>
      </c>
      <c r="G97" s="201" t="s">
        <v>1125</v>
      </c>
      <c r="H97" s="202" t="s">
        <v>167</v>
      </c>
      <c r="I97" s="207">
        <v>0</v>
      </c>
      <c r="J97" s="207">
        <v>143520.04</v>
      </c>
      <c r="K97" s="207">
        <v>0</v>
      </c>
      <c r="L97" s="207">
        <v>0</v>
      </c>
      <c r="M97" s="207">
        <f t="shared" si="7"/>
        <v>0</v>
      </c>
      <c r="N97" s="207">
        <f t="shared" si="12"/>
        <v>143520.04</v>
      </c>
      <c r="O97" s="208">
        <f t="shared" si="9"/>
        <v>-143520.04</v>
      </c>
      <c r="P97" s="205">
        <v>0</v>
      </c>
      <c r="Q97" s="208">
        <f t="shared" si="10"/>
        <v>-143520.04</v>
      </c>
      <c r="R97" s="206"/>
      <c r="S97" s="209" t="s">
        <v>3736</v>
      </c>
    </row>
    <row r="98" spans="1:19" s="200" customFormat="1">
      <c r="A98" s="199">
        <v>92</v>
      </c>
      <c r="B98" s="200">
        <v>2010333</v>
      </c>
      <c r="C98" s="201" t="s">
        <v>1309</v>
      </c>
      <c r="D98" s="201" t="s">
        <v>1310</v>
      </c>
      <c r="E98" s="201" t="s">
        <v>1314</v>
      </c>
      <c r="F98" s="201" t="s">
        <v>3655</v>
      </c>
      <c r="G98" s="201" t="s">
        <v>1125</v>
      </c>
      <c r="H98" s="202" t="s">
        <v>835</v>
      </c>
      <c r="I98" s="207">
        <v>0</v>
      </c>
      <c r="J98" s="207">
        <v>1862054.81</v>
      </c>
      <c r="K98" s="207">
        <v>634941.05000000005</v>
      </c>
      <c r="L98" s="207">
        <v>0</v>
      </c>
      <c r="M98" s="207">
        <f t="shared" si="7"/>
        <v>0</v>
      </c>
      <c r="N98" s="207">
        <f t="shared" si="12"/>
        <v>1227113.76</v>
      </c>
      <c r="O98" s="208">
        <f t="shared" si="9"/>
        <v>-1227113.76</v>
      </c>
      <c r="P98" s="205">
        <v>0</v>
      </c>
      <c r="Q98" s="208">
        <f t="shared" si="10"/>
        <v>-1227113.76</v>
      </c>
      <c r="R98" s="206"/>
      <c r="S98" s="209" t="s">
        <v>3736</v>
      </c>
    </row>
    <row r="99" spans="1:19" s="200" customFormat="1">
      <c r="A99" s="199">
        <v>93</v>
      </c>
      <c r="B99" s="200">
        <v>2010338</v>
      </c>
      <c r="C99" s="201" t="s">
        <v>1309</v>
      </c>
      <c r="D99" s="201" t="s">
        <v>1310</v>
      </c>
      <c r="E99" s="201" t="s">
        <v>1314</v>
      </c>
      <c r="F99" s="201" t="s">
        <v>3655</v>
      </c>
      <c r="G99" s="201" t="s">
        <v>1125</v>
      </c>
      <c r="H99" s="202" t="s">
        <v>168</v>
      </c>
      <c r="I99" s="207">
        <v>0</v>
      </c>
      <c r="J99" s="207">
        <v>333081.62</v>
      </c>
      <c r="K99" s="207">
        <v>247762.93</v>
      </c>
      <c r="L99" s="207">
        <v>0</v>
      </c>
      <c r="M99" s="207">
        <f t="shared" si="7"/>
        <v>0</v>
      </c>
      <c r="N99" s="207">
        <f t="shared" si="12"/>
        <v>85318.69</v>
      </c>
      <c r="O99" s="208">
        <f t="shared" si="9"/>
        <v>-85318.69</v>
      </c>
      <c r="P99" s="205">
        <v>0</v>
      </c>
      <c r="Q99" s="208">
        <f t="shared" si="10"/>
        <v>-85318.69</v>
      </c>
      <c r="R99" s="206"/>
      <c r="S99" s="209" t="s">
        <v>3736</v>
      </c>
    </row>
    <row r="100" spans="1:19" s="200" customFormat="1">
      <c r="A100" s="199">
        <v>94</v>
      </c>
      <c r="B100" s="200">
        <v>2010339</v>
      </c>
      <c r="C100" s="201" t="s">
        <v>1309</v>
      </c>
      <c r="D100" s="201" t="s">
        <v>1310</v>
      </c>
      <c r="E100" s="201" t="s">
        <v>1314</v>
      </c>
      <c r="F100" s="201" t="s">
        <v>3655</v>
      </c>
      <c r="G100" s="201" t="s">
        <v>1125</v>
      </c>
      <c r="H100" s="202" t="s">
        <v>169</v>
      </c>
      <c r="I100" s="207">
        <v>0</v>
      </c>
      <c r="J100" s="207">
        <v>400040.61</v>
      </c>
      <c r="K100" s="207">
        <v>89981.08</v>
      </c>
      <c r="L100" s="207">
        <v>0</v>
      </c>
      <c r="M100" s="207">
        <f t="shared" si="7"/>
        <v>0</v>
      </c>
      <c r="N100" s="207">
        <f t="shared" si="12"/>
        <v>310059.52999999997</v>
      </c>
      <c r="O100" s="208">
        <f t="shared" si="9"/>
        <v>-310059.52999999997</v>
      </c>
      <c r="P100" s="205">
        <v>0</v>
      </c>
      <c r="Q100" s="208">
        <f t="shared" si="10"/>
        <v>-310059.52999999997</v>
      </c>
      <c r="R100" s="206"/>
      <c r="S100" s="209" t="s">
        <v>3736</v>
      </c>
    </row>
    <row r="101" spans="1:19" s="200" customFormat="1">
      <c r="A101" s="199">
        <v>95</v>
      </c>
      <c r="B101" s="200">
        <v>2010344</v>
      </c>
      <c r="C101" s="201" t="s">
        <v>1309</v>
      </c>
      <c r="D101" s="201" t="s">
        <v>1310</v>
      </c>
      <c r="E101" s="201" t="s">
        <v>1314</v>
      </c>
      <c r="F101" s="201" t="s">
        <v>3655</v>
      </c>
      <c r="G101" s="201" t="s">
        <v>1125</v>
      </c>
      <c r="H101" s="202" t="s">
        <v>170</v>
      </c>
      <c r="I101" s="207">
        <v>0</v>
      </c>
      <c r="J101" s="207">
        <v>63854.29</v>
      </c>
      <c r="K101" s="207">
        <v>0</v>
      </c>
      <c r="L101" s="207">
        <v>0</v>
      </c>
      <c r="M101" s="207">
        <f t="shared" si="7"/>
        <v>0</v>
      </c>
      <c r="N101" s="207">
        <f t="shared" si="12"/>
        <v>63854.29</v>
      </c>
      <c r="O101" s="208">
        <f t="shared" si="9"/>
        <v>-63854.29</v>
      </c>
      <c r="P101" s="205">
        <v>0</v>
      </c>
      <c r="Q101" s="208">
        <f t="shared" si="10"/>
        <v>-63854.29</v>
      </c>
      <c r="R101" s="206"/>
      <c r="S101" s="209" t="s">
        <v>3736</v>
      </c>
    </row>
    <row r="102" spans="1:19" s="200" customFormat="1">
      <c r="A102" s="199">
        <v>96</v>
      </c>
      <c r="B102" s="200">
        <v>2010347</v>
      </c>
      <c r="C102" s="201" t="s">
        <v>1309</v>
      </c>
      <c r="D102" s="201" t="s">
        <v>1310</v>
      </c>
      <c r="E102" s="201" t="s">
        <v>1314</v>
      </c>
      <c r="F102" s="201" t="s">
        <v>3655</v>
      </c>
      <c r="G102" s="201" t="s">
        <v>1125</v>
      </c>
      <c r="H102" s="202" t="s">
        <v>836</v>
      </c>
      <c r="I102" s="207">
        <v>0</v>
      </c>
      <c r="J102" s="207">
        <v>6609.55</v>
      </c>
      <c r="K102" s="207">
        <v>0</v>
      </c>
      <c r="L102" s="207">
        <v>0</v>
      </c>
      <c r="M102" s="207">
        <f t="shared" si="7"/>
        <v>0</v>
      </c>
      <c r="N102" s="207">
        <f t="shared" si="12"/>
        <v>6609.55</v>
      </c>
      <c r="O102" s="208">
        <f t="shared" si="9"/>
        <v>-6609.55</v>
      </c>
      <c r="P102" s="205">
        <v>0</v>
      </c>
      <c r="Q102" s="208">
        <f t="shared" si="10"/>
        <v>-6609.55</v>
      </c>
      <c r="R102" s="206"/>
      <c r="S102" s="209" t="s">
        <v>3736</v>
      </c>
    </row>
    <row r="103" spans="1:19" s="200" customFormat="1">
      <c r="A103" s="199">
        <v>97</v>
      </c>
      <c r="B103" s="200">
        <v>2010363</v>
      </c>
      <c r="C103" s="201" t="s">
        <v>1309</v>
      </c>
      <c r="D103" s="201" t="s">
        <v>1310</v>
      </c>
      <c r="E103" s="201" t="s">
        <v>1314</v>
      </c>
      <c r="F103" s="201" t="s">
        <v>3655</v>
      </c>
      <c r="G103" s="201" t="s">
        <v>1125</v>
      </c>
      <c r="H103" s="202" t="s">
        <v>171</v>
      </c>
      <c r="I103" s="207">
        <v>0</v>
      </c>
      <c r="J103" s="207">
        <v>257185.57999899998</v>
      </c>
      <c r="K103" s="207">
        <v>0</v>
      </c>
      <c r="L103" s="207">
        <v>0</v>
      </c>
      <c r="M103" s="207">
        <f t="shared" si="7"/>
        <v>0</v>
      </c>
      <c r="N103" s="207">
        <f t="shared" si="12"/>
        <v>257185.57999899998</v>
      </c>
      <c r="O103" s="208">
        <f t="shared" si="9"/>
        <v>-257185.57999899998</v>
      </c>
      <c r="P103" s="205">
        <v>0</v>
      </c>
      <c r="Q103" s="208">
        <f t="shared" si="10"/>
        <v>-257185.57999899998</v>
      </c>
      <c r="R103" s="206"/>
      <c r="S103" s="209" t="s">
        <v>3736</v>
      </c>
    </row>
    <row r="104" spans="1:19" s="200" customFormat="1">
      <c r="A104" s="199">
        <v>98</v>
      </c>
      <c r="B104" s="200">
        <v>2010366</v>
      </c>
      <c r="C104" s="201" t="s">
        <v>1309</v>
      </c>
      <c r="D104" s="201" t="s">
        <v>1310</v>
      </c>
      <c r="E104" s="201" t="s">
        <v>1314</v>
      </c>
      <c r="F104" s="201" t="s">
        <v>3655</v>
      </c>
      <c r="G104" s="201" t="s">
        <v>1125</v>
      </c>
      <c r="H104" s="202" t="s">
        <v>172</v>
      </c>
      <c r="I104" s="207">
        <v>0</v>
      </c>
      <c r="J104" s="207">
        <v>298639.94</v>
      </c>
      <c r="K104" s="207">
        <v>0</v>
      </c>
      <c r="L104" s="207">
        <v>0</v>
      </c>
      <c r="M104" s="207">
        <f t="shared" si="7"/>
        <v>0</v>
      </c>
      <c r="N104" s="207">
        <f t="shared" si="12"/>
        <v>298639.94</v>
      </c>
      <c r="O104" s="208">
        <f t="shared" si="9"/>
        <v>-298639.94</v>
      </c>
      <c r="P104" s="205">
        <v>0</v>
      </c>
      <c r="Q104" s="208">
        <f t="shared" si="10"/>
        <v>-298639.94</v>
      </c>
      <c r="R104" s="206"/>
      <c r="S104" s="209" t="s">
        <v>3736</v>
      </c>
    </row>
    <row r="105" spans="1:19" s="200" customFormat="1">
      <c r="A105" s="199">
        <v>99</v>
      </c>
      <c r="B105" s="200">
        <v>2010369</v>
      </c>
      <c r="C105" s="201" t="s">
        <v>1309</v>
      </c>
      <c r="D105" s="201" t="s">
        <v>1310</v>
      </c>
      <c r="E105" s="201" t="s">
        <v>1314</v>
      </c>
      <c r="F105" s="201" t="s">
        <v>3655</v>
      </c>
      <c r="G105" s="201" t="s">
        <v>1125</v>
      </c>
      <c r="H105" s="202" t="s">
        <v>173</v>
      </c>
      <c r="I105" s="207">
        <v>0</v>
      </c>
      <c r="J105" s="207">
        <v>2101987.6499990001</v>
      </c>
      <c r="K105" s="207">
        <v>0</v>
      </c>
      <c r="L105" s="207">
        <v>0</v>
      </c>
      <c r="M105" s="207">
        <f t="shared" si="7"/>
        <v>0</v>
      </c>
      <c r="N105" s="207">
        <f t="shared" si="12"/>
        <v>2101987.6499990001</v>
      </c>
      <c r="O105" s="208">
        <f t="shared" si="9"/>
        <v>-2101987.6499990001</v>
      </c>
      <c r="P105" s="205">
        <v>0</v>
      </c>
      <c r="Q105" s="208">
        <f t="shared" si="10"/>
        <v>-2101987.6499990001</v>
      </c>
      <c r="R105" s="206"/>
      <c r="S105" s="209" t="s">
        <v>3736</v>
      </c>
    </row>
    <row r="106" spans="1:19" s="200" customFormat="1">
      <c r="A106" s="199">
        <v>100</v>
      </c>
      <c r="B106" s="200">
        <v>2010372</v>
      </c>
      <c r="C106" s="201" t="s">
        <v>1309</v>
      </c>
      <c r="D106" s="201" t="s">
        <v>1310</v>
      </c>
      <c r="E106" s="201" t="s">
        <v>1314</v>
      </c>
      <c r="F106" s="201" t="s">
        <v>3655</v>
      </c>
      <c r="G106" s="201" t="s">
        <v>1125</v>
      </c>
      <c r="H106" s="202" t="s">
        <v>174</v>
      </c>
      <c r="I106" s="207">
        <v>0</v>
      </c>
      <c r="J106" s="207">
        <v>1627895.72</v>
      </c>
      <c r="K106" s="207">
        <v>382040.02</v>
      </c>
      <c r="L106" s="207">
        <v>23175.279999999999</v>
      </c>
      <c r="M106" s="207">
        <f t="shared" si="7"/>
        <v>0</v>
      </c>
      <c r="N106" s="207">
        <f t="shared" si="12"/>
        <v>1269030.98</v>
      </c>
      <c r="O106" s="208">
        <f t="shared" si="9"/>
        <v>-1269030.98</v>
      </c>
      <c r="P106" s="205">
        <v>0</v>
      </c>
      <c r="Q106" s="208">
        <f t="shared" si="10"/>
        <v>-1269030.98</v>
      </c>
      <c r="R106" s="206"/>
      <c r="S106" s="209" t="s">
        <v>3736</v>
      </c>
    </row>
    <row r="107" spans="1:19" s="200" customFormat="1">
      <c r="A107" s="199">
        <v>101</v>
      </c>
      <c r="B107" s="200">
        <v>2010373</v>
      </c>
      <c r="C107" s="201" t="s">
        <v>1309</v>
      </c>
      <c r="D107" s="201" t="s">
        <v>1310</v>
      </c>
      <c r="E107" s="201" t="s">
        <v>1314</v>
      </c>
      <c r="F107" s="201" t="s">
        <v>3655</v>
      </c>
      <c r="G107" s="201" t="s">
        <v>1125</v>
      </c>
      <c r="H107" s="202" t="s">
        <v>175</v>
      </c>
      <c r="I107" s="207">
        <v>0</v>
      </c>
      <c r="J107" s="207">
        <v>8760.92</v>
      </c>
      <c r="K107" s="207">
        <v>0</v>
      </c>
      <c r="L107" s="207">
        <v>0</v>
      </c>
      <c r="M107" s="207">
        <f t="shared" si="7"/>
        <v>0</v>
      </c>
      <c r="N107" s="207">
        <f t="shared" si="12"/>
        <v>8760.92</v>
      </c>
      <c r="O107" s="208">
        <f t="shared" si="9"/>
        <v>-8760.92</v>
      </c>
      <c r="P107" s="205">
        <v>0</v>
      </c>
      <c r="Q107" s="208">
        <f t="shared" si="10"/>
        <v>-8760.92</v>
      </c>
      <c r="R107" s="206"/>
      <c r="S107" s="209" t="s">
        <v>3736</v>
      </c>
    </row>
    <row r="108" spans="1:19" s="200" customFormat="1">
      <c r="A108" s="199">
        <v>102</v>
      </c>
      <c r="B108" s="200">
        <v>2010376</v>
      </c>
      <c r="C108" s="201" t="s">
        <v>1309</v>
      </c>
      <c r="D108" s="201" t="s">
        <v>1310</v>
      </c>
      <c r="E108" s="201" t="s">
        <v>1314</v>
      </c>
      <c r="F108" s="201" t="s">
        <v>3655</v>
      </c>
      <c r="G108" s="201" t="s">
        <v>1125</v>
      </c>
      <c r="H108" s="202" t="s">
        <v>176</v>
      </c>
      <c r="I108" s="207">
        <v>0</v>
      </c>
      <c r="J108" s="207">
        <v>65905.47</v>
      </c>
      <c r="K108" s="207">
        <v>96381.67</v>
      </c>
      <c r="L108" s="207">
        <v>30476.2</v>
      </c>
      <c r="M108" s="207">
        <f t="shared" si="7"/>
        <v>0</v>
      </c>
      <c r="N108" s="207">
        <f t="shared" si="12"/>
        <v>0</v>
      </c>
      <c r="O108" s="208">
        <f t="shared" si="9"/>
        <v>0</v>
      </c>
      <c r="P108" s="205">
        <v>0</v>
      </c>
      <c r="Q108" s="208">
        <f t="shared" si="10"/>
        <v>0</v>
      </c>
      <c r="R108" s="206"/>
      <c r="S108" s="209" t="s">
        <v>3736</v>
      </c>
    </row>
    <row r="109" spans="1:19" s="200" customFormat="1">
      <c r="A109" s="199">
        <v>103</v>
      </c>
      <c r="B109" s="200">
        <v>2010393</v>
      </c>
      <c r="C109" s="201" t="s">
        <v>1309</v>
      </c>
      <c r="D109" s="201" t="s">
        <v>1310</v>
      </c>
      <c r="E109" s="201" t="s">
        <v>1314</v>
      </c>
      <c r="F109" s="201" t="s">
        <v>3655</v>
      </c>
      <c r="G109" s="201" t="s">
        <v>1125</v>
      </c>
      <c r="H109" s="202" t="s">
        <v>177</v>
      </c>
      <c r="I109" s="207">
        <v>0</v>
      </c>
      <c r="J109" s="207">
        <v>24937.139999000003</v>
      </c>
      <c r="K109" s="207">
        <v>0</v>
      </c>
      <c r="L109" s="207">
        <v>0</v>
      </c>
      <c r="M109" s="207">
        <f t="shared" si="7"/>
        <v>0</v>
      </c>
      <c r="N109" s="207">
        <f t="shared" si="12"/>
        <v>24937.139999000003</v>
      </c>
      <c r="O109" s="208">
        <f t="shared" si="9"/>
        <v>-24937.139999000003</v>
      </c>
      <c r="P109" s="205">
        <v>0</v>
      </c>
      <c r="Q109" s="208">
        <f t="shared" si="10"/>
        <v>-24937.139999000003</v>
      </c>
      <c r="R109" s="206"/>
      <c r="S109" s="209" t="s">
        <v>3736</v>
      </c>
    </row>
    <row r="110" spans="1:19" s="200" customFormat="1">
      <c r="A110" s="199">
        <v>104</v>
      </c>
      <c r="B110" s="200">
        <v>2010603</v>
      </c>
      <c r="C110" s="201" t="s">
        <v>1309</v>
      </c>
      <c r="D110" s="201" t="s">
        <v>1310</v>
      </c>
      <c r="E110" s="201" t="s">
        <v>1314</v>
      </c>
      <c r="F110" s="201" t="s">
        <v>3655</v>
      </c>
      <c r="G110" s="201" t="s">
        <v>1125</v>
      </c>
      <c r="H110" s="202" t="s">
        <v>837</v>
      </c>
      <c r="I110" s="207">
        <v>0</v>
      </c>
      <c r="J110" s="207">
        <v>172500</v>
      </c>
      <c r="K110" s="207">
        <v>172500</v>
      </c>
      <c r="L110" s="207">
        <v>0</v>
      </c>
      <c r="M110" s="207">
        <f t="shared" si="7"/>
        <v>0</v>
      </c>
      <c r="N110" s="207">
        <f t="shared" si="12"/>
        <v>0</v>
      </c>
      <c r="O110" s="208">
        <f t="shared" si="9"/>
        <v>0</v>
      </c>
      <c r="P110" s="205">
        <v>0</v>
      </c>
      <c r="Q110" s="208">
        <f t="shared" si="10"/>
        <v>0</v>
      </c>
      <c r="R110" s="206"/>
      <c r="S110" s="209" t="s">
        <v>3736</v>
      </c>
    </row>
    <row r="111" spans="1:19" s="200" customFormat="1">
      <c r="A111" s="199">
        <v>105</v>
      </c>
      <c r="B111" s="200">
        <v>2010606</v>
      </c>
      <c r="C111" s="201" t="s">
        <v>1309</v>
      </c>
      <c r="D111" s="201" t="s">
        <v>1310</v>
      </c>
      <c r="E111" s="201" t="s">
        <v>1314</v>
      </c>
      <c r="F111" s="201" t="s">
        <v>3655</v>
      </c>
      <c r="G111" s="201" t="s">
        <v>1125</v>
      </c>
      <c r="H111" s="202" t="s">
        <v>838</v>
      </c>
      <c r="I111" s="207">
        <v>0</v>
      </c>
      <c r="J111" s="207">
        <v>0</v>
      </c>
      <c r="K111" s="207">
        <v>0</v>
      </c>
      <c r="L111" s="207">
        <v>23075.5</v>
      </c>
      <c r="M111" s="207">
        <f t="shared" si="7"/>
        <v>0</v>
      </c>
      <c r="N111" s="207">
        <f t="shared" si="12"/>
        <v>23075.5</v>
      </c>
      <c r="O111" s="208">
        <f t="shared" si="9"/>
        <v>-23075.5</v>
      </c>
      <c r="P111" s="205">
        <v>0</v>
      </c>
      <c r="Q111" s="208">
        <f t="shared" si="10"/>
        <v>-23075.5</v>
      </c>
      <c r="R111" s="206"/>
      <c r="S111" s="209" t="s">
        <v>3736</v>
      </c>
    </row>
    <row r="112" spans="1:19" s="200" customFormat="1">
      <c r="A112" s="199">
        <v>106</v>
      </c>
      <c r="B112" s="200">
        <v>2010610</v>
      </c>
      <c r="C112" s="201" t="s">
        <v>1309</v>
      </c>
      <c r="D112" s="201" t="s">
        <v>1310</v>
      </c>
      <c r="E112" s="201" t="s">
        <v>1314</v>
      </c>
      <c r="F112" s="201" t="s">
        <v>3655</v>
      </c>
      <c r="G112" s="201" t="s">
        <v>1125</v>
      </c>
      <c r="H112" s="202" t="s">
        <v>839</v>
      </c>
      <c r="I112" s="207">
        <v>0</v>
      </c>
      <c r="J112" s="207">
        <v>0</v>
      </c>
      <c r="K112" s="207">
        <v>0</v>
      </c>
      <c r="L112" s="207">
        <v>640439.20000000007</v>
      </c>
      <c r="M112" s="207">
        <f t="shared" si="7"/>
        <v>0</v>
      </c>
      <c r="N112" s="207">
        <f t="shared" si="12"/>
        <v>640439.20000000007</v>
      </c>
      <c r="O112" s="208">
        <f t="shared" si="9"/>
        <v>-640439.20000000007</v>
      </c>
      <c r="P112" s="205">
        <v>0</v>
      </c>
      <c r="Q112" s="208">
        <f t="shared" si="10"/>
        <v>-640439.20000000007</v>
      </c>
      <c r="R112" s="206"/>
      <c r="S112" s="209" t="s">
        <v>3736</v>
      </c>
    </row>
    <row r="113" spans="1:19" s="200" customFormat="1">
      <c r="A113" s="199">
        <v>107</v>
      </c>
      <c r="B113" s="200">
        <v>2010614</v>
      </c>
      <c r="C113" s="201" t="s">
        <v>1309</v>
      </c>
      <c r="D113" s="201" t="s">
        <v>1310</v>
      </c>
      <c r="E113" s="201" t="s">
        <v>1314</v>
      </c>
      <c r="F113" s="201" t="s">
        <v>3655</v>
      </c>
      <c r="G113" s="201" t="s">
        <v>1125</v>
      </c>
      <c r="H113" s="202" t="s">
        <v>1349</v>
      </c>
      <c r="I113" s="207">
        <v>0</v>
      </c>
      <c r="J113" s="207">
        <v>448682.94</v>
      </c>
      <c r="K113" s="207">
        <v>287819.67</v>
      </c>
      <c r="L113" s="207">
        <v>0</v>
      </c>
      <c r="M113" s="207">
        <f t="shared" ref="M113:M176" si="13">IF((I113+K113)-(J113+L113)&lt;0,0,(I113+K113)-(J113+L113))</f>
        <v>0</v>
      </c>
      <c r="N113" s="207">
        <f t="shared" si="12"/>
        <v>160863.27000000002</v>
      </c>
      <c r="O113" s="208">
        <f t="shared" si="9"/>
        <v>-160863.27000000002</v>
      </c>
      <c r="P113" s="205">
        <v>0</v>
      </c>
      <c r="Q113" s="208">
        <f t="shared" si="10"/>
        <v>-160863.27000000002</v>
      </c>
      <c r="R113" s="206"/>
      <c r="S113" s="209" t="s">
        <v>3736</v>
      </c>
    </row>
    <row r="114" spans="1:19" s="200" customFormat="1">
      <c r="A114" s="199">
        <v>108</v>
      </c>
      <c r="B114" s="200">
        <v>2010616</v>
      </c>
      <c r="C114" s="201" t="s">
        <v>1309</v>
      </c>
      <c r="D114" s="201" t="s">
        <v>1310</v>
      </c>
      <c r="E114" s="201" t="s">
        <v>1314</v>
      </c>
      <c r="F114" s="201" t="s">
        <v>3655</v>
      </c>
      <c r="G114" s="201" t="s">
        <v>1125</v>
      </c>
      <c r="H114" s="202" t="s">
        <v>840</v>
      </c>
      <c r="I114" s="207">
        <v>0</v>
      </c>
      <c r="J114" s="207">
        <v>40625</v>
      </c>
      <c r="K114" s="207">
        <v>0</v>
      </c>
      <c r="L114" s="207">
        <v>0</v>
      </c>
      <c r="M114" s="207">
        <f t="shared" si="13"/>
        <v>0</v>
      </c>
      <c r="N114" s="207">
        <f t="shared" si="12"/>
        <v>40625</v>
      </c>
      <c r="O114" s="208">
        <f t="shared" si="9"/>
        <v>-40625</v>
      </c>
      <c r="P114" s="205">
        <v>0</v>
      </c>
      <c r="Q114" s="208">
        <f t="shared" si="10"/>
        <v>-40625</v>
      </c>
      <c r="R114" s="206"/>
      <c r="S114" s="209" t="s">
        <v>3736</v>
      </c>
    </row>
    <row r="115" spans="1:19" s="200" customFormat="1">
      <c r="A115" s="199">
        <v>109</v>
      </c>
      <c r="B115" s="200">
        <v>2010618</v>
      </c>
      <c r="C115" s="201" t="s">
        <v>1309</v>
      </c>
      <c r="D115" s="201" t="s">
        <v>1310</v>
      </c>
      <c r="E115" s="201" t="s">
        <v>1314</v>
      </c>
      <c r="F115" s="201" t="s">
        <v>3655</v>
      </c>
      <c r="G115" s="201" t="s">
        <v>1125</v>
      </c>
      <c r="H115" s="202" t="s">
        <v>1350</v>
      </c>
      <c r="I115" s="207">
        <v>0</v>
      </c>
      <c r="J115" s="207">
        <v>407768.13</v>
      </c>
      <c r="K115" s="207">
        <v>399283.64</v>
      </c>
      <c r="L115" s="207">
        <v>0</v>
      </c>
      <c r="M115" s="207">
        <f t="shared" si="13"/>
        <v>0</v>
      </c>
      <c r="N115" s="207">
        <f t="shared" si="12"/>
        <v>8484.4899999999907</v>
      </c>
      <c r="O115" s="208">
        <f t="shared" si="9"/>
        <v>-8484.4899999999907</v>
      </c>
      <c r="P115" s="205">
        <v>0</v>
      </c>
      <c r="Q115" s="208">
        <f t="shared" si="10"/>
        <v>-8484.4899999999907</v>
      </c>
      <c r="R115" s="206"/>
      <c r="S115" s="209" t="s">
        <v>3736</v>
      </c>
    </row>
    <row r="116" spans="1:19" s="200" customFormat="1">
      <c r="A116" s="199">
        <v>110</v>
      </c>
      <c r="B116" s="200">
        <v>2010620</v>
      </c>
      <c r="C116" s="201" t="s">
        <v>1309</v>
      </c>
      <c r="D116" s="201" t="s">
        <v>1310</v>
      </c>
      <c r="E116" s="201" t="s">
        <v>1314</v>
      </c>
      <c r="F116" s="201" t="s">
        <v>3655</v>
      </c>
      <c r="G116" s="201" t="s">
        <v>1125</v>
      </c>
      <c r="H116" s="202" t="s">
        <v>841</v>
      </c>
      <c r="I116" s="207">
        <v>0</v>
      </c>
      <c r="J116" s="207">
        <v>94303</v>
      </c>
      <c r="K116" s="207">
        <v>0</v>
      </c>
      <c r="L116" s="207">
        <v>0</v>
      </c>
      <c r="M116" s="207">
        <f t="shared" si="13"/>
        <v>0</v>
      </c>
      <c r="N116" s="207">
        <f t="shared" si="12"/>
        <v>94303</v>
      </c>
      <c r="O116" s="208">
        <f t="shared" si="9"/>
        <v>-94303</v>
      </c>
      <c r="P116" s="205">
        <v>0</v>
      </c>
      <c r="Q116" s="208">
        <f t="shared" si="10"/>
        <v>-94303</v>
      </c>
      <c r="R116" s="206"/>
      <c r="S116" s="209" t="s">
        <v>3736</v>
      </c>
    </row>
    <row r="117" spans="1:19" s="200" customFormat="1">
      <c r="A117" s="199">
        <v>111</v>
      </c>
      <c r="B117" s="200">
        <v>2010621</v>
      </c>
      <c r="C117" s="201" t="s">
        <v>1309</v>
      </c>
      <c r="D117" s="201" t="s">
        <v>1310</v>
      </c>
      <c r="E117" s="201" t="s">
        <v>1314</v>
      </c>
      <c r="F117" s="201" t="s">
        <v>3655</v>
      </c>
      <c r="G117" s="201" t="s">
        <v>1125</v>
      </c>
      <c r="H117" s="202" t="s">
        <v>842</v>
      </c>
      <c r="I117" s="207">
        <v>0</v>
      </c>
      <c r="J117" s="207">
        <v>35029.21</v>
      </c>
      <c r="K117" s="207">
        <v>35029.21</v>
      </c>
      <c r="L117" s="207">
        <v>0</v>
      </c>
      <c r="M117" s="207">
        <f t="shared" si="13"/>
        <v>0</v>
      </c>
      <c r="N117" s="207">
        <f t="shared" si="12"/>
        <v>0</v>
      </c>
      <c r="O117" s="208">
        <f t="shared" si="9"/>
        <v>0</v>
      </c>
      <c r="P117" s="205">
        <v>0</v>
      </c>
      <c r="Q117" s="208">
        <f t="shared" si="10"/>
        <v>0</v>
      </c>
      <c r="R117" s="206"/>
      <c r="S117" s="209" t="s">
        <v>3736</v>
      </c>
    </row>
    <row r="118" spans="1:19" s="200" customFormat="1">
      <c r="A118" s="199">
        <v>112</v>
      </c>
      <c r="B118" s="200">
        <v>2010622</v>
      </c>
      <c r="C118" s="201" t="s">
        <v>1309</v>
      </c>
      <c r="D118" s="201" t="s">
        <v>1310</v>
      </c>
      <c r="E118" s="201" t="s">
        <v>1314</v>
      </c>
      <c r="F118" s="201" t="s">
        <v>3655</v>
      </c>
      <c r="G118" s="201" t="s">
        <v>1125</v>
      </c>
      <c r="H118" s="202" t="s">
        <v>843</v>
      </c>
      <c r="I118" s="207">
        <v>0</v>
      </c>
      <c r="J118" s="207">
        <v>13880</v>
      </c>
      <c r="K118" s="207">
        <v>13880</v>
      </c>
      <c r="L118" s="207">
        <v>0</v>
      </c>
      <c r="M118" s="207">
        <f t="shared" si="13"/>
        <v>0</v>
      </c>
      <c r="N118" s="207">
        <f t="shared" si="12"/>
        <v>0</v>
      </c>
      <c r="O118" s="208">
        <f t="shared" si="9"/>
        <v>0</v>
      </c>
      <c r="P118" s="205">
        <v>0</v>
      </c>
      <c r="Q118" s="208">
        <f t="shared" si="10"/>
        <v>0</v>
      </c>
      <c r="R118" s="206"/>
      <c r="S118" s="209" t="s">
        <v>3736</v>
      </c>
    </row>
    <row r="119" spans="1:19" s="200" customFormat="1">
      <c r="A119" s="199">
        <v>113</v>
      </c>
      <c r="B119" s="200">
        <v>2010623</v>
      </c>
      <c r="C119" s="201" t="s">
        <v>1309</v>
      </c>
      <c r="D119" s="201" t="s">
        <v>1310</v>
      </c>
      <c r="E119" s="201" t="s">
        <v>1314</v>
      </c>
      <c r="F119" s="201" t="s">
        <v>3655</v>
      </c>
      <c r="G119" s="201" t="s">
        <v>1125</v>
      </c>
      <c r="H119" s="202" t="s">
        <v>844</v>
      </c>
      <c r="I119" s="207">
        <v>0</v>
      </c>
      <c r="J119" s="207">
        <v>1048273.15</v>
      </c>
      <c r="K119" s="207">
        <v>2516080.83</v>
      </c>
      <c r="L119" s="207">
        <v>2047827.29</v>
      </c>
      <c r="M119" s="207">
        <f t="shared" si="13"/>
        <v>0</v>
      </c>
      <c r="N119" s="207">
        <f t="shared" si="12"/>
        <v>580019.60999999987</v>
      </c>
      <c r="O119" s="208">
        <f t="shared" si="9"/>
        <v>-580019.60999999987</v>
      </c>
      <c r="P119" s="205">
        <v>0</v>
      </c>
      <c r="Q119" s="208">
        <f t="shared" si="10"/>
        <v>-580019.60999999987</v>
      </c>
      <c r="R119" s="206"/>
      <c r="S119" s="209" t="s">
        <v>3736</v>
      </c>
    </row>
    <row r="120" spans="1:19" s="200" customFormat="1">
      <c r="A120" s="199">
        <v>114</v>
      </c>
      <c r="B120" s="200">
        <v>2010624</v>
      </c>
      <c r="C120" s="201" t="s">
        <v>1309</v>
      </c>
      <c r="D120" s="201" t="s">
        <v>1310</v>
      </c>
      <c r="E120" s="201" t="s">
        <v>1314</v>
      </c>
      <c r="F120" s="201" t="s">
        <v>3655</v>
      </c>
      <c r="G120" s="201" t="s">
        <v>1125</v>
      </c>
      <c r="H120" s="202" t="s">
        <v>1351</v>
      </c>
      <c r="I120" s="207">
        <v>0</v>
      </c>
      <c r="J120" s="207">
        <v>96117.180000000008</v>
      </c>
      <c r="K120" s="207">
        <v>83644.25</v>
      </c>
      <c r="L120" s="207">
        <v>23771.43</v>
      </c>
      <c r="M120" s="207">
        <f t="shared" si="13"/>
        <v>0</v>
      </c>
      <c r="N120" s="207">
        <f t="shared" si="12"/>
        <v>36244.360000000015</v>
      </c>
      <c r="O120" s="208">
        <f t="shared" si="9"/>
        <v>-36244.360000000015</v>
      </c>
      <c r="P120" s="205">
        <v>0</v>
      </c>
      <c r="Q120" s="208">
        <f t="shared" si="10"/>
        <v>-36244.360000000015</v>
      </c>
      <c r="R120" s="206"/>
      <c r="S120" s="209" t="s">
        <v>3736</v>
      </c>
    </row>
    <row r="121" spans="1:19" s="200" customFormat="1">
      <c r="A121" s="199">
        <v>115</v>
      </c>
      <c r="B121" s="200">
        <v>2010626</v>
      </c>
      <c r="C121" s="201" t="s">
        <v>1309</v>
      </c>
      <c r="D121" s="201" t="s">
        <v>1310</v>
      </c>
      <c r="E121" s="201" t="s">
        <v>1314</v>
      </c>
      <c r="F121" s="201" t="s">
        <v>3655</v>
      </c>
      <c r="G121" s="201" t="s">
        <v>1125</v>
      </c>
      <c r="H121" s="202" t="s">
        <v>1352</v>
      </c>
      <c r="I121" s="207">
        <v>0</v>
      </c>
      <c r="J121" s="207">
        <v>51500</v>
      </c>
      <c r="K121" s="207">
        <v>51500</v>
      </c>
      <c r="L121" s="207">
        <v>0</v>
      </c>
      <c r="M121" s="207">
        <f t="shared" si="13"/>
        <v>0</v>
      </c>
      <c r="N121" s="207">
        <f t="shared" si="12"/>
        <v>0</v>
      </c>
      <c r="O121" s="208">
        <f t="shared" si="9"/>
        <v>0</v>
      </c>
      <c r="P121" s="205">
        <v>0</v>
      </c>
      <c r="Q121" s="208">
        <f t="shared" si="10"/>
        <v>0</v>
      </c>
      <c r="R121" s="206"/>
      <c r="S121" s="209" t="s">
        <v>3736</v>
      </c>
    </row>
    <row r="122" spans="1:19" s="200" customFormat="1">
      <c r="A122" s="199">
        <v>116</v>
      </c>
      <c r="B122" s="200">
        <v>2010630</v>
      </c>
      <c r="C122" s="201" t="s">
        <v>1309</v>
      </c>
      <c r="D122" s="201" t="s">
        <v>1310</v>
      </c>
      <c r="E122" s="201" t="s">
        <v>1314</v>
      </c>
      <c r="F122" s="201" t="s">
        <v>3655</v>
      </c>
      <c r="G122" s="201" t="s">
        <v>1125</v>
      </c>
      <c r="H122" s="202" t="s">
        <v>1353</v>
      </c>
      <c r="I122" s="207">
        <v>0</v>
      </c>
      <c r="J122" s="207">
        <v>28204.349999000002</v>
      </c>
      <c r="K122" s="207">
        <v>0</v>
      </c>
      <c r="L122" s="207">
        <v>0</v>
      </c>
      <c r="M122" s="207">
        <f t="shared" si="13"/>
        <v>0</v>
      </c>
      <c r="N122" s="207">
        <f t="shared" si="12"/>
        <v>28204.349999000002</v>
      </c>
      <c r="O122" s="208">
        <f t="shared" si="9"/>
        <v>-28204.349999000002</v>
      </c>
      <c r="P122" s="205">
        <v>0</v>
      </c>
      <c r="Q122" s="208">
        <f t="shared" si="10"/>
        <v>-28204.349999000002</v>
      </c>
      <c r="R122" s="206"/>
      <c r="S122" s="209" t="s">
        <v>3736</v>
      </c>
    </row>
    <row r="123" spans="1:19" s="200" customFormat="1">
      <c r="A123" s="199">
        <v>117</v>
      </c>
      <c r="B123" s="200">
        <v>2010632</v>
      </c>
      <c r="C123" s="201" t="s">
        <v>1309</v>
      </c>
      <c r="D123" s="201" t="s">
        <v>1310</v>
      </c>
      <c r="E123" s="201" t="s">
        <v>1314</v>
      </c>
      <c r="F123" s="201" t="s">
        <v>3655</v>
      </c>
      <c r="G123" s="201" t="s">
        <v>1125</v>
      </c>
      <c r="H123" s="202" t="s">
        <v>1354</v>
      </c>
      <c r="I123" s="207">
        <v>0</v>
      </c>
      <c r="J123" s="207">
        <v>1567744.8900000001</v>
      </c>
      <c r="K123" s="207">
        <v>1555750.6500000001</v>
      </c>
      <c r="L123" s="207">
        <v>0</v>
      </c>
      <c r="M123" s="207">
        <f t="shared" si="13"/>
        <v>0</v>
      </c>
      <c r="N123" s="207">
        <f t="shared" si="12"/>
        <v>11994.239999999991</v>
      </c>
      <c r="O123" s="208">
        <f t="shared" si="9"/>
        <v>-11994.239999999991</v>
      </c>
      <c r="P123" s="205">
        <v>0</v>
      </c>
      <c r="Q123" s="208">
        <f t="shared" si="10"/>
        <v>-11994.239999999991</v>
      </c>
      <c r="R123" s="206"/>
      <c r="S123" s="209" t="s">
        <v>3736</v>
      </c>
    </row>
    <row r="124" spans="1:19" s="200" customFormat="1">
      <c r="A124" s="199">
        <v>118</v>
      </c>
      <c r="B124" s="200">
        <v>2010633</v>
      </c>
      <c r="C124" s="201" t="s">
        <v>1309</v>
      </c>
      <c r="D124" s="201" t="s">
        <v>1310</v>
      </c>
      <c r="E124" s="201" t="s">
        <v>1314</v>
      </c>
      <c r="F124" s="201" t="s">
        <v>3655</v>
      </c>
      <c r="G124" s="201" t="s">
        <v>1125</v>
      </c>
      <c r="H124" s="202" t="s">
        <v>1355</v>
      </c>
      <c r="I124" s="207">
        <v>0</v>
      </c>
      <c r="J124" s="207">
        <v>280204.55</v>
      </c>
      <c r="K124" s="207">
        <v>189440.01</v>
      </c>
      <c r="L124" s="207">
        <v>0</v>
      </c>
      <c r="M124" s="207">
        <f t="shared" si="13"/>
        <v>0</v>
      </c>
      <c r="N124" s="207">
        <f t="shared" si="12"/>
        <v>90764.539999999979</v>
      </c>
      <c r="O124" s="208">
        <f t="shared" si="9"/>
        <v>-90764.539999999979</v>
      </c>
      <c r="P124" s="205">
        <v>0</v>
      </c>
      <c r="Q124" s="208">
        <f t="shared" si="10"/>
        <v>-90764.539999999979</v>
      </c>
      <c r="R124" s="206"/>
      <c r="S124" s="209" t="s">
        <v>3736</v>
      </c>
    </row>
    <row r="125" spans="1:19" s="200" customFormat="1">
      <c r="A125" s="199">
        <v>119</v>
      </c>
      <c r="B125" s="200">
        <v>2010634</v>
      </c>
      <c r="C125" s="201" t="s">
        <v>1309</v>
      </c>
      <c r="D125" s="201" t="s">
        <v>1310</v>
      </c>
      <c r="E125" s="201" t="s">
        <v>1314</v>
      </c>
      <c r="F125" s="201" t="s">
        <v>3655</v>
      </c>
      <c r="G125" s="201" t="s">
        <v>1125</v>
      </c>
      <c r="H125" s="202" t="s">
        <v>1356</v>
      </c>
      <c r="I125" s="207">
        <v>0</v>
      </c>
      <c r="J125" s="207">
        <v>103603.95</v>
      </c>
      <c r="K125" s="207">
        <v>0</v>
      </c>
      <c r="L125" s="207">
        <v>0</v>
      </c>
      <c r="M125" s="207">
        <f t="shared" si="13"/>
        <v>0</v>
      </c>
      <c r="N125" s="207">
        <f t="shared" si="12"/>
        <v>103603.95</v>
      </c>
      <c r="O125" s="208">
        <f t="shared" si="9"/>
        <v>-103603.95</v>
      </c>
      <c r="P125" s="205">
        <v>0</v>
      </c>
      <c r="Q125" s="208">
        <f t="shared" si="10"/>
        <v>-103603.95</v>
      </c>
      <c r="R125" s="206"/>
      <c r="S125" s="209" t="s">
        <v>3736</v>
      </c>
    </row>
    <row r="126" spans="1:19" s="200" customFormat="1">
      <c r="A126" s="199">
        <v>120</v>
      </c>
      <c r="B126" s="200">
        <v>2010635</v>
      </c>
      <c r="C126" s="201" t="s">
        <v>1309</v>
      </c>
      <c r="D126" s="201" t="s">
        <v>1310</v>
      </c>
      <c r="E126" s="201" t="s">
        <v>1314</v>
      </c>
      <c r="F126" s="201" t="s">
        <v>3655</v>
      </c>
      <c r="G126" s="201" t="s">
        <v>1125</v>
      </c>
      <c r="H126" s="202" t="s">
        <v>845</v>
      </c>
      <c r="I126" s="207">
        <v>0</v>
      </c>
      <c r="J126" s="207">
        <v>685512.69000000006</v>
      </c>
      <c r="K126" s="207">
        <v>301748.23</v>
      </c>
      <c r="L126" s="207">
        <v>0</v>
      </c>
      <c r="M126" s="207">
        <f t="shared" si="13"/>
        <v>0</v>
      </c>
      <c r="N126" s="207">
        <f t="shared" si="12"/>
        <v>383764.46000000008</v>
      </c>
      <c r="O126" s="208">
        <f t="shared" si="9"/>
        <v>-383764.46000000008</v>
      </c>
      <c r="P126" s="205">
        <v>0</v>
      </c>
      <c r="Q126" s="208">
        <f t="shared" si="10"/>
        <v>-383764.46000000008</v>
      </c>
      <c r="R126" s="206"/>
      <c r="S126" s="209" t="s">
        <v>3736</v>
      </c>
    </row>
    <row r="127" spans="1:19" s="200" customFormat="1">
      <c r="A127" s="199">
        <v>121</v>
      </c>
      <c r="B127" s="200">
        <v>2010636</v>
      </c>
      <c r="C127" s="201" t="s">
        <v>1309</v>
      </c>
      <c r="D127" s="201" t="s">
        <v>1310</v>
      </c>
      <c r="E127" s="201" t="s">
        <v>1314</v>
      </c>
      <c r="F127" s="201" t="s">
        <v>3655</v>
      </c>
      <c r="G127" s="201" t="s">
        <v>1125</v>
      </c>
      <c r="H127" s="202" t="s">
        <v>846</v>
      </c>
      <c r="I127" s="207">
        <v>0</v>
      </c>
      <c r="J127" s="207">
        <v>517068</v>
      </c>
      <c r="K127" s="207">
        <v>0</v>
      </c>
      <c r="L127" s="207">
        <v>1304347.83</v>
      </c>
      <c r="M127" s="207">
        <f t="shared" si="13"/>
        <v>0</v>
      </c>
      <c r="N127" s="207">
        <f t="shared" si="12"/>
        <v>1821415.83</v>
      </c>
      <c r="O127" s="208">
        <f t="shared" si="9"/>
        <v>-1821415.83</v>
      </c>
      <c r="P127" s="205">
        <v>0</v>
      </c>
      <c r="Q127" s="208">
        <f t="shared" si="10"/>
        <v>-1821415.83</v>
      </c>
      <c r="R127" s="206"/>
      <c r="S127" s="209" t="s">
        <v>3736</v>
      </c>
    </row>
    <row r="128" spans="1:19" s="200" customFormat="1">
      <c r="A128" s="199">
        <v>122</v>
      </c>
      <c r="B128" s="200">
        <v>2010637</v>
      </c>
      <c r="C128" s="201" t="s">
        <v>1309</v>
      </c>
      <c r="D128" s="201" t="s">
        <v>1310</v>
      </c>
      <c r="E128" s="201" t="s">
        <v>1314</v>
      </c>
      <c r="F128" s="201" t="s">
        <v>3655</v>
      </c>
      <c r="G128" s="201" t="s">
        <v>1125</v>
      </c>
      <c r="H128" s="202" t="s">
        <v>847</v>
      </c>
      <c r="I128" s="207">
        <v>0</v>
      </c>
      <c r="J128" s="207">
        <v>200000</v>
      </c>
      <c r="K128" s="207">
        <v>0</v>
      </c>
      <c r="L128" s="207">
        <v>2005474</v>
      </c>
      <c r="M128" s="207">
        <f t="shared" si="13"/>
        <v>0</v>
      </c>
      <c r="N128" s="207">
        <f t="shared" si="12"/>
        <v>2205474</v>
      </c>
      <c r="O128" s="208">
        <f t="shared" si="9"/>
        <v>-2205474</v>
      </c>
      <c r="P128" s="205">
        <v>0</v>
      </c>
      <c r="Q128" s="208">
        <f t="shared" si="10"/>
        <v>-2205474</v>
      </c>
      <c r="R128" s="206"/>
      <c r="S128" s="209" t="s">
        <v>3736</v>
      </c>
    </row>
    <row r="129" spans="1:19" s="200" customFormat="1">
      <c r="A129" s="199">
        <v>123</v>
      </c>
      <c r="B129" s="200">
        <v>2010638</v>
      </c>
      <c r="C129" s="201" t="s">
        <v>1309</v>
      </c>
      <c r="D129" s="201" t="s">
        <v>1310</v>
      </c>
      <c r="E129" s="201" t="s">
        <v>1314</v>
      </c>
      <c r="F129" s="201" t="s">
        <v>3655</v>
      </c>
      <c r="G129" s="201" t="s">
        <v>1125</v>
      </c>
      <c r="H129" s="202" t="s">
        <v>848</v>
      </c>
      <c r="I129" s="207">
        <v>0</v>
      </c>
      <c r="J129" s="207">
        <v>0</v>
      </c>
      <c r="K129" s="207">
        <v>0</v>
      </c>
      <c r="L129" s="207">
        <v>0</v>
      </c>
      <c r="M129" s="207">
        <f t="shared" si="13"/>
        <v>0</v>
      </c>
      <c r="N129" s="207">
        <f t="shared" si="12"/>
        <v>0</v>
      </c>
      <c r="O129" s="208">
        <f t="shared" si="9"/>
        <v>0</v>
      </c>
      <c r="P129" s="205">
        <v>0</v>
      </c>
      <c r="Q129" s="208">
        <f t="shared" si="10"/>
        <v>0</v>
      </c>
      <c r="R129" s="206"/>
      <c r="S129" s="209" t="s">
        <v>3736</v>
      </c>
    </row>
    <row r="130" spans="1:19" s="200" customFormat="1">
      <c r="A130" s="199">
        <v>124</v>
      </c>
      <c r="B130" s="200">
        <v>2010639</v>
      </c>
      <c r="C130" s="201" t="s">
        <v>1309</v>
      </c>
      <c r="D130" s="201" t="s">
        <v>1310</v>
      </c>
      <c r="E130" s="201" t="s">
        <v>1314</v>
      </c>
      <c r="F130" s="201" t="s">
        <v>3655</v>
      </c>
      <c r="G130" s="201" t="s">
        <v>1125</v>
      </c>
      <c r="H130" s="202" t="s">
        <v>849</v>
      </c>
      <c r="I130" s="207">
        <v>0</v>
      </c>
      <c r="J130" s="207">
        <v>48637.33</v>
      </c>
      <c r="K130" s="207">
        <v>21740.47</v>
      </c>
      <c r="L130" s="207">
        <v>0</v>
      </c>
      <c r="M130" s="207">
        <f t="shared" si="13"/>
        <v>0</v>
      </c>
      <c r="N130" s="207">
        <f t="shared" si="12"/>
        <v>26896.86</v>
      </c>
      <c r="O130" s="208">
        <f t="shared" si="9"/>
        <v>-26896.86</v>
      </c>
      <c r="P130" s="205">
        <v>0</v>
      </c>
      <c r="Q130" s="208">
        <f t="shared" si="10"/>
        <v>-26896.86</v>
      </c>
      <c r="R130" s="206"/>
      <c r="S130" s="209" t="s">
        <v>3736</v>
      </c>
    </row>
    <row r="131" spans="1:19" s="200" customFormat="1">
      <c r="A131" s="199">
        <v>125</v>
      </c>
      <c r="B131" s="200">
        <v>2010640</v>
      </c>
      <c r="C131" s="201" t="s">
        <v>1309</v>
      </c>
      <c r="D131" s="201" t="s">
        <v>1310</v>
      </c>
      <c r="E131" s="201" t="s">
        <v>1314</v>
      </c>
      <c r="F131" s="201" t="s">
        <v>3655</v>
      </c>
      <c r="G131" s="201" t="s">
        <v>1125</v>
      </c>
      <c r="H131" s="202" t="s">
        <v>850</v>
      </c>
      <c r="I131" s="207">
        <v>0</v>
      </c>
      <c r="J131" s="207">
        <v>0</v>
      </c>
      <c r="K131" s="207">
        <v>0</v>
      </c>
      <c r="L131" s="207">
        <v>0</v>
      </c>
      <c r="M131" s="207">
        <f t="shared" si="13"/>
        <v>0</v>
      </c>
      <c r="N131" s="207">
        <f t="shared" si="12"/>
        <v>0</v>
      </c>
      <c r="O131" s="208">
        <f t="shared" si="9"/>
        <v>0</v>
      </c>
      <c r="P131" s="205">
        <v>0</v>
      </c>
      <c r="Q131" s="208">
        <f t="shared" si="10"/>
        <v>0</v>
      </c>
      <c r="R131" s="206"/>
      <c r="S131" s="209" t="s">
        <v>3736</v>
      </c>
    </row>
    <row r="132" spans="1:19" s="200" customFormat="1">
      <c r="A132" s="199">
        <v>126</v>
      </c>
      <c r="B132" s="200">
        <v>2010641</v>
      </c>
      <c r="C132" s="201" t="s">
        <v>1309</v>
      </c>
      <c r="D132" s="201" t="s">
        <v>1310</v>
      </c>
      <c r="E132" s="201" t="s">
        <v>1314</v>
      </c>
      <c r="F132" s="201" t="s">
        <v>3655</v>
      </c>
      <c r="G132" s="201" t="s">
        <v>1125</v>
      </c>
      <c r="H132" s="202" t="s">
        <v>851</v>
      </c>
      <c r="I132" s="207">
        <v>0</v>
      </c>
      <c r="J132" s="207">
        <v>0</v>
      </c>
      <c r="K132" s="207">
        <v>0</v>
      </c>
      <c r="L132" s="207">
        <v>0</v>
      </c>
      <c r="M132" s="207">
        <f t="shared" si="13"/>
        <v>0</v>
      </c>
      <c r="N132" s="207">
        <f t="shared" si="12"/>
        <v>0</v>
      </c>
      <c r="O132" s="208">
        <f t="shared" si="9"/>
        <v>0</v>
      </c>
      <c r="P132" s="205">
        <v>0</v>
      </c>
      <c r="Q132" s="208">
        <f t="shared" si="10"/>
        <v>0</v>
      </c>
      <c r="R132" s="206"/>
      <c r="S132" s="209" t="s">
        <v>3736</v>
      </c>
    </row>
    <row r="133" spans="1:19" s="200" customFormat="1">
      <c r="A133" s="199">
        <v>127</v>
      </c>
      <c r="B133" s="200">
        <v>2010642</v>
      </c>
      <c r="C133" s="201" t="s">
        <v>1309</v>
      </c>
      <c r="D133" s="201" t="s">
        <v>1310</v>
      </c>
      <c r="E133" s="201" t="s">
        <v>1314</v>
      </c>
      <c r="F133" s="201" t="s">
        <v>3655</v>
      </c>
      <c r="G133" s="201" t="s">
        <v>1125</v>
      </c>
      <c r="H133" s="202" t="s">
        <v>852</v>
      </c>
      <c r="I133" s="207">
        <v>0</v>
      </c>
      <c r="J133" s="207">
        <v>0</v>
      </c>
      <c r="K133" s="207">
        <v>0</v>
      </c>
      <c r="L133" s="207">
        <v>0</v>
      </c>
      <c r="M133" s="207">
        <f t="shared" si="13"/>
        <v>0</v>
      </c>
      <c r="N133" s="207">
        <f t="shared" si="12"/>
        <v>0</v>
      </c>
      <c r="O133" s="208">
        <f t="shared" si="9"/>
        <v>0</v>
      </c>
      <c r="P133" s="205">
        <v>0</v>
      </c>
      <c r="Q133" s="208">
        <f t="shared" si="10"/>
        <v>0</v>
      </c>
      <c r="R133" s="206"/>
      <c r="S133" s="209" t="s">
        <v>3736</v>
      </c>
    </row>
    <row r="134" spans="1:19" s="200" customFormat="1">
      <c r="A134" s="199">
        <v>128</v>
      </c>
      <c r="B134" s="200">
        <v>2010643</v>
      </c>
      <c r="C134" s="201" t="s">
        <v>1309</v>
      </c>
      <c r="D134" s="201" t="s">
        <v>1310</v>
      </c>
      <c r="E134" s="201" t="s">
        <v>1314</v>
      </c>
      <c r="F134" s="201" t="s">
        <v>3655</v>
      </c>
      <c r="G134" s="201" t="s">
        <v>1125</v>
      </c>
      <c r="H134" s="202" t="s">
        <v>1357</v>
      </c>
      <c r="I134" s="207">
        <v>0</v>
      </c>
      <c r="J134" s="207">
        <v>990061.4</v>
      </c>
      <c r="K134" s="207">
        <v>299167.71000000002</v>
      </c>
      <c r="L134" s="207">
        <v>0</v>
      </c>
      <c r="M134" s="207">
        <f t="shared" si="13"/>
        <v>0</v>
      </c>
      <c r="N134" s="207">
        <f t="shared" si="12"/>
        <v>690893.69</v>
      </c>
      <c r="O134" s="208">
        <f t="shared" ref="O134:O197" si="14">M134-N134</f>
        <v>-690893.69</v>
      </c>
      <c r="P134" s="205">
        <v>0</v>
      </c>
      <c r="Q134" s="208">
        <f t="shared" ref="Q134:Q197" si="15">O134-P134</f>
        <v>-690893.69</v>
      </c>
      <c r="R134" s="206"/>
      <c r="S134" s="209" t="s">
        <v>3736</v>
      </c>
    </row>
    <row r="135" spans="1:19" s="200" customFormat="1">
      <c r="A135" s="199">
        <v>129</v>
      </c>
      <c r="B135" s="200">
        <v>2010644</v>
      </c>
      <c r="C135" s="201" t="s">
        <v>1309</v>
      </c>
      <c r="D135" s="201" t="s">
        <v>1310</v>
      </c>
      <c r="E135" s="201" t="s">
        <v>1314</v>
      </c>
      <c r="F135" s="201" t="s">
        <v>3655</v>
      </c>
      <c r="G135" s="201" t="s">
        <v>1125</v>
      </c>
      <c r="H135" s="202" t="s">
        <v>1358</v>
      </c>
      <c r="I135" s="207">
        <v>0</v>
      </c>
      <c r="J135" s="207">
        <v>0</v>
      </c>
      <c r="K135" s="207">
        <v>0</v>
      </c>
      <c r="L135" s="207">
        <v>0</v>
      </c>
      <c r="M135" s="207">
        <f t="shared" si="13"/>
        <v>0</v>
      </c>
      <c r="N135" s="207">
        <f t="shared" si="12"/>
        <v>0</v>
      </c>
      <c r="O135" s="208">
        <f t="shared" si="14"/>
        <v>0</v>
      </c>
      <c r="P135" s="205">
        <v>0</v>
      </c>
      <c r="Q135" s="208">
        <f t="shared" si="15"/>
        <v>0</v>
      </c>
      <c r="R135" s="206"/>
      <c r="S135" s="209" t="s">
        <v>3736</v>
      </c>
    </row>
    <row r="136" spans="1:19" s="200" customFormat="1">
      <c r="A136" s="199">
        <v>130</v>
      </c>
      <c r="B136" s="200">
        <v>2010645</v>
      </c>
      <c r="C136" s="201" t="s">
        <v>1309</v>
      </c>
      <c r="D136" s="201" t="s">
        <v>1310</v>
      </c>
      <c r="E136" s="201" t="s">
        <v>1314</v>
      </c>
      <c r="F136" s="201" t="s">
        <v>3655</v>
      </c>
      <c r="G136" s="201" t="s">
        <v>1125</v>
      </c>
      <c r="H136" s="202" t="s">
        <v>1359</v>
      </c>
      <c r="I136" s="207">
        <v>0</v>
      </c>
      <c r="J136" s="207">
        <v>142500</v>
      </c>
      <c r="K136" s="207">
        <v>71713</v>
      </c>
      <c r="L136" s="207">
        <v>0</v>
      </c>
      <c r="M136" s="207">
        <f t="shared" si="13"/>
        <v>0</v>
      </c>
      <c r="N136" s="207">
        <f t="shared" si="12"/>
        <v>70787</v>
      </c>
      <c r="O136" s="208">
        <f t="shared" si="14"/>
        <v>-70787</v>
      </c>
      <c r="P136" s="205">
        <v>0</v>
      </c>
      <c r="Q136" s="208">
        <f t="shared" si="15"/>
        <v>-70787</v>
      </c>
      <c r="R136" s="206"/>
      <c r="S136" s="209" t="s">
        <v>3736</v>
      </c>
    </row>
    <row r="137" spans="1:19" s="200" customFormat="1">
      <c r="A137" s="199">
        <v>131</v>
      </c>
      <c r="B137" s="200">
        <v>2010646</v>
      </c>
      <c r="C137" s="201" t="s">
        <v>1309</v>
      </c>
      <c r="D137" s="201" t="s">
        <v>1310</v>
      </c>
      <c r="E137" s="201" t="s">
        <v>1314</v>
      </c>
      <c r="F137" s="201" t="s">
        <v>3655</v>
      </c>
      <c r="G137" s="201" t="s">
        <v>1125</v>
      </c>
      <c r="H137" s="202" t="s">
        <v>1360</v>
      </c>
      <c r="I137" s="207">
        <v>0</v>
      </c>
      <c r="J137" s="207">
        <v>0</v>
      </c>
      <c r="K137" s="207">
        <v>0</v>
      </c>
      <c r="L137" s="207">
        <v>0</v>
      </c>
      <c r="M137" s="207">
        <f t="shared" si="13"/>
        <v>0</v>
      </c>
      <c r="N137" s="207">
        <f t="shared" si="12"/>
        <v>0</v>
      </c>
      <c r="O137" s="208">
        <f t="shared" si="14"/>
        <v>0</v>
      </c>
      <c r="P137" s="205">
        <v>0</v>
      </c>
      <c r="Q137" s="208">
        <f t="shared" si="15"/>
        <v>0</v>
      </c>
      <c r="R137" s="206"/>
      <c r="S137" s="209" t="s">
        <v>3736</v>
      </c>
    </row>
    <row r="138" spans="1:19" s="200" customFormat="1">
      <c r="A138" s="199">
        <v>132</v>
      </c>
      <c r="B138" s="200">
        <v>2010647</v>
      </c>
      <c r="C138" s="201" t="s">
        <v>1309</v>
      </c>
      <c r="D138" s="201" t="s">
        <v>1310</v>
      </c>
      <c r="E138" s="201" t="s">
        <v>1314</v>
      </c>
      <c r="F138" s="201" t="s">
        <v>3655</v>
      </c>
      <c r="G138" s="201" t="s">
        <v>1125</v>
      </c>
      <c r="H138" s="202" t="s">
        <v>1361</v>
      </c>
      <c r="I138" s="207">
        <v>0</v>
      </c>
      <c r="J138" s="207">
        <v>0</v>
      </c>
      <c r="K138" s="207">
        <v>333047.47000000003</v>
      </c>
      <c r="L138" s="207">
        <v>4110950.36</v>
      </c>
      <c r="M138" s="207">
        <f t="shared" si="13"/>
        <v>0</v>
      </c>
      <c r="N138" s="207">
        <f t="shared" si="12"/>
        <v>3777902.8899999997</v>
      </c>
      <c r="O138" s="208">
        <f t="shared" si="14"/>
        <v>-3777902.8899999997</v>
      </c>
      <c r="P138" s="205">
        <v>0</v>
      </c>
      <c r="Q138" s="208">
        <f t="shared" si="15"/>
        <v>-3777902.8899999997</v>
      </c>
      <c r="R138" s="206"/>
      <c r="S138" s="209" t="s">
        <v>3736</v>
      </c>
    </row>
    <row r="139" spans="1:19" s="200" customFormat="1">
      <c r="A139" s="199">
        <v>133</v>
      </c>
      <c r="B139" s="200">
        <v>2010648</v>
      </c>
      <c r="C139" s="201" t="s">
        <v>1309</v>
      </c>
      <c r="D139" s="201" t="s">
        <v>1310</v>
      </c>
      <c r="E139" s="201" t="s">
        <v>1314</v>
      </c>
      <c r="F139" s="201" t="s">
        <v>3655</v>
      </c>
      <c r="G139" s="201" t="s">
        <v>1125</v>
      </c>
      <c r="H139" s="202" t="s">
        <v>1362</v>
      </c>
      <c r="I139" s="207">
        <v>0</v>
      </c>
      <c r="J139" s="207">
        <v>0</v>
      </c>
      <c r="K139" s="207">
        <v>0</v>
      </c>
      <c r="L139" s="207">
        <v>0</v>
      </c>
      <c r="M139" s="207">
        <f t="shared" si="13"/>
        <v>0</v>
      </c>
      <c r="N139" s="207">
        <f t="shared" si="12"/>
        <v>0</v>
      </c>
      <c r="O139" s="208">
        <f t="shared" si="14"/>
        <v>0</v>
      </c>
      <c r="P139" s="205">
        <v>0</v>
      </c>
      <c r="Q139" s="208">
        <f t="shared" si="15"/>
        <v>0</v>
      </c>
      <c r="R139" s="206"/>
      <c r="S139" s="209" t="s">
        <v>3736</v>
      </c>
    </row>
    <row r="140" spans="1:19" s="200" customFormat="1">
      <c r="A140" s="199">
        <v>134</v>
      </c>
      <c r="B140" s="200">
        <v>2010649</v>
      </c>
      <c r="C140" s="201" t="s">
        <v>1309</v>
      </c>
      <c r="D140" s="201" t="s">
        <v>1310</v>
      </c>
      <c r="E140" s="201" t="s">
        <v>1314</v>
      </c>
      <c r="F140" s="201" t="s">
        <v>3655</v>
      </c>
      <c r="G140" s="201" t="s">
        <v>1125</v>
      </c>
      <c r="H140" s="202" t="s">
        <v>1363</v>
      </c>
      <c r="I140" s="207">
        <v>0</v>
      </c>
      <c r="J140" s="207">
        <v>0</v>
      </c>
      <c r="K140" s="207">
        <v>0</v>
      </c>
      <c r="L140" s="207">
        <v>0</v>
      </c>
      <c r="M140" s="207">
        <f t="shared" si="13"/>
        <v>0</v>
      </c>
      <c r="N140" s="207">
        <f t="shared" ref="N140:N203" si="16">-IF((I140+K140)-(J140+L140)&lt;0,(I140+K140)-(J140+L140),0)</f>
        <v>0</v>
      </c>
      <c r="O140" s="208">
        <f t="shared" si="14"/>
        <v>0</v>
      </c>
      <c r="P140" s="205">
        <v>0</v>
      </c>
      <c r="Q140" s="208">
        <f t="shared" si="15"/>
        <v>0</v>
      </c>
      <c r="R140" s="206"/>
      <c r="S140" s="209" t="s">
        <v>3736</v>
      </c>
    </row>
    <row r="141" spans="1:19" s="200" customFormat="1">
      <c r="A141" s="199">
        <v>135</v>
      </c>
      <c r="B141" s="200">
        <v>2010650</v>
      </c>
      <c r="C141" s="201" t="s">
        <v>1309</v>
      </c>
      <c r="D141" s="201" t="s">
        <v>1310</v>
      </c>
      <c r="E141" s="201" t="s">
        <v>1314</v>
      </c>
      <c r="F141" s="201" t="s">
        <v>3655</v>
      </c>
      <c r="G141" s="201" t="s">
        <v>1125</v>
      </c>
      <c r="H141" s="202" t="s">
        <v>1364</v>
      </c>
      <c r="I141" s="207">
        <v>0</v>
      </c>
      <c r="J141" s="207">
        <v>0</v>
      </c>
      <c r="K141" s="207">
        <v>0</v>
      </c>
      <c r="L141" s="207">
        <v>0</v>
      </c>
      <c r="M141" s="207">
        <f t="shared" si="13"/>
        <v>0</v>
      </c>
      <c r="N141" s="207">
        <f t="shared" si="16"/>
        <v>0</v>
      </c>
      <c r="O141" s="208">
        <f t="shared" si="14"/>
        <v>0</v>
      </c>
      <c r="P141" s="205">
        <v>0</v>
      </c>
      <c r="Q141" s="208">
        <f t="shared" si="15"/>
        <v>0</v>
      </c>
      <c r="R141" s="206"/>
      <c r="S141" s="209" t="s">
        <v>3736</v>
      </c>
    </row>
    <row r="142" spans="1:19" s="200" customFormat="1">
      <c r="A142" s="199">
        <v>136</v>
      </c>
      <c r="B142" s="200">
        <v>2010653</v>
      </c>
      <c r="C142" s="201" t="s">
        <v>1309</v>
      </c>
      <c r="D142" s="201" t="s">
        <v>1310</v>
      </c>
      <c r="E142" s="201" t="s">
        <v>1314</v>
      </c>
      <c r="F142" s="201" t="s">
        <v>3655</v>
      </c>
      <c r="G142" s="201" t="s">
        <v>1125</v>
      </c>
      <c r="H142" s="202" t="s">
        <v>1365</v>
      </c>
      <c r="I142" s="207">
        <v>0</v>
      </c>
      <c r="J142" s="207">
        <v>0</v>
      </c>
      <c r="K142" s="207">
        <v>69826.09</v>
      </c>
      <c r="L142" s="207">
        <v>69826.09</v>
      </c>
      <c r="M142" s="207">
        <f t="shared" si="13"/>
        <v>0</v>
      </c>
      <c r="N142" s="207">
        <f t="shared" si="16"/>
        <v>0</v>
      </c>
      <c r="O142" s="208">
        <f t="shared" si="14"/>
        <v>0</v>
      </c>
      <c r="P142" s="205">
        <v>0</v>
      </c>
      <c r="Q142" s="208">
        <f t="shared" si="15"/>
        <v>0</v>
      </c>
      <c r="R142" s="206"/>
      <c r="S142" s="209" t="s">
        <v>3736</v>
      </c>
    </row>
    <row r="143" spans="1:19" s="200" customFormat="1">
      <c r="A143" s="199">
        <v>137</v>
      </c>
      <c r="B143" s="200">
        <v>2010656</v>
      </c>
      <c r="C143" s="201" t="s">
        <v>1309</v>
      </c>
      <c r="D143" s="201" t="s">
        <v>1310</v>
      </c>
      <c r="E143" s="201" t="s">
        <v>1314</v>
      </c>
      <c r="F143" s="201" t="s">
        <v>3655</v>
      </c>
      <c r="G143" s="201" t="s">
        <v>1125</v>
      </c>
      <c r="H143" s="202" t="s">
        <v>1366</v>
      </c>
      <c r="I143" s="207">
        <v>0</v>
      </c>
      <c r="J143" s="207">
        <v>217391.30000000002</v>
      </c>
      <c r="K143" s="207">
        <v>217391.30000000002</v>
      </c>
      <c r="L143" s="207">
        <v>86956.52</v>
      </c>
      <c r="M143" s="207">
        <f t="shared" si="13"/>
        <v>0</v>
      </c>
      <c r="N143" s="207">
        <f t="shared" si="16"/>
        <v>86956.51999999999</v>
      </c>
      <c r="O143" s="208">
        <f t="shared" si="14"/>
        <v>-86956.51999999999</v>
      </c>
      <c r="P143" s="205">
        <v>0</v>
      </c>
      <c r="Q143" s="208">
        <f t="shared" si="15"/>
        <v>-86956.51999999999</v>
      </c>
      <c r="R143" s="206"/>
      <c r="S143" s="209" t="s">
        <v>3736</v>
      </c>
    </row>
    <row r="144" spans="1:19" s="200" customFormat="1">
      <c r="A144" s="199">
        <v>138</v>
      </c>
      <c r="B144" s="200">
        <v>2010657</v>
      </c>
      <c r="C144" s="201" t="s">
        <v>1309</v>
      </c>
      <c r="D144" s="201" t="s">
        <v>1310</v>
      </c>
      <c r="E144" s="201" t="s">
        <v>1314</v>
      </c>
      <c r="F144" s="201" t="s">
        <v>3655</v>
      </c>
      <c r="G144" s="201" t="s">
        <v>1125</v>
      </c>
      <c r="H144" s="202" t="s">
        <v>1367</v>
      </c>
      <c r="I144" s="207">
        <v>0</v>
      </c>
      <c r="J144" s="207">
        <v>374297.39</v>
      </c>
      <c r="K144" s="207">
        <v>2370927.54</v>
      </c>
      <c r="L144" s="207">
        <v>4077085.22</v>
      </c>
      <c r="M144" s="207">
        <f t="shared" si="13"/>
        <v>0</v>
      </c>
      <c r="N144" s="207">
        <f t="shared" si="16"/>
        <v>2080455.0700000003</v>
      </c>
      <c r="O144" s="208">
        <f t="shared" si="14"/>
        <v>-2080455.0700000003</v>
      </c>
      <c r="P144" s="205">
        <v>0</v>
      </c>
      <c r="Q144" s="208">
        <f t="shared" si="15"/>
        <v>-2080455.0700000003</v>
      </c>
      <c r="R144" s="206"/>
      <c r="S144" s="209" t="s">
        <v>3736</v>
      </c>
    </row>
    <row r="145" spans="1:19" s="200" customFormat="1">
      <c r="A145" s="199">
        <v>139</v>
      </c>
      <c r="B145" s="200">
        <v>2010659</v>
      </c>
      <c r="C145" s="201" t="s">
        <v>1309</v>
      </c>
      <c r="D145" s="201" t="s">
        <v>1310</v>
      </c>
      <c r="E145" s="201" t="s">
        <v>1314</v>
      </c>
      <c r="F145" s="201" t="s">
        <v>3655</v>
      </c>
      <c r="G145" s="201" t="s">
        <v>1125</v>
      </c>
      <c r="H145" s="202" t="s">
        <v>1368</v>
      </c>
      <c r="I145" s="207">
        <v>0</v>
      </c>
      <c r="J145" s="207">
        <v>872686.95999899996</v>
      </c>
      <c r="K145" s="207">
        <v>0</v>
      </c>
      <c r="L145" s="207">
        <v>0</v>
      </c>
      <c r="M145" s="207">
        <f t="shared" si="13"/>
        <v>0</v>
      </c>
      <c r="N145" s="207">
        <f t="shared" si="16"/>
        <v>872686.95999899996</v>
      </c>
      <c r="O145" s="208">
        <f t="shared" si="14"/>
        <v>-872686.95999899996</v>
      </c>
      <c r="P145" s="205">
        <v>0</v>
      </c>
      <c r="Q145" s="208">
        <f t="shared" si="15"/>
        <v>-872686.95999899996</v>
      </c>
      <c r="R145" s="206"/>
      <c r="S145" s="209" t="s">
        <v>3736</v>
      </c>
    </row>
    <row r="146" spans="1:19" s="200" customFormat="1">
      <c r="A146" s="199">
        <v>140</v>
      </c>
      <c r="B146" s="200">
        <v>2010661</v>
      </c>
      <c r="C146" s="201" t="s">
        <v>1309</v>
      </c>
      <c r="D146" s="201" t="s">
        <v>1310</v>
      </c>
      <c r="E146" s="201" t="s">
        <v>1314</v>
      </c>
      <c r="F146" s="201" t="s">
        <v>3655</v>
      </c>
      <c r="G146" s="201" t="s">
        <v>1125</v>
      </c>
      <c r="H146" s="202" t="s">
        <v>1369</v>
      </c>
      <c r="I146" s="207">
        <v>0</v>
      </c>
      <c r="J146" s="207">
        <v>141671.30000000002</v>
      </c>
      <c r="K146" s="207">
        <v>141671.30000000002</v>
      </c>
      <c r="L146" s="207">
        <v>0</v>
      </c>
      <c r="M146" s="207">
        <f t="shared" si="13"/>
        <v>0</v>
      </c>
      <c r="N146" s="207">
        <f t="shared" si="16"/>
        <v>0</v>
      </c>
      <c r="O146" s="208">
        <f t="shared" si="14"/>
        <v>0</v>
      </c>
      <c r="P146" s="205">
        <v>0</v>
      </c>
      <c r="Q146" s="208">
        <f t="shared" si="15"/>
        <v>0</v>
      </c>
      <c r="R146" s="206"/>
      <c r="S146" s="209" t="s">
        <v>3736</v>
      </c>
    </row>
    <row r="147" spans="1:19" s="200" customFormat="1">
      <c r="A147" s="199">
        <v>141</v>
      </c>
      <c r="B147" s="200">
        <v>2010662</v>
      </c>
      <c r="C147" s="201" t="s">
        <v>1309</v>
      </c>
      <c r="D147" s="201" t="s">
        <v>1310</v>
      </c>
      <c r="E147" s="201" t="s">
        <v>1314</v>
      </c>
      <c r="F147" s="201" t="s">
        <v>3655</v>
      </c>
      <c r="G147" s="201" t="s">
        <v>1125</v>
      </c>
      <c r="H147" s="202" t="s">
        <v>1370</v>
      </c>
      <c r="I147" s="207">
        <v>0</v>
      </c>
      <c r="J147" s="207">
        <v>269999.83</v>
      </c>
      <c r="K147" s="207">
        <v>269999.83</v>
      </c>
      <c r="L147" s="207">
        <v>0</v>
      </c>
      <c r="M147" s="207">
        <f t="shared" si="13"/>
        <v>0</v>
      </c>
      <c r="N147" s="207">
        <f t="shared" si="16"/>
        <v>0</v>
      </c>
      <c r="O147" s="208">
        <f t="shared" si="14"/>
        <v>0</v>
      </c>
      <c r="P147" s="205">
        <v>0</v>
      </c>
      <c r="Q147" s="208">
        <f t="shared" si="15"/>
        <v>0</v>
      </c>
      <c r="R147" s="206"/>
      <c r="S147" s="209" t="s">
        <v>3736</v>
      </c>
    </row>
    <row r="148" spans="1:19" s="200" customFormat="1">
      <c r="A148" s="199">
        <v>142</v>
      </c>
      <c r="B148" s="200">
        <v>2010663</v>
      </c>
      <c r="C148" s="201" t="s">
        <v>1309</v>
      </c>
      <c r="D148" s="201" t="s">
        <v>1310</v>
      </c>
      <c r="E148" s="201" t="s">
        <v>1314</v>
      </c>
      <c r="F148" s="201" t="s">
        <v>3655</v>
      </c>
      <c r="G148" s="201" t="s">
        <v>1125</v>
      </c>
      <c r="H148" s="202" t="s">
        <v>1371</v>
      </c>
      <c r="I148" s="207">
        <v>0</v>
      </c>
      <c r="J148" s="207">
        <v>195652.17</v>
      </c>
      <c r="K148" s="207">
        <v>0</v>
      </c>
      <c r="L148" s="207">
        <v>0</v>
      </c>
      <c r="M148" s="207">
        <f t="shared" si="13"/>
        <v>0</v>
      </c>
      <c r="N148" s="207">
        <f t="shared" si="16"/>
        <v>195652.17</v>
      </c>
      <c r="O148" s="208">
        <f t="shared" si="14"/>
        <v>-195652.17</v>
      </c>
      <c r="P148" s="205">
        <v>0</v>
      </c>
      <c r="Q148" s="208">
        <f t="shared" si="15"/>
        <v>-195652.17</v>
      </c>
      <c r="R148" s="206"/>
      <c r="S148" s="209" t="s">
        <v>3736</v>
      </c>
    </row>
    <row r="149" spans="1:19" s="200" customFormat="1">
      <c r="A149" s="199">
        <v>143</v>
      </c>
      <c r="B149" s="200">
        <v>2010664</v>
      </c>
      <c r="C149" s="201" t="s">
        <v>1309</v>
      </c>
      <c r="D149" s="201" t="s">
        <v>1310</v>
      </c>
      <c r="E149" s="201" t="s">
        <v>1314</v>
      </c>
      <c r="F149" s="201" t="s">
        <v>3655</v>
      </c>
      <c r="G149" s="201" t="s">
        <v>1125</v>
      </c>
      <c r="H149" s="202" t="s">
        <v>1372</v>
      </c>
      <c r="I149" s="207">
        <v>0</v>
      </c>
      <c r="J149" s="207">
        <v>615200</v>
      </c>
      <c r="K149" s="207">
        <v>1484765.2199900001</v>
      </c>
      <c r="L149" s="207">
        <v>869565.22</v>
      </c>
      <c r="M149" s="207">
        <f t="shared" si="13"/>
        <v>0</v>
      </c>
      <c r="N149" s="207">
        <f t="shared" si="16"/>
        <v>9.9998433142900467E-6</v>
      </c>
      <c r="O149" s="208">
        <f t="shared" si="14"/>
        <v>-9.9998433142900467E-6</v>
      </c>
      <c r="P149" s="205">
        <v>0</v>
      </c>
      <c r="Q149" s="208">
        <f t="shared" si="15"/>
        <v>-9.9998433142900467E-6</v>
      </c>
      <c r="R149" s="206"/>
      <c r="S149" s="209" t="s">
        <v>3736</v>
      </c>
    </row>
    <row r="150" spans="1:19" s="200" customFormat="1">
      <c r="A150" s="199">
        <v>144</v>
      </c>
      <c r="B150" s="200">
        <v>2010665</v>
      </c>
      <c r="C150" s="201" t="s">
        <v>1309</v>
      </c>
      <c r="D150" s="201" t="s">
        <v>1310</v>
      </c>
      <c r="E150" s="201" t="s">
        <v>1314</v>
      </c>
      <c r="F150" s="201" t="s">
        <v>3655</v>
      </c>
      <c r="G150" s="201" t="s">
        <v>1125</v>
      </c>
      <c r="H150" s="202" t="s">
        <v>2194</v>
      </c>
      <c r="I150" s="207">
        <v>0</v>
      </c>
      <c r="J150" s="207">
        <v>0</v>
      </c>
      <c r="K150" s="207">
        <v>455934.60000000003</v>
      </c>
      <c r="L150" s="207">
        <v>2097662.1800000002</v>
      </c>
      <c r="M150" s="207">
        <f t="shared" si="13"/>
        <v>0</v>
      </c>
      <c r="N150" s="207">
        <f t="shared" si="16"/>
        <v>1641727.58</v>
      </c>
      <c r="O150" s="208">
        <f t="shared" si="14"/>
        <v>-1641727.58</v>
      </c>
      <c r="P150" s="205">
        <v>0</v>
      </c>
      <c r="Q150" s="208">
        <f t="shared" si="15"/>
        <v>-1641727.58</v>
      </c>
      <c r="R150" s="206"/>
      <c r="S150" s="209" t="s">
        <v>3736</v>
      </c>
    </row>
    <row r="151" spans="1:19" s="200" customFormat="1">
      <c r="A151" s="199">
        <v>145</v>
      </c>
      <c r="B151" s="200">
        <v>2010666</v>
      </c>
      <c r="C151" s="201" t="s">
        <v>1309</v>
      </c>
      <c r="D151" s="201" t="s">
        <v>1310</v>
      </c>
      <c r="E151" s="201" t="s">
        <v>1314</v>
      </c>
      <c r="F151" s="201" t="s">
        <v>3655</v>
      </c>
      <c r="G151" s="201" t="s">
        <v>1125</v>
      </c>
      <c r="H151" s="202" t="s">
        <v>2195</v>
      </c>
      <c r="I151" s="207">
        <v>0</v>
      </c>
      <c r="J151" s="207">
        <v>0</v>
      </c>
      <c r="K151" s="207">
        <v>11205929.02</v>
      </c>
      <c r="L151" s="207">
        <v>15391500.019990001</v>
      </c>
      <c r="M151" s="207">
        <f t="shared" si="13"/>
        <v>0</v>
      </c>
      <c r="N151" s="207">
        <f t="shared" si="16"/>
        <v>4185570.9999900013</v>
      </c>
      <c r="O151" s="208">
        <f t="shared" si="14"/>
        <v>-4185570.9999900013</v>
      </c>
      <c r="P151" s="205">
        <v>0</v>
      </c>
      <c r="Q151" s="208">
        <f t="shared" si="15"/>
        <v>-4185570.9999900013</v>
      </c>
      <c r="R151" s="206"/>
      <c r="S151" s="209" t="s">
        <v>3736</v>
      </c>
    </row>
    <row r="152" spans="1:19" s="200" customFormat="1">
      <c r="A152" s="199">
        <v>146</v>
      </c>
      <c r="B152" s="200">
        <v>2010667</v>
      </c>
      <c r="C152" s="201" t="s">
        <v>1309</v>
      </c>
      <c r="D152" s="201" t="s">
        <v>1310</v>
      </c>
      <c r="E152" s="201" t="s">
        <v>1314</v>
      </c>
      <c r="F152" s="201" t="s">
        <v>3655</v>
      </c>
      <c r="G152" s="201" t="s">
        <v>1125</v>
      </c>
      <c r="H152" s="202" t="s">
        <v>2196</v>
      </c>
      <c r="I152" s="207">
        <v>0</v>
      </c>
      <c r="J152" s="207">
        <v>0</v>
      </c>
      <c r="K152" s="207">
        <v>2697507.5100000002</v>
      </c>
      <c r="L152" s="207">
        <v>2773731.5</v>
      </c>
      <c r="M152" s="207">
        <f t="shared" si="13"/>
        <v>0</v>
      </c>
      <c r="N152" s="207">
        <f t="shared" si="16"/>
        <v>76223.989999999758</v>
      </c>
      <c r="O152" s="208">
        <f t="shared" si="14"/>
        <v>-76223.989999999758</v>
      </c>
      <c r="P152" s="205">
        <v>0</v>
      </c>
      <c r="Q152" s="208">
        <f t="shared" si="15"/>
        <v>-76223.989999999758</v>
      </c>
      <c r="R152" s="206"/>
      <c r="S152" s="209" t="s">
        <v>3736</v>
      </c>
    </row>
    <row r="153" spans="1:19" s="200" customFormat="1">
      <c r="A153" s="199">
        <v>147</v>
      </c>
      <c r="B153" s="200">
        <v>2010668</v>
      </c>
      <c r="C153" s="201" t="s">
        <v>1309</v>
      </c>
      <c r="D153" s="201" t="s">
        <v>1310</v>
      </c>
      <c r="E153" s="201" t="s">
        <v>1314</v>
      </c>
      <c r="F153" s="201" t="s">
        <v>3655</v>
      </c>
      <c r="G153" s="201" t="s">
        <v>1125</v>
      </c>
      <c r="H153" s="202" t="s">
        <v>2197</v>
      </c>
      <c r="I153" s="207">
        <v>0</v>
      </c>
      <c r="J153" s="207">
        <v>0</v>
      </c>
      <c r="K153" s="207">
        <v>0</v>
      </c>
      <c r="L153" s="207">
        <v>157478.26</v>
      </c>
      <c r="M153" s="207">
        <f t="shared" si="13"/>
        <v>0</v>
      </c>
      <c r="N153" s="207">
        <f t="shared" si="16"/>
        <v>157478.26</v>
      </c>
      <c r="O153" s="208">
        <f t="shared" si="14"/>
        <v>-157478.26</v>
      </c>
      <c r="P153" s="205">
        <v>0</v>
      </c>
      <c r="Q153" s="208">
        <f t="shared" si="15"/>
        <v>-157478.26</v>
      </c>
      <c r="R153" s="206"/>
      <c r="S153" s="209" t="s">
        <v>3736</v>
      </c>
    </row>
    <row r="154" spans="1:19" s="200" customFormat="1">
      <c r="A154" s="199">
        <v>148</v>
      </c>
      <c r="B154" s="200">
        <v>2010669</v>
      </c>
      <c r="C154" s="201" t="s">
        <v>1309</v>
      </c>
      <c r="D154" s="201" t="s">
        <v>1310</v>
      </c>
      <c r="E154" s="201" t="s">
        <v>1314</v>
      </c>
      <c r="F154" s="201" t="s">
        <v>3655</v>
      </c>
      <c r="G154" s="201" t="s">
        <v>1125</v>
      </c>
      <c r="H154" s="202" t="s">
        <v>2198</v>
      </c>
      <c r="I154" s="207">
        <v>0</v>
      </c>
      <c r="J154" s="207">
        <v>0</v>
      </c>
      <c r="K154" s="207">
        <v>4854573.6100000003</v>
      </c>
      <c r="L154" s="207">
        <v>5819382.9699999997</v>
      </c>
      <c r="M154" s="207">
        <f t="shared" si="13"/>
        <v>0</v>
      </c>
      <c r="N154" s="207">
        <f t="shared" si="16"/>
        <v>964809.3599999994</v>
      </c>
      <c r="O154" s="208">
        <f t="shared" si="14"/>
        <v>-964809.3599999994</v>
      </c>
      <c r="P154" s="205">
        <v>0</v>
      </c>
      <c r="Q154" s="208">
        <f t="shared" si="15"/>
        <v>-964809.3599999994</v>
      </c>
      <c r="R154" s="206"/>
      <c r="S154" s="209" t="s">
        <v>3736</v>
      </c>
    </row>
    <row r="155" spans="1:19" s="200" customFormat="1">
      <c r="A155" s="199">
        <v>149</v>
      </c>
      <c r="B155" s="200">
        <v>2010670</v>
      </c>
      <c r="C155" s="201" t="s">
        <v>1309</v>
      </c>
      <c r="D155" s="201" t="s">
        <v>1310</v>
      </c>
      <c r="E155" s="201" t="s">
        <v>1314</v>
      </c>
      <c r="F155" s="201" t="s">
        <v>3655</v>
      </c>
      <c r="G155" s="201" t="s">
        <v>1125</v>
      </c>
      <c r="H155" s="202" t="s">
        <v>2199</v>
      </c>
      <c r="I155" s="207">
        <v>0</v>
      </c>
      <c r="J155" s="207">
        <v>0</v>
      </c>
      <c r="K155" s="207">
        <v>0</v>
      </c>
      <c r="L155" s="207">
        <v>393207.15</v>
      </c>
      <c r="M155" s="207">
        <f t="shared" si="13"/>
        <v>0</v>
      </c>
      <c r="N155" s="207">
        <f t="shared" si="16"/>
        <v>393207.15</v>
      </c>
      <c r="O155" s="208">
        <f t="shared" si="14"/>
        <v>-393207.15</v>
      </c>
      <c r="P155" s="205">
        <v>0</v>
      </c>
      <c r="Q155" s="208">
        <f t="shared" si="15"/>
        <v>-393207.15</v>
      </c>
      <c r="R155" s="206"/>
      <c r="S155" s="209" t="s">
        <v>3736</v>
      </c>
    </row>
    <row r="156" spans="1:19" s="200" customFormat="1">
      <c r="A156" s="199">
        <v>150</v>
      </c>
      <c r="B156" s="200">
        <v>2010671</v>
      </c>
      <c r="C156" s="201" t="s">
        <v>1309</v>
      </c>
      <c r="D156" s="201" t="s">
        <v>1310</v>
      </c>
      <c r="E156" s="201" t="s">
        <v>1314</v>
      </c>
      <c r="F156" s="201" t="s">
        <v>3655</v>
      </c>
      <c r="G156" s="201" t="s">
        <v>1125</v>
      </c>
      <c r="H156" s="202" t="s">
        <v>2200</v>
      </c>
      <c r="I156" s="207">
        <v>0</v>
      </c>
      <c r="J156" s="207">
        <v>0</v>
      </c>
      <c r="K156" s="207">
        <v>121739.13</v>
      </c>
      <c r="L156" s="207">
        <v>121739.13</v>
      </c>
      <c r="M156" s="207">
        <f t="shared" si="13"/>
        <v>0</v>
      </c>
      <c r="N156" s="207">
        <f t="shared" si="16"/>
        <v>0</v>
      </c>
      <c r="O156" s="208">
        <f t="shared" si="14"/>
        <v>0</v>
      </c>
      <c r="P156" s="205">
        <v>0</v>
      </c>
      <c r="Q156" s="208">
        <f t="shared" si="15"/>
        <v>0</v>
      </c>
      <c r="R156" s="206"/>
      <c r="S156" s="209" t="s">
        <v>3736</v>
      </c>
    </row>
    <row r="157" spans="1:19" s="200" customFormat="1">
      <c r="A157" s="199">
        <v>151</v>
      </c>
      <c r="B157" s="200">
        <v>2010672</v>
      </c>
      <c r="C157" s="201" t="s">
        <v>1309</v>
      </c>
      <c r="D157" s="201" t="s">
        <v>1310</v>
      </c>
      <c r="E157" s="201" t="s">
        <v>1314</v>
      </c>
      <c r="F157" s="201" t="s">
        <v>3655</v>
      </c>
      <c r="G157" s="201" t="s">
        <v>1125</v>
      </c>
      <c r="H157" s="202" t="s">
        <v>2201</v>
      </c>
      <c r="I157" s="207">
        <v>0</v>
      </c>
      <c r="J157" s="207">
        <v>0</v>
      </c>
      <c r="K157" s="207">
        <v>0</v>
      </c>
      <c r="L157" s="207">
        <v>0</v>
      </c>
      <c r="M157" s="207">
        <f t="shared" si="13"/>
        <v>0</v>
      </c>
      <c r="N157" s="207">
        <f t="shared" si="16"/>
        <v>0</v>
      </c>
      <c r="O157" s="208">
        <f t="shared" si="14"/>
        <v>0</v>
      </c>
      <c r="P157" s="205">
        <v>0</v>
      </c>
      <c r="Q157" s="208">
        <f t="shared" si="15"/>
        <v>0</v>
      </c>
      <c r="R157" s="206"/>
      <c r="S157" s="209" t="s">
        <v>3736</v>
      </c>
    </row>
    <row r="158" spans="1:19" s="200" customFormat="1">
      <c r="A158" s="199">
        <v>152</v>
      </c>
      <c r="B158" s="200">
        <v>2010673</v>
      </c>
      <c r="C158" s="201" t="s">
        <v>1309</v>
      </c>
      <c r="D158" s="201" t="s">
        <v>1310</v>
      </c>
      <c r="E158" s="201" t="s">
        <v>1314</v>
      </c>
      <c r="F158" s="201" t="s">
        <v>3655</v>
      </c>
      <c r="G158" s="201" t="s">
        <v>1125</v>
      </c>
      <c r="H158" s="202" t="s">
        <v>2202</v>
      </c>
      <c r="I158" s="207">
        <v>0</v>
      </c>
      <c r="J158" s="207">
        <v>0</v>
      </c>
      <c r="K158" s="207">
        <v>445037.2</v>
      </c>
      <c r="L158" s="207">
        <v>445037.2</v>
      </c>
      <c r="M158" s="207">
        <f t="shared" si="13"/>
        <v>0</v>
      </c>
      <c r="N158" s="207">
        <f t="shared" si="16"/>
        <v>0</v>
      </c>
      <c r="O158" s="208">
        <f t="shared" si="14"/>
        <v>0</v>
      </c>
      <c r="P158" s="205">
        <v>0</v>
      </c>
      <c r="Q158" s="208">
        <f t="shared" si="15"/>
        <v>0</v>
      </c>
      <c r="R158" s="206"/>
      <c r="S158" s="209" t="s">
        <v>3736</v>
      </c>
    </row>
    <row r="159" spans="1:19" s="200" customFormat="1">
      <c r="A159" s="199">
        <v>153</v>
      </c>
      <c r="B159" s="200">
        <v>2010674</v>
      </c>
      <c r="C159" s="201" t="s">
        <v>1309</v>
      </c>
      <c r="D159" s="201" t="s">
        <v>1310</v>
      </c>
      <c r="E159" s="201" t="s">
        <v>1314</v>
      </c>
      <c r="F159" s="201" t="s">
        <v>3655</v>
      </c>
      <c r="G159" s="201" t="s">
        <v>1125</v>
      </c>
      <c r="H159" s="202" t="s">
        <v>2203</v>
      </c>
      <c r="I159" s="207">
        <v>0</v>
      </c>
      <c r="J159" s="207">
        <v>0</v>
      </c>
      <c r="K159" s="207">
        <v>0</v>
      </c>
      <c r="L159" s="207">
        <v>321646.96000000002</v>
      </c>
      <c r="M159" s="207">
        <f t="shared" si="13"/>
        <v>0</v>
      </c>
      <c r="N159" s="207">
        <f t="shared" si="16"/>
        <v>321646.96000000002</v>
      </c>
      <c r="O159" s="208">
        <f t="shared" si="14"/>
        <v>-321646.96000000002</v>
      </c>
      <c r="P159" s="205">
        <v>0</v>
      </c>
      <c r="Q159" s="208">
        <f t="shared" si="15"/>
        <v>-321646.96000000002</v>
      </c>
      <c r="R159" s="206"/>
      <c r="S159" s="209" t="s">
        <v>3736</v>
      </c>
    </row>
    <row r="160" spans="1:19" s="200" customFormat="1">
      <c r="A160" s="199">
        <v>154</v>
      </c>
      <c r="B160" s="200">
        <v>2010675</v>
      </c>
      <c r="C160" s="201" t="s">
        <v>1309</v>
      </c>
      <c r="D160" s="201" t="s">
        <v>1310</v>
      </c>
      <c r="E160" s="201" t="s">
        <v>1314</v>
      </c>
      <c r="F160" s="201" t="s">
        <v>3655</v>
      </c>
      <c r="G160" s="201" t="s">
        <v>1125</v>
      </c>
      <c r="H160" s="202" t="s">
        <v>2204</v>
      </c>
      <c r="I160" s="207">
        <v>0</v>
      </c>
      <c r="J160" s="207">
        <v>0</v>
      </c>
      <c r="K160" s="207">
        <v>0</v>
      </c>
      <c r="L160" s="207">
        <v>440850.54000000004</v>
      </c>
      <c r="M160" s="207">
        <f t="shared" si="13"/>
        <v>0</v>
      </c>
      <c r="N160" s="207">
        <f t="shared" si="16"/>
        <v>440850.54000000004</v>
      </c>
      <c r="O160" s="208">
        <f t="shared" si="14"/>
        <v>-440850.54000000004</v>
      </c>
      <c r="P160" s="205">
        <v>0</v>
      </c>
      <c r="Q160" s="208">
        <f t="shared" si="15"/>
        <v>-440850.54000000004</v>
      </c>
      <c r="R160" s="206"/>
      <c r="S160" s="209" t="s">
        <v>3736</v>
      </c>
    </row>
    <row r="161" spans="1:19" s="200" customFormat="1">
      <c r="A161" s="199">
        <v>155</v>
      </c>
      <c r="B161" s="200">
        <v>2010676</v>
      </c>
      <c r="C161" s="201" t="s">
        <v>1309</v>
      </c>
      <c r="D161" s="201" t="s">
        <v>1310</v>
      </c>
      <c r="E161" s="201" t="s">
        <v>1314</v>
      </c>
      <c r="F161" s="201" t="s">
        <v>3655</v>
      </c>
      <c r="G161" s="201" t="s">
        <v>1125</v>
      </c>
      <c r="H161" s="202" t="s">
        <v>2205</v>
      </c>
      <c r="I161" s="207">
        <v>0</v>
      </c>
      <c r="J161" s="207">
        <v>0</v>
      </c>
      <c r="K161" s="207">
        <v>6551506.8900000006</v>
      </c>
      <c r="L161" s="207">
        <v>8089267.6800000006</v>
      </c>
      <c r="M161" s="207">
        <f t="shared" si="13"/>
        <v>0</v>
      </c>
      <c r="N161" s="207">
        <f t="shared" si="16"/>
        <v>1537760.79</v>
      </c>
      <c r="O161" s="208">
        <f t="shared" si="14"/>
        <v>-1537760.79</v>
      </c>
      <c r="P161" s="205">
        <v>0</v>
      </c>
      <c r="Q161" s="208">
        <f t="shared" si="15"/>
        <v>-1537760.79</v>
      </c>
      <c r="R161" s="206"/>
      <c r="S161" s="209" t="s">
        <v>3736</v>
      </c>
    </row>
    <row r="162" spans="1:19" s="200" customFormat="1">
      <c r="A162" s="199">
        <v>156</v>
      </c>
      <c r="B162" s="200">
        <v>2010677</v>
      </c>
      <c r="C162" s="201" t="s">
        <v>1309</v>
      </c>
      <c r="D162" s="201" t="s">
        <v>1310</v>
      </c>
      <c r="E162" s="201" t="s">
        <v>1314</v>
      </c>
      <c r="F162" s="201" t="s">
        <v>3655</v>
      </c>
      <c r="G162" s="201" t="s">
        <v>1125</v>
      </c>
      <c r="H162" s="202" t="s">
        <v>2206</v>
      </c>
      <c r="I162" s="207">
        <v>0</v>
      </c>
      <c r="J162" s="207">
        <v>0</v>
      </c>
      <c r="K162" s="207">
        <v>782608.70000000007</v>
      </c>
      <c r="L162" s="207">
        <v>782608.70000000007</v>
      </c>
      <c r="M162" s="207">
        <f t="shared" si="13"/>
        <v>0</v>
      </c>
      <c r="N162" s="207">
        <f t="shared" si="16"/>
        <v>0</v>
      </c>
      <c r="O162" s="208">
        <f t="shared" si="14"/>
        <v>0</v>
      </c>
      <c r="P162" s="205">
        <v>0</v>
      </c>
      <c r="Q162" s="208">
        <f t="shared" si="15"/>
        <v>0</v>
      </c>
      <c r="R162" s="206"/>
      <c r="S162" s="209" t="s">
        <v>3736</v>
      </c>
    </row>
    <row r="163" spans="1:19" s="200" customFormat="1">
      <c r="A163" s="199">
        <v>157</v>
      </c>
      <c r="B163" s="200">
        <v>2010678</v>
      </c>
      <c r="C163" s="201" t="s">
        <v>1309</v>
      </c>
      <c r="D163" s="201" t="s">
        <v>1310</v>
      </c>
      <c r="E163" s="201" t="s">
        <v>1314</v>
      </c>
      <c r="F163" s="201" t="s">
        <v>3655</v>
      </c>
      <c r="G163" s="201" t="s">
        <v>1125</v>
      </c>
      <c r="H163" s="202" t="s">
        <v>2207</v>
      </c>
      <c r="I163" s="207">
        <v>0</v>
      </c>
      <c r="J163" s="207">
        <v>0</v>
      </c>
      <c r="K163" s="207">
        <v>0</v>
      </c>
      <c r="L163" s="207">
        <v>258486.76</v>
      </c>
      <c r="M163" s="207">
        <f t="shared" si="13"/>
        <v>0</v>
      </c>
      <c r="N163" s="207">
        <f t="shared" si="16"/>
        <v>258486.76</v>
      </c>
      <c r="O163" s="208">
        <f t="shared" si="14"/>
        <v>-258486.76</v>
      </c>
      <c r="P163" s="205">
        <v>0</v>
      </c>
      <c r="Q163" s="208">
        <f t="shared" si="15"/>
        <v>-258486.76</v>
      </c>
      <c r="R163" s="206"/>
      <c r="S163" s="209" t="s">
        <v>3736</v>
      </c>
    </row>
    <row r="164" spans="1:19" s="200" customFormat="1">
      <c r="A164" s="199">
        <v>158</v>
      </c>
      <c r="B164" s="200">
        <v>2010679</v>
      </c>
      <c r="C164" s="201" t="s">
        <v>1309</v>
      </c>
      <c r="D164" s="201" t="s">
        <v>1310</v>
      </c>
      <c r="E164" s="201" t="s">
        <v>1314</v>
      </c>
      <c r="F164" s="201" t="s">
        <v>3655</v>
      </c>
      <c r="G164" s="201" t="s">
        <v>1125</v>
      </c>
      <c r="H164" s="202" t="s">
        <v>2208</v>
      </c>
      <c r="I164" s="207">
        <v>0</v>
      </c>
      <c r="J164" s="207">
        <v>0</v>
      </c>
      <c r="K164" s="207">
        <v>0</v>
      </c>
      <c r="L164" s="207">
        <v>282366.09000000003</v>
      </c>
      <c r="M164" s="207">
        <f t="shared" si="13"/>
        <v>0</v>
      </c>
      <c r="N164" s="207">
        <f t="shared" si="16"/>
        <v>282366.09000000003</v>
      </c>
      <c r="O164" s="208">
        <f t="shared" si="14"/>
        <v>-282366.09000000003</v>
      </c>
      <c r="P164" s="205">
        <v>0</v>
      </c>
      <c r="Q164" s="208">
        <f t="shared" si="15"/>
        <v>-282366.09000000003</v>
      </c>
      <c r="R164" s="206"/>
      <c r="S164" s="209" t="s">
        <v>3736</v>
      </c>
    </row>
    <row r="165" spans="1:19" s="200" customFormat="1">
      <c r="A165" s="199">
        <v>159</v>
      </c>
      <c r="B165" s="200">
        <v>2010680</v>
      </c>
      <c r="C165" s="201" t="s">
        <v>1309</v>
      </c>
      <c r="D165" s="201" t="s">
        <v>1310</v>
      </c>
      <c r="E165" s="201" t="s">
        <v>1314</v>
      </c>
      <c r="F165" s="201" t="s">
        <v>3655</v>
      </c>
      <c r="G165" s="201" t="s">
        <v>1125</v>
      </c>
      <c r="H165" s="202" t="s">
        <v>2209</v>
      </c>
      <c r="I165" s="207">
        <v>0</v>
      </c>
      <c r="J165" s="207">
        <v>0</v>
      </c>
      <c r="K165" s="207">
        <v>121875</v>
      </c>
      <c r="L165" s="207">
        <v>869565.22</v>
      </c>
      <c r="M165" s="207">
        <f t="shared" si="13"/>
        <v>0</v>
      </c>
      <c r="N165" s="207">
        <f t="shared" si="16"/>
        <v>747690.22</v>
      </c>
      <c r="O165" s="208">
        <f t="shared" si="14"/>
        <v>-747690.22</v>
      </c>
      <c r="P165" s="205">
        <v>0</v>
      </c>
      <c r="Q165" s="208">
        <f t="shared" si="15"/>
        <v>-747690.22</v>
      </c>
      <c r="R165" s="206"/>
      <c r="S165" s="209" t="s">
        <v>3736</v>
      </c>
    </row>
    <row r="166" spans="1:19" s="200" customFormat="1">
      <c r="A166" s="199">
        <v>160</v>
      </c>
      <c r="B166" s="200">
        <v>2010681</v>
      </c>
      <c r="C166" s="201" t="s">
        <v>1309</v>
      </c>
      <c r="D166" s="201" t="s">
        <v>1310</v>
      </c>
      <c r="E166" s="201" t="s">
        <v>1314</v>
      </c>
      <c r="F166" s="201" t="s">
        <v>3655</v>
      </c>
      <c r="G166" s="201" t="s">
        <v>1125</v>
      </c>
      <c r="H166" s="202" t="s">
        <v>2210</v>
      </c>
      <c r="I166" s="207">
        <v>0</v>
      </c>
      <c r="J166" s="207">
        <v>0</v>
      </c>
      <c r="K166" s="207">
        <v>0</v>
      </c>
      <c r="L166" s="207">
        <v>1464030.58</v>
      </c>
      <c r="M166" s="207">
        <f t="shared" si="13"/>
        <v>0</v>
      </c>
      <c r="N166" s="207">
        <f t="shared" si="16"/>
        <v>1464030.58</v>
      </c>
      <c r="O166" s="208">
        <f t="shared" si="14"/>
        <v>-1464030.58</v>
      </c>
      <c r="P166" s="205">
        <v>0</v>
      </c>
      <c r="Q166" s="208">
        <f t="shared" si="15"/>
        <v>-1464030.58</v>
      </c>
      <c r="R166" s="206"/>
      <c r="S166" s="209" t="s">
        <v>3736</v>
      </c>
    </row>
    <row r="167" spans="1:19" s="200" customFormat="1">
      <c r="A167" s="199">
        <v>161</v>
      </c>
      <c r="B167" s="200">
        <v>2010682</v>
      </c>
      <c r="C167" s="201" t="s">
        <v>1309</v>
      </c>
      <c r="D167" s="201" t="s">
        <v>1310</v>
      </c>
      <c r="E167" s="201" t="s">
        <v>1314</v>
      </c>
      <c r="F167" s="201" t="s">
        <v>3655</v>
      </c>
      <c r="G167" s="201" t="s">
        <v>1125</v>
      </c>
      <c r="H167" s="202" t="s">
        <v>2211</v>
      </c>
      <c r="I167" s="207">
        <v>0</v>
      </c>
      <c r="J167" s="207">
        <v>0</v>
      </c>
      <c r="K167" s="207">
        <v>0</v>
      </c>
      <c r="L167" s="207">
        <v>93554.5</v>
      </c>
      <c r="M167" s="207">
        <f t="shared" si="13"/>
        <v>0</v>
      </c>
      <c r="N167" s="207">
        <f t="shared" si="16"/>
        <v>93554.5</v>
      </c>
      <c r="O167" s="208">
        <f t="shared" si="14"/>
        <v>-93554.5</v>
      </c>
      <c r="P167" s="205">
        <v>0</v>
      </c>
      <c r="Q167" s="208">
        <f t="shared" si="15"/>
        <v>-93554.5</v>
      </c>
      <c r="R167" s="206"/>
      <c r="S167" s="209" t="s">
        <v>3736</v>
      </c>
    </row>
    <row r="168" spans="1:19" s="200" customFormat="1">
      <c r="A168" s="199">
        <v>162</v>
      </c>
      <c r="B168" s="200">
        <v>2010683</v>
      </c>
      <c r="C168" s="201" t="s">
        <v>1309</v>
      </c>
      <c r="D168" s="201" t="s">
        <v>1310</v>
      </c>
      <c r="E168" s="201" t="s">
        <v>1314</v>
      </c>
      <c r="F168" s="201" t="s">
        <v>3655</v>
      </c>
      <c r="G168" s="201" t="s">
        <v>1125</v>
      </c>
      <c r="H168" s="202" t="s">
        <v>2212</v>
      </c>
      <c r="I168" s="207">
        <v>0</v>
      </c>
      <c r="J168" s="207">
        <v>0</v>
      </c>
      <c r="K168" s="207">
        <v>0</v>
      </c>
      <c r="L168" s="207">
        <v>2521739.1299900003</v>
      </c>
      <c r="M168" s="207">
        <f t="shared" si="13"/>
        <v>0</v>
      </c>
      <c r="N168" s="207">
        <f t="shared" si="16"/>
        <v>2521739.1299900003</v>
      </c>
      <c r="O168" s="208">
        <f t="shared" si="14"/>
        <v>-2521739.1299900003</v>
      </c>
      <c r="P168" s="205">
        <v>0</v>
      </c>
      <c r="Q168" s="208">
        <f t="shared" si="15"/>
        <v>-2521739.1299900003</v>
      </c>
      <c r="R168" s="206"/>
      <c r="S168" s="209" t="s">
        <v>3736</v>
      </c>
    </row>
    <row r="169" spans="1:19" s="200" customFormat="1">
      <c r="A169" s="199">
        <v>163</v>
      </c>
      <c r="B169" s="200">
        <v>2010684</v>
      </c>
      <c r="C169" s="201" t="s">
        <v>1309</v>
      </c>
      <c r="D169" s="201" t="s">
        <v>1310</v>
      </c>
      <c r="E169" s="201" t="s">
        <v>1314</v>
      </c>
      <c r="F169" s="201" t="s">
        <v>3655</v>
      </c>
      <c r="G169" s="201" t="s">
        <v>1125</v>
      </c>
      <c r="H169" s="202" t="s">
        <v>2213</v>
      </c>
      <c r="I169" s="207">
        <v>0</v>
      </c>
      <c r="J169" s="207">
        <v>0</v>
      </c>
      <c r="K169" s="207">
        <v>0</v>
      </c>
      <c r="L169" s="207">
        <v>3430853.91</v>
      </c>
      <c r="M169" s="207">
        <f t="shared" si="13"/>
        <v>0</v>
      </c>
      <c r="N169" s="207">
        <f t="shared" si="16"/>
        <v>3430853.91</v>
      </c>
      <c r="O169" s="208">
        <f t="shared" si="14"/>
        <v>-3430853.91</v>
      </c>
      <c r="P169" s="205">
        <v>0</v>
      </c>
      <c r="Q169" s="208">
        <f t="shared" si="15"/>
        <v>-3430853.91</v>
      </c>
      <c r="R169" s="206"/>
      <c r="S169" s="209" t="s">
        <v>3736</v>
      </c>
    </row>
    <row r="170" spans="1:19" s="200" customFormat="1">
      <c r="A170" s="199">
        <v>164</v>
      </c>
      <c r="B170" s="200">
        <v>2010801</v>
      </c>
      <c r="C170" s="201" t="s">
        <v>1309</v>
      </c>
      <c r="D170" s="201" t="s">
        <v>1310</v>
      </c>
      <c r="E170" s="201" t="s">
        <v>1314</v>
      </c>
      <c r="F170" s="201" t="s">
        <v>3657</v>
      </c>
      <c r="G170" s="201" t="s">
        <v>3505</v>
      </c>
      <c r="H170" s="202" t="s">
        <v>3533</v>
      </c>
      <c r="I170" s="207">
        <v>0</v>
      </c>
      <c r="J170" s="207">
        <v>723920</v>
      </c>
      <c r="K170" s="207">
        <v>394600</v>
      </c>
      <c r="L170" s="207">
        <v>625240</v>
      </c>
      <c r="M170" s="207">
        <f t="shared" si="13"/>
        <v>0</v>
      </c>
      <c r="N170" s="207">
        <f t="shared" si="16"/>
        <v>954560</v>
      </c>
      <c r="O170" s="208">
        <f t="shared" si="14"/>
        <v>-954560</v>
      </c>
      <c r="P170" s="223">
        <v>0</v>
      </c>
      <c r="Q170" s="208">
        <f t="shared" si="15"/>
        <v>-954560</v>
      </c>
      <c r="R170" s="206"/>
      <c r="S170" s="200" t="s">
        <v>3736</v>
      </c>
    </row>
    <row r="171" spans="1:19" s="200" customFormat="1">
      <c r="A171" s="199">
        <v>165</v>
      </c>
      <c r="B171" s="200">
        <v>2030102</v>
      </c>
      <c r="C171" s="201" t="s">
        <v>1309</v>
      </c>
      <c r="D171" s="201" t="s">
        <v>1310</v>
      </c>
      <c r="E171" s="201" t="s">
        <v>1314</v>
      </c>
      <c r="F171" s="201" t="s">
        <v>3655</v>
      </c>
      <c r="G171" s="201" t="s">
        <v>832</v>
      </c>
      <c r="H171" s="202" t="s">
        <v>178</v>
      </c>
      <c r="I171" s="207">
        <v>0</v>
      </c>
      <c r="J171" s="207">
        <v>500533.83</v>
      </c>
      <c r="K171" s="207">
        <v>114468</v>
      </c>
      <c r="L171" s="207">
        <v>177900</v>
      </c>
      <c r="M171" s="207">
        <f t="shared" si="13"/>
        <v>0</v>
      </c>
      <c r="N171" s="207">
        <f t="shared" si="16"/>
        <v>563965.83000000007</v>
      </c>
      <c r="O171" s="208">
        <f t="shared" si="14"/>
        <v>-563965.83000000007</v>
      </c>
      <c r="P171" s="205">
        <v>0</v>
      </c>
      <c r="Q171" s="208">
        <f t="shared" si="15"/>
        <v>-563965.83000000007</v>
      </c>
      <c r="R171" s="206"/>
      <c r="S171" s="209">
        <v>0</v>
      </c>
    </row>
    <row r="172" spans="1:19" s="200" customFormat="1">
      <c r="A172" s="199">
        <v>166</v>
      </c>
      <c r="B172" s="200">
        <v>2030103</v>
      </c>
      <c r="C172" s="201" t="s">
        <v>1309</v>
      </c>
      <c r="D172" s="201" t="s">
        <v>1310</v>
      </c>
      <c r="E172" s="201" t="s">
        <v>1314</v>
      </c>
      <c r="F172" s="201" t="s">
        <v>3655</v>
      </c>
      <c r="G172" s="201" t="s">
        <v>832</v>
      </c>
      <c r="H172" s="202" t="s">
        <v>179</v>
      </c>
      <c r="I172" s="207">
        <v>0</v>
      </c>
      <c r="J172" s="207">
        <v>249336.74</v>
      </c>
      <c r="K172" s="207">
        <v>366336.55</v>
      </c>
      <c r="L172" s="207">
        <v>183987.54</v>
      </c>
      <c r="M172" s="207">
        <f t="shared" si="13"/>
        <v>0</v>
      </c>
      <c r="N172" s="207">
        <f t="shared" si="16"/>
        <v>66987.73000000004</v>
      </c>
      <c r="O172" s="208">
        <f t="shared" si="14"/>
        <v>-66987.73000000004</v>
      </c>
      <c r="P172" s="205">
        <v>0</v>
      </c>
      <c r="Q172" s="208">
        <f t="shared" si="15"/>
        <v>-66987.73000000004</v>
      </c>
      <c r="R172" s="206"/>
      <c r="S172" s="209"/>
    </row>
    <row r="173" spans="1:19" s="200" customFormat="1">
      <c r="A173" s="199">
        <v>167</v>
      </c>
      <c r="B173" s="200">
        <v>2030107</v>
      </c>
      <c r="C173" s="201" t="s">
        <v>1309</v>
      </c>
      <c r="D173" s="201" t="s">
        <v>1310</v>
      </c>
      <c r="E173" s="201" t="s">
        <v>1314</v>
      </c>
      <c r="F173" s="201" t="s">
        <v>3655</v>
      </c>
      <c r="G173" s="201" t="s">
        <v>832</v>
      </c>
      <c r="H173" s="202" t="s">
        <v>180</v>
      </c>
      <c r="I173" s="207">
        <v>0</v>
      </c>
      <c r="J173" s="207">
        <v>296248.86</v>
      </c>
      <c r="K173" s="207">
        <v>76841.27</v>
      </c>
      <c r="L173" s="207">
        <v>2970.2400000000002</v>
      </c>
      <c r="M173" s="207">
        <f t="shared" si="13"/>
        <v>0</v>
      </c>
      <c r="N173" s="207">
        <f t="shared" si="16"/>
        <v>222377.82999999996</v>
      </c>
      <c r="O173" s="208">
        <f t="shared" si="14"/>
        <v>-222377.82999999996</v>
      </c>
      <c r="P173" s="205">
        <v>0</v>
      </c>
      <c r="Q173" s="208">
        <f t="shared" si="15"/>
        <v>-222377.82999999996</v>
      </c>
      <c r="R173" s="206"/>
      <c r="S173" s="209">
        <v>0</v>
      </c>
    </row>
    <row r="174" spans="1:19" s="200" customFormat="1">
      <c r="A174" s="199">
        <v>168</v>
      </c>
      <c r="B174" s="200">
        <v>2030108</v>
      </c>
      <c r="C174" s="201" t="s">
        <v>1309</v>
      </c>
      <c r="D174" s="201" t="s">
        <v>1310</v>
      </c>
      <c r="E174" s="201" t="s">
        <v>1314</v>
      </c>
      <c r="F174" s="201" t="s">
        <v>3655</v>
      </c>
      <c r="G174" s="201" t="s">
        <v>832</v>
      </c>
      <c r="H174" s="202" t="s">
        <v>2214</v>
      </c>
      <c r="I174" s="207">
        <v>0</v>
      </c>
      <c r="J174" s="207">
        <v>0</v>
      </c>
      <c r="K174" s="207">
        <v>110000</v>
      </c>
      <c r="L174" s="207">
        <v>577780.02</v>
      </c>
      <c r="M174" s="207">
        <f t="shared" si="13"/>
        <v>0</v>
      </c>
      <c r="N174" s="207">
        <f t="shared" si="16"/>
        <v>467780.02</v>
      </c>
      <c r="O174" s="208">
        <f t="shared" si="14"/>
        <v>-467780.02</v>
      </c>
      <c r="P174" s="205">
        <v>0</v>
      </c>
      <c r="Q174" s="208">
        <f t="shared" si="15"/>
        <v>-467780.02</v>
      </c>
      <c r="R174" s="206"/>
      <c r="S174" s="209">
        <v>0</v>
      </c>
    </row>
    <row r="175" spans="1:19" s="200" customFormat="1">
      <c r="A175" s="199">
        <v>169</v>
      </c>
      <c r="B175" s="200">
        <v>2030109</v>
      </c>
      <c r="C175" s="201" t="s">
        <v>1309</v>
      </c>
      <c r="D175" s="201" t="s">
        <v>1310</v>
      </c>
      <c r="E175" s="201" t="s">
        <v>1314</v>
      </c>
      <c r="F175" s="201" t="s">
        <v>3655</v>
      </c>
      <c r="G175" s="201" t="s">
        <v>832</v>
      </c>
      <c r="H175" s="202" t="s">
        <v>2215</v>
      </c>
      <c r="I175" s="207">
        <v>0</v>
      </c>
      <c r="J175" s="207">
        <v>0</v>
      </c>
      <c r="K175" s="207">
        <v>0</v>
      </c>
      <c r="L175" s="207">
        <v>26300</v>
      </c>
      <c r="M175" s="207">
        <f t="shared" si="13"/>
        <v>0</v>
      </c>
      <c r="N175" s="207">
        <f t="shared" si="16"/>
        <v>26300</v>
      </c>
      <c r="O175" s="208">
        <f t="shared" si="14"/>
        <v>-26300</v>
      </c>
      <c r="P175" s="205">
        <v>0</v>
      </c>
      <c r="Q175" s="208">
        <f t="shared" si="15"/>
        <v>-26300</v>
      </c>
      <c r="R175" s="206"/>
      <c r="S175" s="209">
        <v>0</v>
      </c>
    </row>
    <row r="176" spans="1:19" s="200" customFormat="1">
      <c r="A176" s="199">
        <v>170</v>
      </c>
      <c r="B176" s="200">
        <v>2030120</v>
      </c>
      <c r="C176" s="201" t="s">
        <v>1309</v>
      </c>
      <c r="D176" s="201" t="s">
        <v>1310</v>
      </c>
      <c r="E176" s="201" t="s">
        <v>1314</v>
      </c>
      <c r="F176" s="201" t="s">
        <v>3655</v>
      </c>
      <c r="G176" s="201" t="s">
        <v>832</v>
      </c>
      <c r="H176" s="202" t="s">
        <v>3534</v>
      </c>
      <c r="I176" s="207">
        <v>0</v>
      </c>
      <c r="J176" s="207">
        <v>2658146.08</v>
      </c>
      <c r="K176" s="207">
        <v>4032148.04</v>
      </c>
      <c r="L176" s="207">
        <v>1913051.96</v>
      </c>
      <c r="M176" s="207">
        <f t="shared" si="13"/>
        <v>0</v>
      </c>
      <c r="N176" s="207">
        <f t="shared" si="16"/>
        <v>539050</v>
      </c>
      <c r="O176" s="208">
        <f t="shared" si="14"/>
        <v>-539050</v>
      </c>
      <c r="P176" s="205">
        <v>0</v>
      </c>
      <c r="Q176" s="208">
        <f t="shared" si="15"/>
        <v>-539050</v>
      </c>
      <c r="R176" s="206"/>
      <c r="S176" s="209">
        <f>N176-K176</f>
        <v>-3493098.04</v>
      </c>
    </row>
    <row r="177" spans="1:19" s="200" customFormat="1">
      <c r="A177" s="199">
        <v>171</v>
      </c>
      <c r="B177" s="200">
        <v>2030125</v>
      </c>
      <c r="C177" s="201" t="s">
        <v>1309</v>
      </c>
      <c r="D177" s="201" t="s">
        <v>1310</v>
      </c>
      <c r="E177" s="201" t="s">
        <v>1314</v>
      </c>
      <c r="F177" s="201" t="s">
        <v>3655</v>
      </c>
      <c r="G177" s="201" t="s">
        <v>3580</v>
      </c>
      <c r="H177" s="202" t="s">
        <v>181</v>
      </c>
      <c r="I177" s="207">
        <v>0</v>
      </c>
      <c r="J177" s="207">
        <v>0</v>
      </c>
      <c r="K177" s="207">
        <v>1787788</v>
      </c>
      <c r="L177" s="207">
        <v>1787788</v>
      </c>
      <c r="M177" s="207">
        <f t="shared" ref="M177:M240" si="17">IF((I177+K177)-(J177+L177)&lt;0,0,(I177+K177)-(J177+L177))</f>
        <v>0</v>
      </c>
      <c r="N177" s="207">
        <f t="shared" si="16"/>
        <v>0</v>
      </c>
      <c r="O177" s="208">
        <f t="shared" si="14"/>
        <v>0</v>
      </c>
      <c r="P177" s="205">
        <v>0</v>
      </c>
      <c r="Q177" s="208">
        <f t="shared" si="15"/>
        <v>0</v>
      </c>
      <c r="R177" s="206"/>
      <c r="S177" s="209">
        <v>0</v>
      </c>
    </row>
    <row r="178" spans="1:19" s="200" customFormat="1">
      <c r="A178" s="199">
        <v>172</v>
      </c>
      <c r="B178" s="200">
        <v>2030138</v>
      </c>
      <c r="C178" s="201" t="s">
        <v>1309</v>
      </c>
      <c r="D178" s="201" t="s">
        <v>1310</v>
      </c>
      <c r="E178" s="201" t="s">
        <v>1314</v>
      </c>
      <c r="F178" s="201" t="s">
        <v>3655</v>
      </c>
      <c r="G178" s="201" t="s">
        <v>3567</v>
      </c>
      <c r="H178" s="202" t="s">
        <v>182</v>
      </c>
      <c r="I178" s="207">
        <v>0</v>
      </c>
      <c r="J178" s="207">
        <v>393434.87</v>
      </c>
      <c r="K178" s="207">
        <v>0</v>
      </c>
      <c r="L178" s="207">
        <v>0</v>
      </c>
      <c r="M178" s="207">
        <f t="shared" si="17"/>
        <v>0</v>
      </c>
      <c r="N178" s="207">
        <f t="shared" si="16"/>
        <v>393434.87</v>
      </c>
      <c r="O178" s="208">
        <f t="shared" si="14"/>
        <v>-393434.87</v>
      </c>
      <c r="P178" s="205">
        <v>0</v>
      </c>
      <c r="Q178" s="208">
        <f t="shared" si="15"/>
        <v>-393434.87</v>
      </c>
      <c r="R178" s="206"/>
      <c r="S178" s="209">
        <v>0</v>
      </c>
    </row>
    <row r="179" spans="1:19" s="200" customFormat="1">
      <c r="A179" s="199">
        <v>173</v>
      </c>
      <c r="B179" s="200">
        <v>2030140</v>
      </c>
      <c r="C179" s="201" t="s">
        <v>1309</v>
      </c>
      <c r="D179" s="201" t="s">
        <v>1310</v>
      </c>
      <c r="E179" s="201" t="s">
        <v>1314</v>
      </c>
      <c r="F179" s="201" t="s">
        <v>3655</v>
      </c>
      <c r="G179" s="201" t="s">
        <v>3580</v>
      </c>
      <c r="H179" s="202" t="s">
        <v>183</v>
      </c>
      <c r="I179" s="207">
        <v>0</v>
      </c>
      <c r="J179" s="207">
        <v>46750.239999999998</v>
      </c>
      <c r="K179" s="207">
        <v>51750.239999999998</v>
      </c>
      <c r="L179" s="207">
        <v>5000</v>
      </c>
      <c r="M179" s="207">
        <f t="shared" si="17"/>
        <v>0</v>
      </c>
      <c r="N179" s="207">
        <f t="shared" si="16"/>
        <v>0</v>
      </c>
      <c r="O179" s="208">
        <f t="shared" si="14"/>
        <v>0</v>
      </c>
      <c r="P179" s="205">
        <v>0</v>
      </c>
      <c r="Q179" s="208">
        <f t="shared" si="15"/>
        <v>0</v>
      </c>
      <c r="R179" s="206"/>
      <c r="S179" s="209">
        <v>0</v>
      </c>
    </row>
    <row r="180" spans="1:19" s="200" customFormat="1">
      <c r="A180" s="199">
        <v>174</v>
      </c>
      <c r="B180" s="200">
        <v>2030145</v>
      </c>
      <c r="C180" s="201" t="s">
        <v>1309</v>
      </c>
      <c r="D180" s="201" t="s">
        <v>1310</v>
      </c>
      <c r="E180" s="201" t="s">
        <v>1314</v>
      </c>
      <c r="F180" s="201" t="s">
        <v>3655</v>
      </c>
      <c r="G180" s="201" t="s">
        <v>3567</v>
      </c>
      <c r="H180" s="202" t="s">
        <v>184</v>
      </c>
      <c r="I180" s="207">
        <v>0</v>
      </c>
      <c r="J180" s="207">
        <v>27802.48</v>
      </c>
      <c r="K180" s="207">
        <v>0</v>
      </c>
      <c r="L180" s="207">
        <v>0</v>
      </c>
      <c r="M180" s="207">
        <f t="shared" si="17"/>
        <v>0</v>
      </c>
      <c r="N180" s="207">
        <f t="shared" si="16"/>
        <v>27802.48</v>
      </c>
      <c r="O180" s="208">
        <f t="shared" si="14"/>
        <v>-27802.48</v>
      </c>
      <c r="P180" s="205">
        <v>0</v>
      </c>
      <c r="Q180" s="208">
        <f t="shared" si="15"/>
        <v>-27802.48</v>
      </c>
      <c r="R180" s="206"/>
      <c r="S180" s="209">
        <v>0</v>
      </c>
    </row>
    <row r="181" spans="1:19" s="200" customFormat="1">
      <c r="A181" s="199">
        <v>175</v>
      </c>
      <c r="B181" s="200">
        <v>2030155</v>
      </c>
      <c r="C181" s="201" t="s">
        <v>1309</v>
      </c>
      <c r="D181" s="201" t="s">
        <v>1310</v>
      </c>
      <c r="E181" s="201" t="s">
        <v>1314</v>
      </c>
      <c r="F181" s="201" t="s">
        <v>3655</v>
      </c>
      <c r="G181" s="201" t="s">
        <v>3567</v>
      </c>
      <c r="H181" s="202" t="s">
        <v>1373</v>
      </c>
      <c r="I181" s="207">
        <v>0</v>
      </c>
      <c r="J181" s="207">
        <v>190367.94</v>
      </c>
      <c r="K181" s="207">
        <v>0</v>
      </c>
      <c r="L181" s="207">
        <v>0</v>
      </c>
      <c r="M181" s="207">
        <f t="shared" si="17"/>
        <v>0</v>
      </c>
      <c r="N181" s="207">
        <f t="shared" si="16"/>
        <v>190367.94</v>
      </c>
      <c r="O181" s="208">
        <f t="shared" si="14"/>
        <v>-190367.94</v>
      </c>
      <c r="P181" s="205">
        <v>0</v>
      </c>
      <c r="Q181" s="208">
        <f t="shared" si="15"/>
        <v>-190367.94</v>
      </c>
      <c r="R181" s="206"/>
      <c r="S181" s="209"/>
    </row>
    <row r="182" spans="1:19" s="200" customFormat="1">
      <c r="A182" s="199">
        <v>176</v>
      </c>
      <c r="B182" s="200">
        <v>2030165</v>
      </c>
      <c r="C182" s="201" t="s">
        <v>1309</v>
      </c>
      <c r="D182" s="201" t="s">
        <v>1310</v>
      </c>
      <c r="E182" s="201" t="s">
        <v>1314</v>
      </c>
      <c r="F182" s="201" t="s">
        <v>3655</v>
      </c>
      <c r="G182" s="201" t="s">
        <v>3580</v>
      </c>
      <c r="H182" s="202" t="s">
        <v>1374</v>
      </c>
      <c r="I182" s="207">
        <v>0</v>
      </c>
      <c r="J182" s="207">
        <v>211.75</v>
      </c>
      <c r="K182" s="207">
        <v>1123497.8800000001</v>
      </c>
      <c r="L182" s="207">
        <v>1123286.1300000001</v>
      </c>
      <c r="M182" s="207">
        <f t="shared" si="17"/>
        <v>0</v>
      </c>
      <c r="N182" s="207">
        <f t="shared" si="16"/>
        <v>0</v>
      </c>
      <c r="O182" s="208">
        <f t="shared" si="14"/>
        <v>0</v>
      </c>
      <c r="P182" s="205">
        <v>0</v>
      </c>
      <c r="Q182" s="208">
        <f t="shared" si="15"/>
        <v>0</v>
      </c>
      <c r="R182" s="206"/>
      <c r="S182" s="209"/>
    </row>
    <row r="183" spans="1:19" s="200" customFormat="1">
      <c r="A183" s="199">
        <v>177</v>
      </c>
      <c r="B183" s="200">
        <v>2030169</v>
      </c>
      <c r="C183" s="201" t="s">
        <v>1309</v>
      </c>
      <c r="D183" s="201" t="s">
        <v>1310</v>
      </c>
      <c r="E183" s="201" t="s">
        <v>1314</v>
      </c>
      <c r="F183" s="201" t="s">
        <v>3655</v>
      </c>
      <c r="G183" s="201" t="s">
        <v>3580</v>
      </c>
      <c r="H183" s="202" t="s">
        <v>1375</v>
      </c>
      <c r="I183" s="207">
        <v>0</v>
      </c>
      <c r="J183" s="207">
        <v>454.1</v>
      </c>
      <c r="K183" s="207">
        <v>56206.1</v>
      </c>
      <c r="L183" s="207">
        <v>55752</v>
      </c>
      <c r="M183" s="207">
        <f t="shared" si="17"/>
        <v>0</v>
      </c>
      <c r="N183" s="207">
        <f t="shared" si="16"/>
        <v>0</v>
      </c>
      <c r="O183" s="208">
        <f t="shared" si="14"/>
        <v>0</v>
      </c>
      <c r="P183" s="205">
        <v>0</v>
      </c>
      <c r="Q183" s="208">
        <f t="shared" si="15"/>
        <v>0</v>
      </c>
      <c r="R183" s="206"/>
      <c r="S183" s="209">
        <f>N183-K183</f>
        <v>-56206.1</v>
      </c>
    </row>
    <row r="184" spans="1:19" s="200" customFormat="1">
      <c r="A184" s="199">
        <v>178</v>
      </c>
      <c r="B184" s="200">
        <v>2030170</v>
      </c>
      <c r="C184" s="201" t="s">
        <v>1309</v>
      </c>
      <c r="D184" s="201" t="s">
        <v>1310</v>
      </c>
      <c r="E184" s="201" t="s">
        <v>1314</v>
      </c>
      <c r="F184" s="201" t="s">
        <v>3655</v>
      </c>
      <c r="G184" s="201" t="s">
        <v>3580</v>
      </c>
      <c r="H184" s="202" t="s">
        <v>2216</v>
      </c>
      <c r="I184" s="207">
        <v>0</v>
      </c>
      <c r="J184" s="207">
        <v>0</v>
      </c>
      <c r="K184" s="207">
        <v>14570</v>
      </c>
      <c r="L184" s="207">
        <v>14570</v>
      </c>
      <c r="M184" s="207">
        <f t="shared" si="17"/>
        <v>0</v>
      </c>
      <c r="N184" s="207">
        <f t="shared" si="16"/>
        <v>0</v>
      </c>
      <c r="O184" s="208">
        <f t="shared" si="14"/>
        <v>0</v>
      </c>
      <c r="P184" s="205">
        <v>0</v>
      </c>
      <c r="Q184" s="208">
        <f t="shared" si="15"/>
        <v>0</v>
      </c>
      <c r="R184" s="206"/>
      <c r="S184" s="209">
        <f>N184-K184</f>
        <v>-14570</v>
      </c>
    </row>
    <row r="185" spans="1:19" s="200" customFormat="1">
      <c r="A185" s="199">
        <v>179</v>
      </c>
      <c r="B185" s="200">
        <v>2030171</v>
      </c>
      <c r="C185" s="201" t="s">
        <v>1309</v>
      </c>
      <c r="D185" s="201" t="s">
        <v>1310</v>
      </c>
      <c r="E185" s="201" t="s">
        <v>1314</v>
      </c>
      <c r="F185" s="201" t="s">
        <v>3655</v>
      </c>
      <c r="G185" s="201" t="s">
        <v>832</v>
      </c>
      <c r="H185" s="202" t="s">
        <v>2217</v>
      </c>
      <c r="I185" s="207">
        <v>0</v>
      </c>
      <c r="J185" s="207">
        <v>0</v>
      </c>
      <c r="K185" s="207">
        <v>1218257</v>
      </c>
      <c r="L185" s="207">
        <v>1316826</v>
      </c>
      <c r="M185" s="207">
        <f t="shared" si="17"/>
        <v>0</v>
      </c>
      <c r="N185" s="207">
        <f t="shared" si="16"/>
        <v>98569</v>
      </c>
      <c r="O185" s="208">
        <f t="shared" si="14"/>
        <v>-98569</v>
      </c>
      <c r="P185" s="205">
        <v>0</v>
      </c>
      <c r="Q185" s="208">
        <f t="shared" si="15"/>
        <v>-98569</v>
      </c>
      <c r="R185" s="206"/>
      <c r="S185" s="209">
        <v>0</v>
      </c>
    </row>
    <row r="186" spans="1:19" s="200" customFormat="1">
      <c r="A186" s="199">
        <v>180</v>
      </c>
      <c r="B186" s="200">
        <v>2030172</v>
      </c>
      <c r="C186" s="201" t="s">
        <v>1309</v>
      </c>
      <c r="D186" s="201" t="s">
        <v>1310</v>
      </c>
      <c r="E186" s="201" t="s">
        <v>1314</v>
      </c>
      <c r="F186" s="201" t="s">
        <v>3655</v>
      </c>
      <c r="G186" s="201" t="s">
        <v>3567</v>
      </c>
      <c r="H186" s="202" t="s">
        <v>2218</v>
      </c>
      <c r="I186" s="207">
        <v>0</v>
      </c>
      <c r="J186" s="207">
        <v>0</v>
      </c>
      <c r="K186" s="207">
        <v>86451.930000000008</v>
      </c>
      <c r="L186" s="207">
        <v>87570</v>
      </c>
      <c r="M186" s="207">
        <f t="shared" si="17"/>
        <v>0</v>
      </c>
      <c r="N186" s="207">
        <f t="shared" si="16"/>
        <v>1118.0699999999924</v>
      </c>
      <c r="O186" s="208">
        <f t="shared" si="14"/>
        <v>-1118.0699999999924</v>
      </c>
      <c r="P186" s="205">
        <v>0</v>
      </c>
      <c r="Q186" s="208">
        <f t="shared" si="15"/>
        <v>-1118.0699999999924</v>
      </c>
      <c r="R186" s="206"/>
      <c r="S186" s="209"/>
    </row>
    <row r="187" spans="1:19" s="200" customFormat="1">
      <c r="A187" s="199">
        <v>181</v>
      </c>
      <c r="B187" s="200">
        <v>2030173</v>
      </c>
      <c r="C187" s="201" t="s">
        <v>1309</v>
      </c>
      <c r="D187" s="201" t="s">
        <v>1310</v>
      </c>
      <c r="E187" s="201" t="s">
        <v>1314</v>
      </c>
      <c r="F187" s="201" t="s">
        <v>3655</v>
      </c>
      <c r="G187" s="201" t="s">
        <v>3580</v>
      </c>
      <c r="H187" s="202" t="s">
        <v>2219</v>
      </c>
      <c r="I187" s="207">
        <v>0</v>
      </c>
      <c r="J187" s="207">
        <v>0</v>
      </c>
      <c r="K187" s="207">
        <v>7836</v>
      </c>
      <c r="L187" s="207">
        <v>7836</v>
      </c>
      <c r="M187" s="207">
        <f t="shared" si="17"/>
        <v>0</v>
      </c>
      <c r="N187" s="207">
        <f t="shared" si="16"/>
        <v>0</v>
      </c>
      <c r="O187" s="208">
        <f t="shared" si="14"/>
        <v>0</v>
      </c>
      <c r="P187" s="205">
        <v>0</v>
      </c>
      <c r="Q187" s="208">
        <f t="shared" si="15"/>
        <v>0</v>
      </c>
      <c r="R187" s="206"/>
      <c r="S187" s="209">
        <v>0</v>
      </c>
    </row>
    <row r="188" spans="1:19" s="200" customFormat="1">
      <c r="A188" s="199">
        <v>182</v>
      </c>
      <c r="B188" s="200">
        <v>2030174</v>
      </c>
      <c r="C188" s="201" t="s">
        <v>1309</v>
      </c>
      <c r="D188" s="201" t="s">
        <v>1310</v>
      </c>
      <c r="E188" s="201" t="s">
        <v>1314</v>
      </c>
      <c r="F188" s="201" t="s">
        <v>3655</v>
      </c>
      <c r="G188" s="201" t="s">
        <v>3580</v>
      </c>
      <c r="H188" s="202" t="s">
        <v>2220</v>
      </c>
      <c r="I188" s="207">
        <v>0</v>
      </c>
      <c r="J188" s="207">
        <v>0</v>
      </c>
      <c r="K188" s="207">
        <v>44301.520000000004</v>
      </c>
      <c r="L188" s="207">
        <v>44301.520000000004</v>
      </c>
      <c r="M188" s="207">
        <f t="shared" si="17"/>
        <v>0</v>
      </c>
      <c r="N188" s="207">
        <f t="shared" si="16"/>
        <v>0</v>
      </c>
      <c r="O188" s="208">
        <f t="shared" si="14"/>
        <v>0</v>
      </c>
      <c r="P188" s="205">
        <v>0</v>
      </c>
      <c r="Q188" s="208">
        <f t="shared" si="15"/>
        <v>0</v>
      </c>
      <c r="R188" s="206"/>
    </row>
    <row r="189" spans="1:19" s="200" customFormat="1">
      <c r="A189" s="199">
        <v>183</v>
      </c>
      <c r="B189" s="200">
        <v>2030175</v>
      </c>
      <c r="C189" s="201" t="s">
        <v>1309</v>
      </c>
      <c r="D189" s="201" t="s">
        <v>1310</v>
      </c>
      <c r="E189" s="201" t="s">
        <v>1314</v>
      </c>
      <c r="F189" s="201" t="s">
        <v>3655</v>
      </c>
      <c r="G189" s="201" t="s">
        <v>3567</v>
      </c>
      <c r="H189" s="202" t="s">
        <v>2221</v>
      </c>
      <c r="I189" s="207">
        <v>0</v>
      </c>
      <c r="J189" s="207">
        <v>0</v>
      </c>
      <c r="K189" s="207">
        <v>0</v>
      </c>
      <c r="L189" s="207">
        <v>15000</v>
      </c>
      <c r="M189" s="207">
        <f t="shared" si="17"/>
        <v>0</v>
      </c>
      <c r="N189" s="207">
        <f t="shared" si="16"/>
        <v>15000</v>
      </c>
      <c r="O189" s="208">
        <f t="shared" si="14"/>
        <v>-15000</v>
      </c>
      <c r="P189" s="205">
        <v>0</v>
      </c>
      <c r="Q189" s="208">
        <f t="shared" si="15"/>
        <v>-15000</v>
      </c>
      <c r="R189" s="206"/>
    </row>
    <row r="190" spans="1:19" s="200" customFormat="1">
      <c r="A190" s="199">
        <v>184</v>
      </c>
      <c r="B190" s="200">
        <v>2030401</v>
      </c>
      <c r="C190" s="201" t="s">
        <v>1309</v>
      </c>
      <c r="D190" s="201" t="s">
        <v>1310</v>
      </c>
      <c r="E190" s="201" t="s">
        <v>1314</v>
      </c>
      <c r="F190" s="201" t="s">
        <v>3655</v>
      </c>
      <c r="G190" s="201" t="s">
        <v>2111</v>
      </c>
      <c r="H190" s="202" t="s">
        <v>185</v>
      </c>
      <c r="I190" s="207">
        <v>0</v>
      </c>
      <c r="J190" s="207">
        <v>0</v>
      </c>
      <c r="K190" s="207">
        <v>1212.55</v>
      </c>
      <c r="L190" s="207">
        <v>1212.55</v>
      </c>
      <c r="M190" s="207">
        <f t="shared" si="17"/>
        <v>0</v>
      </c>
      <c r="N190" s="207">
        <f t="shared" si="16"/>
        <v>0</v>
      </c>
      <c r="O190" s="208">
        <f t="shared" si="14"/>
        <v>0</v>
      </c>
      <c r="P190" s="205">
        <v>0</v>
      </c>
      <c r="Q190" s="208">
        <f t="shared" si="15"/>
        <v>0</v>
      </c>
      <c r="R190" s="206"/>
    </row>
    <row r="191" spans="1:19" s="200" customFormat="1">
      <c r="A191" s="199">
        <v>185</v>
      </c>
      <c r="B191" s="200">
        <v>2030402</v>
      </c>
      <c r="C191" s="201" t="s">
        <v>1309</v>
      </c>
      <c r="D191" s="201" t="s">
        <v>1310</v>
      </c>
      <c r="E191" s="201" t="s">
        <v>1314</v>
      </c>
      <c r="F191" s="201" t="s">
        <v>3655</v>
      </c>
      <c r="G191" s="201" t="s">
        <v>2111</v>
      </c>
      <c r="H191" s="202" t="s">
        <v>853</v>
      </c>
      <c r="I191" s="207">
        <v>0</v>
      </c>
      <c r="J191" s="207">
        <v>0</v>
      </c>
      <c r="K191" s="207">
        <v>24878647.43</v>
      </c>
      <c r="L191" s="207">
        <v>24878647.43</v>
      </c>
      <c r="M191" s="207">
        <f t="shared" si="17"/>
        <v>0</v>
      </c>
      <c r="N191" s="207">
        <f t="shared" si="16"/>
        <v>0</v>
      </c>
      <c r="O191" s="208">
        <f t="shared" si="14"/>
        <v>0</v>
      </c>
      <c r="P191" s="205">
        <v>0</v>
      </c>
      <c r="Q191" s="208">
        <f t="shared" si="15"/>
        <v>0</v>
      </c>
      <c r="R191" s="206"/>
    </row>
    <row r="192" spans="1:19" s="200" customFormat="1">
      <c r="A192" s="199">
        <v>186</v>
      </c>
      <c r="B192" s="200">
        <v>2030501</v>
      </c>
      <c r="C192" s="201" t="s">
        <v>1309</v>
      </c>
      <c r="D192" s="201" t="s">
        <v>1310</v>
      </c>
      <c r="E192" s="201" t="s">
        <v>1314</v>
      </c>
      <c r="F192" s="201" t="s">
        <v>3655</v>
      </c>
      <c r="G192" s="201" t="s">
        <v>2111</v>
      </c>
      <c r="H192" s="202" t="s">
        <v>186</v>
      </c>
      <c r="I192" s="207">
        <v>0</v>
      </c>
      <c r="J192" s="207">
        <v>1510521.12</v>
      </c>
      <c r="K192" s="207">
        <v>16220905.280000001</v>
      </c>
      <c r="L192" s="207">
        <v>17733566.84</v>
      </c>
      <c r="M192" s="207">
        <f t="shared" si="17"/>
        <v>0</v>
      </c>
      <c r="N192" s="207">
        <f t="shared" si="16"/>
        <v>3023182.6799999997</v>
      </c>
      <c r="O192" s="208">
        <f t="shared" si="14"/>
        <v>-3023182.6799999997</v>
      </c>
      <c r="P192" s="205">
        <v>0</v>
      </c>
      <c r="Q192" s="208">
        <f t="shared" si="15"/>
        <v>-3023182.6799999997</v>
      </c>
      <c r="R192" s="206"/>
    </row>
    <row r="193" spans="1:19" s="200" customFormat="1">
      <c r="A193" s="199">
        <v>187</v>
      </c>
      <c r="B193" s="200">
        <v>2030503</v>
      </c>
      <c r="C193" s="201" t="s">
        <v>1309</v>
      </c>
      <c r="D193" s="201" t="s">
        <v>1310</v>
      </c>
      <c r="E193" s="201" t="s">
        <v>1314</v>
      </c>
      <c r="F193" s="201" t="s">
        <v>3655</v>
      </c>
      <c r="G193" s="201" t="s">
        <v>2111</v>
      </c>
      <c r="H193" s="202" t="s">
        <v>854</v>
      </c>
      <c r="I193" s="207">
        <v>0</v>
      </c>
      <c r="J193" s="207">
        <v>0</v>
      </c>
      <c r="K193" s="207">
        <v>0</v>
      </c>
      <c r="L193" s="207">
        <v>0</v>
      </c>
      <c r="M193" s="207">
        <f t="shared" si="17"/>
        <v>0</v>
      </c>
      <c r="N193" s="207">
        <f t="shared" si="16"/>
        <v>0</v>
      </c>
      <c r="O193" s="208">
        <f t="shared" si="14"/>
        <v>0</v>
      </c>
      <c r="P193" s="205">
        <v>0</v>
      </c>
      <c r="Q193" s="208">
        <f t="shared" si="15"/>
        <v>0</v>
      </c>
      <c r="R193" s="206"/>
    </row>
    <row r="194" spans="1:19" s="200" customFormat="1">
      <c r="A194" s="199">
        <v>188</v>
      </c>
      <c r="B194" s="200">
        <v>2030504</v>
      </c>
      <c r="C194" s="201" t="s">
        <v>1309</v>
      </c>
      <c r="D194" s="201" t="s">
        <v>1310</v>
      </c>
      <c r="E194" s="201" t="s">
        <v>1314</v>
      </c>
      <c r="F194" s="201" t="s">
        <v>3655</v>
      </c>
      <c r="G194" s="201" t="s">
        <v>1376</v>
      </c>
      <c r="H194" s="202" t="s">
        <v>1376</v>
      </c>
      <c r="I194" s="207">
        <v>0</v>
      </c>
      <c r="J194" s="207">
        <v>260.56</v>
      </c>
      <c r="K194" s="207">
        <v>41751.410000000003</v>
      </c>
      <c r="L194" s="207">
        <v>44131.88</v>
      </c>
      <c r="M194" s="207">
        <f t="shared" si="17"/>
        <v>0</v>
      </c>
      <c r="N194" s="207">
        <f t="shared" si="16"/>
        <v>2641.0299999999916</v>
      </c>
      <c r="O194" s="208">
        <f t="shared" si="14"/>
        <v>-2641.0299999999916</v>
      </c>
      <c r="P194" s="205">
        <v>0</v>
      </c>
      <c r="Q194" s="208">
        <f t="shared" si="15"/>
        <v>-2641.0299999999916</v>
      </c>
      <c r="R194" s="206"/>
    </row>
    <row r="195" spans="1:19" s="200" customFormat="1">
      <c r="A195" s="199">
        <v>189</v>
      </c>
      <c r="B195" s="200">
        <v>2040101</v>
      </c>
      <c r="C195" s="201" t="s">
        <v>1309</v>
      </c>
      <c r="D195" s="201" t="s">
        <v>1310</v>
      </c>
      <c r="E195" s="201" t="s">
        <v>1314</v>
      </c>
      <c r="F195" s="201" t="s">
        <v>187</v>
      </c>
      <c r="G195" s="201" t="s">
        <v>187</v>
      </c>
      <c r="H195" s="202" t="s">
        <v>187</v>
      </c>
      <c r="I195" s="207">
        <v>0</v>
      </c>
      <c r="J195" s="207">
        <v>1019757.13</v>
      </c>
      <c r="K195" s="207">
        <v>826395.35</v>
      </c>
      <c r="L195" s="207">
        <v>1742635</v>
      </c>
      <c r="M195" s="207">
        <f t="shared" si="17"/>
        <v>0</v>
      </c>
      <c r="N195" s="207">
        <f t="shared" si="16"/>
        <v>1935996.7799999998</v>
      </c>
      <c r="O195" s="208">
        <f t="shared" si="14"/>
        <v>-1935996.7799999998</v>
      </c>
      <c r="P195" s="205">
        <v>0</v>
      </c>
      <c r="Q195" s="208">
        <f t="shared" si="15"/>
        <v>-1935996.7799999998</v>
      </c>
      <c r="R195" s="206"/>
    </row>
    <row r="196" spans="1:19" s="200" customFormat="1">
      <c r="A196" s="199">
        <v>190</v>
      </c>
      <c r="B196" s="200">
        <v>2040104</v>
      </c>
      <c r="C196" s="201" t="s">
        <v>1309</v>
      </c>
      <c r="D196" s="201" t="s">
        <v>1310</v>
      </c>
      <c r="E196" s="201" t="s">
        <v>1377</v>
      </c>
      <c r="F196" s="201" t="s">
        <v>67</v>
      </c>
      <c r="G196" s="201" t="s">
        <v>1378</v>
      </c>
      <c r="H196" s="202" t="s">
        <v>2222</v>
      </c>
      <c r="I196" s="207">
        <v>0</v>
      </c>
      <c r="J196" s="207">
        <v>6286947</v>
      </c>
      <c r="K196" s="207">
        <v>4644510.7300000004</v>
      </c>
      <c r="L196" s="207">
        <v>5559911.7300000004</v>
      </c>
      <c r="M196" s="207">
        <f t="shared" si="17"/>
        <v>0</v>
      </c>
      <c r="N196" s="207">
        <f t="shared" si="16"/>
        <v>7202348</v>
      </c>
      <c r="O196" s="208">
        <f t="shared" si="14"/>
        <v>-7202348</v>
      </c>
      <c r="P196" s="205">
        <v>0</v>
      </c>
      <c r="Q196" s="208">
        <f t="shared" si="15"/>
        <v>-7202348</v>
      </c>
      <c r="R196" s="206"/>
    </row>
    <row r="197" spans="1:19" s="200" customFormat="1">
      <c r="A197" s="199">
        <v>191</v>
      </c>
      <c r="B197" s="200">
        <v>2040105</v>
      </c>
      <c r="C197" s="201" t="s">
        <v>1309</v>
      </c>
      <c r="D197" s="201" t="s">
        <v>1310</v>
      </c>
      <c r="E197" s="201" t="s">
        <v>1314</v>
      </c>
      <c r="F197" s="201" t="s">
        <v>3655</v>
      </c>
      <c r="G197" s="201" t="s">
        <v>1126</v>
      </c>
      <c r="H197" s="202" t="s">
        <v>188</v>
      </c>
      <c r="I197" s="207">
        <v>0</v>
      </c>
      <c r="J197" s="207">
        <v>740598.15</v>
      </c>
      <c r="K197" s="207">
        <v>300130.88345000002</v>
      </c>
      <c r="L197" s="207">
        <v>37487.458939999997</v>
      </c>
      <c r="M197" s="207">
        <f t="shared" si="17"/>
        <v>0</v>
      </c>
      <c r="N197" s="207">
        <f t="shared" si="16"/>
        <v>477954.72549000004</v>
      </c>
      <c r="O197" s="208">
        <f t="shared" si="14"/>
        <v>-477954.72549000004</v>
      </c>
      <c r="P197" s="205">
        <v>0</v>
      </c>
      <c r="Q197" s="208">
        <f t="shared" si="15"/>
        <v>-477954.72549000004</v>
      </c>
      <c r="R197" s="206"/>
    </row>
    <row r="198" spans="1:19" s="200" customFormat="1">
      <c r="A198" s="199">
        <v>192</v>
      </c>
      <c r="B198" s="200">
        <v>2040106</v>
      </c>
      <c r="C198" s="201" t="s">
        <v>1309</v>
      </c>
      <c r="D198" s="201" t="s">
        <v>1310</v>
      </c>
      <c r="E198" s="201" t="s">
        <v>1582</v>
      </c>
      <c r="F198" s="201" t="s">
        <v>3660</v>
      </c>
      <c r="G198" s="201" t="s">
        <v>1282</v>
      </c>
      <c r="H198" s="202" t="s">
        <v>3535</v>
      </c>
      <c r="I198" s="207">
        <v>0</v>
      </c>
      <c r="J198" s="207">
        <v>2845687.59</v>
      </c>
      <c r="K198" s="207">
        <v>2096530.9100000001</v>
      </c>
      <c r="L198" s="207">
        <f>1899987.32+2076434.08</f>
        <v>3976421.4000000004</v>
      </c>
      <c r="M198" s="207">
        <f t="shared" si="17"/>
        <v>0</v>
      </c>
      <c r="N198" s="207">
        <f t="shared" si="16"/>
        <v>4725578.08</v>
      </c>
      <c r="O198" s="208">
        <f t="shared" ref="O198:O261" si="18">M198-N198</f>
        <v>-4725578.08</v>
      </c>
      <c r="P198" s="224">
        <v>0</v>
      </c>
      <c r="Q198" s="208">
        <f t="shared" ref="Q198:Q261" si="19">O198-P198</f>
        <v>-4725578.08</v>
      </c>
      <c r="R198" s="206"/>
    </row>
    <row r="199" spans="1:19" s="200" customFormat="1">
      <c r="A199" s="199">
        <v>193</v>
      </c>
      <c r="B199" s="200">
        <v>2040108</v>
      </c>
      <c r="C199" s="201" t="s">
        <v>1309</v>
      </c>
      <c r="D199" s="201" t="s">
        <v>1310</v>
      </c>
      <c r="E199" s="201" t="s">
        <v>1377</v>
      </c>
      <c r="F199" s="201" t="s">
        <v>3661</v>
      </c>
      <c r="G199" s="201" t="s">
        <v>190</v>
      </c>
      <c r="H199" s="202" t="s">
        <v>190</v>
      </c>
      <c r="I199" s="207">
        <v>0</v>
      </c>
      <c r="J199" s="207">
        <v>132981.08000000002</v>
      </c>
      <c r="K199" s="207">
        <v>13252.919970000001</v>
      </c>
      <c r="L199" s="207">
        <v>0</v>
      </c>
      <c r="M199" s="207">
        <f t="shared" si="17"/>
        <v>0</v>
      </c>
      <c r="N199" s="207">
        <f t="shared" si="16"/>
        <v>119728.16003000001</v>
      </c>
      <c r="O199" s="208">
        <f t="shared" si="18"/>
        <v>-119728.16003000001</v>
      </c>
      <c r="P199" s="205">
        <v>0</v>
      </c>
      <c r="Q199" s="208">
        <f t="shared" si="19"/>
        <v>-119728.16003000001</v>
      </c>
      <c r="R199" s="206"/>
    </row>
    <row r="200" spans="1:19" s="200" customFormat="1">
      <c r="A200" s="199">
        <v>194</v>
      </c>
      <c r="B200" s="200">
        <v>2040110</v>
      </c>
      <c r="C200" s="201" t="s">
        <v>1309</v>
      </c>
      <c r="D200" s="201" t="s">
        <v>1310</v>
      </c>
      <c r="E200" s="201" t="s">
        <v>1377</v>
      </c>
      <c r="F200" s="201" t="s">
        <v>3662</v>
      </c>
      <c r="G200" s="201" t="s">
        <v>3536</v>
      </c>
      <c r="H200" s="202" t="s">
        <v>3536</v>
      </c>
      <c r="I200" s="207">
        <v>0</v>
      </c>
      <c r="J200" s="207">
        <v>1198100</v>
      </c>
      <c r="K200" s="207">
        <v>1215365.3400000001</v>
      </c>
      <c r="L200" s="207">
        <v>486146.34</v>
      </c>
      <c r="M200" s="207">
        <f t="shared" si="17"/>
        <v>0</v>
      </c>
      <c r="N200" s="207">
        <f t="shared" si="16"/>
        <v>468881</v>
      </c>
      <c r="O200" s="208">
        <f t="shared" si="18"/>
        <v>-468881</v>
      </c>
      <c r="P200" s="205"/>
      <c r="Q200" s="208">
        <f t="shared" si="19"/>
        <v>-468881</v>
      </c>
      <c r="R200" s="206"/>
    </row>
    <row r="201" spans="1:19" s="200" customFormat="1">
      <c r="A201" s="199">
        <v>195</v>
      </c>
      <c r="B201" s="200">
        <v>2040111</v>
      </c>
      <c r="C201" s="201" t="s">
        <v>1309</v>
      </c>
      <c r="D201" s="201" t="s">
        <v>1310</v>
      </c>
      <c r="E201" s="201" t="s">
        <v>1314</v>
      </c>
      <c r="F201" s="201" t="s">
        <v>187</v>
      </c>
      <c r="G201" s="201" t="s">
        <v>3506</v>
      </c>
      <c r="H201" s="202" t="s">
        <v>3537</v>
      </c>
      <c r="I201" s="207">
        <v>0</v>
      </c>
      <c r="J201" s="207">
        <v>0</v>
      </c>
      <c r="K201" s="207">
        <v>0</v>
      </c>
      <c r="L201" s="207">
        <v>172148</v>
      </c>
      <c r="M201" s="207">
        <f t="shared" si="17"/>
        <v>0</v>
      </c>
      <c r="N201" s="207">
        <f t="shared" si="16"/>
        <v>172148</v>
      </c>
      <c r="O201" s="208">
        <f t="shared" si="18"/>
        <v>-172148</v>
      </c>
      <c r="P201" s="205"/>
      <c r="Q201" s="208">
        <f t="shared" si="19"/>
        <v>-172148</v>
      </c>
      <c r="R201" s="206"/>
    </row>
    <row r="202" spans="1:19" s="200" customFormat="1">
      <c r="A202" s="199">
        <v>196</v>
      </c>
      <c r="B202" s="200">
        <v>2040501</v>
      </c>
      <c r="C202" s="201" t="s">
        <v>1309</v>
      </c>
      <c r="D202" s="201" t="s">
        <v>1310</v>
      </c>
      <c r="E202" s="201" t="s">
        <v>1377</v>
      </c>
      <c r="F202" s="201" t="s">
        <v>3657</v>
      </c>
      <c r="G202" s="201" t="s">
        <v>3507</v>
      </c>
      <c r="H202" s="202" t="s">
        <v>3538</v>
      </c>
      <c r="I202" s="207">
        <v>0</v>
      </c>
      <c r="J202" s="207">
        <v>798561.04</v>
      </c>
      <c r="K202" s="207">
        <v>780499.24</v>
      </c>
      <c r="L202" s="207">
        <v>0</v>
      </c>
      <c r="M202" s="207">
        <f t="shared" si="17"/>
        <v>0</v>
      </c>
      <c r="N202" s="207">
        <f t="shared" si="16"/>
        <v>18061.800000000047</v>
      </c>
      <c r="O202" s="208">
        <f t="shared" si="18"/>
        <v>-18061.800000000047</v>
      </c>
      <c r="P202" s="223">
        <v>0</v>
      </c>
      <c r="Q202" s="208">
        <f t="shared" si="19"/>
        <v>-18061.800000000047</v>
      </c>
      <c r="R202" s="206"/>
      <c r="S202" s="200" t="s">
        <v>3736</v>
      </c>
    </row>
    <row r="203" spans="1:19" s="200" customFormat="1">
      <c r="A203" s="199">
        <v>197</v>
      </c>
      <c r="B203" s="200">
        <v>2050801</v>
      </c>
      <c r="C203" s="201" t="s">
        <v>1309</v>
      </c>
      <c r="D203" s="201" t="s">
        <v>1310</v>
      </c>
      <c r="E203" s="201" t="s">
        <v>1314</v>
      </c>
      <c r="F203" s="201" t="s">
        <v>3655</v>
      </c>
      <c r="G203" s="201" t="s">
        <v>832</v>
      </c>
      <c r="H203" s="202" t="s">
        <v>191</v>
      </c>
      <c r="I203" s="207">
        <v>0</v>
      </c>
      <c r="J203" s="207">
        <v>2390401.48</v>
      </c>
      <c r="K203" s="207">
        <v>1861395</v>
      </c>
      <c r="L203" s="207">
        <v>4015900.0100000002</v>
      </c>
      <c r="M203" s="207">
        <f t="shared" si="17"/>
        <v>0</v>
      </c>
      <c r="N203" s="207">
        <f t="shared" si="16"/>
        <v>4544906.49</v>
      </c>
      <c r="O203" s="208">
        <f t="shared" si="18"/>
        <v>-4544906.49</v>
      </c>
      <c r="P203" s="205">
        <v>0</v>
      </c>
      <c r="Q203" s="208">
        <f t="shared" si="19"/>
        <v>-4544906.49</v>
      </c>
      <c r="R203" s="206"/>
    </row>
    <row r="204" spans="1:19" s="200" customFormat="1">
      <c r="A204" s="199">
        <v>198</v>
      </c>
      <c r="B204" s="200">
        <v>2050802</v>
      </c>
      <c r="C204" s="201" t="s">
        <v>1309</v>
      </c>
      <c r="D204" s="201" t="s">
        <v>1310</v>
      </c>
      <c r="E204" s="201" t="s">
        <v>1314</v>
      </c>
      <c r="F204" s="201" t="s">
        <v>3655</v>
      </c>
      <c r="G204" s="201" t="s">
        <v>832</v>
      </c>
      <c r="H204" s="202" t="s">
        <v>192</v>
      </c>
      <c r="I204" s="207">
        <v>0</v>
      </c>
      <c r="J204" s="207">
        <v>1660059.7</v>
      </c>
      <c r="K204" s="207">
        <v>743961.08</v>
      </c>
      <c r="L204" s="207">
        <v>1026949.29</v>
      </c>
      <c r="M204" s="207">
        <f t="shared" si="17"/>
        <v>0</v>
      </c>
      <c r="N204" s="207">
        <f t="shared" ref="N204:N267" si="20">-IF((I204+K204)-(J204+L204)&lt;0,(I204+K204)-(J204+L204),0)</f>
        <v>1943047.9100000001</v>
      </c>
      <c r="O204" s="208">
        <f t="shared" si="18"/>
        <v>-1943047.9100000001</v>
      </c>
      <c r="P204" s="205">
        <v>0</v>
      </c>
      <c r="Q204" s="208">
        <f t="shared" si="19"/>
        <v>-1943047.9100000001</v>
      </c>
      <c r="R204" s="206"/>
    </row>
    <row r="205" spans="1:19" s="200" customFormat="1">
      <c r="A205" s="199">
        <v>199</v>
      </c>
      <c r="B205" s="200">
        <v>2050803</v>
      </c>
      <c r="C205" s="201" t="s">
        <v>1309</v>
      </c>
      <c r="D205" s="201" t="s">
        <v>1310</v>
      </c>
      <c r="E205" s="201" t="s">
        <v>1314</v>
      </c>
      <c r="F205" s="201" t="s">
        <v>3655</v>
      </c>
      <c r="G205" s="201" t="s">
        <v>832</v>
      </c>
      <c r="H205" s="202" t="s">
        <v>2223</v>
      </c>
      <c r="I205" s="207">
        <v>0</v>
      </c>
      <c r="J205" s="207">
        <v>700000</v>
      </c>
      <c r="K205" s="207">
        <v>826450</v>
      </c>
      <c r="L205" s="207">
        <v>1176450</v>
      </c>
      <c r="M205" s="207">
        <f t="shared" si="17"/>
        <v>0</v>
      </c>
      <c r="N205" s="207">
        <f t="shared" si="20"/>
        <v>1050000</v>
      </c>
      <c r="O205" s="208">
        <f t="shared" si="18"/>
        <v>-1050000</v>
      </c>
      <c r="P205" s="205">
        <v>0</v>
      </c>
      <c r="Q205" s="208">
        <f t="shared" si="19"/>
        <v>-1050000</v>
      </c>
      <c r="R205" s="206"/>
    </row>
    <row r="206" spans="1:19" s="200" customFormat="1">
      <c r="A206" s="199">
        <v>200</v>
      </c>
      <c r="B206" s="200">
        <v>2060101</v>
      </c>
      <c r="C206" s="201" t="s">
        <v>1309</v>
      </c>
      <c r="D206" s="201" t="s">
        <v>1310</v>
      </c>
      <c r="E206" s="201" t="s">
        <v>1312</v>
      </c>
      <c r="F206" s="201" t="s">
        <v>1206</v>
      </c>
      <c r="G206" s="201" t="s">
        <v>1206</v>
      </c>
      <c r="H206" s="202" t="s">
        <v>2224</v>
      </c>
      <c r="I206" s="207">
        <v>0</v>
      </c>
      <c r="J206" s="207">
        <v>600000</v>
      </c>
      <c r="K206" s="207">
        <v>0</v>
      </c>
      <c r="L206" s="207">
        <v>750000</v>
      </c>
      <c r="M206" s="207">
        <f t="shared" si="17"/>
        <v>0</v>
      </c>
      <c r="N206" s="207">
        <f t="shared" si="20"/>
        <v>1350000</v>
      </c>
      <c r="O206" s="208">
        <f t="shared" si="18"/>
        <v>-1350000</v>
      </c>
      <c r="P206" s="205">
        <v>0</v>
      </c>
      <c r="Q206" s="208">
        <f t="shared" si="19"/>
        <v>-1350000</v>
      </c>
      <c r="R206" s="206"/>
    </row>
    <row r="207" spans="1:19" s="200" customFormat="1">
      <c r="A207" s="199">
        <v>201</v>
      </c>
      <c r="B207" s="200">
        <v>2060102</v>
      </c>
      <c r="C207" s="201" t="s">
        <v>1309</v>
      </c>
      <c r="D207" s="201" t="s">
        <v>1310</v>
      </c>
      <c r="E207" s="201" t="s">
        <v>1312</v>
      </c>
      <c r="F207" s="201" t="s">
        <v>1206</v>
      </c>
      <c r="G207" s="201" t="s">
        <v>1206</v>
      </c>
      <c r="H207" s="202" t="s">
        <v>2225</v>
      </c>
      <c r="I207" s="207">
        <v>0</v>
      </c>
      <c r="J207" s="207">
        <v>600000</v>
      </c>
      <c r="K207" s="207">
        <v>0</v>
      </c>
      <c r="L207" s="207">
        <v>4800000</v>
      </c>
      <c r="M207" s="207">
        <f t="shared" si="17"/>
        <v>0</v>
      </c>
      <c r="N207" s="207">
        <f t="shared" si="20"/>
        <v>5400000</v>
      </c>
      <c r="O207" s="208">
        <f t="shared" si="18"/>
        <v>-5400000</v>
      </c>
      <c r="P207" s="205">
        <v>0</v>
      </c>
      <c r="Q207" s="208">
        <f t="shared" si="19"/>
        <v>-5400000</v>
      </c>
      <c r="R207" s="206"/>
    </row>
    <row r="208" spans="1:19" s="200" customFormat="1">
      <c r="A208" s="199">
        <v>202</v>
      </c>
      <c r="B208" s="200">
        <v>2060103</v>
      </c>
      <c r="C208" s="201" t="s">
        <v>1309</v>
      </c>
      <c r="D208" s="201" t="s">
        <v>1310</v>
      </c>
      <c r="E208" s="201" t="s">
        <v>1312</v>
      </c>
      <c r="F208" s="201" t="s">
        <v>1206</v>
      </c>
      <c r="G208" s="201" t="s">
        <v>1206</v>
      </c>
      <c r="H208" s="202" t="s">
        <v>2226</v>
      </c>
      <c r="I208" s="207">
        <v>0</v>
      </c>
      <c r="J208" s="207">
        <v>0</v>
      </c>
      <c r="K208" s="207">
        <v>0</v>
      </c>
      <c r="L208" s="207">
        <v>8000000</v>
      </c>
      <c r="M208" s="207">
        <f t="shared" si="17"/>
        <v>0</v>
      </c>
      <c r="N208" s="207">
        <f t="shared" si="20"/>
        <v>8000000</v>
      </c>
      <c r="O208" s="208">
        <f t="shared" si="18"/>
        <v>-8000000</v>
      </c>
      <c r="P208" s="205">
        <v>0</v>
      </c>
      <c r="Q208" s="208">
        <f t="shared" si="19"/>
        <v>-8000000</v>
      </c>
      <c r="R208" s="206"/>
    </row>
    <row r="209" spans="1:21" s="200" customFormat="1">
      <c r="A209" s="199">
        <v>203</v>
      </c>
      <c r="B209" s="200">
        <v>2060104</v>
      </c>
      <c r="C209" s="201" t="s">
        <v>1309</v>
      </c>
      <c r="D209" s="201" t="s">
        <v>1310</v>
      </c>
      <c r="E209" s="201" t="s">
        <v>1312</v>
      </c>
      <c r="F209" s="201" t="s">
        <v>1206</v>
      </c>
      <c r="G209" s="201" t="s">
        <v>1206</v>
      </c>
      <c r="H209" s="202" t="s">
        <v>2227</v>
      </c>
      <c r="I209" s="207">
        <v>0</v>
      </c>
      <c r="J209" s="207">
        <v>0</v>
      </c>
      <c r="K209" s="207">
        <v>0</v>
      </c>
      <c r="L209" s="207">
        <v>5250000</v>
      </c>
      <c r="M209" s="207">
        <f t="shared" si="17"/>
        <v>0</v>
      </c>
      <c r="N209" s="207">
        <f t="shared" si="20"/>
        <v>5250000</v>
      </c>
      <c r="O209" s="208">
        <f t="shared" si="18"/>
        <v>-5250000</v>
      </c>
      <c r="P209" s="205">
        <v>0</v>
      </c>
      <c r="Q209" s="208">
        <f t="shared" si="19"/>
        <v>-5250000</v>
      </c>
      <c r="R209" s="206"/>
    </row>
    <row r="210" spans="1:21" s="200" customFormat="1">
      <c r="A210" s="199">
        <v>204</v>
      </c>
      <c r="B210" s="200">
        <v>2060301</v>
      </c>
      <c r="C210" s="201" t="s">
        <v>1309</v>
      </c>
      <c r="D210" s="201" t="s">
        <v>1310</v>
      </c>
      <c r="E210" s="201" t="s">
        <v>1314</v>
      </c>
      <c r="F210" s="201" t="s">
        <v>3663</v>
      </c>
      <c r="G210" s="201" t="s">
        <v>3428</v>
      </c>
      <c r="H210" s="202" t="s">
        <v>856</v>
      </c>
      <c r="I210" s="207">
        <v>0</v>
      </c>
      <c r="J210" s="207">
        <v>2271719.04</v>
      </c>
      <c r="K210" s="207">
        <v>6334044.8300000001</v>
      </c>
      <c r="L210" s="207">
        <v>5396432.7300000004</v>
      </c>
      <c r="M210" s="207">
        <f t="shared" si="17"/>
        <v>0</v>
      </c>
      <c r="N210" s="207">
        <f t="shared" si="20"/>
        <v>1334106.9400000004</v>
      </c>
      <c r="O210" s="208">
        <f t="shared" si="18"/>
        <v>-1334106.9400000004</v>
      </c>
      <c r="P210" s="205">
        <v>0</v>
      </c>
      <c r="Q210" s="208">
        <f t="shared" si="19"/>
        <v>-1334106.9400000004</v>
      </c>
      <c r="R210" s="206"/>
    </row>
    <row r="211" spans="1:21" s="200" customFormat="1">
      <c r="A211" s="199">
        <v>205</v>
      </c>
      <c r="B211" s="200">
        <v>2060302</v>
      </c>
      <c r="C211" s="201" t="s">
        <v>1309</v>
      </c>
      <c r="D211" s="201" t="s">
        <v>1310</v>
      </c>
      <c r="E211" s="201" t="s">
        <v>1314</v>
      </c>
      <c r="F211" s="201" t="s">
        <v>3663</v>
      </c>
      <c r="G211" s="201" t="s">
        <v>1380</v>
      </c>
      <c r="H211" s="202" t="s">
        <v>1381</v>
      </c>
      <c r="I211" s="207">
        <v>102911.46</v>
      </c>
      <c r="J211" s="207">
        <v>0</v>
      </c>
      <c r="K211" s="207">
        <v>1846083.93</v>
      </c>
      <c r="L211" s="207">
        <v>3094834.68</v>
      </c>
      <c r="M211" s="207">
        <f t="shared" si="17"/>
        <v>0</v>
      </c>
      <c r="N211" s="207">
        <f t="shared" si="20"/>
        <v>1145839.2900000003</v>
      </c>
      <c r="O211" s="208">
        <f t="shared" si="18"/>
        <v>-1145839.2900000003</v>
      </c>
      <c r="P211" s="205">
        <v>0</v>
      </c>
      <c r="Q211" s="208">
        <f t="shared" si="19"/>
        <v>-1145839.2900000003</v>
      </c>
      <c r="R211" s="206"/>
    </row>
    <row r="212" spans="1:21" s="200" customFormat="1">
      <c r="A212" s="199">
        <v>206</v>
      </c>
      <c r="B212" s="200">
        <v>2060303</v>
      </c>
      <c r="C212" s="201" t="s">
        <v>1309</v>
      </c>
      <c r="D212" s="201" t="s">
        <v>1310</v>
      </c>
      <c r="E212" s="201" t="s">
        <v>1314</v>
      </c>
      <c r="F212" s="201" t="s">
        <v>3663</v>
      </c>
      <c r="G212" s="201" t="s">
        <v>3429</v>
      </c>
      <c r="H212" s="202" t="s">
        <v>2228</v>
      </c>
      <c r="I212" s="207">
        <v>0</v>
      </c>
      <c r="J212" s="207">
        <v>0</v>
      </c>
      <c r="K212" s="207">
        <v>800000</v>
      </c>
      <c r="L212" s="207">
        <v>1697914</v>
      </c>
      <c r="M212" s="207">
        <f t="shared" si="17"/>
        <v>0</v>
      </c>
      <c r="N212" s="207">
        <f t="shared" si="20"/>
        <v>897914</v>
      </c>
      <c r="O212" s="208">
        <f t="shared" si="18"/>
        <v>-897914</v>
      </c>
      <c r="P212" s="205">
        <v>0</v>
      </c>
      <c r="Q212" s="208">
        <f t="shared" si="19"/>
        <v>-897914</v>
      </c>
      <c r="R212" s="206"/>
    </row>
    <row r="213" spans="1:21" s="200" customFormat="1">
      <c r="A213" s="199">
        <v>207</v>
      </c>
      <c r="B213" s="200">
        <v>2060304</v>
      </c>
      <c r="C213" s="201" t="s">
        <v>1309</v>
      </c>
      <c r="D213" s="201" t="s">
        <v>1310</v>
      </c>
      <c r="E213" s="201" t="s">
        <v>1314</v>
      </c>
      <c r="F213" s="201" t="s">
        <v>3663</v>
      </c>
      <c r="G213" s="201" t="s">
        <v>3430</v>
      </c>
      <c r="H213" s="202" t="s">
        <v>2229</v>
      </c>
      <c r="I213" s="207">
        <v>0</v>
      </c>
      <c r="J213" s="207">
        <v>0</v>
      </c>
      <c r="K213" s="207">
        <v>86226.32</v>
      </c>
      <c r="L213" s="207">
        <v>1114256.2</v>
      </c>
      <c r="M213" s="207">
        <f t="shared" si="17"/>
        <v>0</v>
      </c>
      <c r="N213" s="207">
        <f t="shared" si="20"/>
        <v>1028029.8799999999</v>
      </c>
      <c r="O213" s="208">
        <f t="shared" si="18"/>
        <v>-1028029.8799999999</v>
      </c>
      <c r="P213" s="205">
        <v>0</v>
      </c>
      <c r="Q213" s="208">
        <f t="shared" si="19"/>
        <v>-1028029.8799999999</v>
      </c>
      <c r="R213" s="206"/>
    </row>
    <row r="214" spans="1:21" s="200" customFormat="1">
      <c r="A214" s="199">
        <v>208</v>
      </c>
      <c r="B214" s="200">
        <v>2060401</v>
      </c>
      <c r="C214" s="201" t="s">
        <v>1309</v>
      </c>
      <c r="D214" s="201" t="s">
        <v>1310</v>
      </c>
      <c r="E214" s="201" t="s">
        <v>1312</v>
      </c>
      <c r="F214" s="201" t="s">
        <v>1382</v>
      </c>
      <c r="G214" s="201" t="s">
        <v>1382</v>
      </c>
      <c r="H214" s="202" t="s">
        <v>193</v>
      </c>
      <c r="I214" s="207">
        <v>0</v>
      </c>
      <c r="J214" s="207">
        <v>360000</v>
      </c>
      <c r="K214" s="207">
        <v>0</v>
      </c>
      <c r="L214" s="203">
        <v>2131343</v>
      </c>
      <c r="M214" s="207">
        <f t="shared" si="17"/>
        <v>0</v>
      </c>
      <c r="N214" s="207">
        <f t="shared" si="20"/>
        <v>2491343</v>
      </c>
      <c r="O214" s="208">
        <f t="shared" si="18"/>
        <v>-2491343</v>
      </c>
      <c r="P214" s="205">
        <v>0</v>
      </c>
      <c r="Q214" s="208">
        <f t="shared" si="19"/>
        <v>-2491343</v>
      </c>
      <c r="R214" s="206"/>
    </row>
    <row r="215" spans="1:21" s="200" customFormat="1">
      <c r="A215" s="199">
        <v>209</v>
      </c>
      <c r="B215" s="200">
        <v>2060501</v>
      </c>
      <c r="C215" s="201" t="s">
        <v>1309</v>
      </c>
      <c r="D215" s="201" t="s">
        <v>1310</v>
      </c>
      <c r="E215" s="201" t="s">
        <v>1312</v>
      </c>
      <c r="F215" s="201" t="s">
        <v>69</v>
      </c>
      <c r="G215" s="201" t="s">
        <v>1383</v>
      </c>
      <c r="H215" s="202" t="s">
        <v>194</v>
      </c>
      <c r="I215" s="207">
        <v>0</v>
      </c>
      <c r="J215" s="207">
        <v>35964206.319999993</v>
      </c>
      <c r="K215" s="207">
        <v>20931343</v>
      </c>
      <c r="L215" s="207">
        <v>0</v>
      </c>
      <c r="M215" s="207">
        <f t="shared" si="17"/>
        <v>0</v>
      </c>
      <c r="N215" s="207">
        <f t="shared" si="20"/>
        <v>15032863.319999993</v>
      </c>
      <c r="O215" s="208">
        <f t="shared" si="18"/>
        <v>-15032863.319999993</v>
      </c>
      <c r="P215" s="205">
        <v>0</v>
      </c>
      <c r="Q215" s="208">
        <f t="shared" si="19"/>
        <v>-15032863.319999993</v>
      </c>
      <c r="R215" s="206"/>
    </row>
    <row r="216" spans="1:21" s="200" customFormat="1">
      <c r="A216" s="199">
        <v>210</v>
      </c>
      <c r="B216" s="200">
        <v>2060502</v>
      </c>
      <c r="C216" s="201" t="s">
        <v>1309</v>
      </c>
      <c r="D216" s="201" t="s">
        <v>1310</v>
      </c>
      <c r="E216" s="201" t="s">
        <v>1312</v>
      </c>
      <c r="F216" s="201" t="s">
        <v>3664</v>
      </c>
      <c r="G216" s="201" t="s">
        <v>1383</v>
      </c>
      <c r="H216" s="202" t="s">
        <v>195</v>
      </c>
      <c r="I216" s="207">
        <v>1682560.55</v>
      </c>
      <c r="J216" s="207">
        <v>0</v>
      </c>
      <c r="K216" s="207">
        <v>627777</v>
      </c>
      <c r="L216" s="207">
        <v>0</v>
      </c>
      <c r="M216" s="207">
        <f t="shared" si="17"/>
        <v>2310337.5499999998</v>
      </c>
      <c r="N216" s="207">
        <f t="shared" si="20"/>
        <v>0</v>
      </c>
      <c r="O216" s="208">
        <f t="shared" si="18"/>
        <v>2310337.5499999998</v>
      </c>
      <c r="P216" s="205">
        <v>0</v>
      </c>
      <c r="Q216" s="208">
        <f t="shared" si="19"/>
        <v>2310337.5499999998</v>
      </c>
      <c r="R216" s="206"/>
    </row>
    <row r="217" spans="1:21" s="200" customFormat="1">
      <c r="A217" s="199">
        <v>211</v>
      </c>
      <c r="B217" s="200">
        <v>2060601</v>
      </c>
      <c r="C217" s="201" t="s">
        <v>1309</v>
      </c>
      <c r="D217" s="201" t="s">
        <v>1310</v>
      </c>
      <c r="E217" s="201" t="s">
        <v>1312</v>
      </c>
      <c r="F217" s="201" t="s">
        <v>69</v>
      </c>
      <c r="G217" s="201" t="s">
        <v>1383</v>
      </c>
      <c r="H217" s="202" t="s">
        <v>196</v>
      </c>
      <c r="I217" s="207">
        <v>0</v>
      </c>
      <c r="J217" s="207">
        <v>0</v>
      </c>
      <c r="K217" s="207">
        <v>0</v>
      </c>
      <c r="L217" s="207">
        <v>0</v>
      </c>
      <c r="M217" s="207">
        <f t="shared" si="17"/>
        <v>0</v>
      </c>
      <c r="N217" s="207">
        <f t="shared" si="20"/>
        <v>0</v>
      </c>
      <c r="O217" s="208">
        <f t="shared" si="18"/>
        <v>0</v>
      </c>
      <c r="P217" s="205">
        <v>0</v>
      </c>
      <c r="Q217" s="208">
        <f t="shared" si="19"/>
        <v>0</v>
      </c>
      <c r="R217" s="206"/>
    </row>
    <row r="218" spans="1:21" s="200" customFormat="1">
      <c r="A218" s="199">
        <v>212</v>
      </c>
      <c r="B218" s="200">
        <v>3020001</v>
      </c>
      <c r="C218" s="201" t="s">
        <v>1309</v>
      </c>
      <c r="D218" s="201" t="s">
        <v>1320</v>
      </c>
      <c r="E218" s="201" t="s">
        <v>3496</v>
      </c>
      <c r="F218" s="201" t="s">
        <v>3665</v>
      </c>
      <c r="G218" s="201" t="s">
        <v>2129</v>
      </c>
      <c r="H218" s="202" t="s">
        <v>1384</v>
      </c>
      <c r="I218" s="207">
        <v>0</v>
      </c>
      <c r="J218" s="207">
        <v>0</v>
      </c>
      <c r="K218" s="207">
        <v>884344</v>
      </c>
      <c r="L218" s="207">
        <v>62932</v>
      </c>
      <c r="M218" s="207">
        <f t="shared" si="17"/>
        <v>821412</v>
      </c>
      <c r="N218" s="207">
        <f t="shared" si="20"/>
        <v>0</v>
      </c>
      <c r="O218" s="208">
        <f t="shared" si="18"/>
        <v>821412</v>
      </c>
      <c r="P218" s="205">
        <v>0</v>
      </c>
      <c r="Q218" s="208">
        <f t="shared" si="19"/>
        <v>821412</v>
      </c>
      <c r="R218" s="206"/>
      <c r="U218" s="225"/>
    </row>
    <row r="219" spans="1:21" s="200" customFormat="1">
      <c r="A219" s="199">
        <v>213</v>
      </c>
      <c r="B219" s="200">
        <v>3020002</v>
      </c>
      <c r="C219" s="201" t="s">
        <v>1309</v>
      </c>
      <c r="D219" s="201" t="s">
        <v>1320</v>
      </c>
      <c r="E219" s="201" t="s">
        <v>3496</v>
      </c>
      <c r="F219" s="201" t="s">
        <v>3665</v>
      </c>
      <c r="G219" s="201" t="s">
        <v>2129</v>
      </c>
      <c r="H219" s="202" t="s">
        <v>1385</v>
      </c>
      <c r="I219" s="207">
        <v>0</v>
      </c>
      <c r="J219" s="207">
        <v>0</v>
      </c>
      <c r="K219" s="207">
        <v>218182</v>
      </c>
      <c r="L219" s="207">
        <v>0</v>
      </c>
      <c r="M219" s="207">
        <f t="shared" si="17"/>
        <v>218182</v>
      </c>
      <c r="N219" s="207">
        <f t="shared" si="20"/>
        <v>0</v>
      </c>
      <c r="O219" s="208">
        <f t="shared" si="18"/>
        <v>218182</v>
      </c>
      <c r="P219" s="205">
        <v>0</v>
      </c>
      <c r="Q219" s="208">
        <f t="shared" si="19"/>
        <v>218182</v>
      </c>
      <c r="R219" s="206"/>
      <c r="U219" s="225"/>
    </row>
    <row r="220" spans="1:21" s="200" customFormat="1">
      <c r="A220" s="199">
        <v>214</v>
      </c>
      <c r="B220" s="200">
        <v>3020003</v>
      </c>
      <c r="C220" s="201" t="s">
        <v>1309</v>
      </c>
      <c r="D220" s="201" t="s">
        <v>1320</v>
      </c>
      <c r="E220" s="201" t="s">
        <v>3496</v>
      </c>
      <c r="F220" s="201" t="s">
        <v>3665</v>
      </c>
      <c r="G220" s="201" t="s">
        <v>2129</v>
      </c>
      <c r="H220" s="202" t="s">
        <v>1386</v>
      </c>
      <c r="I220" s="207">
        <v>0</v>
      </c>
      <c r="J220" s="207">
        <v>0</v>
      </c>
      <c r="K220" s="207">
        <v>59001</v>
      </c>
      <c r="L220" s="207">
        <v>0</v>
      </c>
      <c r="M220" s="207">
        <f t="shared" si="17"/>
        <v>59001</v>
      </c>
      <c r="N220" s="207">
        <f t="shared" si="20"/>
        <v>0</v>
      </c>
      <c r="O220" s="208">
        <f t="shared" si="18"/>
        <v>59001</v>
      </c>
      <c r="P220" s="205">
        <v>0</v>
      </c>
      <c r="Q220" s="208">
        <f t="shared" si="19"/>
        <v>59001</v>
      </c>
      <c r="R220" s="206"/>
      <c r="U220" s="225"/>
    </row>
    <row r="221" spans="1:21" s="200" customFormat="1">
      <c r="A221" s="199">
        <v>215</v>
      </c>
      <c r="B221" s="200">
        <v>3020004</v>
      </c>
      <c r="C221" s="201" t="s">
        <v>1309</v>
      </c>
      <c r="D221" s="201" t="s">
        <v>1320</v>
      </c>
      <c r="E221" s="201" t="s">
        <v>3496</v>
      </c>
      <c r="F221" s="201" t="s">
        <v>3665</v>
      </c>
      <c r="G221" s="201" t="s">
        <v>2129</v>
      </c>
      <c r="H221" s="202" t="s">
        <v>1387</v>
      </c>
      <c r="I221" s="207">
        <v>0</v>
      </c>
      <c r="J221" s="207">
        <v>0</v>
      </c>
      <c r="K221" s="207">
        <v>27314.170000000002</v>
      </c>
      <c r="L221" s="207">
        <v>0</v>
      </c>
      <c r="M221" s="207">
        <f t="shared" si="17"/>
        <v>27314.170000000002</v>
      </c>
      <c r="N221" s="207">
        <f t="shared" si="20"/>
        <v>0</v>
      </c>
      <c r="O221" s="208">
        <f t="shared" si="18"/>
        <v>27314.170000000002</v>
      </c>
      <c r="P221" s="205">
        <v>0</v>
      </c>
      <c r="Q221" s="208">
        <f t="shared" si="19"/>
        <v>27314.170000000002</v>
      </c>
      <c r="R221" s="206"/>
      <c r="U221" s="225"/>
    </row>
    <row r="222" spans="1:21" s="200" customFormat="1">
      <c r="A222" s="199">
        <v>216</v>
      </c>
      <c r="B222" s="200">
        <v>3020005</v>
      </c>
      <c r="C222" s="201" t="s">
        <v>1309</v>
      </c>
      <c r="D222" s="201" t="s">
        <v>1320</v>
      </c>
      <c r="E222" s="201" t="s">
        <v>3496</v>
      </c>
      <c r="F222" s="201" t="s">
        <v>3665</v>
      </c>
      <c r="G222" s="201" t="s">
        <v>2129</v>
      </c>
      <c r="H222" s="202" t="s">
        <v>1388</v>
      </c>
      <c r="I222" s="207">
        <v>0</v>
      </c>
      <c r="J222" s="207">
        <v>0</v>
      </c>
      <c r="K222" s="207">
        <v>20842</v>
      </c>
      <c r="L222" s="207">
        <v>0</v>
      </c>
      <c r="M222" s="207">
        <f t="shared" si="17"/>
        <v>20842</v>
      </c>
      <c r="N222" s="207">
        <f t="shared" si="20"/>
        <v>0</v>
      </c>
      <c r="O222" s="208">
        <f t="shared" si="18"/>
        <v>20842</v>
      </c>
      <c r="P222" s="205">
        <v>0</v>
      </c>
      <c r="Q222" s="208">
        <f t="shared" si="19"/>
        <v>20842</v>
      </c>
      <c r="R222" s="206"/>
      <c r="U222" s="225"/>
    </row>
    <row r="223" spans="1:21" s="200" customFormat="1">
      <c r="A223" s="199">
        <v>217</v>
      </c>
      <c r="B223" s="200">
        <v>3020007</v>
      </c>
      <c r="C223" s="201" t="s">
        <v>1309</v>
      </c>
      <c r="D223" s="201" t="s">
        <v>1320</v>
      </c>
      <c r="E223" s="201" t="s">
        <v>3496</v>
      </c>
      <c r="F223" s="201" t="s">
        <v>3665</v>
      </c>
      <c r="G223" s="201" t="s">
        <v>2129</v>
      </c>
      <c r="H223" s="202" t="s">
        <v>1389</v>
      </c>
      <c r="I223" s="207">
        <v>0</v>
      </c>
      <c r="J223" s="207">
        <v>0</v>
      </c>
      <c r="K223" s="207">
        <v>9780</v>
      </c>
      <c r="L223" s="207">
        <v>0</v>
      </c>
      <c r="M223" s="207">
        <f t="shared" si="17"/>
        <v>9780</v>
      </c>
      <c r="N223" s="207">
        <f t="shared" si="20"/>
        <v>0</v>
      </c>
      <c r="O223" s="208">
        <f t="shared" si="18"/>
        <v>9780</v>
      </c>
      <c r="P223" s="205">
        <v>0</v>
      </c>
      <c r="Q223" s="208">
        <f t="shared" si="19"/>
        <v>9780</v>
      </c>
      <c r="R223" s="206"/>
      <c r="U223" s="225"/>
    </row>
    <row r="224" spans="1:21" s="200" customFormat="1">
      <c r="A224" s="199">
        <v>218</v>
      </c>
      <c r="B224" s="200">
        <v>3020008</v>
      </c>
      <c r="C224" s="201" t="s">
        <v>1309</v>
      </c>
      <c r="D224" s="201" t="s">
        <v>1320</v>
      </c>
      <c r="E224" s="201" t="s">
        <v>3496</v>
      </c>
      <c r="F224" s="201" t="s">
        <v>3665</v>
      </c>
      <c r="G224" s="201" t="s">
        <v>2129</v>
      </c>
      <c r="H224" s="202" t="s">
        <v>1390</v>
      </c>
      <c r="I224" s="207">
        <v>0</v>
      </c>
      <c r="J224" s="207">
        <v>0</v>
      </c>
      <c r="K224" s="207">
        <v>0</v>
      </c>
      <c r="L224" s="207">
        <v>0</v>
      </c>
      <c r="M224" s="207">
        <f t="shared" si="17"/>
        <v>0</v>
      </c>
      <c r="N224" s="207">
        <f t="shared" si="20"/>
        <v>0</v>
      </c>
      <c r="O224" s="208">
        <f t="shared" si="18"/>
        <v>0</v>
      </c>
      <c r="P224" s="205">
        <v>0</v>
      </c>
      <c r="Q224" s="208">
        <f t="shared" si="19"/>
        <v>0</v>
      </c>
      <c r="R224" s="206"/>
      <c r="U224" s="225"/>
    </row>
    <row r="225" spans="1:21" s="200" customFormat="1">
      <c r="A225" s="199">
        <v>219</v>
      </c>
      <c r="B225" s="200">
        <v>3020009</v>
      </c>
      <c r="C225" s="201" t="s">
        <v>1309</v>
      </c>
      <c r="D225" s="201" t="s">
        <v>1320</v>
      </c>
      <c r="E225" s="201" t="s">
        <v>3496</v>
      </c>
      <c r="F225" s="201" t="s">
        <v>3665</v>
      </c>
      <c r="G225" s="201" t="s">
        <v>2129</v>
      </c>
      <c r="H225" s="202" t="s">
        <v>1391</v>
      </c>
      <c r="I225" s="207">
        <v>0</v>
      </c>
      <c r="J225" s="207">
        <v>0</v>
      </c>
      <c r="K225" s="207">
        <v>17600</v>
      </c>
      <c r="L225" s="207">
        <v>400</v>
      </c>
      <c r="M225" s="207">
        <f t="shared" si="17"/>
        <v>17200</v>
      </c>
      <c r="N225" s="207">
        <f t="shared" si="20"/>
        <v>0</v>
      </c>
      <c r="O225" s="208">
        <f t="shared" si="18"/>
        <v>17200</v>
      </c>
      <c r="P225" s="205">
        <v>0</v>
      </c>
      <c r="Q225" s="208">
        <f t="shared" si="19"/>
        <v>17200</v>
      </c>
      <c r="R225" s="206"/>
      <c r="U225" s="225"/>
    </row>
    <row r="226" spans="1:21" s="200" customFormat="1">
      <c r="A226" s="199">
        <v>220</v>
      </c>
      <c r="B226" s="200">
        <v>3020010</v>
      </c>
      <c r="C226" s="201" t="s">
        <v>1309</v>
      </c>
      <c r="D226" s="201" t="s">
        <v>1320</v>
      </c>
      <c r="E226" s="201" t="s">
        <v>3496</v>
      </c>
      <c r="F226" s="201" t="s">
        <v>3665</v>
      </c>
      <c r="G226" s="201" t="s">
        <v>2129</v>
      </c>
      <c r="H226" s="202" t="s">
        <v>1392</v>
      </c>
      <c r="I226" s="207">
        <v>0</v>
      </c>
      <c r="J226" s="207">
        <v>0</v>
      </c>
      <c r="K226" s="207">
        <v>8000</v>
      </c>
      <c r="L226" s="207">
        <v>0</v>
      </c>
      <c r="M226" s="207">
        <f t="shared" si="17"/>
        <v>8000</v>
      </c>
      <c r="N226" s="207">
        <f t="shared" si="20"/>
        <v>0</v>
      </c>
      <c r="O226" s="208">
        <f t="shared" si="18"/>
        <v>8000</v>
      </c>
      <c r="P226" s="205">
        <v>0</v>
      </c>
      <c r="Q226" s="208">
        <f t="shared" si="19"/>
        <v>8000</v>
      </c>
      <c r="R226" s="206"/>
      <c r="U226" s="225"/>
    </row>
    <row r="227" spans="1:21" s="200" customFormat="1">
      <c r="A227" s="199">
        <v>221</v>
      </c>
      <c r="B227" s="200">
        <v>3020011</v>
      </c>
      <c r="C227" s="201" t="s">
        <v>1309</v>
      </c>
      <c r="D227" s="201" t="s">
        <v>1320</v>
      </c>
      <c r="E227" s="201" t="s">
        <v>3496</v>
      </c>
      <c r="F227" s="201" t="s">
        <v>3665</v>
      </c>
      <c r="G227" s="201" t="s">
        <v>2129</v>
      </c>
      <c r="H227" s="202" t="s">
        <v>1393</v>
      </c>
      <c r="I227" s="207">
        <v>0</v>
      </c>
      <c r="J227" s="207">
        <v>0</v>
      </c>
      <c r="K227" s="207">
        <v>2321</v>
      </c>
      <c r="L227" s="207">
        <v>0</v>
      </c>
      <c r="M227" s="207">
        <f t="shared" si="17"/>
        <v>2321</v>
      </c>
      <c r="N227" s="207">
        <f t="shared" si="20"/>
        <v>0</v>
      </c>
      <c r="O227" s="208">
        <f t="shared" si="18"/>
        <v>2321</v>
      </c>
      <c r="P227" s="205">
        <v>0</v>
      </c>
      <c r="Q227" s="208">
        <f t="shared" si="19"/>
        <v>2321</v>
      </c>
      <c r="R227" s="206"/>
      <c r="U227" s="225"/>
    </row>
    <row r="228" spans="1:21" s="200" customFormat="1">
      <c r="A228" s="199">
        <v>222</v>
      </c>
      <c r="B228" s="200">
        <v>3020012</v>
      </c>
      <c r="C228" s="201" t="s">
        <v>1309</v>
      </c>
      <c r="D228" s="201" t="s">
        <v>1320</v>
      </c>
      <c r="E228" s="201" t="s">
        <v>3496</v>
      </c>
      <c r="F228" s="201" t="s">
        <v>3665</v>
      </c>
      <c r="G228" s="201" t="s">
        <v>2130</v>
      </c>
      <c r="H228" s="202" t="s">
        <v>2230</v>
      </c>
      <c r="I228" s="207">
        <v>0</v>
      </c>
      <c r="J228" s="207">
        <v>0</v>
      </c>
      <c r="K228" s="207">
        <v>26076.18</v>
      </c>
      <c r="L228" s="207">
        <v>140</v>
      </c>
      <c r="M228" s="207">
        <f t="shared" si="17"/>
        <v>25936.18</v>
      </c>
      <c r="N228" s="207">
        <f t="shared" si="20"/>
        <v>0</v>
      </c>
      <c r="O228" s="208">
        <f t="shared" si="18"/>
        <v>25936.18</v>
      </c>
      <c r="P228" s="205">
        <v>0</v>
      </c>
      <c r="Q228" s="208">
        <f t="shared" si="19"/>
        <v>25936.18</v>
      </c>
      <c r="R228" s="206"/>
      <c r="U228" s="225"/>
    </row>
    <row r="229" spans="1:21" s="200" customFormat="1">
      <c r="A229" s="199">
        <v>223</v>
      </c>
      <c r="B229" s="200">
        <v>3020013</v>
      </c>
      <c r="C229" s="201" t="s">
        <v>1309</v>
      </c>
      <c r="D229" s="201" t="s">
        <v>1320</v>
      </c>
      <c r="E229" s="201" t="s">
        <v>3496</v>
      </c>
      <c r="F229" s="201" t="s">
        <v>3665</v>
      </c>
      <c r="G229" s="201" t="s">
        <v>2132</v>
      </c>
      <c r="H229" s="202" t="s">
        <v>1394</v>
      </c>
      <c r="I229" s="207">
        <v>0</v>
      </c>
      <c r="J229" s="207">
        <v>0</v>
      </c>
      <c r="K229" s="207">
        <v>102253.17</v>
      </c>
      <c r="L229" s="207">
        <v>0</v>
      </c>
      <c r="M229" s="207">
        <f t="shared" si="17"/>
        <v>102253.17</v>
      </c>
      <c r="N229" s="207">
        <f t="shared" si="20"/>
        <v>0</v>
      </c>
      <c r="O229" s="208">
        <f t="shared" si="18"/>
        <v>102253.17</v>
      </c>
      <c r="P229" s="205">
        <v>0</v>
      </c>
      <c r="Q229" s="208">
        <f t="shared" si="19"/>
        <v>102253.17</v>
      </c>
      <c r="R229" s="206"/>
      <c r="U229" s="225"/>
    </row>
    <row r="230" spans="1:21" s="200" customFormat="1">
      <c r="A230" s="199">
        <v>224</v>
      </c>
      <c r="B230" s="200">
        <v>3020015</v>
      </c>
      <c r="C230" s="201" t="s">
        <v>1309</v>
      </c>
      <c r="D230" s="201" t="s">
        <v>1320</v>
      </c>
      <c r="E230" s="201" t="s">
        <v>3496</v>
      </c>
      <c r="F230" s="201" t="s">
        <v>3665</v>
      </c>
      <c r="G230" s="201" t="s">
        <v>2132</v>
      </c>
      <c r="H230" s="202" t="s">
        <v>1395</v>
      </c>
      <c r="I230" s="207">
        <v>0</v>
      </c>
      <c r="J230" s="207">
        <v>0</v>
      </c>
      <c r="K230" s="207">
        <v>1250.4000000000001</v>
      </c>
      <c r="L230" s="207">
        <v>0</v>
      </c>
      <c r="M230" s="207">
        <f t="shared" si="17"/>
        <v>1250.4000000000001</v>
      </c>
      <c r="N230" s="207">
        <f t="shared" si="20"/>
        <v>0</v>
      </c>
      <c r="O230" s="208">
        <f t="shared" si="18"/>
        <v>1250.4000000000001</v>
      </c>
      <c r="P230" s="205">
        <v>0</v>
      </c>
      <c r="Q230" s="208">
        <f t="shared" si="19"/>
        <v>1250.4000000000001</v>
      </c>
      <c r="R230" s="206"/>
      <c r="U230" s="225"/>
    </row>
    <row r="231" spans="1:21" s="200" customFormat="1">
      <c r="A231" s="199">
        <v>225</v>
      </c>
      <c r="B231" s="200">
        <v>3020016</v>
      </c>
      <c r="C231" s="201" t="s">
        <v>1309</v>
      </c>
      <c r="D231" s="201" t="s">
        <v>1320</v>
      </c>
      <c r="E231" s="201" t="s">
        <v>3496</v>
      </c>
      <c r="F231" s="201" t="s">
        <v>3665</v>
      </c>
      <c r="G231" s="201" t="s">
        <v>2129</v>
      </c>
      <c r="H231" s="202" t="s">
        <v>1396</v>
      </c>
      <c r="I231" s="207">
        <v>0</v>
      </c>
      <c r="J231" s="207">
        <v>0</v>
      </c>
      <c r="K231" s="207">
        <v>134541.54</v>
      </c>
      <c r="L231" s="207">
        <v>134541.54</v>
      </c>
      <c r="M231" s="207">
        <f t="shared" si="17"/>
        <v>0</v>
      </c>
      <c r="N231" s="207">
        <f t="shared" si="20"/>
        <v>0</v>
      </c>
      <c r="O231" s="208">
        <f t="shared" si="18"/>
        <v>0</v>
      </c>
      <c r="P231" s="205">
        <v>0</v>
      </c>
      <c r="Q231" s="208">
        <f t="shared" si="19"/>
        <v>0</v>
      </c>
      <c r="R231" s="206"/>
      <c r="U231" s="225"/>
    </row>
    <row r="232" spans="1:21" s="200" customFormat="1">
      <c r="A232" s="199">
        <v>226</v>
      </c>
      <c r="B232" s="200">
        <v>3020017</v>
      </c>
      <c r="C232" s="201" t="s">
        <v>1309</v>
      </c>
      <c r="D232" s="201" t="s">
        <v>1320</v>
      </c>
      <c r="E232" s="201" t="s">
        <v>3496</v>
      </c>
      <c r="F232" s="201" t="s">
        <v>3665</v>
      </c>
      <c r="G232" s="201" t="s">
        <v>2129</v>
      </c>
      <c r="H232" s="202" t="s">
        <v>1397</v>
      </c>
      <c r="I232" s="207">
        <v>0</v>
      </c>
      <c r="J232" s="207">
        <v>0</v>
      </c>
      <c r="K232" s="207">
        <v>150140.14000000001</v>
      </c>
      <c r="L232" s="207">
        <v>8910</v>
      </c>
      <c r="M232" s="207">
        <f t="shared" si="17"/>
        <v>141230.14000000001</v>
      </c>
      <c r="N232" s="207">
        <f t="shared" si="20"/>
        <v>0</v>
      </c>
      <c r="O232" s="208">
        <f t="shared" si="18"/>
        <v>141230.14000000001</v>
      </c>
      <c r="P232" s="205">
        <v>0</v>
      </c>
      <c r="Q232" s="208">
        <f t="shared" si="19"/>
        <v>141230.14000000001</v>
      </c>
      <c r="R232" s="206"/>
      <c r="U232" s="225"/>
    </row>
    <row r="233" spans="1:21" s="200" customFormat="1">
      <c r="A233" s="199">
        <v>227</v>
      </c>
      <c r="B233" s="200">
        <v>3020019</v>
      </c>
      <c r="C233" s="201" t="s">
        <v>1309</v>
      </c>
      <c r="D233" s="201" t="s">
        <v>1320</v>
      </c>
      <c r="E233" s="201" t="s">
        <v>3496</v>
      </c>
      <c r="F233" s="201" t="s">
        <v>3665</v>
      </c>
      <c r="G233" s="201" t="s">
        <v>2130</v>
      </c>
      <c r="H233" s="202" t="s">
        <v>1398</v>
      </c>
      <c r="I233" s="207">
        <v>0</v>
      </c>
      <c r="J233" s="207">
        <v>0</v>
      </c>
      <c r="K233" s="207">
        <v>0</v>
      </c>
      <c r="L233" s="207">
        <v>0</v>
      </c>
      <c r="M233" s="207">
        <f t="shared" si="17"/>
        <v>0</v>
      </c>
      <c r="N233" s="207">
        <f t="shared" si="20"/>
        <v>0</v>
      </c>
      <c r="O233" s="208">
        <f t="shared" si="18"/>
        <v>0</v>
      </c>
      <c r="P233" s="205">
        <v>0</v>
      </c>
      <c r="Q233" s="208">
        <f t="shared" si="19"/>
        <v>0</v>
      </c>
      <c r="R233" s="206"/>
      <c r="U233" s="225"/>
    </row>
    <row r="234" spans="1:21" s="200" customFormat="1">
      <c r="A234" s="199">
        <v>228</v>
      </c>
      <c r="B234" s="200">
        <v>3020020</v>
      </c>
      <c r="C234" s="201" t="s">
        <v>1309</v>
      </c>
      <c r="D234" s="201" t="s">
        <v>1320</v>
      </c>
      <c r="E234" s="201" t="s">
        <v>3496</v>
      </c>
      <c r="F234" s="201" t="s">
        <v>3665</v>
      </c>
      <c r="G234" s="201" t="s">
        <v>2119</v>
      </c>
      <c r="H234" s="202" t="s">
        <v>1399</v>
      </c>
      <c r="I234" s="207">
        <v>0</v>
      </c>
      <c r="J234" s="207">
        <v>0</v>
      </c>
      <c r="K234" s="207">
        <v>799.33</v>
      </c>
      <c r="L234" s="207">
        <v>0</v>
      </c>
      <c r="M234" s="207">
        <f t="shared" si="17"/>
        <v>799.33</v>
      </c>
      <c r="N234" s="207">
        <f t="shared" si="20"/>
        <v>0</v>
      </c>
      <c r="O234" s="208">
        <f t="shared" si="18"/>
        <v>799.33</v>
      </c>
      <c r="P234" s="205">
        <v>0</v>
      </c>
      <c r="Q234" s="208">
        <f t="shared" si="19"/>
        <v>799.33</v>
      </c>
      <c r="R234" s="206"/>
      <c r="U234" s="225"/>
    </row>
    <row r="235" spans="1:21" s="200" customFormat="1">
      <c r="A235" s="199">
        <v>229</v>
      </c>
      <c r="B235" s="200">
        <v>3020022</v>
      </c>
      <c r="C235" s="201" t="s">
        <v>1309</v>
      </c>
      <c r="D235" s="201" t="s">
        <v>1320</v>
      </c>
      <c r="E235" s="201" t="s">
        <v>3496</v>
      </c>
      <c r="F235" s="201" t="s">
        <v>3665</v>
      </c>
      <c r="G235" s="201" t="s">
        <v>3460</v>
      </c>
      <c r="H235" s="202" t="s">
        <v>1400</v>
      </c>
      <c r="I235" s="207">
        <v>0</v>
      </c>
      <c r="J235" s="207">
        <v>0</v>
      </c>
      <c r="K235" s="207">
        <v>0</v>
      </c>
      <c r="L235" s="207">
        <v>0</v>
      </c>
      <c r="M235" s="207">
        <f t="shared" si="17"/>
        <v>0</v>
      </c>
      <c r="N235" s="207">
        <f t="shared" si="20"/>
        <v>0</v>
      </c>
      <c r="O235" s="208">
        <f t="shared" si="18"/>
        <v>0</v>
      </c>
      <c r="P235" s="205">
        <v>0</v>
      </c>
      <c r="Q235" s="208">
        <f t="shared" si="19"/>
        <v>0</v>
      </c>
      <c r="R235" s="206"/>
      <c r="U235" s="225"/>
    </row>
    <row r="236" spans="1:21" s="200" customFormat="1">
      <c r="A236" s="199">
        <v>230</v>
      </c>
      <c r="B236" s="200">
        <v>3020023</v>
      </c>
      <c r="C236" s="201" t="s">
        <v>1309</v>
      </c>
      <c r="D236" s="201" t="s">
        <v>1320</v>
      </c>
      <c r="E236" s="201" t="s">
        <v>3496</v>
      </c>
      <c r="F236" s="201" t="s">
        <v>3665</v>
      </c>
      <c r="G236" s="201" t="s">
        <v>3460</v>
      </c>
      <c r="H236" s="202" t="s">
        <v>1401</v>
      </c>
      <c r="I236" s="207">
        <v>0</v>
      </c>
      <c r="J236" s="207">
        <v>0</v>
      </c>
      <c r="K236" s="207">
        <v>8415.16</v>
      </c>
      <c r="L236" s="207">
        <v>0</v>
      </c>
      <c r="M236" s="207">
        <f t="shared" si="17"/>
        <v>8415.16</v>
      </c>
      <c r="N236" s="207">
        <f t="shared" si="20"/>
        <v>0</v>
      </c>
      <c r="O236" s="208">
        <f t="shared" si="18"/>
        <v>8415.16</v>
      </c>
      <c r="P236" s="205">
        <v>0</v>
      </c>
      <c r="Q236" s="208">
        <f t="shared" si="19"/>
        <v>8415.16</v>
      </c>
      <c r="R236" s="206"/>
      <c r="U236" s="225"/>
    </row>
    <row r="237" spans="1:21" s="200" customFormat="1">
      <c r="A237" s="199">
        <v>231</v>
      </c>
      <c r="B237" s="200">
        <v>3020031</v>
      </c>
      <c r="C237" s="201" t="s">
        <v>1309</v>
      </c>
      <c r="D237" s="201" t="s">
        <v>1320</v>
      </c>
      <c r="E237" s="201" t="s">
        <v>3496</v>
      </c>
      <c r="F237" s="201" t="s">
        <v>3665</v>
      </c>
      <c r="G237" s="201" t="s">
        <v>3460</v>
      </c>
      <c r="H237" s="202" t="s">
        <v>1402</v>
      </c>
      <c r="I237" s="207">
        <v>0</v>
      </c>
      <c r="J237" s="207">
        <v>0</v>
      </c>
      <c r="K237" s="207">
        <v>25406.07</v>
      </c>
      <c r="L237" s="207">
        <v>0</v>
      </c>
      <c r="M237" s="207">
        <f t="shared" si="17"/>
        <v>25406.07</v>
      </c>
      <c r="N237" s="207">
        <f t="shared" si="20"/>
        <v>0</v>
      </c>
      <c r="O237" s="208">
        <f t="shared" si="18"/>
        <v>25406.07</v>
      </c>
      <c r="P237" s="205">
        <v>0</v>
      </c>
      <c r="Q237" s="208">
        <f t="shared" si="19"/>
        <v>25406.07</v>
      </c>
      <c r="R237" s="206"/>
      <c r="U237" s="225"/>
    </row>
    <row r="238" spans="1:21" s="200" customFormat="1">
      <c r="A238" s="199">
        <v>232</v>
      </c>
      <c r="B238" s="200">
        <v>3020032</v>
      </c>
      <c r="C238" s="201" t="s">
        <v>1309</v>
      </c>
      <c r="D238" s="201" t="s">
        <v>1320</v>
      </c>
      <c r="E238" s="201" t="s">
        <v>3496</v>
      </c>
      <c r="F238" s="201" t="s">
        <v>3665</v>
      </c>
      <c r="G238" s="201" t="s">
        <v>3460</v>
      </c>
      <c r="H238" s="202" t="s">
        <v>1403</v>
      </c>
      <c r="I238" s="207">
        <v>0</v>
      </c>
      <c r="J238" s="207">
        <v>0</v>
      </c>
      <c r="K238" s="207">
        <v>0</v>
      </c>
      <c r="L238" s="207">
        <v>0</v>
      </c>
      <c r="M238" s="207">
        <f t="shared" si="17"/>
        <v>0</v>
      </c>
      <c r="N238" s="207">
        <f t="shared" si="20"/>
        <v>0</v>
      </c>
      <c r="O238" s="208">
        <f t="shared" si="18"/>
        <v>0</v>
      </c>
      <c r="P238" s="205">
        <v>0</v>
      </c>
      <c r="Q238" s="208">
        <f t="shared" si="19"/>
        <v>0</v>
      </c>
      <c r="R238" s="206"/>
      <c r="U238" s="225"/>
    </row>
    <row r="239" spans="1:21" s="200" customFormat="1">
      <c r="A239" s="199">
        <v>233</v>
      </c>
      <c r="B239" s="200">
        <v>3020033</v>
      </c>
      <c r="C239" s="201" t="s">
        <v>1309</v>
      </c>
      <c r="D239" s="201" t="s">
        <v>1320</v>
      </c>
      <c r="E239" s="201" t="s">
        <v>3496</v>
      </c>
      <c r="F239" s="201" t="s">
        <v>3665</v>
      </c>
      <c r="G239" s="201" t="s">
        <v>3460</v>
      </c>
      <c r="H239" s="202" t="s">
        <v>1404</v>
      </c>
      <c r="I239" s="207">
        <v>0</v>
      </c>
      <c r="J239" s="207">
        <v>0</v>
      </c>
      <c r="K239" s="207">
        <v>235</v>
      </c>
      <c r="L239" s="207">
        <v>0</v>
      </c>
      <c r="M239" s="207">
        <f t="shared" si="17"/>
        <v>235</v>
      </c>
      <c r="N239" s="207">
        <f t="shared" si="20"/>
        <v>0</v>
      </c>
      <c r="O239" s="208">
        <f t="shared" si="18"/>
        <v>235</v>
      </c>
      <c r="P239" s="205">
        <v>0</v>
      </c>
      <c r="Q239" s="208">
        <f t="shared" si="19"/>
        <v>235</v>
      </c>
      <c r="R239" s="206"/>
      <c r="U239" s="225"/>
    </row>
    <row r="240" spans="1:21" s="200" customFormat="1">
      <c r="A240" s="199">
        <v>234</v>
      </c>
      <c r="B240" s="200">
        <v>3020034</v>
      </c>
      <c r="C240" s="201" t="s">
        <v>1309</v>
      </c>
      <c r="D240" s="201" t="s">
        <v>1320</v>
      </c>
      <c r="E240" s="201" t="s">
        <v>3496</v>
      </c>
      <c r="F240" s="201" t="s">
        <v>3665</v>
      </c>
      <c r="G240" s="201" t="s">
        <v>2117</v>
      </c>
      <c r="H240" s="202" t="s">
        <v>2232</v>
      </c>
      <c r="I240" s="207">
        <v>0</v>
      </c>
      <c r="J240" s="207">
        <v>0</v>
      </c>
      <c r="K240" s="207">
        <v>9091.5500000000011</v>
      </c>
      <c r="L240" s="207">
        <v>0</v>
      </c>
      <c r="M240" s="207">
        <f t="shared" si="17"/>
        <v>9091.5500000000011</v>
      </c>
      <c r="N240" s="207">
        <f t="shared" si="20"/>
        <v>0</v>
      </c>
      <c r="O240" s="208">
        <f t="shared" si="18"/>
        <v>9091.5500000000011</v>
      </c>
      <c r="P240" s="205">
        <v>0</v>
      </c>
      <c r="Q240" s="208">
        <f t="shared" si="19"/>
        <v>9091.5500000000011</v>
      </c>
      <c r="R240" s="206"/>
      <c r="U240" s="225"/>
    </row>
    <row r="241" spans="1:21" s="200" customFormat="1">
      <c r="A241" s="199">
        <v>235</v>
      </c>
      <c r="B241" s="200">
        <v>3020035</v>
      </c>
      <c r="C241" s="201" t="s">
        <v>1309</v>
      </c>
      <c r="D241" s="201" t="s">
        <v>1320</v>
      </c>
      <c r="E241" s="201" t="s">
        <v>3496</v>
      </c>
      <c r="F241" s="201" t="s">
        <v>3665</v>
      </c>
      <c r="G241" s="201" t="s">
        <v>2130</v>
      </c>
      <c r="H241" s="202" t="s">
        <v>1406</v>
      </c>
      <c r="I241" s="207">
        <v>0</v>
      </c>
      <c r="J241" s="207">
        <v>0</v>
      </c>
      <c r="K241" s="207">
        <v>0</v>
      </c>
      <c r="L241" s="207">
        <v>0</v>
      </c>
      <c r="M241" s="207">
        <f t="shared" ref="M241:M304" si="21">IF((I241+K241)-(J241+L241)&lt;0,0,(I241+K241)-(J241+L241))</f>
        <v>0</v>
      </c>
      <c r="N241" s="207">
        <f t="shared" si="20"/>
        <v>0</v>
      </c>
      <c r="O241" s="208">
        <f t="shared" si="18"/>
        <v>0</v>
      </c>
      <c r="P241" s="205">
        <v>0</v>
      </c>
      <c r="Q241" s="208">
        <f t="shared" si="19"/>
        <v>0</v>
      </c>
      <c r="R241" s="206"/>
      <c r="U241" s="225"/>
    </row>
    <row r="242" spans="1:21" s="200" customFormat="1">
      <c r="A242" s="199">
        <v>236</v>
      </c>
      <c r="B242" s="200">
        <v>3020036</v>
      </c>
      <c r="C242" s="201" t="s">
        <v>1309</v>
      </c>
      <c r="D242" s="201" t="s">
        <v>1320</v>
      </c>
      <c r="E242" s="201" t="s">
        <v>3496</v>
      </c>
      <c r="F242" s="201" t="s">
        <v>3665</v>
      </c>
      <c r="G242" s="201" t="s">
        <v>3460</v>
      </c>
      <c r="H242" s="202" t="s">
        <v>1407</v>
      </c>
      <c r="I242" s="207">
        <v>0</v>
      </c>
      <c r="J242" s="207">
        <v>0</v>
      </c>
      <c r="K242" s="207">
        <v>13987.92</v>
      </c>
      <c r="L242" s="207">
        <v>0</v>
      </c>
      <c r="M242" s="207">
        <f t="shared" si="21"/>
        <v>13987.92</v>
      </c>
      <c r="N242" s="207">
        <f t="shared" si="20"/>
        <v>0</v>
      </c>
      <c r="O242" s="208">
        <f t="shared" si="18"/>
        <v>13987.92</v>
      </c>
      <c r="P242" s="205">
        <v>0</v>
      </c>
      <c r="Q242" s="208">
        <f t="shared" si="19"/>
        <v>13987.92</v>
      </c>
      <c r="R242" s="206"/>
      <c r="U242" s="225"/>
    </row>
    <row r="243" spans="1:21" s="200" customFormat="1">
      <c r="A243" s="199">
        <v>237</v>
      </c>
      <c r="B243" s="200">
        <v>3020037</v>
      </c>
      <c r="C243" s="201" t="s">
        <v>1309</v>
      </c>
      <c r="D243" s="201" t="s">
        <v>1320</v>
      </c>
      <c r="E243" s="201" t="s">
        <v>3496</v>
      </c>
      <c r="F243" s="201" t="s">
        <v>3665</v>
      </c>
      <c r="G243" s="201" t="s">
        <v>3460</v>
      </c>
      <c r="H243" s="202" t="s">
        <v>1408</v>
      </c>
      <c r="I243" s="207">
        <v>0</v>
      </c>
      <c r="J243" s="207">
        <v>0</v>
      </c>
      <c r="K243" s="207">
        <v>3862.09</v>
      </c>
      <c r="L243" s="207">
        <v>0</v>
      </c>
      <c r="M243" s="207">
        <f t="shared" si="21"/>
        <v>3862.09</v>
      </c>
      <c r="N243" s="207">
        <f t="shared" si="20"/>
        <v>0</v>
      </c>
      <c r="O243" s="208">
        <f t="shared" si="18"/>
        <v>3862.09</v>
      </c>
      <c r="P243" s="205">
        <v>0</v>
      </c>
      <c r="Q243" s="208">
        <f t="shared" si="19"/>
        <v>3862.09</v>
      </c>
      <c r="R243" s="206"/>
      <c r="U243" s="225"/>
    </row>
    <row r="244" spans="1:21" s="200" customFormat="1">
      <c r="A244" s="199">
        <v>238</v>
      </c>
      <c r="B244" s="200">
        <v>3020039</v>
      </c>
      <c r="C244" s="201" t="s">
        <v>1309</v>
      </c>
      <c r="D244" s="201" t="s">
        <v>1320</v>
      </c>
      <c r="E244" s="201" t="s">
        <v>3496</v>
      </c>
      <c r="F244" s="201" t="s">
        <v>3665</v>
      </c>
      <c r="G244" s="201" t="s">
        <v>2130</v>
      </c>
      <c r="H244" s="202" t="s">
        <v>1409</v>
      </c>
      <c r="I244" s="207">
        <v>0</v>
      </c>
      <c r="J244" s="207">
        <v>0</v>
      </c>
      <c r="K244" s="207">
        <v>0</v>
      </c>
      <c r="L244" s="207">
        <v>0</v>
      </c>
      <c r="M244" s="207">
        <f t="shared" si="21"/>
        <v>0</v>
      </c>
      <c r="N244" s="207">
        <f t="shared" si="20"/>
        <v>0</v>
      </c>
      <c r="O244" s="208">
        <f t="shared" si="18"/>
        <v>0</v>
      </c>
      <c r="P244" s="205">
        <v>0</v>
      </c>
      <c r="Q244" s="208">
        <f t="shared" si="19"/>
        <v>0</v>
      </c>
      <c r="R244" s="206"/>
      <c r="U244" s="225"/>
    </row>
    <row r="245" spans="1:21" s="200" customFormat="1">
      <c r="A245" s="199">
        <v>239</v>
      </c>
      <c r="B245" s="200">
        <v>3020041</v>
      </c>
      <c r="C245" s="201" t="s">
        <v>1309</v>
      </c>
      <c r="D245" s="201" t="s">
        <v>1320</v>
      </c>
      <c r="E245" s="201" t="s">
        <v>3496</v>
      </c>
      <c r="F245" s="201" t="s">
        <v>3665</v>
      </c>
      <c r="G245" s="201" t="s">
        <v>2117</v>
      </c>
      <c r="H245" s="202" t="s">
        <v>1410</v>
      </c>
      <c r="I245" s="207">
        <v>0</v>
      </c>
      <c r="J245" s="207">
        <v>0</v>
      </c>
      <c r="K245" s="207">
        <v>0</v>
      </c>
      <c r="L245" s="207">
        <v>0</v>
      </c>
      <c r="M245" s="207">
        <f t="shared" si="21"/>
        <v>0</v>
      </c>
      <c r="N245" s="207">
        <f t="shared" si="20"/>
        <v>0</v>
      </c>
      <c r="O245" s="208">
        <f t="shared" si="18"/>
        <v>0</v>
      </c>
      <c r="P245" s="205">
        <v>0</v>
      </c>
      <c r="Q245" s="208">
        <f t="shared" si="19"/>
        <v>0</v>
      </c>
      <c r="R245" s="206"/>
      <c r="U245" s="225"/>
    </row>
    <row r="246" spans="1:21" s="200" customFormat="1">
      <c r="A246" s="199">
        <v>240</v>
      </c>
      <c r="B246" s="200">
        <v>3020047</v>
      </c>
      <c r="C246" s="201" t="s">
        <v>1309</v>
      </c>
      <c r="D246" s="201" t="s">
        <v>1320</v>
      </c>
      <c r="E246" s="201" t="s">
        <v>3496</v>
      </c>
      <c r="F246" s="201" t="s">
        <v>3665</v>
      </c>
      <c r="G246" s="201" t="s">
        <v>3460</v>
      </c>
      <c r="H246" s="202" t="s">
        <v>1411</v>
      </c>
      <c r="I246" s="207">
        <v>0</v>
      </c>
      <c r="J246" s="207">
        <v>0</v>
      </c>
      <c r="K246" s="207">
        <v>0</v>
      </c>
      <c r="L246" s="207">
        <v>0</v>
      </c>
      <c r="M246" s="207">
        <f t="shared" si="21"/>
        <v>0</v>
      </c>
      <c r="N246" s="207">
        <f t="shared" si="20"/>
        <v>0</v>
      </c>
      <c r="O246" s="208">
        <f t="shared" si="18"/>
        <v>0</v>
      </c>
      <c r="P246" s="205">
        <v>0</v>
      </c>
      <c r="Q246" s="208">
        <f t="shared" si="19"/>
        <v>0</v>
      </c>
      <c r="R246" s="206"/>
      <c r="U246" s="225"/>
    </row>
    <row r="247" spans="1:21" s="200" customFormat="1">
      <c r="A247" s="199">
        <v>241</v>
      </c>
      <c r="B247" s="200">
        <v>3020056</v>
      </c>
      <c r="C247" s="201" t="s">
        <v>1309</v>
      </c>
      <c r="D247" s="201" t="s">
        <v>1320</v>
      </c>
      <c r="E247" s="201" t="s">
        <v>3496</v>
      </c>
      <c r="F247" s="201" t="s">
        <v>3665</v>
      </c>
      <c r="G247" s="201" t="s">
        <v>2130</v>
      </c>
      <c r="H247" s="202" t="s">
        <v>1412</v>
      </c>
      <c r="I247" s="207">
        <v>0</v>
      </c>
      <c r="J247" s="207">
        <v>0</v>
      </c>
      <c r="K247" s="207">
        <v>0</v>
      </c>
      <c r="L247" s="207">
        <v>0</v>
      </c>
      <c r="M247" s="207">
        <f t="shared" si="21"/>
        <v>0</v>
      </c>
      <c r="N247" s="207">
        <f t="shared" si="20"/>
        <v>0</v>
      </c>
      <c r="O247" s="208">
        <f t="shared" si="18"/>
        <v>0</v>
      </c>
      <c r="P247" s="205">
        <v>0</v>
      </c>
      <c r="Q247" s="208">
        <f t="shared" si="19"/>
        <v>0</v>
      </c>
      <c r="R247" s="206"/>
      <c r="U247" s="225"/>
    </row>
    <row r="248" spans="1:21" s="200" customFormat="1">
      <c r="A248" s="199">
        <v>242</v>
      </c>
      <c r="B248" s="200">
        <v>3020057</v>
      </c>
      <c r="C248" s="201" t="s">
        <v>1309</v>
      </c>
      <c r="D248" s="201" t="s">
        <v>1320</v>
      </c>
      <c r="E248" s="201" t="s">
        <v>3496</v>
      </c>
      <c r="F248" s="201" t="s">
        <v>3665</v>
      </c>
      <c r="G248" s="201" t="s">
        <v>2117</v>
      </c>
      <c r="H248" s="202" t="s">
        <v>1413</v>
      </c>
      <c r="I248" s="207">
        <v>0</v>
      </c>
      <c r="J248" s="207">
        <v>0</v>
      </c>
      <c r="K248" s="207">
        <v>0</v>
      </c>
      <c r="L248" s="207">
        <v>0</v>
      </c>
      <c r="M248" s="207">
        <f t="shared" si="21"/>
        <v>0</v>
      </c>
      <c r="N248" s="207">
        <f t="shared" si="20"/>
        <v>0</v>
      </c>
      <c r="O248" s="208">
        <f t="shared" si="18"/>
        <v>0</v>
      </c>
      <c r="P248" s="205">
        <v>0</v>
      </c>
      <c r="Q248" s="208">
        <f t="shared" si="19"/>
        <v>0</v>
      </c>
      <c r="R248" s="206"/>
      <c r="U248" s="225"/>
    </row>
    <row r="249" spans="1:21" s="200" customFormat="1">
      <c r="A249" s="199">
        <v>243</v>
      </c>
      <c r="B249" s="200">
        <v>3020059</v>
      </c>
      <c r="C249" s="201" t="s">
        <v>1309</v>
      </c>
      <c r="D249" s="201" t="s">
        <v>1320</v>
      </c>
      <c r="E249" s="201" t="s">
        <v>3496</v>
      </c>
      <c r="F249" s="201" t="s">
        <v>3665</v>
      </c>
      <c r="G249" s="201" t="s">
        <v>2130</v>
      </c>
      <c r="H249" s="202" t="s">
        <v>1414</v>
      </c>
      <c r="I249" s="207">
        <v>0</v>
      </c>
      <c r="J249" s="207">
        <v>0</v>
      </c>
      <c r="K249" s="207">
        <v>0</v>
      </c>
      <c r="L249" s="207">
        <v>0</v>
      </c>
      <c r="M249" s="207">
        <f t="shared" si="21"/>
        <v>0</v>
      </c>
      <c r="N249" s="207">
        <f t="shared" si="20"/>
        <v>0</v>
      </c>
      <c r="O249" s="208">
        <f t="shared" si="18"/>
        <v>0</v>
      </c>
      <c r="P249" s="205">
        <v>0</v>
      </c>
      <c r="Q249" s="208">
        <f t="shared" si="19"/>
        <v>0</v>
      </c>
      <c r="R249" s="206"/>
      <c r="U249" s="225"/>
    </row>
    <row r="250" spans="1:21" s="200" customFormat="1">
      <c r="A250" s="199">
        <v>244</v>
      </c>
      <c r="B250" s="200">
        <v>3020060</v>
      </c>
      <c r="C250" s="201" t="s">
        <v>1309</v>
      </c>
      <c r="D250" s="201" t="s">
        <v>1320</v>
      </c>
      <c r="E250" s="201" t="s">
        <v>3496</v>
      </c>
      <c r="F250" s="201" t="s">
        <v>3665</v>
      </c>
      <c r="G250" s="201" t="s">
        <v>2117</v>
      </c>
      <c r="H250" s="202" t="s">
        <v>1415</v>
      </c>
      <c r="I250" s="207">
        <v>0</v>
      </c>
      <c r="J250" s="207">
        <v>0</v>
      </c>
      <c r="K250" s="207">
        <v>3955.6</v>
      </c>
      <c r="L250" s="207">
        <v>0</v>
      </c>
      <c r="M250" s="207">
        <f t="shared" si="21"/>
        <v>3955.6</v>
      </c>
      <c r="N250" s="207">
        <f t="shared" si="20"/>
        <v>0</v>
      </c>
      <c r="O250" s="208">
        <f t="shared" si="18"/>
        <v>3955.6</v>
      </c>
      <c r="P250" s="205">
        <v>0</v>
      </c>
      <c r="Q250" s="208">
        <f t="shared" si="19"/>
        <v>3955.6</v>
      </c>
      <c r="R250" s="206"/>
      <c r="U250" s="225"/>
    </row>
    <row r="251" spans="1:21" s="200" customFormat="1">
      <c r="A251" s="199">
        <v>245</v>
      </c>
      <c r="B251" s="200">
        <v>3020063</v>
      </c>
      <c r="C251" s="201" t="s">
        <v>1309</v>
      </c>
      <c r="D251" s="201" t="s">
        <v>1320</v>
      </c>
      <c r="E251" s="201" t="s">
        <v>3496</v>
      </c>
      <c r="F251" s="201" t="s">
        <v>3665</v>
      </c>
      <c r="G251" s="201" t="s">
        <v>3460</v>
      </c>
      <c r="H251" s="202" t="s">
        <v>1416</v>
      </c>
      <c r="I251" s="207">
        <v>0</v>
      </c>
      <c r="J251" s="207">
        <v>0</v>
      </c>
      <c r="K251" s="207">
        <v>1490</v>
      </c>
      <c r="L251" s="207">
        <v>0</v>
      </c>
      <c r="M251" s="207">
        <f t="shared" si="21"/>
        <v>1490</v>
      </c>
      <c r="N251" s="207">
        <f t="shared" si="20"/>
        <v>0</v>
      </c>
      <c r="O251" s="208">
        <f t="shared" si="18"/>
        <v>1490</v>
      </c>
      <c r="P251" s="205">
        <v>0</v>
      </c>
      <c r="Q251" s="208">
        <f t="shared" si="19"/>
        <v>1490</v>
      </c>
      <c r="R251" s="206"/>
      <c r="U251" s="225"/>
    </row>
    <row r="252" spans="1:21" s="200" customFormat="1">
      <c r="A252" s="199">
        <v>246</v>
      </c>
      <c r="B252" s="200">
        <v>3020064</v>
      </c>
      <c r="C252" s="201" t="s">
        <v>1309</v>
      </c>
      <c r="D252" s="201" t="s">
        <v>1320</v>
      </c>
      <c r="E252" s="201" t="s">
        <v>3496</v>
      </c>
      <c r="F252" s="201" t="s">
        <v>3665</v>
      </c>
      <c r="G252" s="201" t="s">
        <v>2132</v>
      </c>
      <c r="H252" s="202" t="s">
        <v>1417</v>
      </c>
      <c r="I252" s="207">
        <v>0</v>
      </c>
      <c r="J252" s="207">
        <v>0</v>
      </c>
      <c r="K252" s="207">
        <v>2259.4900000000002</v>
      </c>
      <c r="L252" s="207">
        <v>0</v>
      </c>
      <c r="M252" s="207">
        <f t="shared" si="21"/>
        <v>2259.4900000000002</v>
      </c>
      <c r="N252" s="207">
        <f t="shared" si="20"/>
        <v>0</v>
      </c>
      <c r="O252" s="208">
        <f t="shared" si="18"/>
        <v>2259.4900000000002</v>
      </c>
      <c r="P252" s="205">
        <v>0</v>
      </c>
      <c r="Q252" s="208">
        <f t="shared" si="19"/>
        <v>2259.4900000000002</v>
      </c>
      <c r="R252" s="206"/>
      <c r="U252" s="225"/>
    </row>
    <row r="253" spans="1:21" s="200" customFormat="1">
      <c r="A253" s="199">
        <v>247</v>
      </c>
      <c r="B253" s="200">
        <v>3020065</v>
      </c>
      <c r="C253" s="201" t="s">
        <v>1309</v>
      </c>
      <c r="D253" s="201" t="s">
        <v>1320</v>
      </c>
      <c r="E253" s="201" t="s">
        <v>3496</v>
      </c>
      <c r="F253" s="201" t="s">
        <v>3665</v>
      </c>
      <c r="G253" s="201" t="s">
        <v>2129</v>
      </c>
      <c r="H253" s="202" t="s">
        <v>1418</v>
      </c>
      <c r="I253" s="207">
        <v>0</v>
      </c>
      <c r="J253" s="207">
        <v>0</v>
      </c>
      <c r="K253" s="207">
        <v>23426.010000000002</v>
      </c>
      <c r="L253" s="207">
        <v>0</v>
      </c>
      <c r="M253" s="207">
        <f t="shared" si="21"/>
        <v>23426.010000000002</v>
      </c>
      <c r="N253" s="207">
        <f t="shared" si="20"/>
        <v>0</v>
      </c>
      <c r="O253" s="208">
        <f t="shared" si="18"/>
        <v>23426.010000000002</v>
      </c>
      <c r="P253" s="205">
        <v>0</v>
      </c>
      <c r="Q253" s="208">
        <f t="shared" si="19"/>
        <v>23426.010000000002</v>
      </c>
      <c r="R253" s="206"/>
      <c r="U253" s="225"/>
    </row>
    <row r="254" spans="1:21" s="200" customFormat="1">
      <c r="A254" s="199">
        <v>248</v>
      </c>
      <c r="B254" s="200">
        <v>3020066</v>
      </c>
      <c r="C254" s="201" t="s">
        <v>1309</v>
      </c>
      <c r="D254" s="201" t="s">
        <v>1320</v>
      </c>
      <c r="E254" s="201" t="s">
        <v>3496</v>
      </c>
      <c r="F254" s="201" t="s">
        <v>3665</v>
      </c>
      <c r="G254" s="201" t="s">
        <v>3460</v>
      </c>
      <c r="H254" s="202" t="s">
        <v>1419</v>
      </c>
      <c r="I254" s="207">
        <v>0</v>
      </c>
      <c r="J254" s="207">
        <v>0</v>
      </c>
      <c r="K254" s="207">
        <v>11100</v>
      </c>
      <c r="L254" s="207">
        <v>0</v>
      </c>
      <c r="M254" s="207">
        <f t="shared" si="21"/>
        <v>11100</v>
      </c>
      <c r="N254" s="207">
        <f t="shared" si="20"/>
        <v>0</v>
      </c>
      <c r="O254" s="208">
        <f t="shared" si="18"/>
        <v>11100</v>
      </c>
      <c r="P254" s="205">
        <v>0</v>
      </c>
      <c r="Q254" s="208">
        <f t="shared" si="19"/>
        <v>11100</v>
      </c>
      <c r="R254" s="206"/>
      <c r="U254" s="225"/>
    </row>
    <row r="255" spans="1:21" s="200" customFormat="1">
      <c r="A255" s="199">
        <v>249</v>
      </c>
      <c r="B255" s="200">
        <v>3030001</v>
      </c>
      <c r="C255" s="201" t="s">
        <v>1309</v>
      </c>
      <c r="D255" s="201" t="s">
        <v>1320</v>
      </c>
      <c r="E255" s="201" t="s">
        <v>3496</v>
      </c>
      <c r="F255" s="201" t="s">
        <v>3666</v>
      </c>
      <c r="G255" s="201" t="s">
        <v>2129</v>
      </c>
      <c r="H255" s="202" t="s">
        <v>197</v>
      </c>
      <c r="I255" s="207">
        <v>0</v>
      </c>
      <c r="J255" s="207">
        <v>0</v>
      </c>
      <c r="K255" s="207">
        <v>5016913.67</v>
      </c>
      <c r="L255" s="207">
        <v>107839</v>
      </c>
      <c r="M255" s="207">
        <f t="shared" si="21"/>
        <v>4909074.67</v>
      </c>
      <c r="N255" s="207">
        <f t="shared" si="20"/>
        <v>0</v>
      </c>
      <c r="O255" s="208">
        <f t="shared" si="18"/>
        <v>4909074.67</v>
      </c>
      <c r="P255" s="205">
        <v>0</v>
      </c>
      <c r="Q255" s="208">
        <f t="shared" si="19"/>
        <v>4909074.67</v>
      </c>
      <c r="R255" s="206"/>
      <c r="U255" s="225"/>
    </row>
    <row r="256" spans="1:21" s="200" customFormat="1">
      <c r="A256" s="199">
        <v>250</v>
      </c>
      <c r="B256" s="200">
        <v>3030002</v>
      </c>
      <c r="C256" s="201" t="s">
        <v>1309</v>
      </c>
      <c r="D256" s="201" t="s">
        <v>1320</v>
      </c>
      <c r="E256" s="201" t="s">
        <v>3496</v>
      </c>
      <c r="F256" s="201" t="s">
        <v>3666</v>
      </c>
      <c r="G256" s="201" t="s">
        <v>2129</v>
      </c>
      <c r="H256" s="202" t="s">
        <v>198</v>
      </c>
      <c r="I256" s="207">
        <v>0</v>
      </c>
      <c r="J256" s="207">
        <v>0</v>
      </c>
      <c r="K256" s="207">
        <v>574086</v>
      </c>
      <c r="L256" s="207">
        <v>0</v>
      </c>
      <c r="M256" s="207">
        <f t="shared" si="21"/>
        <v>574086</v>
      </c>
      <c r="N256" s="207">
        <f t="shared" si="20"/>
        <v>0</v>
      </c>
      <c r="O256" s="208">
        <f t="shared" si="18"/>
        <v>574086</v>
      </c>
      <c r="P256" s="205">
        <v>0</v>
      </c>
      <c r="Q256" s="208">
        <f t="shared" si="19"/>
        <v>574086</v>
      </c>
      <c r="R256" s="206"/>
      <c r="U256" s="225"/>
    </row>
    <row r="257" spans="1:21" s="200" customFormat="1">
      <c r="A257" s="199">
        <v>251</v>
      </c>
      <c r="B257" s="200">
        <v>3030003</v>
      </c>
      <c r="C257" s="201" t="s">
        <v>1309</v>
      </c>
      <c r="D257" s="201" t="s">
        <v>1320</v>
      </c>
      <c r="E257" s="201" t="s">
        <v>3496</v>
      </c>
      <c r="F257" s="201" t="s">
        <v>3666</v>
      </c>
      <c r="G257" s="201" t="s">
        <v>2129</v>
      </c>
      <c r="H257" s="202" t="s">
        <v>199</v>
      </c>
      <c r="I257" s="207">
        <v>0</v>
      </c>
      <c r="J257" s="207">
        <v>0</v>
      </c>
      <c r="K257" s="207">
        <v>272935.02</v>
      </c>
      <c r="L257" s="207">
        <v>0</v>
      </c>
      <c r="M257" s="207">
        <f t="shared" si="21"/>
        <v>272935.02</v>
      </c>
      <c r="N257" s="207">
        <f t="shared" si="20"/>
        <v>0</v>
      </c>
      <c r="O257" s="208">
        <f t="shared" si="18"/>
        <v>272935.02</v>
      </c>
      <c r="P257" s="205">
        <v>0</v>
      </c>
      <c r="Q257" s="208">
        <f t="shared" si="19"/>
        <v>272935.02</v>
      </c>
      <c r="R257" s="206"/>
      <c r="U257" s="225"/>
    </row>
    <row r="258" spans="1:21" s="200" customFormat="1">
      <c r="A258" s="199">
        <v>252</v>
      </c>
      <c r="B258" s="200">
        <v>3030004</v>
      </c>
      <c r="C258" s="201" t="s">
        <v>1309</v>
      </c>
      <c r="D258" s="201" t="s">
        <v>1320</v>
      </c>
      <c r="E258" s="201" t="s">
        <v>3496</v>
      </c>
      <c r="F258" s="201" t="s">
        <v>3666</v>
      </c>
      <c r="G258" s="201" t="s">
        <v>2129</v>
      </c>
      <c r="H258" s="202" t="s">
        <v>200</v>
      </c>
      <c r="I258" s="207">
        <v>0</v>
      </c>
      <c r="J258" s="207">
        <v>0</v>
      </c>
      <c r="K258" s="207">
        <v>92368.61</v>
      </c>
      <c r="L258" s="207">
        <v>5700</v>
      </c>
      <c r="M258" s="207">
        <f t="shared" si="21"/>
        <v>86668.61</v>
      </c>
      <c r="N258" s="207">
        <f t="shared" si="20"/>
        <v>0</v>
      </c>
      <c r="O258" s="208">
        <f t="shared" si="18"/>
        <v>86668.61</v>
      </c>
      <c r="P258" s="205">
        <v>0</v>
      </c>
      <c r="Q258" s="208">
        <f t="shared" si="19"/>
        <v>86668.61</v>
      </c>
      <c r="R258" s="206"/>
      <c r="U258" s="225"/>
    </row>
    <row r="259" spans="1:21" s="200" customFormat="1">
      <c r="A259" s="199">
        <v>253</v>
      </c>
      <c r="B259" s="200">
        <v>3030005</v>
      </c>
      <c r="C259" s="201" t="s">
        <v>1309</v>
      </c>
      <c r="D259" s="201" t="s">
        <v>1320</v>
      </c>
      <c r="E259" s="201" t="s">
        <v>3496</v>
      </c>
      <c r="F259" s="201" t="s">
        <v>3666</v>
      </c>
      <c r="G259" s="201" t="s">
        <v>2129</v>
      </c>
      <c r="H259" s="202" t="s">
        <v>1420</v>
      </c>
      <c r="I259" s="207">
        <v>0</v>
      </c>
      <c r="J259" s="207">
        <v>0</v>
      </c>
      <c r="K259" s="207">
        <v>36520</v>
      </c>
      <c r="L259" s="207">
        <v>0</v>
      </c>
      <c r="M259" s="207">
        <f t="shared" si="21"/>
        <v>36520</v>
      </c>
      <c r="N259" s="207">
        <f t="shared" si="20"/>
        <v>0</v>
      </c>
      <c r="O259" s="208">
        <f t="shared" si="18"/>
        <v>36520</v>
      </c>
      <c r="P259" s="205">
        <v>0</v>
      </c>
      <c r="Q259" s="208">
        <f t="shared" si="19"/>
        <v>36520</v>
      </c>
      <c r="R259" s="206"/>
      <c r="U259" s="225"/>
    </row>
    <row r="260" spans="1:21" s="200" customFormat="1">
      <c r="A260" s="199">
        <v>254</v>
      </c>
      <c r="B260" s="200">
        <v>3030006</v>
      </c>
      <c r="C260" s="201" t="s">
        <v>1309</v>
      </c>
      <c r="D260" s="201" t="s">
        <v>1320</v>
      </c>
      <c r="E260" s="201" t="s">
        <v>3496</v>
      </c>
      <c r="F260" s="201" t="s">
        <v>3666</v>
      </c>
      <c r="G260" s="201" t="s">
        <v>2129</v>
      </c>
      <c r="H260" s="202" t="s">
        <v>1421</v>
      </c>
      <c r="I260" s="207">
        <v>0</v>
      </c>
      <c r="J260" s="207">
        <v>0</v>
      </c>
      <c r="K260" s="207">
        <v>3435</v>
      </c>
      <c r="L260" s="207">
        <v>0</v>
      </c>
      <c r="M260" s="207">
        <f t="shared" si="21"/>
        <v>3435</v>
      </c>
      <c r="N260" s="207">
        <f t="shared" si="20"/>
        <v>0</v>
      </c>
      <c r="O260" s="208">
        <f t="shared" si="18"/>
        <v>3435</v>
      </c>
      <c r="P260" s="205">
        <v>0</v>
      </c>
      <c r="Q260" s="208">
        <f t="shared" si="19"/>
        <v>3435</v>
      </c>
      <c r="R260" s="206"/>
      <c r="U260" s="225"/>
    </row>
    <row r="261" spans="1:21" s="200" customFormat="1">
      <c r="A261" s="199">
        <v>255</v>
      </c>
      <c r="B261" s="200">
        <v>3030007</v>
      </c>
      <c r="C261" s="201" t="s">
        <v>1309</v>
      </c>
      <c r="D261" s="201" t="s">
        <v>1320</v>
      </c>
      <c r="E261" s="201" t="s">
        <v>3496</v>
      </c>
      <c r="F261" s="201" t="s">
        <v>3666</v>
      </c>
      <c r="G261" s="201" t="s">
        <v>2129</v>
      </c>
      <c r="H261" s="202" t="s">
        <v>2233</v>
      </c>
      <c r="I261" s="207">
        <v>0</v>
      </c>
      <c r="J261" s="207">
        <v>0</v>
      </c>
      <c r="K261" s="207">
        <v>6947</v>
      </c>
      <c r="L261" s="207">
        <v>0</v>
      </c>
      <c r="M261" s="207">
        <f t="shared" si="21"/>
        <v>6947</v>
      </c>
      <c r="N261" s="207">
        <f t="shared" si="20"/>
        <v>0</v>
      </c>
      <c r="O261" s="208">
        <f t="shared" si="18"/>
        <v>6947</v>
      </c>
      <c r="P261" s="205">
        <v>0</v>
      </c>
      <c r="Q261" s="208">
        <f t="shared" si="19"/>
        <v>6947</v>
      </c>
      <c r="R261" s="206"/>
      <c r="U261" s="225"/>
    </row>
    <row r="262" spans="1:21" s="200" customFormat="1">
      <c r="A262" s="199">
        <v>256</v>
      </c>
      <c r="B262" s="200">
        <v>3030008</v>
      </c>
      <c r="C262" s="201" t="s">
        <v>1309</v>
      </c>
      <c r="D262" s="201" t="s">
        <v>1320</v>
      </c>
      <c r="E262" s="201" t="s">
        <v>3496</v>
      </c>
      <c r="F262" s="201" t="s">
        <v>3666</v>
      </c>
      <c r="G262" s="201" t="s">
        <v>2129</v>
      </c>
      <c r="H262" s="202" t="s">
        <v>201</v>
      </c>
      <c r="I262" s="207">
        <v>0</v>
      </c>
      <c r="J262" s="207">
        <v>0</v>
      </c>
      <c r="K262" s="207">
        <v>0</v>
      </c>
      <c r="L262" s="207">
        <v>0</v>
      </c>
      <c r="M262" s="207">
        <f t="shared" si="21"/>
        <v>0</v>
      </c>
      <c r="N262" s="207">
        <f t="shared" si="20"/>
        <v>0</v>
      </c>
      <c r="O262" s="208">
        <f t="shared" ref="O262:O325" si="22">M262-N262</f>
        <v>0</v>
      </c>
      <c r="P262" s="205">
        <v>0</v>
      </c>
      <c r="Q262" s="208">
        <f t="shared" ref="Q262:Q325" si="23">O262-P262</f>
        <v>0</v>
      </c>
      <c r="R262" s="206"/>
      <c r="U262" s="225"/>
    </row>
    <row r="263" spans="1:21" s="200" customFormat="1">
      <c r="A263" s="199">
        <v>257</v>
      </c>
      <c r="B263" s="200">
        <v>3030009</v>
      </c>
      <c r="C263" s="201" t="s">
        <v>1309</v>
      </c>
      <c r="D263" s="201" t="s">
        <v>1320</v>
      </c>
      <c r="E263" s="201" t="s">
        <v>3496</v>
      </c>
      <c r="F263" s="201" t="s">
        <v>3666</v>
      </c>
      <c r="G263" s="201" t="s">
        <v>2129</v>
      </c>
      <c r="H263" s="202" t="s">
        <v>202</v>
      </c>
      <c r="I263" s="207">
        <v>0</v>
      </c>
      <c r="J263" s="207">
        <v>0</v>
      </c>
      <c r="K263" s="207">
        <v>109140</v>
      </c>
      <c r="L263" s="207">
        <v>0</v>
      </c>
      <c r="M263" s="207">
        <f t="shared" si="21"/>
        <v>109140</v>
      </c>
      <c r="N263" s="207">
        <f t="shared" si="20"/>
        <v>0</v>
      </c>
      <c r="O263" s="208">
        <f t="shared" si="22"/>
        <v>109140</v>
      </c>
      <c r="P263" s="205">
        <v>0</v>
      </c>
      <c r="Q263" s="208">
        <f t="shared" si="23"/>
        <v>109140</v>
      </c>
      <c r="R263" s="206"/>
      <c r="U263" s="225"/>
    </row>
    <row r="264" spans="1:21" s="200" customFormat="1">
      <c r="A264" s="199">
        <v>258</v>
      </c>
      <c r="B264" s="200">
        <v>3030010</v>
      </c>
      <c r="C264" s="201" t="s">
        <v>1309</v>
      </c>
      <c r="D264" s="201" t="s">
        <v>1320</v>
      </c>
      <c r="E264" s="201" t="s">
        <v>3496</v>
      </c>
      <c r="F264" s="201" t="s">
        <v>3666</v>
      </c>
      <c r="G264" s="201" t="s">
        <v>2130</v>
      </c>
      <c r="H264" s="202" t="s">
        <v>1422</v>
      </c>
      <c r="I264" s="207">
        <v>0</v>
      </c>
      <c r="J264" s="207">
        <v>0</v>
      </c>
      <c r="K264" s="207">
        <v>31007.71</v>
      </c>
      <c r="L264" s="207">
        <v>0</v>
      </c>
      <c r="M264" s="207">
        <f t="shared" si="21"/>
        <v>31007.71</v>
      </c>
      <c r="N264" s="207">
        <f t="shared" si="20"/>
        <v>0</v>
      </c>
      <c r="O264" s="208">
        <f t="shared" si="22"/>
        <v>31007.71</v>
      </c>
      <c r="P264" s="205">
        <v>0</v>
      </c>
      <c r="Q264" s="208">
        <f t="shared" si="23"/>
        <v>31007.71</v>
      </c>
      <c r="R264" s="206"/>
      <c r="U264" s="225"/>
    </row>
    <row r="265" spans="1:21" s="200" customFormat="1">
      <c r="A265" s="199">
        <v>259</v>
      </c>
      <c r="B265" s="200">
        <v>3030011</v>
      </c>
      <c r="C265" s="201" t="s">
        <v>1309</v>
      </c>
      <c r="D265" s="201" t="s">
        <v>1320</v>
      </c>
      <c r="E265" s="201" t="s">
        <v>3496</v>
      </c>
      <c r="F265" s="201" t="s">
        <v>3666</v>
      </c>
      <c r="G265" s="201" t="s">
        <v>2129</v>
      </c>
      <c r="H265" s="202" t="s">
        <v>1423</v>
      </c>
      <c r="I265" s="207">
        <v>0</v>
      </c>
      <c r="J265" s="207">
        <v>0</v>
      </c>
      <c r="K265" s="207">
        <v>1312350</v>
      </c>
      <c r="L265" s="207">
        <v>0</v>
      </c>
      <c r="M265" s="207">
        <f t="shared" si="21"/>
        <v>1312350</v>
      </c>
      <c r="N265" s="207">
        <f t="shared" si="20"/>
        <v>0</v>
      </c>
      <c r="O265" s="208">
        <f t="shared" si="22"/>
        <v>1312350</v>
      </c>
      <c r="P265" s="205">
        <v>0</v>
      </c>
      <c r="Q265" s="208">
        <f t="shared" si="23"/>
        <v>1312350</v>
      </c>
      <c r="R265" s="206"/>
      <c r="U265" s="225"/>
    </row>
    <row r="266" spans="1:21" s="200" customFormat="1">
      <c r="A266" s="199">
        <v>260</v>
      </c>
      <c r="B266" s="200">
        <v>3030012</v>
      </c>
      <c r="C266" s="201" t="s">
        <v>1309</v>
      </c>
      <c r="D266" s="201" t="s">
        <v>1320</v>
      </c>
      <c r="E266" s="201" t="s">
        <v>3496</v>
      </c>
      <c r="F266" s="201" t="s">
        <v>3666</v>
      </c>
      <c r="G266" s="201" t="s">
        <v>3460</v>
      </c>
      <c r="H266" s="202" t="s">
        <v>1424</v>
      </c>
      <c r="I266" s="207">
        <v>0</v>
      </c>
      <c r="J266" s="207">
        <v>0</v>
      </c>
      <c r="K266" s="207">
        <v>0</v>
      </c>
      <c r="L266" s="207">
        <v>0</v>
      </c>
      <c r="M266" s="207">
        <f t="shared" si="21"/>
        <v>0</v>
      </c>
      <c r="N266" s="207">
        <f t="shared" si="20"/>
        <v>0</v>
      </c>
      <c r="O266" s="208">
        <f t="shared" si="22"/>
        <v>0</v>
      </c>
      <c r="P266" s="205">
        <v>0</v>
      </c>
      <c r="Q266" s="208">
        <f t="shared" si="23"/>
        <v>0</v>
      </c>
      <c r="R266" s="206"/>
      <c r="U266" s="225"/>
    </row>
    <row r="267" spans="1:21" s="200" customFormat="1">
      <c r="A267" s="199">
        <v>261</v>
      </c>
      <c r="B267" s="200">
        <v>3030013</v>
      </c>
      <c r="C267" s="201" t="s">
        <v>1309</v>
      </c>
      <c r="D267" s="201" t="s">
        <v>1320</v>
      </c>
      <c r="E267" s="201" t="s">
        <v>3496</v>
      </c>
      <c r="F267" s="201" t="s">
        <v>3666</v>
      </c>
      <c r="G267" s="201" t="s">
        <v>2132</v>
      </c>
      <c r="H267" s="202" t="s">
        <v>203</v>
      </c>
      <c r="I267" s="207">
        <v>0</v>
      </c>
      <c r="J267" s="207">
        <v>0</v>
      </c>
      <c r="K267" s="207">
        <v>398742.74</v>
      </c>
      <c r="L267" s="207">
        <v>0</v>
      </c>
      <c r="M267" s="207">
        <f t="shared" si="21"/>
        <v>398742.74</v>
      </c>
      <c r="N267" s="207">
        <f t="shared" si="20"/>
        <v>0</v>
      </c>
      <c r="O267" s="208">
        <f t="shared" si="22"/>
        <v>398742.74</v>
      </c>
      <c r="P267" s="205">
        <v>0</v>
      </c>
      <c r="Q267" s="208">
        <f t="shared" si="23"/>
        <v>398742.74</v>
      </c>
      <c r="R267" s="206"/>
      <c r="U267" s="225"/>
    </row>
    <row r="268" spans="1:21" s="200" customFormat="1">
      <c r="A268" s="199">
        <v>262</v>
      </c>
      <c r="B268" s="200">
        <v>3030014</v>
      </c>
      <c r="C268" s="201" t="s">
        <v>1309</v>
      </c>
      <c r="D268" s="201" t="s">
        <v>1320</v>
      </c>
      <c r="E268" s="201" t="s">
        <v>3496</v>
      </c>
      <c r="F268" s="201" t="s">
        <v>3666</v>
      </c>
      <c r="G268" s="201" t="s">
        <v>2129</v>
      </c>
      <c r="H268" s="202" t="s">
        <v>204</v>
      </c>
      <c r="I268" s="207">
        <v>0</v>
      </c>
      <c r="J268" s="207">
        <v>0</v>
      </c>
      <c r="K268" s="207">
        <v>1435189.82</v>
      </c>
      <c r="L268" s="207">
        <v>520</v>
      </c>
      <c r="M268" s="207">
        <f t="shared" si="21"/>
        <v>1434669.82</v>
      </c>
      <c r="N268" s="207">
        <f t="shared" ref="N268:N331" si="24">-IF((I268+K268)-(J268+L268)&lt;0,(I268+K268)-(J268+L268),0)</f>
        <v>0</v>
      </c>
      <c r="O268" s="208">
        <f t="shared" si="22"/>
        <v>1434669.82</v>
      </c>
      <c r="P268" s="205">
        <v>0</v>
      </c>
      <c r="Q268" s="208">
        <f t="shared" si="23"/>
        <v>1434669.82</v>
      </c>
      <c r="R268" s="206"/>
      <c r="U268" s="225"/>
    </row>
    <row r="269" spans="1:21" s="200" customFormat="1">
      <c r="A269" s="199">
        <v>263</v>
      </c>
      <c r="B269" s="200">
        <v>3030015</v>
      </c>
      <c r="C269" s="201" t="s">
        <v>1309</v>
      </c>
      <c r="D269" s="201" t="s">
        <v>1320</v>
      </c>
      <c r="E269" s="201" t="s">
        <v>3496</v>
      </c>
      <c r="F269" s="201" t="s">
        <v>3666</v>
      </c>
      <c r="G269" s="201" t="s">
        <v>2132</v>
      </c>
      <c r="H269" s="202" t="s">
        <v>205</v>
      </c>
      <c r="I269" s="207">
        <v>0</v>
      </c>
      <c r="J269" s="207">
        <v>0</v>
      </c>
      <c r="K269" s="207">
        <v>6305.25</v>
      </c>
      <c r="L269" s="207">
        <v>0</v>
      </c>
      <c r="M269" s="207">
        <f t="shared" si="21"/>
        <v>6305.25</v>
      </c>
      <c r="N269" s="207">
        <f t="shared" si="24"/>
        <v>0</v>
      </c>
      <c r="O269" s="208">
        <f t="shared" si="22"/>
        <v>6305.25</v>
      </c>
      <c r="P269" s="205">
        <v>0</v>
      </c>
      <c r="Q269" s="208">
        <f t="shared" si="23"/>
        <v>6305.25</v>
      </c>
      <c r="R269" s="206"/>
      <c r="U269" s="225"/>
    </row>
    <row r="270" spans="1:21" s="200" customFormat="1">
      <c r="A270" s="199">
        <v>264</v>
      </c>
      <c r="B270" s="200">
        <v>3030016</v>
      </c>
      <c r="C270" s="201" t="s">
        <v>1309</v>
      </c>
      <c r="D270" s="201" t="s">
        <v>1320</v>
      </c>
      <c r="E270" s="201" t="s">
        <v>3496</v>
      </c>
      <c r="F270" s="201" t="s">
        <v>3666</v>
      </c>
      <c r="G270" s="201" t="s">
        <v>2129</v>
      </c>
      <c r="H270" s="202" t="s">
        <v>206</v>
      </c>
      <c r="I270" s="207">
        <v>0</v>
      </c>
      <c r="J270" s="207">
        <v>0</v>
      </c>
      <c r="K270" s="207">
        <v>1701771.79</v>
      </c>
      <c r="L270" s="207">
        <v>1226212.78997</v>
      </c>
      <c r="M270" s="207">
        <f t="shared" si="21"/>
        <v>475559.00003</v>
      </c>
      <c r="N270" s="207">
        <f t="shared" si="24"/>
        <v>0</v>
      </c>
      <c r="O270" s="208">
        <f t="shared" si="22"/>
        <v>475559.00003</v>
      </c>
      <c r="P270" s="205">
        <v>0</v>
      </c>
      <c r="Q270" s="208">
        <f t="shared" si="23"/>
        <v>475559.00003</v>
      </c>
      <c r="R270" s="206"/>
      <c r="U270" s="225"/>
    </row>
    <row r="271" spans="1:21" s="200" customFormat="1">
      <c r="A271" s="199">
        <v>265</v>
      </c>
      <c r="B271" s="200">
        <v>3030017</v>
      </c>
      <c r="C271" s="201" t="s">
        <v>1309</v>
      </c>
      <c r="D271" s="201" t="s">
        <v>1320</v>
      </c>
      <c r="E271" s="201" t="s">
        <v>3496</v>
      </c>
      <c r="F271" s="201" t="s">
        <v>3666</v>
      </c>
      <c r="G271" s="201" t="s">
        <v>2129</v>
      </c>
      <c r="H271" s="202" t="s">
        <v>207</v>
      </c>
      <c r="I271" s="207">
        <v>0</v>
      </c>
      <c r="J271" s="207">
        <v>0</v>
      </c>
      <c r="K271" s="207">
        <v>934508.08000000007</v>
      </c>
      <c r="L271" s="207">
        <v>0</v>
      </c>
      <c r="M271" s="207">
        <f t="shared" si="21"/>
        <v>934508.08000000007</v>
      </c>
      <c r="N271" s="207">
        <f t="shared" si="24"/>
        <v>0</v>
      </c>
      <c r="O271" s="208">
        <f t="shared" si="22"/>
        <v>934508.08000000007</v>
      </c>
      <c r="P271" s="205">
        <v>0</v>
      </c>
      <c r="Q271" s="208">
        <f t="shared" si="23"/>
        <v>934508.08000000007</v>
      </c>
      <c r="R271" s="206"/>
      <c r="U271" s="225"/>
    </row>
    <row r="272" spans="1:21" s="200" customFormat="1">
      <c r="A272" s="199">
        <v>266</v>
      </c>
      <c r="B272" s="200">
        <v>3030018</v>
      </c>
      <c r="C272" s="201" t="s">
        <v>1309</v>
      </c>
      <c r="D272" s="201" t="s">
        <v>1320</v>
      </c>
      <c r="E272" s="201" t="s">
        <v>3496</v>
      </c>
      <c r="F272" s="201" t="s">
        <v>3666</v>
      </c>
      <c r="G272" s="201" t="s">
        <v>2116</v>
      </c>
      <c r="H272" s="202" t="s">
        <v>1426</v>
      </c>
      <c r="I272" s="207">
        <v>0</v>
      </c>
      <c r="J272" s="207">
        <v>0</v>
      </c>
      <c r="K272" s="207">
        <v>32721.32</v>
      </c>
      <c r="L272" s="207">
        <v>330</v>
      </c>
      <c r="M272" s="207">
        <f t="shared" si="21"/>
        <v>32391.32</v>
      </c>
      <c r="N272" s="207">
        <f t="shared" si="24"/>
        <v>0</v>
      </c>
      <c r="O272" s="208">
        <f t="shared" si="22"/>
        <v>32391.32</v>
      </c>
      <c r="P272" s="205">
        <v>0</v>
      </c>
      <c r="Q272" s="208">
        <f t="shared" si="23"/>
        <v>32391.32</v>
      </c>
      <c r="R272" s="206"/>
      <c r="U272" s="225"/>
    </row>
    <row r="273" spans="1:21" s="200" customFormat="1">
      <c r="A273" s="199">
        <v>267</v>
      </c>
      <c r="B273" s="200">
        <v>3030020</v>
      </c>
      <c r="C273" s="201" t="s">
        <v>1309</v>
      </c>
      <c r="D273" s="201" t="s">
        <v>1320</v>
      </c>
      <c r="E273" s="201" t="s">
        <v>3496</v>
      </c>
      <c r="F273" s="201" t="s">
        <v>3666</v>
      </c>
      <c r="G273" s="201" t="s">
        <v>3460</v>
      </c>
      <c r="H273" s="202" t="s">
        <v>1427</v>
      </c>
      <c r="I273" s="207">
        <v>0</v>
      </c>
      <c r="J273" s="207">
        <v>0</v>
      </c>
      <c r="K273" s="207">
        <v>40732.160000000003</v>
      </c>
      <c r="L273" s="207">
        <v>13</v>
      </c>
      <c r="M273" s="207">
        <f t="shared" si="21"/>
        <v>40719.160000000003</v>
      </c>
      <c r="N273" s="207">
        <f t="shared" si="24"/>
        <v>0</v>
      </c>
      <c r="O273" s="208">
        <f t="shared" si="22"/>
        <v>40719.160000000003</v>
      </c>
      <c r="P273" s="205">
        <v>0</v>
      </c>
      <c r="Q273" s="208">
        <f t="shared" si="23"/>
        <v>40719.160000000003</v>
      </c>
      <c r="R273" s="206"/>
      <c r="U273" s="225"/>
    </row>
    <row r="274" spans="1:21" s="200" customFormat="1">
      <c r="A274" s="199">
        <v>268</v>
      </c>
      <c r="B274" s="200">
        <v>3030022</v>
      </c>
      <c r="C274" s="201" t="s">
        <v>1309</v>
      </c>
      <c r="D274" s="201" t="s">
        <v>1320</v>
      </c>
      <c r="E274" s="201" t="s">
        <v>3496</v>
      </c>
      <c r="F274" s="201" t="s">
        <v>3666</v>
      </c>
      <c r="G274" s="201" t="s">
        <v>3460</v>
      </c>
      <c r="H274" s="202" t="s">
        <v>1428</v>
      </c>
      <c r="I274" s="207">
        <v>0</v>
      </c>
      <c r="J274" s="207">
        <v>0</v>
      </c>
      <c r="K274" s="207">
        <v>31136.170000000002</v>
      </c>
      <c r="L274" s="207">
        <v>0</v>
      </c>
      <c r="M274" s="207">
        <f t="shared" si="21"/>
        <v>31136.170000000002</v>
      </c>
      <c r="N274" s="207">
        <f t="shared" si="24"/>
        <v>0</v>
      </c>
      <c r="O274" s="208">
        <f t="shared" si="22"/>
        <v>31136.170000000002</v>
      </c>
      <c r="P274" s="205">
        <v>0</v>
      </c>
      <c r="Q274" s="208">
        <f t="shared" si="23"/>
        <v>31136.170000000002</v>
      </c>
      <c r="R274" s="206"/>
      <c r="U274" s="225"/>
    </row>
    <row r="275" spans="1:21" s="200" customFormat="1">
      <c r="A275" s="199">
        <v>269</v>
      </c>
      <c r="B275" s="200">
        <v>3030025</v>
      </c>
      <c r="C275" s="201" t="s">
        <v>1309</v>
      </c>
      <c r="D275" s="201" t="s">
        <v>1320</v>
      </c>
      <c r="E275" s="201" t="s">
        <v>3496</v>
      </c>
      <c r="F275" s="201" t="s">
        <v>3666</v>
      </c>
      <c r="G275" s="201" t="s">
        <v>3460</v>
      </c>
      <c r="H275" s="202" t="s">
        <v>1429</v>
      </c>
      <c r="I275" s="207">
        <v>0</v>
      </c>
      <c r="J275" s="207">
        <v>0</v>
      </c>
      <c r="K275" s="207">
        <v>61093.72</v>
      </c>
      <c r="L275" s="207">
        <v>0</v>
      </c>
      <c r="M275" s="207">
        <f t="shared" si="21"/>
        <v>61093.72</v>
      </c>
      <c r="N275" s="207">
        <f t="shared" si="24"/>
        <v>0</v>
      </c>
      <c r="O275" s="208">
        <f t="shared" si="22"/>
        <v>61093.72</v>
      </c>
      <c r="P275" s="205">
        <v>0</v>
      </c>
      <c r="Q275" s="208">
        <f t="shared" si="23"/>
        <v>61093.72</v>
      </c>
      <c r="R275" s="206"/>
      <c r="U275" s="225"/>
    </row>
    <row r="276" spans="1:21" s="200" customFormat="1">
      <c r="A276" s="199">
        <v>270</v>
      </c>
      <c r="B276" s="200">
        <v>3030029</v>
      </c>
      <c r="C276" s="201" t="s">
        <v>1309</v>
      </c>
      <c r="D276" s="201" t="s">
        <v>1320</v>
      </c>
      <c r="E276" s="201" t="s">
        <v>3496</v>
      </c>
      <c r="F276" s="201" t="s">
        <v>3666</v>
      </c>
      <c r="G276" s="201" t="s">
        <v>3460</v>
      </c>
      <c r="H276" s="202" t="s">
        <v>1430</v>
      </c>
      <c r="I276" s="207">
        <v>0</v>
      </c>
      <c r="J276" s="207">
        <v>0</v>
      </c>
      <c r="K276" s="207">
        <v>36360.020000000004</v>
      </c>
      <c r="L276" s="207">
        <v>0</v>
      </c>
      <c r="M276" s="207">
        <f t="shared" si="21"/>
        <v>36360.020000000004</v>
      </c>
      <c r="N276" s="207">
        <f t="shared" si="24"/>
        <v>0</v>
      </c>
      <c r="O276" s="208">
        <f t="shared" si="22"/>
        <v>36360.020000000004</v>
      </c>
      <c r="P276" s="205">
        <v>0</v>
      </c>
      <c r="Q276" s="208">
        <f t="shared" si="23"/>
        <v>36360.020000000004</v>
      </c>
      <c r="R276" s="206"/>
      <c r="U276" s="225"/>
    </row>
    <row r="277" spans="1:21" s="200" customFormat="1">
      <c r="A277" s="199">
        <v>271</v>
      </c>
      <c r="B277" s="200">
        <v>3030032</v>
      </c>
      <c r="C277" s="201" t="s">
        <v>1309</v>
      </c>
      <c r="D277" s="201" t="s">
        <v>1320</v>
      </c>
      <c r="E277" s="201" t="s">
        <v>3496</v>
      </c>
      <c r="F277" s="201" t="s">
        <v>3666</v>
      </c>
      <c r="G277" s="201" t="s">
        <v>3460</v>
      </c>
      <c r="H277" s="202" t="s">
        <v>1431</v>
      </c>
      <c r="I277" s="207">
        <v>0</v>
      </c>
      <c r="J277" s="207">
        <v>0</v>
      </c>
      <c r="K277" s="207">
        <v>9376.57</v>
      </c>
      <c r="L277" s="207">
        <v>0</v>
      </c>
      <c r="M277" s="207">
        <f t="shared" si="21"/>
        <v>9376.57</v>
      </c>
      <c r="N277" s="207">
        <f t="shared" si="24"/>
        <v>0</v>
      </c>
      <c r="O277" s="208">
        <f t="shared" si="22"/>
        <v>9376.57</v>
      </c>
      <c r="P277" s="205">
        <v>0</v>
      </c>
      <c r="Q277" s="208">
        <f t="shared" si="23"/>
        <v>9376.57</v>
      </c>
      <c r="R277" s="206"/>
      <c r="U277" s="225"/>
    </row>
    <row r="278" spans="1:21" s="200" customFormat="1">
      <c r="A278" s="199">
        <v>272</v>
      </c>
      <c r="B278" s="200">
        <v>3030034</v>
      </c>
      <c r="C278" s="201" t="s">
        <v>1309</v>
      </c>
      <c r="D278" s="201" t="s">
        <v>1320</v>
      </c>
      <c r="E278" s="201" t="s">
        <v>3496</v>
      </c>
      <c r="F278" s="201" t="s">
        <v>3666</v>
      </c>
      <c r="G278" s="201" t="s">
        <v>3460</v>
      </c>
      <c r="H278" s="202" t="s">
        <v>1432</v>
      </c>
      <c r="I278" s="207">
        <v>0</v>
      </c>
      <c r="J278" s="207">
        <v>0</v>
      </c>
      <c r="K278" s="207">
        <v>4400</v>
      </c>
      <c r="L278" s="207">
        <v>0</v>
      </c>
      <c r="M278" s="207">
        <f t="shared" si="21"/>
        <v>4400</v>
      </c>
      <c r="N278" s="207">
        <f t="shared" si="24"/>
        <v>0</v>
      </c>
      <c r="O278" s="208">
        <f t="shared" si="22"/>
        <v>4400</v>
      </c>
      <c r="P278" s="205">
        <v>0</v>
      </c>
      <c r="Q278" s="208">
        <f t="shared" si="23"/>
        <v>4400</v>
      </c>
      <c r="R278" s="206"/>
      <c r="U278" s="225"/>
    </row>
    <row r="279" spans="1:21" s="200" customFormat="1">
      <c r="A279" s="199">
        <v>273</v>
      </c>
      <c r="B279" s="200">
        <v>3030036</v>
      </c>
      <c r="C279" s="201" t="s">
        <v>1309</v>
      </c>
      <c r="D279" s="201" t="s">
        <v>1320</v>
      </c>
      <c r="E279" s="201" t="s">
        <v>3496</v>
      </c>
      <c r="F279" s="201" t="s">
        <v>3666</v>
      </c>
      <c r="G279" s="201" t="s">
        <v>2132</v>
      </c>
      <c r="H279" s="202" t="s">
        <v>1433</v>
      </c>
      <c r="I279" s="207">
        <v>0</v>
      </c>
      <c r="J279" s="207">
        <v>0</v>
      </c>
      <c r="K279" s="207">
        <v>45616.05</v>
      </c>
      <c r="L279" s="207">
        <v>0</v>
      </c>
      <c r="M279" s="207">
        <f t="shared" si="21"/>
        <v>45616.05</v>
      </c>
      <c r="N279" s="207">
        <f t="shared" si="24"/>
        <v>0</v>
      </c>
      <c r="O279" s="208">
        <f t="shared" si="22"/>
        <v>45616.05</v>
      </c>
      <c r="P279" s="205">
        <v>0</v>
      </c>
      <c r="Q279" s="208">
        <f t="shared" si="23"/>
        <v>45616.05</v>
      </c>
      <c r="R279" s="206"/>
      <c r="U279" s="225"/>
    </row>
    <row r="280" spans="1:21" s="200" customFormat="1">
      <c r="A280" s="199">
        <v>274</v>
      </c>
      <c r="B280" s="200">
        <v>3030037</v>
      </c>
      <c r="C280" s="201" t="s">
        <v>1309</v>
      </c>
      <c r="D280" s="201" t="s">
        <v>1320</v>
      </c>
      <c r="E280" s="201" t="s">
        <v>3496</v>
      </c>
      <c r="F280" s="201" t="s">
        <v>3666</v>
      </c>
      <c r="G280" s="201" t="s">
        <v>3460</v>
      </c>
      <c r="H280" s="202" t="s">
        <v>1434</v>
      </c>
      <c r="I280" s="207">
        <v>0</v>
      </c>
      <c r="J280" s="207">
        <v>0</v>
      </c>
      <c r="K280" s="207">
        <v>100.07000000000001</v>
      </c>
      <c r="L280" s="207">
        <v>0</v>
      </c>
      <c r="M280" s="207">
        <f t="shared" si="21"/>
        <v>100.07000000000001</v>
      </c>
      <c r="N280" s="207">
        <f t="shared" si="24"/>
        <v>0</v>
      </c>
      <c r="O280" s="208">
        <f t="shared" si="22"/>
        <v>100.07000000000001</v>
      </c>
      <c r="P280" s="205">
        <v>0</v>
      </c>
      <c r="Q280" s="208">
        <f t="shared" si="23"/>
        <v>100.07000000000001</v>
      </c>
      <c r="R280" s="206"/>
      <c r="U280" s="225"/>
    </row>
    <row r="281" spans="1:21" s="200" customFormat="1">
      <c r="A281" s="199">
        <v>275</v>
      </c>
      <c r="B281" s="200">
        <v>3030038</v>
      </c>
      <c r="C281" s="201" t="s">
        <v>1309</v>
      </c>
      <c r="D281" s="201" t="s">
        <v>1320</v>
      </c>
      <c r="E281" s="201" t="s">
        <v>3496</v>
      </c>
      <c r="F281" s="201" t="s">
        <v>3666</v>
      </c>
      <c r="G281" s="201" t="s">
        <v>3460</v>
      </c>
      <c r="H281" s="202" t="s">
        <v>1435</v>
      </c>
      <c r="I281" s="207">
        <v>0</v>
      </c>
      <c r="J281" s="207">
        <v>0</v>
      </c>
      <c r="K281" s="207">
        <v>41867.5</v>
      </c>
      <c r="L281" s="207">
        <v>1.25</v>
      </c>
      <c r="M281" s="207">
        <f t="shared" si="21"/>
        <v>41866.25</v>
      </c>
      <c r="N281" s="207">
        <f t="shared" si="24"/>
        <v>0</v>
      </c>
      <c r="O281" s="208">
        <f t="shared" si="22"/>
        <v>41866.25</v>
      </c>
      <c r="P281" s="205">
        <v>0</v>
      </c>
      <c r="Q281" s="208">
        <f t="shared" si="23"/>
        <v>41866.25</v>
      </c>
      <c r="R281" s="206"/>
      <c r="U281" s="225"/>
    </row>
    <row r="282" spans="1:21" s="200" customFormat="1">
      <c r="A282" s="199">
        <v>276</v>
      </c>
      <c r="B282" s="200">
        <v>3030039</v>
      </c>
      <c r="C282" s="201" t="s">
        <v>1309</v>
      </c>
      <c r="D282" s="201" t="s">
        <v>1320</v>
      </c>
      <c r="E282" s="201" t="s">
        <v>3496</v>
      </c>
      <c r="F282" s="201" t="s">
        <v>3666</v>
      </c>
      <c r="G282" s="201" t="s">
        <v>2117</v>
      </c>
      <c r="H282" s="202" t="s">
        <v>1436</v>
      </c>
      <c r="I282" s="207">
        <v>0</v>
      </c>
      <c r="J282" s="207">
        <v>0</v>
      </c>
      <c r="K282" s="207">
        <v>213295.62</v>
      </c>
      <c r="L282" s="207">
        <v>17584</v>
      </c>
      <c r="M282" s="207">
        <f t="shared" si="21"/>
        <v>195711.62</v>
      </c>
      <c r="N282" s="207">
        <f t="shared" si="24"/>
        <v>0</v>
      </c>
      <c r="O282" s="208">
        <f t="shared" si="22"/>
        <v>195711.62</v>
      </c>
      <c r="P282" s="205">
        <v>0</v>
      </c>
      <c r="Q282" s="208">
        <f t="shared" si="23"/>
        <v>195711.62</v>
      </c>
      <c r="R282" s="206"/>
      <c r="U282" s="225"/>
    </row>
    <row r="283" spans="1:21" s="200" customFormat="1">
      <c r="A283" s="199">
        <v>277</v>
      </c>
      <c r="B283" s="200">
        <v>3030040</v>
      </c>
      <c r="C283" s="201" t="s">
        <v>1309</v>
      </c>
      <c r="D283" s="201" t="s">
        <v>1320</v>
      </c>
      <c r="E283" s="201" t="s">
        <v>3496</v>
      </c>
      <c r="F283" s="201" t="s">
        <v>3666</v>
      </c>
      <c r="G283" s="201" t="s">
        <v>3460</v>
      </c>
      <c r="H283" s="202" t="s">
        <v>1437</v>
      </c>
      <c r="I283" s="207">
        <v>0</v>
      </c>
      <c r="J283" s="207">
        <v>0</v>
      </c>
      <c r="K283" s="207">
        <v>0</v>
      </c>
      <c r="L283" s="207">
        <v>0</v>
      </c>
      <c r="M283" s="207">
        <f t="shared" si="21"/>
        <v>0</v>
      </c>
      <c r="N283" s="207">
        <f t="shared" si="24"/>
        <v>0</v>
      </c>
      <c r="O283" s="208">
        <f t="shared" si="22"/>
        <v>0</v>
      </c>
      <c r="P283" s="205">
        <v>0</v>
      </c>
      <c r="Q283" s="208">
        <f t="shared" si="23"/>
        <v>0</v>
      </c>
      <c r="R283" s="206"/>
      <c r="U283" s="225"/>
    </row>
    <row r="284" spans="1:21" s="200" customFormat="1">
      <c r="A284" s="199">
        <v>278</v>
      </c>
      <c r="B284" s="200">
        <v>3030042</v>
      </c>
      <c r="C284" s="201" t="s">
        <v>1309</v>
      </c>
      <c r="D284" s="201" t="s">
        <v>1320</v>
      </c>
      <c r="E284" s="201" t="s">
        <v>3496</v>
      </c>
      <c r="F284" s="201" t="s">
        <v>3666</v>
      </c>
      <c r="G284" s="201" t="s">
        <v>2130</v>
      </c>
      <c r="H284" s="202" t="s">
        <v>1438</v>
      </c>
      <c r="I284" s="207">
        <v>0</v>
      </c>
      <c r="J284" s="207">
        <v>0</v>
      </c>
      <c r="K284" s="207">
        <v>386361.10000000003</v>
      </c>
      <c r="L284" s="207">
        <v>385</v>
      </c>
      <c r="M284" s="207">
        <f t="shared" si="21"/>
        <v>385976.10000000003</v>
      </c>
      <c r="N284" s="207">
        <f t="shared" si="24"/>
        <v>0</v>
      </c>
      <c r="O284" s="208">
        <f t="shared" si="22"/>
        <v>385976.10000000003</v>
      </c>
      <c r="P284" s="205">
        <v>0</v>
      </c>
      <c r="Q284" s="208">
        <f t="shared" si="23"/>
        <v>385976.10000000003</v>
      </c>
      <c r="R284" s="206"/>
      <c r="U284" s="225"/>
    </row>
    <row r="285" spans="1:21" s="200" customFormat="1">
      <c r="A285" s="199">
        <v>279</v>
      </c>
      <c r="B285" s="200">
        <v>3030043</v>
      </c>
      <c r="C285" s="201" t="s">
        <v>1309</v>
      </c>
      <c r="D285" s="201" t="s">
        <v>1320</v>
      </c>
      <c r="E285" s="201" t="s">
        <v>3496</v>
      </c>
      <c r="F285" s="201" t="s">
        <v>3666</v>
      </c>
      <c r="G285" s="201" t="s">
        <v>2119</v>
      </c>
      <c r="H285" s="202" t="s">
        <v>2234</v>
      </c>
      <c r="I285" s="207">
        <v>0</v>
      </c>
      <c r="J285" s="207">
        <v>0</v>
      </c>
      <c r="K285" s="207">
        <v>79239.97</v>
      </c>
      <c r="L285" s="207">
        <v>0</v>
      </c>
      <c r="M285" s="207">
        <f t="shared" si="21"/>
        <v>79239.97</v>
      </c>
      <c r="N285" s="207">
        <f t="shared" si="24"/>
        <v>0</v>
      </c>
      <c r="O285" s="208">
        <f t="shared" si="22"/>
        <v>79239.97</v>
      </c>
      <c r="P285" s="205">
        <v>0</v>
      </c>
      <c r="Q285" s="208">
        <f t="shared" si="23"/>
        <v>79239.97</v>
      </c>
      <c r="R285" s="206"/>
      <c r="U285" s="225"/>
    </row>
    <row r="286" spans="1:21" s="200" customFormat="1">
      <c r="A286" s="199">
        <v>280</v>
      </c>
      <c r="B286" s="200">
        <v>3030044</v>
      </c>
      <c r="C286" s="201" t="s">
        <v>1309</v>
      </c>
      <c r="D286" s="201" t="s">
        <v>1320</v>
      </c>
      <c r="E286" s="226" t="s">
        <v>3667</v>
      </c>
      <c r="F286" s="226" t="s">
        <v>3667</v>
      </c>
      <c r="G286" s="201" t="s">
        <v>3695</v>
      </c>
      <c r="H286" s="202" t="s">
        <v>1439</v>
      </c>
      <c r="I286" s="207">
        <v>0</v>
      </c>
      <c r="J286" s="207">
        <v>0</v>
      </c>
      <c r="K286" s="207">
        <v>2081598.95</v>
      </c>
      <c r="L286" s="207">
        <v>192151.80000000002</v>
      </c>
      <c r="M286" s="207">
        <f t="shared" si="21"/>
        <v>1889447.15</v>
      </c>
      <c r="N286" s="207">
        <f t="shared" si="24"/>
        <v>0</v>
      </c>
      <c r="O286" s="208">
        <f t="shared" si="22"/>
        <v>1889447.15</v>
      </c>
      <c r="P286" s="205">
        <v>0</v>
      </c>
      <c r="Q286" s="208">
        <f t="shared" si="23"/>
        <v>1889447.15</v>
      </c>
      <c r="R286" s="206"/>
      <c r="T286" s="200">
        <f>VLOOKUP(B286,'[1]TB 2022'!$B$1:$Q$65536,16,0)</f>
        <v>1889447.15</v>
      </c>
      <c r="U286" s="225">
        <f>Q286-T286</f>
        <v>0</v>
      </c>
    </row>
    <row r="287" spans="1:21" s="200" customFormat="1">
      <c r="A287" s="199">
        <v>281</v>
      </c>
      <c r="B287" s="200">
        <v>3030045</v>
      </c>
      <c r="C287" s="201" t="s">
        <v>1309</v>
      </c>
      <c r="D287" s="201" t="s">
        <v>1320</v>
      </c>
      <c r="E287" s="226" t="s">
        <v>3667</v>
      </c>
      <c r="F287" s="226" t="s">
        <v>3667</v>
      </c>
      <c r="G287" s="201" t="s">
        <v>3576</v>
      </c>
      <c r="H287" s="202" t="s">
        <v>1440</v>
      </c>
      <c r="I287" s="207">
        <v>0</v>
      </c>
      <c r="J287" s="207">
        <v>0</v>
      </c>
      <c r="K287" s="207">
        <v>282295.40000000002</v>
      </c>
      <c r="L287" s="207">
        <v>1297.8</v>
      </c>
      <c r="M287" s="207">
        <f t="shared" si="21"/>
        <v>280997.60000000003</v>
      </c>
      <c r="N287" s="207">
        <f t="shared" si="24"/>
        <v>0</v>
      </c>
      <c r="O287" s="208">
        <f t="shared" si="22"/>
        <v>280997.60000000003</v>
      </c>
      <c r="P287" s="205">
        <v>0</v>
      </c>
      <c r="Q287" s="208">
        <f t="shared" si="23"/>
        <v>280997.60000000003</v>
      </c>
      <c r="R287" s="206"/>
      <c r="T287" s="200">
        <f>VLOOKUP(B287,'[1]TB 2022'!$B$1:$Q$65536,16,0)</f>
        <v>280997.60000000003</v>
      </c>
      <c r="U287" s="225">
        <f>Q287-T287</f>
        <v>0</v>
      </c>
    </row>
    <row r="288" spans="1:21" s="200" customFormat="1">
      <c r="A288" s="199">
        <v>282</v>
      </c>
      <c r="B288" s="200">
        <v>3030047</v>
      </c>
      <c r="C288" s="201" t="s">
        <v>1309</v>
      </c>
      <c r="D288" s="201" t="s">
        <v>1320</v>
      </c>
      <c r="E288" s="201" t="s">
        <v>3496</v>
      </c>
      <c r="F288" s="201" t="s">
        <v>3666</v>
      </c>
      <c r="G288" s="201" t="s">
        <v>2118</v>
      </c>
      <c r="H288" s="202" t="s">
        <v>1441</v>
      </c>
      <c r="I288" s="207">
        <v>0</v>
      </c>
      <c r="J288" s="207">
        <v>0</v>
      </c>
      <c r="K288" s="207">
        <v>109251.16</v>
      </c>
      <c r="L288" s="207">
        <v>0</v>
      </c>
      <c r="M288" s="207">
        <f t="shared" si="21"/>
        <v>109251.16</v>
      </c>
      <c r="N288" s="207">
        <f t="shared" si="24"/>
        <v>0</v>
      </c>
      <c r="O288" s="208">
        <f t="shared" si="22"/>
        <v>109251.16</v>
      </c>
      <c r="P288" s="205">
        <v>0</v>
      </c>
      <c r="Q288" s="208">
        <f t="shared" si="23"/>
        <v>109251.16</v>
      </c>
      <c r="R288" s="206"/>
      <c r="U288" s="225"/>
    </row>
    <row r="289" spans="1:21" s="200" customFormat="1">
      <c r="A289" s="199">
        <v>283</v>
      </c>
      <c r="B289" s="200">
        <v>3030049</v>
      </c>
      <c r="C289" s="201" t="s">
        <v>1309</v>
      </c>
      <c r="D289" s="201" t="s">
        <v>1320</v>
      </c>
      <c r="E289" s="201" t="s">
        <v>3496</v>
      </c>
      <c r="F289" s="201" t="s">
        <v>3666</v>
      </c>
      <c r="G289" s="201" t="s">
        <v>2130</v>
      </c>
      <c r="H289" s="202" t="s">
        <v>1442</v>
      </c>
      <c r="I289" s="207">
        <v>0</v>
      </c>
      <c r="J289" s="207">
        <v>0</v>
      </c>
      <c r="K289" s="207">
        <v>237468.85</v>
      </c>
      <c r="L289" s="207">
        <v>4500</v>
      </c>
      <c r="M289" s="207">
        <f t="shared" si="21"/>
        <v>232968.85</v>
      </c>
      <c r="N289" s="207">
        <f t="shared" si="24"/>
        <v>0</v>
      </c>
      <c r="O289" s="208">
        <f t="shared" si="22"/>
        <v>232968.85</v>
      </c>
      <c r="P289" s="205">
        <v>0</v>
      </c>
      <c r="Q289" s="208">
        <f t="shared" si="23"/>
        <v>232968.85</v>
      </c>
      <c r="R289" s="206"/>
      <c r="U289" s="225"/>
    </row>
    <row r="290" spans="1:21" s="200" customFormat="1">
      <c r="A290" s="199">
        <v>284</v>
      </c>
      <c r="B290" s="200">
        <v>3030052</v>
      </c>
      <c r="C290" s="201" t="s">
        <v>1309</v>
      </c>
      <c r="D290" s="201" t="s">
        <v>1320</v>
      </c>
      <c r="E290" s="201" t="s">
        <v>3496</v>
      </c>
      <c r="F290" s="201" t="s">
        <v>3666</v>
      </c>
      <c r="G290" s="201" t="s">
        <v>2131</v>
      </c>
      <c r="H290" s="202" t="s">
        <v>1443</v>
      </c>
      <c r="I290" s="207">
        <v>0</v>
      </c>
      <c r="J290" s="207">
        <v>0</v>
      </c>
      <c r="K290" s="207">
        <v>376029.25</v>
      </c>
      <c r="L290" s="207">
        <v>42383.340000000004</v>
      </c>
      <c r="M290" s="207">
        <f t="shared" si="21"/>
        <v>333645.90999999997</v>
      </c>
      <c r="N290" s="207">
        <f t="shared" si="24"/>
        <v>0</v>
      </c>
      <c r="O290" s="208">
        <f t="shared" si="22"/>
        <v>333645.90999999997</v>
      </c>
      <c r="P290" s="205">
        <v>0</v>
      </c>
      <c r="Q290" s="208">
        <f t="shared" si="23"/>
        <v>333645.90999999997</v>
      </c>
      <c r="R290" s="206"/>
      <c r="U290" s="225"/>
    </row>
    <row r="291" spans="1:21" s="200" customFormat="1">
      <c r="A291" s="199">
        <v>285</v>
      </c>
      <c r="B291" s="200">
        <v>3030053</v>
      </c>
      <c r="C291" s="201" t="s">
        <v>1309</v>
      </c>
      <c r="D291" s="201" t="s">
        <v>1320</v>
      </c>
      <c r="E291" s="201" t="s">
        <v>3496</v>
      </c>
      <c r="F291" s="201" t="s">
        <v>3666</v>
      </c>
      <c r="G291" s="201" t="s">
        <v>3460</v>
      </c>
      <c r="H291" s="202" t="s">
        <v>1444</v>
      </c>
      <c r="I291" s="207">
        <v>0</v>
      </c>
      <c r="J291" s="207">
        <v>0</v>
      </c>
      <c r="K291" s="207">
        <v>350</v>
      </c>
      <c r="L291" s="207">
        <v>0</v>
      </c>
      <c r="M291" s="207">
        <f t="shared" si="21"/>
        <v>350</v>
      </c>
      <c r="N291" s="207">
        <f t="shared" si="24"/>
        <v>0</v>
      </c>
      <c r="O291" s="208">
        <f t="shared" si="22"/>
        <v>350</v>
      </c>
      <c r="P291" s="205">
        <v>0</v>
      </c>
      <c r="Q291" s="208">
        <f t="shared" si="23"/>
        <v>350</v>
      </c>
      <c r="R291" s="206"/>
      <c r="U291" s="225"/>
    </row>
    <row r="292" spans="1:21" s="200" customFormat="1">
      <c r="A292" s="199">
        <v>286</v>
      </c>
      <c r="B292" s="200">
        <v>3030054</v>
      </c>
      <c r="C292" s="201" t="s">
        <v>1309</v>
      </c>
      <c r="D292" s="201" t="s">
        <v>1320</v>
      </c>
      <c r="E292" s="201" t="s">
        <v>3496</v>
      </c>
      <c r="F292" s="201" t="s">
        <v>3666</v>
      </c>
      <c r="G292" s="201" t="s">
        <v>3460</v>
      </c>
      <c r="H292" s="202" t="s">
        <v>1445</v>
      </c>
      <c r="I292" s="207">
        <v>0</v>
      </c>
      <c r="J292" s="207">
        <v>0</v>
      </c>
      <c r="K292" s="207">
        <v>0</v>
      </c>
      <c r="L292" s="207">
        <v>0</v>
      </c>
      <c r="M292" s="207">
        <f t="shared" si="21"/>
        <v>0</v>
      </c>
      <c r="N292" s="207">
        <f t="shared" si="24"/>
        <v>0</v>
      </c>
      <c r="O292" s="208">
        <f t="shared" si="22"/>
        <v>0</v>
      </c>
      <c r="P292" s="205">
        <v>0</v>
      </c>
      <c r="Q292" s="208">
        <f t="shared" si="23"/>
        <v>0</v>
      </c>
      <c r="R292" s="206"/>
      <c r="U292" s="225"/>
    </row>
    <row r="293" spans="1:21" s="200" customFormat="1">
      <c r="A293" s="199">
        <v>287</v>
      </c>
      <c r="B293" s="200">
        <v>3030055</v>
      </c>
      <c r="C293" s="201" t="s">
        <v>1309</v>
      </c>
      <c r="D293" s="201" t="s">
        <v>1320</v>
      </c>
      <c r="E293" s="201" t="s">
        <v>3496</v>
      </c>
      <c r="F293" s="201" t="s">
        <v>3666</v>
      </c>
      <c r="G293" s="201" t="s">
        <v>2132</v>
      </c>
      <c r="H293" s="202" t="s">
        <v>1446</v>
      </c>
      <c r="I293" s="207">
        <v>0</v>
      </c>
      <c r="J293" s="207">
        <v>0</v>
      </c>
      <c r="K293" s="207">
        <v>10535.93</v>
      </c>
      <c r="L293" s="207">
        <v>0</v>
      </c>
      <c r="M293" s="207">
        <f t="shared" si="21"/>
        <v>10535.93</v>
      </c>
      <c r="N293" s="207">
        <f t="shared" si="24"/>
        <v>0</v>
      </c>
      <c r="O293" s="208">
        <f t="shared" si="22"/>
        <v>10535.93</v>
      </c>
      <c r="P293" s="205">
        <v>0</v>
      </c>
      <c r="Q293" s="208">
        <f t="shared" si="23"/>
        <v>10535.93</v>
      </c>
      <c r="R293" s="206"/>
      <c r="U293" s="225"/>
    </row>
    <row r="294" spans="1:21" s="200" customFormat="1">
      <c r="A294" s="199">
        <v>288</v>
      </c>
      <c r="B294" s="200">
        <v>3030056</v>
      </c>
      <c r="C294" s="201" t="s">
        <v>1309</v>
      </c>
      <c r="D294" s="201" t="s">
        <v>1320</v>
      </c>
      <c r="E294" s="201" t="s">
        <v>2235</v>
      </c>
      <c r="F294" s="201" t="s">
        <v>2235</v>
      </c>
      <c r="G294" s="227">
        <v>0</v>
      </c>
      <c r="H294" s="202" t="s">
        <v>1447</v>
      </c>
      <c r="I294" s="207">
        <v>0</v>
      </c>
      <c r="J294" s="207">
        <v>0</v>
      </c>
      <c r="K294" s="203">
        <f>1742635+172148</f>
        <v>1914783</v>
      </c>
      <c r="L294" s="207">
        <v>0</v>
      </c>
      <c r="M294" s="207">
        <f t="shared" si="21"/>
        <v>1914783</v>
      </c>
      <c r="N294" s="207">
        <f t="shared" si="24"/>
        <v>0</v>
      </c>
      <c r="O294" s="208">
        <f t="shared" si="22"/>
        <v>1914783</v>
      </c>
      <c r="P294" s="205">
        <v>0</v>
      </c>
      <c r="Q294" s="208">
        <f t="shared" si="23"/>
        <v>1914783</v>
      </c>
      <c r="R294" s="206"/>
      <c r="T294" s="200">
        <f>VLOOKUP(B294,'[1]TB 2022'!$B$1:$Q$65536,16,0)</f>
        <v>1914783</v>
      </c>
      <c r="U294" s="225">
        <f>Q294-T294</f>
        <v>0</v>
      </c>
    </row>
    <row r="295" spans="1:21" s="200" customFormat="1">
      <c r="A295" s="199">
        <v>289</v>
      </c>
      <c r="B295" s="200">
        <v>3030057</v>
      </c>
      <c r="C295" s="201" t="s">
        <v>1309</v>
      </c>
      <c r="D295" s="201" t="s">
        <v>1320</v>
      </c>
      <c r="E295" s="201" t="s">
        <v>3496</v>
      </c>
      <c r="F295" s="201" t="s">
        <v>3666</v>
      </c>
      <c r="G295" s="201" t="s">
        <v>3460</v>
      </c>
      <c r="H295" s="202" t="s">
        <v>1448</v>
      </c>
      <c r="I295" s="207">
        <v>0</v>
      </c>
      <c r="J295" s="207">
        <v>0</v>
      </c>
      <c r="K295" s="207">
        <v>0</v>
      </c>
      <c r="L295" s="207">
        <v>0</v>
      </c>
      <c r="M295" s="207">
        <f t="shared" si="21"/>
        <v>0</v>
      </c>
      <c r="N295" s="207">
        <f t="shared" si="24"/>
        <v>0</v>
      </c>
      <c r="O295" s="208">
        <f t="shared" si="22"/>
        <v>0</v>
      </c>
      <c r="P295" s="205">
        <v>0</v>
      </c>
      <c r="Q295" s="208">
        <f t="shared" si="23"/>
        <v>0</v>
      </c>
      <c r="R295" s="206"/>
      <c r="U295" s="225"/>
    </row>
    <row r="296" spans="1:21" s="200" customFormat="1">
      <c r="A296" s="199">
        <v>290</v>
      </c>
      <c r="B296" s="200">
        <v>3030058</v>
      </c>
      <c r="C296" s="201" t="s">
        <v>1309</v>
      </c>
      <c r="D296" s="226" t="s">
        <v>1320</v>
      </c>
      <c r="E296" s="226" t="s">
        <v>70</v>
      </c>
      <c r="F296" s="201" t="s">
        <v>3666</v>
      </c>
      <c r="G296" s="201" t="s">
        <v>2231</v>
      </c>
      <c r="H296" s="202" t="s">
        <v>1449</v>
      </c>
      <c r="I296" s="207">
        <v>0</v>
      </c>
      <c r="J296" s="207">
        <v>0</v>
      </c>
      <c r="K296" s="228">
        <v>41631.879999999997</v>
      </c>
      <c r="L296" s="207">
        <v>0</v>
      </c>
      <c r="M296" s="207">
        <f t="shared" si="21"/>
        <v>41631.879999999997</v>
      </c>
      <c r="N296" s="207">
        <f t="shared" si="24"/>
        <v>0</v>
      </c>
      <c r="O296" s="208">
        <f t="shared" si="22"/>
        <v>41631.879999999997</v>
      </c>
      <c r="P296" s="205">
        <v>0</v>
      </c>
      <c r="Q296" s="208">
        <f t="shared" si="23"/>
        <v>41631.879999999997</v>
      </c>
      <c r="R296" s="206"/>
      <c r="T296" s="200">
        <f>VLOOKUP(B296,'[1]TB 2022'!$B$1:$Q$65536,16,0)</f>
        <v>41631.879999999997</v>
      </c>
      <c r="U296" s="225">
        <f>T296-O296</f>
        <v>0</v>
      </c>
    </row>
    <row r="297" spans="1:21" s="200" customFormat="1">
      <c r="A297" s="199">
        <v>291</v>
      </c>
      <c r="B297" s="222">
        <v>3030059</v>
      </c>
      <c r="C297" s="220" t="s">
        <v>1309</v>
      </c>
      <c r="D297" s="220" t="s">
        <v>1320</v>
      </c>
      <c r="E297" s="220" t="s">
        <v>3496</v>
      </c>
      <c r="F297" s="220" t="s">
        <v>3668</v>
      </c>
      <c r="G297" s="220" t="s">
        <v>3441</v>
      </c>
      <c r="H297" s="221" t="s">
        <v>1450</v>
      </c>
      <c r="I297" s="207">
        <v>0</v>
      </c>
      <c r="J297" s="207">
        <v>0</v>
      </c>
      <c r="K297" s="203">
        <v>247929.89</v>
      </c>
      <c r="L297" s="203">
        <v>387.56</v>
      </c>
      <c r="M297" s="207">
        <f t="shared" si="21"/>
        <v>247542.33000000002</v>
      </c>
      <c r="N297" s="207">
        <f t="shared" si="24"/>
        <v>0</v>
      </c>
      <c r="O297" s="208">
        <f t="shared" si="22"/>
        <v>247542.33000000002</v>
      </c>
      <c r="P297" s="205">
        <v>0</v>
      </c>
      <c r="Q297" s="208">
        <f t="shared" si="23"/>
        <v>247542.33000000002</v>
      </c>
      <c r="R297" s="206"/>
      <c r="U297" s="225"/>
    </row>
    <row r="298" spans="1:21" s="200" customFormat="1">
      <c r="A298" s="199">
        <v>292</v>
      </c>
      <c r="B298" s="200">
        <v>3030060</v>
      </c>
      <c r="C298" s="201" t="s">
        <v>1309</v>
      </c>
      <c r="D298" s="201" t="s">
        <v>1320</v>
      </c>
      <c r="E298" s="201" t="s">
        <v>3496</v>
      </c>
      <c r="F298" s="201" t="s">
        <v>3666</v>
      </c>
      <c r="G298" s="201" t="s">
        <v>3460</v>
      </c>
      <c r="H298" s="202" t="s">
        <v>1451</v>
      </c>
      <c r="I298" s="207">
        <v>0</v>
      </c>
      <c r="J298" s="207">
        <v>0</v>
      </c>
      <c r="K298" s="207">
        <v>0</v>
      </c>
      <c r="L298" s="207">
        <v>0</v>
      </c>
      <c r="M298" s="207">
        <f t="shared" si="21"/>
        <v>0</v>
      </c>
      <c r="N298" s="207">
        <f t="shared" si="24"/>
        <v>0</v>
      </c>
      <c r="O298" s="208">
        <f t="shared" si="22"/>
        <v>0</v>
      </c>
      <c r="P298" s="205">
        <v>0</v>
      </c>
      <c r="Q298" s="208">
        <f t="shared" si="23"/>
        <v>0</v>
      </c>
      <c r="R298" s="206"/>
      <c r="U298" s="225"/>
    </row>
    <row r="299" spans="1:21" s="200" customFormat="1">
      <c r="A299" s="199">
        <v>293</v>
      </c>
      <c r="B299" s="200">
        <v>3030061</v>
      </c>
      <c r="C299" s="201" t="s">
        <v>1309</v>
      </c>
      <c r="D299" s="201" t="s">
        <v>1320</v>
      </c>
      <c r="E299" s="226" t="s">
        <v>3667</v>
      </c>
      <c r="F299" s="226" t="s">
        <v>3667</v>
      </c>
      <c r="G299" s="201" t="s">
        <v>3576</v>
      </c>
      <c r="H299" s="202" t="s">
        <v>1452</v>
      </c>
      <c r="I299" s="207">
        <v>0</v>
      </c>
      <c r="J299" s="207">
        <v>0</v>
      </c>
      <c r="K299" s="207">
        <v>74270.070000000007</v>
      </c>
      <c r="L299" s="207">
        <v>2.44</v>
      </c>
      <c r="M299" s="207">
        <f t="shared" si="21"/>
        <v>74267.63</v>
      </c>
      <c r="N299" s="207">
        <f t="shared" si="24"/>
        <v>0</v>
      </c>
      <c r="O299" s="208">
        <f t="shared" si="22"/>
        <v>74267.63</v>
      </c>
      <c r="P299" s="205">
        <v>0</v>
      </c>
      <c r="Q299" s="208">
        <f t="shared" si="23"/>
        <v>74267.63</v>
      </c>
      <c r="R299" s="206"/>
      <c r="T299" s="200">
        <f>VLOOKUP(B299,'[1]TB 2022'!$B$1:$Q$65536,16,0)</f>
        <v>74267.63</v>
      </c>
      <c r="U299" s="225">
        <f>Q299-T299</f>
        <v>0</v>
      </c>
    </row>
    <row r="300" spans="1:21" s="200" customFormat="1">
      <c r="A300" s="199">
        <v>294</v>
      </c>
      <c r="B300" s="200">
        <v>3030062</v>
      </c>
      <c r="C300" s="201" t="s">
        <v>1309</v>
      </c>
      <c r="D300" s="201" t="s">
        <v>1320</v>
      </c>
      <c r="E300" s="201" t="s">
        <v>3496</v>
      </c>
      <c r="F300" s="201" t="s">
        <v>3666</v>
      </c>
      <c r="G300" s="201" t="s">
        <v>3461</v>
      </c>
      <c r="H300" s="202" t="s">
        <v>2236</v>
      </c>
      <c r="I300" s="207">
        <v>0</v>
      </c>
      <c r="J300" s="207">
        <v>0</v>
      </c>
      <c r="K300" s="203">
        <v>4467662.74</v>
      </c>
      <c r="L300" s="203">
        <v>5095</v>
      </c>
      <c r="M300" s="207">
        <f t="shared" si="21"/>
        <v>4462567.74</v>
      </c>
      <c r="N300" s="207">
        <f t="shared" si="24"/>
        <v>0</v>
      </c>
      <c r="O300" s="208">
        <f t="shared" si="22"/>
        <v>4462567.74</v>
      </c>
      <c r="P300" s="224">
        <v>0</v>
      </c>
      <c r="Q300" s="208">
        <f t="shared" si="23"/>
        <v>4462567.74</v>
      </c>
      <c r="R300" s="206"/>
      <c r="U300" s="225"/>
    </row>
    <row r="301" spans="1:21" s="200" customFormat="1">
      <c r="A301" s="199">
        <v>295</v>
      </c>
      <c r="B301" s="200">
        <v>3030063</v>
      </c>
      <c r="C301" s="201" t="s">
        <v>1309</v>
      </c>
      <c r="D301" s="201" t="s">
        <v>1320</v>
      </c>
      <c r="E301" s="201" t="s">
        <v>3496</v>
      </c>
      <c r="F301" s="201" t="s">
        <v>3666</v>
      </c>
      <c r="G301" s="201" t="s">
        <v>3577</v>
      </c>
      <c r="H301" s="202" t="s">
        <v>2237</v>
      </c>
      <c r="I301" s="207">
        <v>0</v>
      </c>
      <c r="J301" s="207">
        <v>0</v>
      </c>
      <c r="K301" s="207">
        <v>98572.78</v>
      </c>
      <c r="L301" s="207">
        <v>0</v>
      </c>
      <c r="M301" s="207">
        <f t="shared" si="21"/>
        <v>98572.78</v>
      </c>
      <c r="N301" s="207">
        <f t="shared" si="24"/>
        <v>0</v>
      </c>
      <c r="O301" s="208">
        <f t="shared" si="22"/>
        <v>98572.78</v>
      </c>
      <c r="P301" s="205">
        <v>0</v>
      </c>
      <c r="Q301" s="208">
        <f t="shared" si="23"/>
        <v>98572.78</v>
      </c>
      <c r="R301" s="206"/>
      <c r="U301" s="225"/>
    </row>
    <row r="302" spans="1:21" s="200" customFormat="1">
      <c r="A302" s="199">
        <v>296</v>
      </c>
      <c r="B302" s="222">
        <v>3030064</v>
      </c>
      <c r="C302" s="220" t="s">
        <v>1309</v>
      </c>
      <c r="D302" s="220" t="s">
        <v>1320</v>
      </c>
      <c r="E302" s="220" t="s">
        <v>3496</v>
      </c>
      <c r="F302" s="220" t="s">
        <v>3666</v>
      </c>
      <c r="G302" s="221" t="s">
        <v>3754</v>
      </c>
      <c r="H302" s="221" t="s">
        <v>3753</v>
      </c>
      <c r="I302" s="207">
        <v>0</v>
      </c>
      <c r="J302" s="207">
        <v>0</v>
      </c>
      <c r="K302" s="207">
        <v>43480.25</v>
      </c>
      <c r="L302" s="207">
        <v>0</v>
      </c>
      <c r="M302" s="207">
        <f t="shared" si="21"/>
        <v>43480.25</v>
      </c>
      <c r="N302" s="207">
        <f t="shared" si="24"/>
        <v>0</v>
      </c>
      <c r="O302" s="208">
        <f t="shared" si="22"/>
        <v>43480.25</v>
      </c>
      <c r="P302" s="205">
        <v>0</v>
      </c>
      <c r="Q302" s="208">
        <f t="shared" si="23"/>
        <v>43480.25</v>
      </c>
      <c r="R302" s="206"/>
      <c r="U302" s="225"/>
    </row>
    <row r="303" spans="1:21" s="200" customFormat="1">
      <c r="A303" s="199">
        <v>297</v>
      </c>
      <c r="B303" s="200">
        <v>3040001</v>
      </c>
      <c r="C303" s="201" t="s">
        <v>1309</v>
      </c>
      <c r="D303" s="201" t="s">
        <v>1320</v>
      </c>
      <c r="E303" s="201" t="s">
        <v>70</v>
      </c>
      <c r="F303" s="201" t="s">
        <v>3669</v>
      </c>
      <c r="G303" s="201" t="s">
        <v>2112</v>
      </c>
      <c r="H303" s="202" t="s">
        <v>1453</v>
      </c>
      <c r="I303" s="207">
        <v>0</v>
      </c>
      <c r="J303" s="207">
        <v>0</v>
      </c>
      <c r="K303" s="207">
        <v>469643.4</v>
      </c>
      <c r="L303" s="207">
        <v>81954</v>
      </c>
      <c r="M303" s="207">
        <f t="shared" si="21"/>
        <v>387689.4</v>
      </c>
      <c r="N303" s="207">
        <f t="shared" si="24"/>
        <v>0</v>
      </c>
      <c r="O303" s="208">
        <f t="shared" si="22"/>
        <v>387689.4</v>
      </c>
      <c r="P303" s="205">
        <v>0</v>
      </c>
      <c r="Q303" s="208">
        <f t="shared" si="23"/>
        <v>387689.4</v>
      </c>
      <c r="R303" s="206"/>
      <c r="T303" s="200">
        <f>VLOOKUP(B303,'[1]TB 2022'!$B$1:$Q$65536,16,0)</f>
        <v>387689.4</v>
      </c>
      <c r="U303" s="225">
        <f t="shared" ref="U303:U334" si="25">Q303-T303</f>
        <v>0</v>
      </c>
    </row>
    <row r="304" spans="1:21" s="200" customFormat="1">
      <c r="A304" s="199">
        <v>298</v>
      </c>
      <c r="B304" s="200">
        <v>3040002</v>
      </c>
      <c r="C304" s="201" t="s">
        <v>1309</v>
      </c>
      <c r="D304" s="201" t="s">
        <v>1320</v>
      </c>
      <c r="E304" s="201" t="s">
        <v>70</v>
      </c>
      <c r="F304" s="201" t="s">
        <v>3669</v>
      </c>
      <c r="G304" s="201" t="s">
        <v>2112</v>
      </c>
      <c r="H304" s="202" t="s">
        <v>1454</v>
      </c>
      <c r="I304" s="207">
        <v>0</v>
      </c>
      <c r="J304" s="207">
        <v>0</v>
      </c>
      <c r="K304" s="207">
        <v>65909</v>
      </c>
      <c r="L304" s="207">
        <v>875</v>
      </c>
      <c r="M304" s="207">
        <f t="shared" si="21"/>
        <v>65034</v>
      </c>
      <c r="N304" s="207">
        <f t="shared" si="24"/>
        <v>0</v>
      </c>
      <c r="O304" s="208">
        <f t="shared" si="22"/>
        <v>65034</v>
      </c>
      <c r="P304" s="205">
        <v>0</v>
      </c>
      <c r="Q304" s="208">
        <f t="shared" si="23"/>
        <v>65034</v>
      </c>
      <c r="R304" s="206"/>
      <c r="T304" s="200">
        <f>VLOOKUP(B304,'[1]TB 2022'!$B$1:$Q$65536,16,0)</f>
        <v>65034</v>
      </c>
      <c r="U304" s="225">
        <f t="shared" si="25"/>
        <v>0</v>
      </c>
    </row>
    <row r="305" spans="1:21" s="200" customFormat="1">
      <c r="A305" s="199">
        <v>299</v>
      </c>
      <c r="B305" s="200">
        <v>3040003</v>
      </c>
      <c r="C305" s="201" t="s">
        <v>1309</v>
      </c>
      <c r="D305" s="201" t="s">
        <v>1320</v>
      </c>
      <c r="E305" s="201" t="s">
        <v>70</v>
      </c>
      <c r="F305" s="201" t="s">
        <v>3669</v>
      </c>
      <c r="G305" s="201" t="s">
        <v>2112</v>
      </c>
      <c r="H305" s="202" t="s">
        <v>1455</v>
      </c>
      <c r="I305" s="207">
        <v>0</v>
      </c>
      <c r="J305" s="207">
        <v>0</v>
      </c>
      <c r="K305" s="207">
        <v>26405</v>
      </c>
      <c r="L305" s="207">
        <v>700</v>
      </c>
      <c r="M305" s="207">
        <f t="shared" ref="M305:M368" si="26">IF((I305+K305)-(J305+L305)&lt;0,0,(I305+K305)-(J305+L305))</f>
        <v>25705</v>
      </c>
      <c r="N305" s="207">
        <f t="shared" si="24"/>
        <v>0</v>
      </c>
      <c r="O305" s="208">
        <f t="shared" si="22"/>
        <v>25705</v>
      </c>
      <c r="P305" s="205">
        <v>0</v>
      </c>
      <c r="Q305" s="208">
        <f t="shared" si="23"/>
        <v>25705</v>
      </c>
      <c r="R305" s="206"/>
      <c r="T305" s="200">
        <f>VLOOKUP(B305,'[1]TB 2022'!$B$1:$Q$65536,16,0)</f>
        <v>25705</v>
      </c>
      <c r="U305" s="225">
        <f t="shared" si="25"/>
        <v>0</v>
      </c>
    </row>
    <row r="306" spans="1:21" s="200" customFormat="1">
      <c r="A306" s="199">
        <v>300</v>
      </c>
      <c r="B306" s="200">
        <v>3040004</v>
      </c>
      <c r="C306" s="201" t="s">
        <v>1309</v>
      </c>
      <c r="D306" s="201" t="s">
        <v>1320</v>
      </c>
      <c r="E306" s="201" t="s">
        <v>70</v>
      </c>
      <c r="F306" s="201" t="s">
        <v>3669</v>
      </c>
      <c r="G306" s="201" t="s">
        <v>2112</v>
      </c>
      <c r="H306" s="202" t="s">
        <v>1456</v>
      </c>
      <c r="I306" s="207">
        <v>0</v>
      </c>
      <c r="J306" s="207">
        <v>0</v>
      </c>
      <c r="K306" s="207">
        <v>318086.11</v>
      </c>
      <c r="L306" s="207">
        <v>0</v>
      </c>
      <c r="M306" s="207">
        <f t="shared" si="26"/>
        <v>318086.11</v>
      </c>
      <c r="N306" s="207">
        <f t="shared" si="24"/>
        <v>0</v>
      </c>
      <c r="O306" s="208">
        <f t="shared" si="22"/>
        <v>318086.11</v>
      </c>
      <c r="P306" s="205">
        <v>0</v>
      </c>
      <c r="Q306" s="208">
        <f t="shared" si="23"/>
        <v>318086.11</v>
      </c>
      <c r="R306" s="206"/>
      <c r="T306" s="200">
        <f>VLOOKUP(B306,'[1]TB 2022'!$B$1:$Q$65536,16,0)</f>
        <v>318086.11</v>
      </c>
      <c r="U306" s="225">
        <f t="shared" si="25"/>
        <v>0</v>
      </c>
    </row>
    <row r="307" spans="1:21" s="200" customFormat="1">
      <c r="A307" s="199">
        <v>301</v>
      </c>
      <c r="B307" s="200">
        <v>3040005</v>
      </c>
      <c r="C307" s="201" t="s">
        <v>1309</v>
      </c>
      <c r="D307" s="201" t="s">
        <v>1320</v>
      </c>
      <c r="E307" s="201" t="s">
        <v>70</v>
      </c>
      <c r="F307" s="201" t="s">
        <v>3669</v>
      </c>
      <c r="G307" s="201" t="s">
        <v>2112</v>
      </c>
      <c r="H307" s="202" t="s">
        <v>1457</v>
      </c>
      <c r="I307" s="207">
        <v>0</v>
      </c>
      <c r="J307" s="207">
        <v>0</v>
      </c>
      <c r="K307" s="207">
        <v>8533</v>
      </c>
      <c r="L307" s="207">
        <v>0</v>
      </c>
      <c r="M307" s="207">
        <f t="shared" si="26"/>
        <v>8533</v>
      </c>
      <c r="N307" s="207">
        <f t="shared" si="24"/>
        <v>0</v>
      </c>
      <c r="O307" s="208">
        <f t="shared" si="22"/>
        <v>8533</v>
      </c>
      <c r="P307" s="205">
        <v>0</v>
      </c>
      <c r="Q307" s="208">
        <f t="shared" si="23"/>
        <v>8533</v>
      </c>
      <c r="R307" s="206"/>
      <c r="T307" s="200">
        <f>VLOOKUP(B307,'[1]TB 2022'!$B$1:$Q$65536,16,0)</f>
        <v>8533</v>
      </c>
      <c r="U307" s="225">
        <f t="shared" si="25"/>
        <v>0</v>
      </c>
    </row>
    <row r="308" spans="1:21" s="200" customFormat="1">
      <c r="A308" s="199">
        <v>302</v>
      </c>
      <c r="B308" s="200">
        <v>3040006</v>
      </c>
      <c r="C308" s="201" t="s">
        <v>1309</v>
      </c>
      <c r="D308" s="201" t="s">
        <v>1320</v>
      </c>
      <c r="E308" s="201" t="s">
        <v>70</v>
      </c>
      <c r="F308" s="201" t="s">
        <v>3669</v>
      </c>
      <c r="G308" s="201" t="s">
        <v>2112</v>
      </c>
      <c r="H308" s="202" t="s">
        <v>1458</v>
      </c>
      <c r="I308" s="207">
        <v>0</v>
      </c>
      <c r="J308" s="207">
        <v>0</v>
      </c>
      <c r="K308" s="207">
        <v>74908</v>
      </c>
      <c r="L308" s="207">
        <v>2357</v>
      </c>
      <c r="M308" s="207">
        <f t="shared" si="26"/>
        <v>72551</v>
      </c>
      <c r="N308" s="207">
        <f t="shared" si="24"/>
        <v>0</v>
      </c>
      <c r="O308" s="208">
        <f t="shared" si="22"/>
        <v>72551</v>
      </c>
      <c r="P308" s="205">
        <v>0</v>
      </c>
      <c r="Q308" s="208">
        <f t="shared" si="23"/>
        <v>72551</v>
      </c>
      <c r="R308" s="206"/>
      <c r="T308" s="200">
        <f>VLOOKUP(B308,'[1]TB 2022'!$B$1:$Q$65536,16,0)</f>
        <v>72551</v>
      </c>
      <c r="U308" s="225">
        <f t="shared" si="25"/>
        <v>0</v>
      </c>
    </row>
    <row r="309" spans="1:21" s="200" customFormat="1">
      <c r="A309" s="199">
        <v>303</v>
      </c>
      <c r="B309" s="200">
        <v>3040007</v>
      </c>
      <c r="C309" s="201" t="s">
        <v>1309</v>
      </c>
      <c r="D309" s="201" t="s">
        <v>1320</v>
      </c>
      <c r="E309" s="201" t="s">
        <v>70</v>
      </c>
      <c r="F309" s="201" t="s">
        <v>3669</v>
      </c>
      <c r="G309" s="201" t="s">
        <v>2112</v>
      </c>
      <c r="H309" s="202" t="s">
        <v>1459</v>
      </c>
      <c r="I309" s="207">
        <v>0</v>
      </c>
      <c r="J309" s="207">
        <v>0</v>
      </c>
      <c r="K309" s="207">
        <v>4774</v>
      </c>
      <c r="L309" s="207">
        <v>0</v>
      </c>
      <c r="M309" s="207">
        <f t="shared" si="26"/>
        <v>4774</v>
      </c>
      <c r="N309" s="207">
        <f t="shared" si="24"/>
        <v>0</v>
      </c>
      <c r="O309" s="208">
        <f t="shared" si="22"/>
        <v>4774</v>
      </c>
      <c r="P309" s="205">
        <v>0</v>
      </c>
      <c r="Q309" s="208">
        <f t="shared" si="23"/>
        <v>4774</v>
      </c>
      <c r="R309" s="206"/>
      <c r="T309" s="200">
        <f>VLOOKUP(B309,'[1]TB 2022'!$B$1:$Q$65536,16,0)</f>
        <v>4774</v>
      </c>
      <c r="U309" s="225">
        <f t="shared" si="25"/>
        <v>0</v>
      </c>
    </row>
    <row r="310" spans="1:21" s="200" customFormat="1">
      <c r="A310" s="199">
        <v>304</v>
      </c>
      <c r="B310" s="200">
        <v>3040008</v>
      </c>
      <c r="C310" s="201" t="s">
        <v>1309</v>
      </c>
      <c r="D310" s="201" t="s">
        <v>1320</v>
      </c>
      <c r="E310" s="201" t="s">
        <v>70</v>
      </c>
      <c r="F310" s="201" t="s">
        <v>3669</v>
      </c>
      <c r="G310" s="201" t="s">
        <v>2112</v>
      </c>
      <c r="H310" s="202" t="s">
        <v>1460</v>
      </c>
      <c r="I310" s="207">
        <v>0</v>
      </c>
      <c r="J310" s="207">
        <v>0</v>
      </c>
      <c r="K310" s="207">
        <v>356435</v>
      </c>
      <c r="L310" s="207">
        <v>0</v>
      </c>
      <c r="M310" s="207">
        <f t="shared" si="26"/>
        <v>356435</v>
      </c>
      <c r="N310" s="207">
        <f t="shared" si="24"/>
        <v>0</v>
      </c>
      <c r="O310" s="208">
        <f t="shared" si="22"/>
        <v>356435</v>
      </c>
      <c r="P310" s="205">
        <v>0</v>
      </c>
      <c r="Q310" s="208">
        <f t="shared" si="23"/>
        <v>356435</v>
      </c>
      <c r="R310" s="206"/>
      <c r="T310" s="200">
        <f>VLOOKUP(B310,'[1]TB 2022'!$B$1:$Q$65536,16,0)</f>
        <v>356435</v>
      </c>
      <c r="U310" s="225">
        <f t="shared" si="25"/>
        <v>0</v>
      </c>
    </row>
    <row r="311" spans="1:21" s="200" customFormat="1">
      <c r="A311" s="199">
        <v>305</v>
      </c>
      <c r="B311" s="200">
        <v>3040010</v>
      </c>
      <c r="C311" s="201" t="s">
        <v>1309</v>
      </c>
      <c r="D311" s="201" t="s">
        <v>1320</v>
      </c>
      <c r="E311" s="201" t="s">
        <v>70</v>
      </c>
      <c r="F311" s="201" t="s">
        <v>3669</v>
      </c>
      <c r="G311" s="201" t="s">
        <v>2121</v>
      </c>
      <c r="H311" s="202" t="s">
        <v>1461</v>
      </c>
      <c r="I311" s="207">
        <v>0</v>
      </c>
      <c r="J311" s="207">
        <v>0</v>
      </c>
      <c r="K311" s="207">
        <v>220418.6</v>
      </c>
      <c r="L311" s="207">
        <v>650</v>
      </c>
      <c r="M311" s="207">
        <f t="shared" si="26"/>
        <v>219768.6</v>
      </c>
      <c r="N311" s="207">
        <f t="shared" si="24"/>
        <v>0</v>
      </c>
      <c r="O311" s="208">
        <f t="shared" si="22"/>
        <v>219768.6</v>
      </c>
      <c r="P311" s="205">
        <v>0</v>
      </c>
      <c r="Q311" s="208">
        <f t="shared" si="23"/>
        <v>219768.6</v>
      </c>
      <c r="R311" s="206"/>
      <c r="T311" s="200">
        <f>VLOOKUP(B311,'[1]TB 2022'!$B$1:$Q$65536,16,0)</f>
        <v>219768.6</v>
      </c>
      <c r="U311" s="225">
        <f t="shared" si="25"/>
        <v>0</v>
      </c>
    </row>
    <row r="312" spans="1:21" s="200" customFormat="1">
      <c r="A312" s="199">
        <v>306</v>
      </c>
      <c r="B312" s="200">
        <v>3040011</v>
      </c>
      <c r="C312" s="201" t="s">
        <v>1309</v>
      </c>
      <c r="D312" s="201" t="s">
        <v>1320</v>
      </c>
      <c r="E312" s="201" t="s">
        <v>70</v>
      </c>
      <c r="F312" s="201" t="s">
        <v>3669</v>
      </c>
      <c r="G312" s="201" t="s">
        <v>2122</v>
      </c>
      <c r="H312" s="202" t="s">
        <v>1462</v>
      </c>
      <c r="I312" s="207">
        <v>0</v>
      </c>
      <c r="J312" s="207">
        <v>0</v>
      </c>
      <c r="K312" s="207">
        <v>561730.14</v>
      </c>
      <c r="L312" s="207">
        <v>0</v>
      </c>
      <c r="M312" s="207">
        <f t="shared" si="26"/>
        <v>561730.14</v>
      </c>
      <c r="N312" s="207">
        <f t="shared" si="24"/>
        <v>0</v>
      </c>
      <c r="O312" s="208">
        <f t="shared" si="22"/>
        <v>561730.14</v>
      </c>
      <c r="P312" s="205">
        <v>0</v>
      </c>
      <c r="Q312" s="208">
        <f t="shared" si="23"/>
        <v>561730.14</v>
      </c>
      <c r="R312" s="206"/>
      <c r="T312" s="200">
        <f>VLOOKUP(B312,'[1]TB 2022'!$B$1:$Q$65536,16,0)</f>
        <v>561730.14</v>
      </c>
      <c r="U312" s="225">
        <f t="shared" si="25"/>
        <v>0</v>
      </c>
    </row>
    <row r="313" spans="1:21" s="200" customFormat="1">
      <c r="A313" s="199">
        <v>307</v>
      </c>
      <c r="B313" s="200">
        <v>3040012</v>
      </c>
      <c r="C313" s="201" t="s">
        <v>1309</v>
      </c>
      <c r="D313" s="201" t="s">
        <v>1320</v>
      </c>
      <c r="E313" s="201" t="s">
        <v>70</v>
      </c>
      <c r="F313" s="201" t="s">
        <v>3669</v>
      </c>
      <c r="G313" s="201" t="s">
        <v>2112</v>
      </c>
      <c r="H313" s="202" t="s">
        <v>1463</v>
      </c>
      <c r="I313" s="207">
        <v>0</v>
      </c>
      <c r="J313" s="207">
        <v>0</v>
      </c>
      <c r="K313" s="207">
        <v>207900.56</v>
      </c>
      <c r="L313" s="207">
        <v>3640</v>
      </c>
      <c r="M313" s="207">
        <f t="shared" si="26"/>
        <v>204260.56</v>
      </c>
      <c r="N313" s="207">
        <f t="shared" si="24"/>
        <v>0</v>
      </c>
      <c r="O313" s="208">
        <f t="shared" si="22"/>
        <v>204260.56</v>
      </c>
      <c r="P313" s="205">
        <v>0</v>
      </c>
      <c r="Q313" s="208">
        <f t="shared" si="23"/>
        <v>204260.56</v>
      </c>
      <c r="R313" s="206"/>
      <c r="T313" s="200">
        <f>VLOOKUP(B313,'[1]TB 2022'!$B$1:$Q$65536,16,0)</f>
        <v>204260.56</v>
      </c>
      <c r="U313" s="225">
        <f t="shared" si="25"/>
        <v>0</v>
      </c>
    </row>
    <row r="314" spans="1:21" s="200" customFormat="1">
      <c r="A314" s="199">
        <v>308</v>
      </c>
      <c r="B314" s="200">
        <v>3040013</v>
      </c>
      <c r="C314" s="201" t="s">
        <v>1309</v>
      </c>
      <c r="D314" s="201" t="s">
        <v>1320</v>
      </c>
      <c r="E314" s="201" t="s">
        <v>70</v>
      </c>
      <c r="F314" s="201" t="s">
        <v>3669</v>
      </c>
      <c r="G314" s="201" t="s">
        <v>2122</v>
      </c>
      <c r="H314" s="202" t="s">
        <v>1464</v>
      </c>
      <c r="I314" s="207">
        <v>0</v>
      </c>
      <c r="J314" s="207">
        <v>0</v>
      </c>
      <c r="K314" s="207">
        <v>5907.75</v>
      </c>
      <c r="L314" s="207">
        <v>0</v>
      </c>
      <c r="M314" s="207">
        <f t="shared" si="26"/>
        <v>5907.75</v>
      </c>
      <c r="N314" s="207">
        <f t="shared" si="24"/>
        <v>0</v>
      </c>
      <c r="O314" s="208">
        <f t="shared" si="22"/>
        <v>5907.75</v>
      </c>
      <c r="P314" s="205">
        <v>0</v>
      </c>
      <c r="Q314" s="208">
        <f t="shared" si="23"/>
        <v>5907.75</v>
      </c>
      <c r="R314" s="206"/>
      <c r="T314" s="200">
        <f>VLOOKUP(B314,'[1]TB 2022'!$B$1:$Q$65536,16,0)</f>
        <v>5907.75</v>
      </c>
      <c r="U314" s="225">
        <f t="shared" si="25"/>
        <v>0</v>
      </c>
    </row>
    <row r="315" spans="1:21" s="200" customFormat="1">
      <c r="A315" s="199">
        <v>309</v>
      </c>
      <c r="B315" s="200">
        <v>3040014</v>
      </c>
      <c r="C315" s="201" t="s">
        <v>1309</v>
      </c>
      <c r="D315" s="201" t="s">
        <v>1320</v>
      </c>
      <c r="E315" s="201" t="s">
        <v>70</v>
      </c>
      <c r="F315" s="201" t="s">
        <v>3669</v>
      </c>
      <c r="G315" s="201" t="s">
        <v>2112</v>
      </c>
      <c r="H315" s="202" t="s">
        <v>1465</v>
      </c>
      <c r="I315" s="207">
        <v>0</v>
      </c>
      <c r="J315" s="207">
        <v>0</v>
      </c>
      <c r="K315" s="207">
        <v>1267242</v>
      </c>
      <c r="L315" s="207">
        <v>791637.81998000003</v>
      </c>
      <c r="M315" s="207">
        <f t="shared" si="26"/>
        <v>475604.18001999997</v>
      </c>
      <c r="N315" s="207">
        <f t="shared" si="24"/>
        <v>0</v>
      </c>
      <c r="O315" s="208">
        <f t="shared" si="22"/>
        <v>475604.18001999997</v>
      </c>
      <c r="P315" s="205">
        <v>0</v>
      </c>
      <c r="Q315" s="208">
        <f t="shared" si="23"/>
        <v>475604.18001999997</v>
      </c>
      <c r="R315" s="206"/>
      <c r="T315" s="200">
        <f>VLOOKUP(B315,'[1]TB 2022'!$B$1:$Q$65536,16,0)</f>
        <v>475604.18001999997</v>
      </c>
      <c r="U315" s="225">
        <f t="shared" si="25"/>
        <v>0</v>
      </c>
    </row>
    <row r="316" spans="1:21" s="200" customFormat="1">
      <c r="A316" s="199">
        <v>310</v>
      </c>
      <c r="B316" s="200">
        <v>3040015</v>
      </c>
      <c r="C316" s="201" t="s">
        <v>1309</v>
      </c>
      <c r="D316" s="201" t="s">
        <v>1320</v>
      </c>
      <c r="E316" s="201" t="s">
        <v>70</v>
      </c>
      <c r="F316" s="201" t="s">
        <v>3669</v>
      </c>
      <c r="G316" s="201" t="s">
        <v>2112</v>
      </c>
      <c r="H316" s="202" t="s">
        <v>1466</v>
      </c>
      <c r="I316" s="207">
        <v>0</v>
      </c>
      <c r="J316" s="207">
        <v>0</v>
      </c>
      <c r="K316" s="207">
        <v>1234019.75</v>
      </c>
      <c r="L316" s="207">
        <v>10934.960000000001</v>
      </c>
      <c r="M316" s="207">
        <f t="shared" si="26"/>
        <v>1223084.79</v>
      </c>
      <c r="N316" s="207">
        <f t="shared" si="24"/>
        <v>0</v>
      </c>
      <c r="O316" s="208">
        <f t="shared" si="22"/>
        <v>1223084.79</v>
      </c>
      <c r="P316" s="205">
        <v>0</v>
      </c>
      <c r="Q316" s="208">
        <f t="shared" si="23"/>
        <v>1223084.79</v>
      </c>
      <c r="R316" s="206"/>
      <c r="T316" s="200">
        <f>VLOOKUP(B316,'[1]TB 2022'!$B$1:$Q$65536,16,0)</f>
        <v>1223084.79</v>
      </c>
      <c r="U316" s="225">
        <f t="shared" si="25"/>
        <v>0</v>
      </c>
    </row>
    <row r="317" spans="1:21" s="200" customFormat="1">
      <c r="A317" s="199">
        <v>311</v>
      </c>
      <c r="B317" s="200">
        <v>3040016</v>
      </c>
      <c r="C317" s="201" t="s">
        <v>1309</v>
      </c>
      <c r="D317" s="201" t="s">
        <v>1320</v>
      </c>
      <c r="E317" s="201" t="s">
        <v>70</v>
      </c>
      <c r="F317" s="201" t="s">
        <v>3669</v>
      </c>
      <c r="G317" s="201" t="s">
        <v>2123</v>
      </c>
      <c r="H317" s="202" t="s">
        <v>1467</v>
      </c>
      <c r="I317" s="207">
        <v>0</v>
      </c>
      <c r="J317" s="207">
        <v>0</v>
      </c>
      <c r="K317" s="207">
        <v>537820.94000000006</v>
      </c>
      <c r="L317" s="207">
        <v>5250.58</v>
      </c>
      <c r="M317" s="207">
        <f t="shared" si="26"/>
        <v>532570.3600000001</v>
      </c>
      <c r="N317" s="207">
        <f t="shared" si="24"/>
        <v>0</v>
      </c>
      <c r="O317" s="208">
        <f t="shared" si="22"/>
        <v>532570.3600000001</v>
      </c>
      <c r="P317" s="205">
        <v>0</v>
      </c>
      <c r="Q317" s="208">
        <f t="shared" si="23"/>
        <v>532570.3600000001</v>
      </c>
      <c r="R317" s="206"/>
      <c r="T317" s="200">
        <f>VLOOKUP(B317,'[1]TB 2022'!$B$1:$Q$65536,16,0)</f>
        <v>532570.3600000001</v>
      </c>
      <c r="U317" s="225">
        <f t="shared" si="25"/>
        <v>0</v>
      </c>
    </row>
    <row r="318" spans="1:21" s="200" customFormat="1">
      <c r="A318" s="199">
        <v>312</v>
      </c>
      <c r="B318" s="200">
        <v>3040017</v>
      </c>
      <c r="C318" s="201" t="s">
        <v>1309</v>
      </c>
      <c r="D318" s="201" t="s">
        <v>1320</v>
      </c>
      <c r="E318" s="201" t="s">
        <v>70</v>
      </c>
      <c r="F318" s="201" t="s">
        <v>3669</v>
      </c>
      <c r="G318" s="201" t="s">
        <v>2124</v>
      </c>
      <c r="H318" s="202" t="s">
        <v>1468</v>
      </c>
      <c r="I318" s="207">
        <v>0</v>
      </c>
      <c r="J318" s="207">
        <v>0</v>
      </c>
      <c r="K318" s="207">
        <v>84551.7</v>
      </c>
      <c r="L318" s="207">
        <v>0</v>
      </c>
      <c r="M318" s="207">
        <f t="shared" si="26"/>
        <v>84551.7</v>
      </c>
      <c r="N318" s="207">
        <f t="shared" si="24"/>
        <v>0</v>
      </c>
      <c r="O318" s="208">
        <f t="shared" si="22"/>
        <v>84551.7</v>
      </c>
      <c r="P318" s="205">
        <v>0</v>
      </c>
      <c r="Q318" s="208">
        <f t="shared" si="23"/>
        <v>84551.7</v>
      </c>
      <c r="R318" s="206"/>
      <c r="T318" s="200">
        <f>VLOOKUP(B318,'[1]TB 2022'!$B$1:$Q$65536,16,0)</f>
        <v>84551.7</v>
      </c>
      <c r="U318" s="225">
        <f t="shared" si="25"/>
        <v>0</v>
      </c>
    </row>
    <row r="319" spans="1:21" s="200" customFormat="1">
      <c r="A319" s="199">
        <v>313</v>
      </c>
      <c r="B319" s="200">
        <v>3040018</v>
      </c>
      <c r="C319" s="201" t="s">
        <v>1309</v>
      </c>
      <c r="D319" s="201" t="s">
        <v>1320</v>
      </c>
      <c r="E319" s="201" t="s">
        <v>70</v>
      </c>
      <c r="F319" s="201" t="s">
        <v>3669</v>
      </c>
      <c r="G319" s="201" t="s">
        <v>1425</v>
      </c>
      <c r="H319" s="202" t="s">
        <v>1469</v>
      </c>
      <c r="I319" s="207">
        <v>0</v>
      </c>
      <c r="J319" s="207">
        <v>0</v>
      </c>
      <c r="K319" s="207">
        <v>522294.67</v>
      </c>
      <c r="L319" s="207">
        <v>1035</v>
      </c>
      <c r="M319" s="207">
        <f t="shared" si="26"/>
        <v>521259.67</v>
      </c>
      <c r="N319" s="207">
        <f t="shared" si="24"/>
        <v>0</v>
      </c>
      <c r="O319" s="208">
        <f t="shared" si="22"/>
        <v>521259.67</v>
      </c>
      <c r="P319" s="205">
        <v>0</v>
      </c>
      <c r="Q319" s="208">
        <f t="shared" si="23"/>
        <v>521259.67</v>
      </c>
      <c r="R319" s="206"/>
      <c r="T319" s="200">
        <f>VLOOKUP(B319,'[1]TB 2022'!$B$1:$Q$65536,16,0)</f>
        <v>521259.67</v>
      </c>
      <c r="U319" s="225">
        <f t="shared" si="25"/>
        <v>0</v>
      </c>
    </row>
    <row r="320" spans="1:21" s="200" customFormat="1">
      <c r="A320" s="199">
        <v>314</v>
      </c>
      <c r="B320" s="200">
        <v>3040020</v>
      </c>
      <c r="C320" s="201" t="s">
        <v>1309</v>
      </c>
      <c r="D320" s="201" t="s">
        <v>1320</v>
      </c>
      <c r="E320" s="201" t="s">
        <v>70</v>
      </c>
      <c r="F320" s="201" t="s">
        <v>3669</v>
      </c>
      <c r="G320" s="201" t="s">
        <v>2231</v>
      </c>
      <c r="H320" s="202" t="s">
        <v>1470</v>
      </c>
      <c r="I320" s="207">
        <v>0</v>
      </c>
      <c r="J320" s="207">
        <v>0</v>
      </c>
      <c r="K320" s="207">
        <v>65570.84</v>
      </c>
      <c r="L320" s="207">
        <v>0</v>
      </c>
      <c r="M320" s="207">
        <f t="shared" si="26"/>
        <v>65570.84</v>
      </c>
      <c r="N320" s="207">
        <f t="shared" si="24"/>
        <v>0</v>
      </c>
      <c r="O320" s="208">
        <f t="shared" si="22"/>
        <v>65570.84</v>
      </c>
      <c r="P320" s="205">
        <v>0</v>
      </c>
      <c r="Q320" s="208">
        <f t="shared" si="23"/>
        <v>65570.84</v>
      </c>
      <c r="R320" s="206"/>
      <c r="T320" s="200">
        <f>VLOOKUP(B320,'[1]TB 2022'!$B$1:$Q$65536,16,0)</f>
        <v>65570.84</v>
      </c>
      <c r="U320" s="225">
        <f t="shared" si="25"/>
        <v>0</v>
      </c>
    </row>
    <row r="321" spans="1:21" s="200" customFormat="1">
      <c r="A321" s="199">
        <v>315</v>
      </c>
      <c r="B321" s="200">
        <v>3040021</v>
      </c>
      <c r="C321" s="201" t="s">
        <v>1309</v>
      </c>
      <c r="D321" s="201" t="s">
        <v>1320</v>
      </c>
      <c r="E321" s="201" t="s">
        <v>70</v>
      </c>
      <c r="F321" s="201" t="s">
        <v>3669</v>
      </c>
      <c r="G321" s="201" t="s">
        <v>2125</v>
      </c>
      <c r="H321" s="202" t="s">
        <v>1471</v>
      </c>
      <c r="I321" s="207">
        <v>0</v>
      </c>
      <c r="J321" s="207">
        <v>0</v>
      </c>
      <c r="K321" s="207">
        <v>284401.64</v>
      </c>
      <c r="L321" s="207">
        <v>11500</v>
      </c>
      <c r="M321" s="207">
        <f t="shared" si="26"/>
        <v>272901.64</v>
      </c>
      <c r="N321" s="207">
        <f t="shared" si="24"/>
        <v>0</v>
      </c>
      <c r="O321" s="208">
        <f t="shared" si="22"/>
        <v>272901.64</v>
      </c>
      <c r="P321" s="205">
        <v>0</v>
      </c>
      <c r="Q321" s="208">
        <f t="shared" si="23"/>
        <v>272901.64</v>
      </c>
      <c r="R321" s="206"/>
      <c r="T321" s="200">
        <f>VLOOKUP(B321,'[1]TB 2022'!$B$1:$Q$65536,16,0)</f>
        <v>272901.64</v>
      </c>
      <c r="U321" s="225">
        <f t="shared" si="25"/>
        <v>0</v>
      </c>
    </row>
    <row r="322" spans="1:21" s="200" customFormat="1">
      <c r="A322" s="199">
        <v>316</v>
      </c>
      <c r="B322" s="200">
        <v>3040022</v>
      </c>
      <c r="C322" s="201" t="s">
        <v>1309</v>
      </c>
      <c r="D322" s="201" t="s">
        <v>1320</v>
      </c>
      <c r="E322" s="201" t="s">
        <v>70</v>
      </c>
      <c r="F322" s="201" t="s">
        <v>3669</v>
      </c>
      <c r="G322" s="201" t="s">
        <v>2125</v>
      </c>
      <c r="H322" s="202" t="s">
        <v>1472</v>
      </c>
      <c r="I322" s="207">
        <v>0</v>
      </c>
      <c r="J322" s="207">
        <v>0</v>
      </c>
      <c r="K322" s="203">
        <v>976376.82000000007</v>
      </c>
      <c r="L322" s="203">
        <v>549859.24</v>
      </c>
      <c r="M322" s="207">
        <f t="shared" si="26"/>
        <v>426517.58000000007</v>
      </c>
      <c r="N322" s="207">
        <f t="shared" si="24"/>
        <v>0</v>
      </c>
      <c r="O322" s="208">
        <f t="shared" si="22"/>
        <v>426517.58000000007</v>
      </c>
      <c r="P322" s="223">
        <v>0</v>
      </c>
      <c r="Q322" s="208">
        <f t="shared" si="23"/>
        <v>426517.58000000007</v>
      </c>
      <c r="R322" s="206"/>
      <c r="T322" s="200">
        <f>VLOOKUP(B322,'[1]TB 2022'!$B$1:$Q$65536,16,0)</f>
        <v>426517.58000000007</v>
      </c>
      <c r="U322" s="225">
        <f t="shared" si="25"/>
        <v>0</v>
      </c>
    </row>
    <row r="323" spans="1:21" s="200" customFormat="1">
      <c r="A323" s="199">
        <v>317</v>
      </c>
      <c r="B323" s="200">
        <v>3040023</v>
      </c>
      <c r="C323" s="201" t="s">
        <v>1309</v>
      </c>
      <c r="D323" s="201" t="s">
        <v>1320</v>
      </c>
      <c r="E323" s="201" t="s">
        <v>70</v>
      </c>
      <c r="F323" s="201" t="s">
        <v>3669</v>
      </c>
      <c r="G323" s="201" t="s">
        <v>2126</v>
      </c>
      <c r="H323" s="202" t="s">
        <v>1473</v>
      </c>
      <c r="I323" s="207">
        <v>0</v>
      </c>
      <c r="J323" s="207">
        <v>0</v>
      </c>
      <c r="K323" s="207">
        <v>453727.74</v>
      </c>
      <c r="L323" s="207">
        <v>37361.730000000003</v>
      </c>
      <c r="M323" s="207">
        <f t="shared" si="26"/>
        <v>416366.01</v>
      </c>
      <c r="N323" s="207">
        <f t="shared" si="24"/>
        <v>0</v>
      </c>
      <c r="O323" s="208">
        <f t="shared" si="22"/>
        <v>416366.01</v>
      </c>
      <c r="P323" s="205">
        <v>0</v>
      </c>
      <c r="Q323" s="208">
        <f t="shared" si="23"/>
        <v>416366.01</v>
      </c>
      <c r="R323" s="206"/>
      <c r="T323" s="200">
        <f>VLOOKUP(B323,'[1]TB 2022'!$B$1:$Q$65536,16,0)</f>
        <v>416366.01</v>
      </c>
      <c r="U323" s="225">
        <f t="shared" si="25"/>
        <v>0</v>
      </c>
    </row>
    <row r="324" spans="1:21" s="200" customFormat="1">
      <c r="A324" s="199">
        <v>318</v>
      </c>
      <c r="B324" s="200">
        <v>3040024</v>
      </c>
      <c r="C324" s="201" t="s">
        <v>1309</v>
      </c>
      <c r="D324" s="201" t="s">
        <v>1320</v>
      </c>
      <c r="E324" s="201" t="s">
        <v>70</v>
      </c>
      <c r="F324" s="201" t="s">
        <v>3669</v>
      </c>
      <c r="G324" s="201" t="s">
        <v>2231</v>
      </c>
      <c r="H324" s="202" t="s">
        <v>1474</v>
      </c>
      <c r="I324" s="207">
        <v>0</v>
      </c>
      <c r="J324" s="207">
        <v>0</v>
      </c>
      <c r="K324" s="207">
        <v>0</v>
      </c>
      <c r="L324" s="207">
        <v>0</v>
      </c>
      <c r="M324" s="207">
        <f t="shared" si="26"/>
        <v>0</v>
      </c>
      <c r="N324" s="207">
        <f t="shared" si="24"/>
        <v>0</v>
      </c>
      <c r="O324" s="208">
        <f t="shared" si="22"/>
        <v>0</v>
      </c>
      <c r="P324" s="205">
        <v>0</v>
      </c>
      <c r="Q324" s="208">
        <f t="shared" si="23"/>
        <v>0</v>
      </c>
      <c r="R324" s="206"/>
      <c r="T324" s="200">
        <f>VLOOKUP(B324,'[1]TB 2022'!$B$1:$Q$65536,16,0)</f>
        <v>0</v>
      </c>
      <c r="U324" s="225">
        <f t="shared" si="25"/>
        <v>0</v>
      </c>
    </row>
    <row r="325" spans="1:21" s="200" customFormat="1">
      <c r="A325" s="199">
        <v>319</v>
      </c>
      <c r="B325" s="200">
        <v>3040025</v>
      </c>
      <c r="C325" s="201" t="s">
        <v>1309</v>
      </c>
      <c r="D325" s="201" t="s">
        <v>1320</v>
      </c>
      <c r="E325" s="201" t="s">
        <v>70</v>
      </c>
      <c r="F325" s="201" t="s">
        <v>3669</v>
      </c>
      <c r="G325" s="201" t="s">
        <v>2127</v>
      </c>
      <c r="H325" s="202" t="s">
        <v>1475</v>
      </c>
      <c r="I325" s="207">
        <v>0</v>
      </c>
      <c r="J325" s="207">
        <v>0</v>
      </c>
      <c r="K325" s="207">
        <v>134709.47</v>
      </c>
      <c r="L325" s="207">
        <v>0</v>
      </c>
      <c r="M325" s="207">
        <f t="shared" si="26"/>
        <v>134709.47</v>
      </c>
      <c r="N325" s="207">
        <f t="shared" si="24"/>
        <v>0</v>
      </c>
      <c r="O325" s="208">
        <f t="shared" si="22"/>
        <v>134709.47</v>
      </c>
      <c r="P325" s="205">
        <v>0</v>
      </c>
      <c r="Q325" s="208">
        <f t="shared" si="23"/>
        <v>134709.47</v>
      </c>
      <c r="R325" s="206"/>
      <c r="T325" s="200">
        <f>VLOOKUP(B325,'[1]TB 2022'!$B$1:$Q$65536,16,0)</f>
        <v>134709.47</v>
      </c>
      <c r="U325" s="225">
        <f t="shared" si="25"/>
        <v>0</v>
      </c>
    </row>
    <row r="326" spans="1:21" s="200" customFormat="1">
      <c r="A326" s="199">
        <v>320</v>
      </c>
      <c r="B326" s="200">
        <v>3040026</v>
      </c>
      <c r="C326" s="201" t="s">
        <v>1309</v>
      </c>
      <c r="D326" s="201" t="s">
        <v>1320</v>
      </c>
      <c r="E326" s="201" t="s">
        <v>70</v>
      </c>
      <c r="F326" s="201" t="s">
        <v>3669</v>
      </c>
      <c r="G326" s="201" t="s">
        <v>2231</v>
      </c>
      <c r="H326" s="202" t="s">
        <v>1476</v>
      </c>
      <c r="I326" s="207">
        <v>0</v>
      </c>
      <c r="J326" s="207">
        <v>0</v>
      </c>
      <c r="K326" s="207">
        <v>381345.09998999996</v>
      </c>
      <c r="L326" s="207">
        <v>8229.9600000000009</v>
      </c>
      <c r="M326" s="207">
        <f t="shared" si="26"/>
        <v>373115.13998999994</v>
      </c>
      <c r="N326" s="207">
        <f t="shared" si="24"/>
        <v>0</v>
      </c>
      <c r="O326" s="208">
        <f t="shared" ref="O326:O389" si="27">M326-N326</f>
        <v>373115.13998999994</v>
      </c>
      <c r="P326" s="205">
        <v>0</v>
      </c>
      <c r="Q326" s="208">
        <f t="shared" ref="Q326:Q389" si="28">O326-P326</f>
        <v>373115.13998999994</v>
      </c>
      <c r="R326" s="206"/>
      <c r="T326" s="200">
        <f>VLOOKUP(B326,'[1]TB 2022'!$B$1:$Q$65536,16,0)</f>
        <v>373115.13998999994</v>
      </c>
      <c r="U326" s="225">
        <f t="shared" si="25"/>
        <v>0</v>
      </c>
    </row>
    <row r="327" spans="1:21" s="200" customFormat="1">
      <c r="A327" s="199">
        <v>321</v>
      </c>
      <c r="B327" s="200">
        <v>3040027</v>
      </c>
      <c r="C327" s="201" t="s">
        <v>1309</v>
      </c>
      <c r="D327" s="201" t="s">
        <v>1320</v>
      </c>
      <c r="E327" s="201" t="s">
        <v>70</v>
      </c>
      <c r="F327" s="201" t="s">
        <v>3669</v>
      </c>
      <c r="G327" s="201" t="s">
        <v>1405</v>
      </c>
      <c r="H327" s="202" t="s">
        <v>1477</v>
      </c>
      <c r="I327" s="207">
        <v>0</v>
      </c>
      <c r="J327" s="207">
        <v>0</v>
      </c>
      <c r="K327" s="207">
        <v>55549.17</v>
      </c>
      <c r="L327" s="207">
        <v>0</v>
      </c>
      <c r="M327" s="207">
        <f t="shared" si="26"/>
        <v>55549.17</v>
      </c>
      <c r="N327" s="207">
        <f t="shared" si="24"/>
        <v>0</v>
      </c>
      <c r="O327" s="208">
        <f t="shared" si="27"/>
        <v>55549.17</v>
      </c>
      <c r="P327" s="205">
        <v>0</v>
      </c>
      <c r="Q327" s="208">
        <f t="shared" si="28"/>
        <v>55549.17</v>
      </c>
      <c r="R327" s="206"/>
      <c r="T327" s="200">
        <f>VLOOKUP(B327,'[1]TB 2022'!$B$1:$Q$65536,16,0)</f>
        <v>55549.17</v>
      </c>
      <c r="U327" s="225">
        <f t="shared" si="25"/>
        <v>0</v>
      </c>
    </row>
    <row r="328" spans="1:21" s="200" customFormat="1">
      <c r="A328" s="199">
        <v>322</v>
      </c>
      <c r="B328" s="200">
        <v>3040028</v>
      </c>
      <c r="C328" s="201" t="s">
        <v>1309</v>
      </c>
      <c r="D328" s="201" t="s">
        <v>1320</v>
      </c>
      <c r="E328" s="201" t="s">
        <v>70</v>
      </c>
      <c r="F328" s="201" t="s">
        <v>3669</v>
      </c>
      <c r="G328" s="201" t="s">
        <v>2121</v>
      </c>
      <c r="H328" s="202" t="s">
        <v>1478</v>
      </c>
      <c r="I328" s="207">
        <v>0</v>
      </c>
      <c r="J328" s="207">
        <v>0</v>
      </c>
      <c r="K328" s="207">
        <v>133425.92000000001</v>
      </c>
      <c r="L328" s="207">
        <v>3320.34</v>
      </c>
      <c r="M328" s="207">
        <f t="shared" si="26"/>
        <v>130105.58000000002</v>
      </c>
      <c r="N328" s="207">
        <f t="shared" si="24"/>
        <v>0</v>
      </c>
      <c r="O328" s="208">
        <f t="shared" si="27"/>
        <v>130105.58000000002</v>
      </c>
      <c r="P328" s="205">
        <v>0</v>
      </c>
      <c r="Q328" s="208">
        <f t="shared" si="28"/>
        <v>130105.58000000002</v>
      </c>
      <c r="R328" s="206"/>
      <c r="T328" s="200">
        <f>VLOOKUP(B328,'[1]TB 2022'!$B$1:$Q$65536,16,0)</f>
        <v>130105.58000000002</v>
      </c>
      <c r="U328" s="225">
        <f t="shared" si="25"/>
        <v>0</v>
      </c>
    </row>
    <row r="329" spans="1:21" s="200" customFormat="1">
      <c r="A329" s="199">
        <v>323</v>
      </c>
      <c r="B329" s="200">
        <v>3040029</v>
      </c>
      <c r="C329" s="201" t="s">
        <v>1309</v>
      </c>
      <c r="D329" s="201" t="s">
        <v>1320</v>
      </c>
      <c r="E329" s="201" t="s">
        <v>70</v>
      </c>
      <c r="F329" s="201" t="s">
        <v>3669</v>
      </c>
      <c r="G329" s="201" t="s">
        <v>2126</v>
      </c>
      <c r="H329" s="202" t="s">
        <v>1479</v>
      </c>
      <c r="I329" s="207">
        <v>0</v>
      </c>
      <c r="J329" s="207">
        <v>0</v>
      </c>
      <c r="K329" s="207">
        <v>285070.56</v>
      </c>
      <c r="L329" s="207">
        <v>10238.550000000001</v>
      </c>
      <c r="M329" s="207">
        <f t="shared" si="26"/>
        <v>274832.01</v>
      </c>
      <c r="N329" s="207">
        <f t="shared" si="24"/>
        <v>0</v>
      </c>
      <c r="O329" s="208">
        <f t="shared" si="27"/>
        <v>274832.01</v>
      </c>
      <c r="P329" s="205">
        <v>0</v>
      </c>
      <c r="Q329" s="208">
        <f t="shared" si="28"/>
        <v>274832.01</v>
      </c>
      <c r="R329" s="206"/>
      <c r="T329" s="200">
        <f>VLOOKUP(B329,'[1]TB 2022'!$B$1:$Q$65536,16,0)</f>
        <v>274832.01</v>
      </c>
      <c r="U329" s="225">
        <f t="shared" si="25"/>
        <v>0</v>
      </c>
    </row>
    <row r="330" spans="1:21" s="200" customFormat="1">
      <c r="A330" s="199">
        <v>324</v>
      </c>
      <c r="B330" s="200">
        <v>3040030</v>
      </c>
      <c r="C330" s="201" t="s">
        <v>1309</v>
      </c>
      <c r="D330" s="201" t="s">
        <v>1320</v>
      </c>
      <c r="E330" s="201" t="s">
        <v>70</v>
      </c>
      <c r="F330" s="201" t="s">
        <v>3669</v>
      </c>
      <c r="G330" s="201" t="s">
        <v>2125</v>
      </c>
      <c r="H330" s="202" t="s">
        <v>1480</v>
      </c>
      <c r="I330" s="207">
        <v>0</v>
      </c>
      <c r="J330" s="207">
        <v>0</v>
      </c>
      <c r="K330" s="207">
        <v>6800</v>
      </c>
      <c r="L330" s="207">
        <v>0</v>
      </c>
      <c r="M330" s="207">
        <f t="shared" si="26"/>
        <v>6800</v>
      </c>
      <c r="N330" s="207">
        <f t="shared" si="24"/>
        <v>0</v>
      </c>
      <c r="O330" s="208">
        <f t="shared" si="27"/>
        <v>6800</v>
      </c>
      <c r="P330" s="205">
        <v>0</v>
      </c>
      <c r="Q330" s="208">
        <f t="shared" si="28"/>
        <v>6800</v>
      </c>
      <c r="R330" s="206"/>
      <c r="T330" s="200">
        <f>VLOOKUP(B330,'[1]TB 2022'!$B$1:$Q$65536,16,0)</f>
        <v>6800</v>
      </c>
      <c r="U330" s="225">
        <f t="shared" si="25"/>
        <v>0</v>
      </c>
    </row>
    <row r="331" spans="1:21" s="200" customFormat="1">
      <c r="A331" s="199">
        <v>325</v>
      </c>
      <c r="B331" s="200">
        <v>3040032</v>
      </c>
      <c r="C331" s="201" t="s">
        <v>1309</v>
      </c>
      <c r="D331" s="201" t="s">
        <v>1320</v>
      </c>
      <c r="E331" s="201" t="s">
        <v>70</v>
      </c>
      <c r="F331" s="201" t="s">
        <v>3669</v>
      </c>
      <c r="G331" s="201" t="s">
        <v>2125</v>
      </c>
      <c r="H331" s="202" t="s">
        <v>1481</v>
      </c>
      <c r="I331" s="207">
        <v>0</v>
      </c>
      <c r="J331" s="207">
        <v>0</v>
      </c>
      <c r="K331" s="207">
        <v>470636.7</v>
      </c>
      <c r="L331" s="207">
        <v>0</v>
      </c>
      <c r="M331" s="207">
        <f t="shared" si="26"/>
        <v>470636.7</v>
      </c>
      <c r="N331" s="207">
        <f t="shared" si="24"/>
        <v>0</v>
      </c>
      <c r="O331" s="208">
        <f t="shared" si="27"/>
        <v>470636.7</v>
      </c>
      <c r="P331" s="205">
        <v>0</v>
      </c>
      <c r="Q331" s="208">
        <f t="shared" si="28"/>
        <v>470636.7</v>
      </c>
      <c r="R331" s="206"/>
      <c r="T331" s="200">
        <f>VLOOKUP(B331,'[1]TB 2022'!$B$1:$Q$65536,16,0)</f>
        <v>470636.7</v>
      </c>
      <c r="U331" s="225">
        <f t="shared" si="25"/>
        <v>0</v>
      </c>
    </row>
    <row r="332" spans="1:21" s="200" customFormat="1">
      <c r="A332" s="199">
        <v>326</v>
      </c>
      <c r="B332" s="200">
        <v>3040033</v>
      </c>
      <c r="C332" s="201" t="s">
        <v>1309</v>
      </c>
      <c r="D332" s="201" t="s">
        <v>1320</v>
      </c>
      <c r="E332" s="201" t="s">
        <v>70</v>
      </c>
      <c r="F332" s="201" t="s">
        <v>3669</v>
      </c>
      <c r="G332" s="201" t="s">
        <v>2121</v>
      </c>
      <c r="H332" s="202" t="s">
        <v>1482</v>
      </c>
      <c r="I332" s="207">
        <v>0</v>
      </c>
      <c r="J332" s="207">
        <v>0</v>
      </c>
      <c r="K332" s="207">
        <v>6499</v>
      </c>
      <c r="L332" s="207">
        <v>0</v>
      </c>
      <c r="M332" s="207">
        <f t="shared" si="26"/>
        <v>6499</v>
      </c>
      <c r="N332" s="207">
        <f t="shared" ref="N332:N395" si="29">-IF((I332+K332)-(J332+L332)&lt;0,(I332+K332)-(J332+L332),0)</f>
        <v>0</v>
      </c>
      <c r="O332" s="208">
        <f t="shared" si="27"/>
        <v>6499</v>
      </c>
      <c r="P332" s="205">
        <v>0</v>
      </c>
      <c r="Q332" s="208">
        <f t="shared" si="28"/>
        <v>6499</v>
      </c>
      <c r="R332" s="206"/>
      <c r="T332" s="200">
        <f>VLOOKUP(B332,'[1]TB 2022'!$B$1:$Q$65536,16,0)</f>
        <v>6499</v>
      </c>
      <c r="U332" s="225">
        <f t="shared" si="25"/>
        <v>0</v>
      </c>
    </row>
    <row r="333" spans="1:21" s="200" customFormat="1">
      <c r="A333" s="199">
        <v>327</v>
      </c>
      <c r="B333" s="200">
        <v>3040034</v>
      </c>
      <c r="C333" s="201" t="s">
        <v>1309</v>
      </c>
      <c r="D333" s="201" t="s">
        <v>1320</v>
      </c>
      <c r="E333" s="201" t="s">
        <v>70</v>
      </c>
      <c r="F333" s="201" t="s">
        <v>3669</v>
      </c>
      <c r="G333" s="201" t="s">
        <v>2231</v>
      </c>
      <c r="H333" s="202" t="s">
        <v>1483</v>
      </c>
      <c r="I333" s="207">
        <v>0</v>
      </c>
      <c r="J333" s="207">
        <v>0</v>
      </c>
      <c r="K333" s="207">
        <v>90476.69</v>
      </c>
      <c r="L333" s="207">
        <v>255</v>
      </c>
      <c r="M333" s="207">
        <f t="shared" si="26"/>
        <v>90221.69</v>
      </c>
      <c r="N333" s="207">
        <f t="shared" si="29"/>
        <v>0</v>
      </c>
      <c r="O333" s="208">
        <f t="shared" si="27"/>
        <v>90221.69</v>
      </c>
      <c r="P333" s="205">
        <v>0</v>
      </c>
      <c r="Q333" s="208">
        <f t="shared" si="28"/>
        <v>90221.69</v>
      </c>
      <c r="R333" s="206"/>
      <c r="T333" s="200">
        <f>VLOOKUP(B333,'[1]TB 2022'!$B$1:$Q$65536,16,0)</f>
        <v>90221.69</v>
      </c>
      <c r="U333" s="225">
        <f t="shared" si="25"/>
        <v>0</v>
      </c>
    </row>
    <row r="334" spans="1:21" s="200" customFormat="1">
      <c r="A334" s="199">
        <v>328</v>
      </c>
      <c r="B334" s="200">
        <v>3040035</v>
      </c>
      <c r="C334" s="201" t="s">
        <v>1309</v>
      </c>
      <c r="D334" s="201" t="s">
        <v>1320</v>
      </c>
      <c r="E334" s="201" t="s">
        <v>70</v>
      </c>
      <c r="F334" s="201" t="s">
        <v>3669</v>
      </c>
      <c r="G334" s="201" t="s">
        <v>2231</v>
      </c>
      <c r="H334" s="202" t="s">
        <v>1484</v>
      </c>
      <c r="I334" s="207">
        <v>0</v>
      </c>
      <c r="J334" s="207">
        <v>0</v>
      </c>
      <c r="K334" s="207">
        <v>67268.210000000006</v>
      </c>
      <c r="L334" s="207">
        <v>8539.380000000001</v>
      </c>
      <c r="M334" s="207">
        <f t="shared" si="26"/>
        <v>58728.83</v>
      </c>
      <c r="N334" s="207">
        <f t="shared" si="29"/>
        <v>0</v>
      </c>
      <c r="O334" s="208">
        <f t="shared" si="27"/>
        <v>58728.83</v>
      </c>
      <c r="P334" s="205">
        <v>0</v>
      </c>
      <c r="Q334" s="208">
        <f t="shared" si="28"/>
        <v>58728.83</v>
      </c>
      <c r="R334" s="206"/>
      <c r="T334" s="200">
        <f>VLOOKUP(B334,'[1]TB 2022'!$B$1:$Q$65536,16,0)</f>
        <v>58728.83</v>
      </c>
      <c r="U334" s="225">
        <f t="shared" si="25"/>
        <v>0</v>
      </c>
    </row>
    <row r="335" spans="1:21" s="200" customFormat="1">
      <c r="A335" s="199">
        <v>329</v>
      </c>
      <c r="B335" s="200">
        <v>3040036</v>
      </c>
      <c r="C335" s="201" t="s">
        <v>1309</v>
      </c>
      <c r="D335" s="201" t="s">
        <v>1320</v>
      </c>
      <c r="E335" s="201" t="s">
        <v>70</v>
      </c>
      <c r="F335" s="201" t="s">
        <v>3669</v>
      </c>
      <c r="G335" s="201" t="s">
        <v>2128</v>
      </c>
      <c r="H335" s="202" t="s">
        <v>1485</v>
      </c>
      <c r="I335" s="207">
        <v>0</v>
      </c>
      <c r="J335" s="207">
        <v>0</v>
      </c>
      <c r="K335" s="207">
        <v>3584</v>
      </c>
      <c r="L335" s="207">
        <v>0</v>
      </c>
      <c r="M335" s="207">
        <f t="shared" si="26"/>
        <v>3584</v>
      </c>
      <c r="N335" s="207">
        <f t="shared" si="29"/>
        <v>0</v>
      </c>
      <c r="O335" s="208">
        <f t="shared" si="27"/>
        <v>3584</v>
      </c>
      <c r="P335" s="205">
        <v>0</v>
      </c>
      <c r="Q335" s="208">
        <f t="shared" si="28"/>
        <v>3584</v>
      </c>
      <c r="R335" s="206"/>
      <c r="T335" s="200">
        <f>VLOOKUP(B335,'[1]TB 2022'!$B$1:$Q$65536,16,0)</f>
        <v>3584</v>
      </c>
      <c r="U335" s="225">
        <f t="shared" ref="U335:U366" si="30">Q335-T335</f>
        <v>0</v>
      </c>
    </row>
    <row r="336" spans="1:21" s="200" customFormat="1">
      <c r="A336" s="199">
        <v>330</v>
      </c>
      <c r="B336" s="200">
        <v>3040037</v>
      </c>
      <c r="C336" s="201" t="s">
        <v>1309</v>
      </c>
      <c r="D336" s="201" t="s">
        <v>1320</v>
      </c>
      <c r="E336" s="201" t="s">
        <v>70</v>
      </c>
      <c r="F336" s="201" t="s">
        <v>3669</v>
      </c>
      <c r="G336" s="201" t="s">
        <v>2121</v>
      </c>
      <c r="H336" s="202" t="s">
        <v>1486</v>
      </c>
      <c r="I336" s="207">
        <v>0</v>
      </c>
      <c r="J336" s="207">
        <v>0</v>
      </c>
      <c r="K336" s="207">
        <v>57710.14</v>
      </c>
      <c r="L336" s="207">
        <v>2000</v>
      </c>
      <c r="M336" s="207">
        <f t="shared" si="26"/>
        <v>55710.14</v>
      </c>
      <c r="N336" s="207">
        <f t="shared" si="29"/>
        <v>0</v>
      </c>
      <c r="O336" s="208">
        <f t="shared" si="27"/>
        <v>55710.14</v>
      </c>
      <c r="P336" s="205">
        <v>0</v>
      </c>
      <c r="Q336" s="208">
        <f t="shared" si="28"/>
        <v>55710.14</v>
      </c>
      <c r="R336" s="206"/>
      <c r="T336" s="200">
        <f>VLOOKUP(B336,'[1]TB 2022'!$B$1:$Q$65536,16,0)</f>
        <v>55710.14</v>
      </c>
      <c r="U336" s="225">
        <f t="shared" si="30"/>
        <v>0</v>
      </c>
    </row>
    <row r="337" spans="1:21" s="200" customFormat="1">
      <c r="A337" s="199">
        <v>331</v>
      </c>
      <c r="B337" s="200">
        <v>3040038</v>
      </c>
      <c r="C337" s="201" t="s">
        <v>1309</v>
      </c>
      <c r="D337" s="201" t="s">
        <v>1320</v>
      </c>
      <c r="E337" s="201" t="s">
        <v>70</v>
      </c>
      <c r="F337" s="201" t="s">
        <v>3669</v>
      </c>
      <c r="G337" s="201" t="s">
        <v>2231</v>
      </c>
      <c r="H337" s="202" t="s">
        <v>1487</v>
      </c>
      <c r="I337" s="207">
        <v>0</v>
      </c>
      <c r="J337" s="207">
        <v>0</v>
      </c>
      <c r="K337" s="207">
        <v>0</v>
      </c>
      <c r="L337" s="207">
        <v>0</v>
      </c>
      <c r="M337" s="207">
        <f t="shared" si="26"/>
        <v>0</v>
      </c>
      <c r="N337" s="207">
        <f t="shared" si="29"/>
        <v>0</v>
      </c>
      <c r="O337" s="208">
        <f t="shared" si="27"/>
        <v>0</v>
      </c>
      <c r="P337" s="205">
        <v>0</v>
      </c>
      <c r="Q337" s="208">
        <f t="shared" si="28"/>
        <v>0</v>
      </c>
      <c r="R337" s="206"/>
      <c r="T337" s="200">
        <f>VLOOKUP(B337,'[1]TB 2022'!$B$1:$Q$65536,16,0)</f>
        <v>0</v>
      </c>
      <c r="U337" s="225">
        <f t="shared" si="30"/>
        <v>0</v>
      </c>
    </row>
    <row r="338" spans="1:21" s="200" customFormat="1">
      <c r="A338" s="199">
        <v>332</v>
      </c>
      <c r="B338" s="200">
        <v>3040039</v>
      </c>
      <c r="C338" s="201" t="s">
        <v>1309</v>
      </c>
      <c r="D338" s="201" t="s">
        <v>1320</v>
      </c>
      <c r="E338" s="201" t="s">
        <v>70</v>
      </c>
      <c r="F338" s="201" t="s">
        <v>3669</v>
      </c>
      <c r="G338" s="201" t="s">
        <v>2231</v>
      </c>
      <c r="H338" s="202" t="s">
        <v>1488</v>
      </c>
      <c r="I338" s="207">
        <v>0</v>
      </c>
      <c r="J338" s="207">
        <v>0</v>
      </c>
      <c r="K338" s="207">
        <v>47552.35</v>
      </c>
      <c r="L338" s="207">
        <v>0</v>
      </c>
      <c r="M338" s="207">
        <f t="shared" si="26"/>
        <v>47552.35</v>
      </c>
      <c r="N338" s="207">
        <f t="shared" si="29"/>
        <v>0</v>
      </c>
      <c r="O338" s="208">
        <f t="shared" si="27"/>
        <v>47552.35</v>
      </c>
      <c r="P338" s="205">
        <v>0</v>
      </c>
      <c r="Q338" s="208">
        <f t="shared" si="28"/>
        <v>47552.35</v>
      </c>
      <c r="R338" s="206"/>
      <c r="T338" s="200">
        <f>VLOOKUP(B338,'[1]TB 2022'!$B$1:$Q$65536,16,0)</f>
        <v>47552.35</v>
      </c>
      <c r="U338" s="225">
        <f t="shared" si="30"/>
        <v>0</v>
      </c>
    </row>
    <row r="339" spans="1:21" s="200" customFormat="1">
      <c r="A339" s="199">
        <v>333</v>
      </c>
      <c r="B339" s="200">
        <v>3040040</v>
      </c>
      <c r="C339" s="201" t="s">
        <v>1309</v>
      </c>
      <c r="D339" s="201" t="s">
        <v>1320</v>
      </c>
      <c r="E339" s="201" t="s">
        <v>70</v>
      </c>
      <c r="F339" s="201" t="s">
        <v>3669</v>
      </c>
      <c r="G339" s="201" t="s">
        <v>2126</v>
      </c>
      <c r="H339" s="202" t="s">
        <v>1489</v>
      </c>
      <c r="I339" s="207">
        <v>0</v>
      </c>
      <c r="J339" s="207">
        <v>0</v>
      </c>
      <c r="K339" s="207">
        <v>19566.91</v>
      </c>
      <c r="L339" s="207">
        <v>0</v>
      </c>
      <c r="M339" s="207">
        <f t="shared" si="26"/>
        <v>19566.91</v>
      </c>
      <c r="N339" s="207">
        <f t="shared" si="29"/>
        <v>0</v>
      </c>
      <c r="O339" s="208">
        <f t="shared" si="27"/>
        <v>19566.91</v>
      </c>
      <c r="P339" s="205">
        <v>0</v>
      </c>
      <c r="Q339" s="208">
        <f t="shared" si="28"/>
        <v>19566.91</v>
      </c>
      <c r="R339" s="206"/>
      <c r="T339" s="200">
        <f>VLOOKUP(B339,'[1]TB 2022'!$B$1:$Q$65536,16,0)</f>
        <v>19566.91</v>
      </c>
      <c r="U339" s="225">
        <f t="shared" si="30"/>
        <v>0</v>
      </c>
    </row>
    <row r="340" spans="1:21" s="200" customFormat="1">
      <c r="A340" s="199">
        <v>334</v>
      </c>
      <c r="B340" s="200">
        <v>3040041</v>
      </c>
      <c r="C340" s="201" t="s">
        <v>1309</v>
      </c>
      <c r="D340" s="201" t="s">
        <v>1320</v>
      </c>
      <c r="E340" s="201" t="s">
        <v>70</v>
      </c>
      <c r="F340" s="201" t="s">
        <v>3669</v>
      </c>
      <c r="G340" s="201" t="s">
        <v>2231</v>
      </c>
      <c r="H340" s="202" t="s">
        <v>1490</v>
      </c>
      <c r="I340" s="207">
        <v>0</v>
      </c>
      <c r="J340" s="207">
        <v>0</v>
      </c>
      <c r="K340" s="207">
        <v>41848.450000000004</v>
      </c>
      <c r="L340" s="207">
        <v>0</v>
      </c>
      <c r="M340" s="207">
        <f t="shared" si="26"/>
        <v>41848.450000000004</v>
      </c>
      <c r="N340" s="207">
        <f t="shared" si="29"/>
        <v>0</v>
      </c>
      <c r="O340" s="208">
        <f t="shared" si="27"/>
        <v>41848.450000000004</v>
      </c>
      <c r="P340" s="205">
        <v>0</v>
      </c>
      <c r="Q340" s="208">
        <f t="shared" si="28"/>
        <v>41848.450000000004</v>
      </c>
      <c r="R340" s="206"/>
      <c r="T340" s="200">
        <f>VLOOKUP(B340,'[1]TB 2022'!$B$1:$Q$65536,16,0)</f>
        <v>41848.450000000004</v>
      </c>
      <c r="U340" s="225">
        <f t="shared" si="30"/>
        <v>0</v>
      </c>
    </row>
    <row r="341" spans="1:21" s="200" customFormat="1">
      <c r="A341" s="199">
        <v>335</v>
      </c>
      <c r="B341" s="200">
        <v>3040042</v>
      </c>
      <c r="C341" s="201" t="s">
        <v>1309</v>
      </c>
      <c r="D341" s="201" t="s">
        <v>1320</v>
      </c>
      <c r="E341" s="201" t="s">
        <v>70</v>
      </c>
      <c r="F341" s="201" t="s">
        <v>3669</v>
      </c>
      <c r="G341" s="201" t="s">
        <v>2122</v>
      </c>
      <c r="H341" s="202" t="s">
        <v>1491</v>
      </c>
      <c r="I341" s="207">
        <v>0</v>
      </c>
      <c r="J341" s="207">
        <v>0</v>
      </c>
      <c r="K341" s="207">
        <v>16362.59</v>
      </c>
      <c r="L341" s="207">
        <v>0</v>
      </c>
      <c r="M341" s="207">
        <f t="shared" si="26"/>
        <v>16362.59</v>
      </c>
      <c r="N341" s="207">
        <f t="shared" si="29"/>
        <v>0</v>
      </c>
      <c r="O341" s="208">
        <f t="shared" si="27"/>
        <v>16362.59</v>
      </c>
      <c r="P341" s="205">
        <v>0</v>
      </c>
      <c r="Q341" s="208">
        <f t="shared" si="28"/>
        <v>16362.59</v>
      </c>
      <c r="R341" s="206"/>
      <c r="T341" s="200">
        <f>VLOOKUP(B341,'[1]TB 2022'!$B$1:$Q$65536,16,0)</f>
        <v>16362.59</v>
      </c>
      <c r="U341" s="225">
        <f t="shared" si="30"/>
        <v>0</v>
      </c>
    </row>
    <row r="342" spans="1:21" s="200" customFormat="1">
      <c r="A342" s="199">
        <v>336</v>
      </c>
      <c r="B342" s="200">
        <v>3040043</v>
      </c>
      <c r="C342" s="201" t="s">
        <v>1309</v>
      </c>
      <c r="D342" s="201" t="s">
        <v>1320</v>
      </c>
      <c r="E342" s="201" t="s">
        <v>70</v>
      </c>
      <c r="F342" s="201" t="s">
        <v>3669</v>
      </c>
      <c r="G342" s="201" t="s">
        <v>2231</v>
      </c>
      <c r="H342" s="202" t="s">
        <v>1492</v>
      </c>
      <c r="I342" s="207">
        <v>0</v>
      </c>
      <c r="J342" s="207">
        <v>0</v>
      </c>
      <c r="K342" s="207">
        <v>614057.09</v>
      </c>
      <c r="L342" s="207">
        <v>0</v>
      </c>
      <c r="M342" s="207">
        <f t="shared" si="26"/>
        <v>614057.09</v>
      </c>
      <c r="N342" s="207">
        <f t="shared" si="29"/>
        <v>0</v>
      </c>
      <c r="O342" s="208">
        <f t="shared" si="27"/>
        <v>614057.09</v>
      </c>
      <c r="P342" s="205">
        <v>0</v>
      </c>
      <c r="Q342" s="208">
        <f t="shared" si="28"/>
        <v>614057.09</v>
      </c>
      <c r="R342" s="206"/>
      <c r="T342" s="200">
        <f>VLOOKUP(B342,'[1]TB 2022'!$B$1:$Q$65536,16,0)</f>
        <v>614057.09</v>
      </c>
      <c r="U342" s="225">
        <f t="shared" si="30"/>
        <v>0</v>
      </c>
    </row>
    <row r="343" spans="1:21" s="200" customFormat="1">
      <c r="A343" s="199">
        <v>337</v>
      </c>
      <c r="B343" s="200">
        <v>3040044</v>
      </c>
      <c r="C343" s="201" t="s">
        <v>1309</v>
      </c>
      <c r="D343" s="201" t="s">
        <v>1320</v>
      </c>
      <c r="E343" s="201" t="s">
        <v>70</v>
      </c>
      <c r="F343" s="201" t="s">
        <v>3669</v>
      </c>
      <c r="G343" s="201" t="s">
        <v>2124</v>
      </c>
      <c r="H343" s="202" t="s">
        <v>1493</v>
      </c>
      <c r="I343" s="207">
        <v>0</v>
      </c>
      <c r="J343" s="207">
        <v>0</v>
      </c>
      <c r="K343" s="207">
        <v>88011.900000000009</v>
      </c>
      <c r="L343" s="207">
        <v>0</v>
      </c>
      <c r="M343" s="207">
        <f t="shared" si="26"/>
        <v>88011.900000000009</v>
      </c>
      <c r="N343" s="207">
        <f t="shared" si="29"/>
        <v>0</v>
      </c>
      <c r="O343" s="208">
        <f t="shared" si="27"/>
        <v>88011.900000000009</v>
      </c>
      <c r="P343" s="205">
        <v>0</v>
      </c>
      <c r="Q343" s="208">
        <f t="shared" si="28"/>
        <v>88011.900000000009</v>
      </c>
      <c r="R343" s="206"/>
      <c r="T343" s="200">
        <f>VLOOKUP(B343,'[1]TB 2022'!$B$1:$Q$65536,16,0)</f>
        <v>88011.900000000009</v>
      </c>
      <c r="U343" s="225">
        <f t="shared" si="30"/>
        <v>0</v>
      </c>
    </row>
    <row r="344" spans="1:21" s="200" customFormat="1">
      <c r="A344" s="199">
        <v>338</v>
      </c>
      <c r="B344" s="200">
        <v>3040045</v>
      </c>
      <c r="C344" s="201" t="s">
        <v>1309</v>
      </c>
      <c r="D344" s="201" t="s">
        <v>1320</v>
      </c>
      <c r="E344" s="201" t="s">
        <v>70</v>
      </c>
      <c r="F344" s="201" t="s">
        <v>3669</v>
      </c>
      <c r="G344" s="201" t="s">
        <v>2125</v>
      </c>
      <c r="H344" s="202" t="s">
        <v>1494</v>
      </c>
      <c r="I344" s="207">
        <v>0</v>
      </c>
      <c r="J344" s="207">
        <v>0</v>
      </c>
      <c r="K344" s="207">
        <v>9000</v>
      </c>
      <c r="L344" s="207">
        <v>1725</v>
      </c>
      <c r="M344" s="207">
        <f t="shared" si="26"/>
        <v>7275</v>
      </c>
      <c r="N344" s="207">
        <f t="shared" si="29"/>
        <v>0</v>
      </c>
      <c r="O344" s="208">
        <f t="shared" si="27"/>
        <v>7275</v>
      </c>
      <c r="P344" s="205">
        <v>0</v>
      </c>
      <c r="Q344" s="208">
        <f t="shared" si="28"/>
        <v>7275</v>
      </c>
      <c r="R344" s="206"/>
      <c r="T344" s="200">
        <f>VLOOKUP(B344,'[1]TB 2022'!$B$1:$Q$65536,16,0)</f>
        <v>7275</v>
      </c>
      <c r="U344" s="225">
        <f t="shared" si="30"/>
        <v>0</v>
      </c>
    </row>
    <row r="345" spans="1:21" s="200" customFormat="1">
      <c r="A345" s="199">
        <v>339</v>
      </c>
      <c r="B345" s="200">
        <v>3040046</v>
      </c>
      <c r="C345" s="201" t="s">
        <v>1309</v>
      </c>
      <c r="D345" s="201" t="s">
        <v>1320</v>
      </c>
      <c r="E345" s="201" t="s">
        <v>3667</v>
      </c>
      <c r="F345" s="201" t="s">
        <v>3667</v>
      </c>
      <c r="G345" s="201" t="s">
        <v>3695</v>
      </c>
      <c r="H345" s="202" t="s">
        <v>1495</v>
      </c>
      <c r="I345" s="207">
        <v>0</v>
      </c>
      <c r="J345" s="207">
        <v>0</v>
      </c>
      <c r="K345" s="207">
        <v>177578.21</v>
      </c>
      <c r="L345" s="207">
        <v>0</v>
      </c>
      <c r="M345" s="207">
        <f t="shared" si="26"/>
        <v>177578.21</v>
      </c>
      <c r="N345" s="207">
        <f t="shared" si="29"/>
        <v>0</v>
      </c>
      <c r="O345" s="208">
        <f t="shared" si="27"/>
        <v>177578.21</v>
      </c>
      <c r="P345" s="205">
        <v>0</v>
      </c>
      <c r="Q345" s="208">
        <f t="shared" si="28"/>
        <v>177578.21</v>
      </c>
      <c r="R345" s="206"/>
      <c r="T345" s="200">
        <f>VLOOKUP(B345,'[1]TB 2022'!$B$1:$Q$65536,16,0)</f>
        <v>177578.21</v>
      </c>
      <c r="U345" s="225">
        <f t="shared" si="30"/>
        <v>0</v>
      </c>
    </row>
    <row r="346" spans="1:21" s="200" customFormat="1">
      <c r="A346" s="199">
        <v>340</v>
      </c>
      <c r="B346" s="200">
        <v>3040047</v>
      </c>
      <c r="C346" s="201" t="s">
        <v>1309</v>
      </c>
      <c r="D346" s="201" t="s">
        <v>1320</v>
      </c>
      <c r="E346" s="201" t="s">
        <v>70</v>
      </c>
      <c r="F346" s="201" t="s">
        <v>3670</v>
      </c>
      <c r="G346" s="201" t="s">
        <v>3578</v>
      </c>
      <c r="H346" s="202" t="s">
        <v>1496</v>
      </c>
      <c r="I346" s="207">
        <v>0</v>
      </c>
      <c r="J346" s="207">
        <v>0</v>
      </c>
      <c r="K346" s="207">
        <v>314824.37</v>
      </c>
      <c r="L346" s="207">
        <v>0</v>
      </c>
      <c r="M346" s="207">
        <f t="shared" si="26"/>
        <v>314824.37</v>
      </c>
      <c r="N346" s="207">
        <f t="shared" si="29"/>
        <v>0</v>
      </c>
      <c r="O346" s="208">
        <f t="shared" si="27"/>
        <v>314824.37</v>
      </c>
      <c r="P346" s="205">
        <v>0</v>
      </c>
      <c r="Q346" s="208">
        <f t="shared" si="28"/>
        <v>314824.37</v>
      </c>
      <c r="R346" s="206"/>
      <c r="T346" s="200">
        <f>VLOOKUP(B346,'[1]TB 2022'!$B$1:$Q$65536,16,0)</f>
        <v>314824.37</v>
      </c>
      <c r="U346" s="225">
        <f t="shared" si="30"/>
        <v>0</v>
      </c>
    </row>
    <row r="347" spans="1:21" s="200" customFormat="1">
      <c r="A347" s="199">
        <v>341</v>
      </c>
      <c r="B347" s="200">
        <v>3040048</v>
      </c>
      <c r="C347" s="201" t="s">
        <v>1309</v>
      </c>
      <c r="D347" s="201" t="s">
        <v>1320</v>
      </c>
      <c r="E347" s="201" t="s">
        <v>70</v>
      </c>
      <c r="F347" s="201" t="s">
        <v>3670</v>
      </c>
      <c r="G347" s="201" t="s">
        <v>3578</v>
      </c>
      <c r="H347" s="202" t="s">
        <v>1497</v>
      </c>
      <c r="I347" s="207">
        <v>0</v>
      </c>
      <c r="J347" s="207">
        <v>0</v>
      </c>
      <c r="K347" s="207">
        <v>201571.06</v>
      </c>
      <c r="L347" s="207">
        <v>0</v>
      </c>
      <c r="M347" s="207">
        <f t="shared" si="26"/>
        <v>201571.06</v>
      </c>
      <c r="N347" s="207">
        <f t="shared" si="29"/>
        <v>0</v>
      </c>
      <c r="O347" s="208">
        <f t="shared" si="27"/>
        <v>201571.06</v>
      </c>
      <c r="P347" s="205">
        <v>0</v>
      </c>
      <c r="Q347" s="208">
        <f t="shared" si="28"/>
        <v>201571.06</v>
      </c>
      <c r="R347" s="206"/>
      <c r="T347" s="200">
        <f>VLOOKUP(B347,'[1]TB 2022'!$B$1:$Q$65536,16,0)</f>
        <v>201571.06</v>
      </c>
      <c r="U347" s="225">
        <f t="shared" si="30"/>
        <v>0</v>
      </c>
    </row>
    <row r="348" spans="1:21" s="200" customFormat="1">
      <c r="A348" s="199">
        <v>342</v>
      </c>
      <c r="B348" s="200">
        <v>3040049</v>
      </c>
      <c r="C348" s="201" t="s">
        <v>1309</v>
      </c>
      <c r="D348" s="201" t="s">
        <v>1320</v>
      </c>
      <c r="E348" s="201" t="s">
        <v>70</v>
      </c>
      <c r="F348" s="201" t="s">
        <v>3670</v>
      </c>
      <c r="G348" s="201" t="s">
        <v>3578</v>
      </c>
      <c r="H348" s="202" t="s">
        <v>1498</v>
      </c>
      <c r="I348" s="207">
        <v>0</v>
      </c>
      <c r="J348" s="207">
        <v>0</v>
      </c>
      <c r="K348" s="203">
        <v>1038148.2000000001</v>
      </c>
      <c r="L348" s="203">
        <v>43092.69</v>
      </c>
      <c r="M348" s="207">
        <f t="shared" si="26"/>
        <v>995055.51</v>
      </c>
      <c r="N348" s="207">
        <f t="shared" si="29"/>
        <v>0</v>
      </c>
      <c r="O348" s="208">
        <f t="shared" si="27"/>
        <v>995055.51</v>
      </c>
      <c r="P348" s="205">
        <v>0</v>
      </c>
      <c r="Q348" s="208">
        <f t="shared" si="28"/>
        <v>995055.51</v>
      </c>
      <c r="R348" s="206"/>
      <c r="T348" s="200">
        <f>VLOOKUP(B348,'[1]TB 2022'!$B$1:$Q$65536,16,0)</f>
        <v>995055.51</v>
      </c>
      <c r="U348" s="225">
        <f t="shared" si="30"/>
        <v>0</v>
      </c>
    </row>
    <row r="349" spans="1:21" s="200" customFormat="1">
      <c r="A349" s="199">
        <v>343</v>
      </c>
      <c r="B349" s="200">
        <v>3040050</v>
      </c>
      <c r="C349" s="201" t="s">
        <v>1309</v>
      </c>
      <c r="D349" s="201" t="s">
        <v>1320</v>
      </c>
      <c r="E349" s="201" t="s">
        <v>70</v>
      </c>
      <c r="F349" s="201" t="s">
        <v>3671</v>
      </c>
      <c r="G349" s="201" t="s">
        <v>1179</v>
      </c>
      <c r="H349" s="202" t="s">
        <v>1499</v>
      </c>
      <c r="I349" s="207">
        <v>0</v>
      </c>
      <c r="J349" s="207">
        <v>0</v>
      </c>
      <c r="K349" s="207">
        <v>42000</v>
      </c>
      <c r="L349" s="207">
        <v>0</v>
      </c>
      <c r="M349" s="207">
        <f t="shared" si="26"/>
        <v>42000</v>
      </c>
      <c r="N349" s="207">
        <f t="shared" si="29"/>
        <v>0</v>
      </c>
      <c r="O349" s="208">
        <f t="shared" si="27"/>
        <v>42000</v>
      </c>
      <c r="P349" s="205">
        <v>0</v>
      </c>
      <c r="Q349" s="208">
        <f t="shared" si="28"/>
        <v>42000</v>
      </c>
      <c r="R349" s="206"/>
      <c r="T349" s="200">
        <f>VLOOKUP(B349,'[1]TB 2022'!$B$1:$Q$65536,16,0)</f>
        <v>42000</v>
      </c>
      <c r="U349" s="225">
        <f t="shared" si="30"/>
        <v>0</v>
      </c>
    </row>
    <row r="350" spans="1:21" s="200" customFormat="1">
      <c r="A350" s="199">
        <v>344</v>
      </c>
      <c r="B350" s="200">
        <v>3040051</v>
      </c>
      <c r="C350" s="201" t="s">
        <v>1309</v>
      </c>
      <c r="D350" s="201" t="s">
        <v>1320</v>
      </c>
      <c r="E350" s="201" t="s">
        <v>70</v>
      </c>
      <c r="F350" s="201" t="s">
        <v>3669</v>
      </c>
      <c r="G350" s="201" t="s">
        <v>2126</v>
      </c>
      <c r="H350" s="202" t="s">
        <v>1500</v>
      </c>
      <c r="I350" s="207">
        <v>0</v>
      </c>
      <c r="J350" s="207">
        <v>0</v>
      </c>
      <c r="K350" s="207">
        <v>41908.950000000004</v>
      </c>
      <c r="L350" s="207">
        <v>0</v>
      </c>
      <c r="M350" s="207">
        <f t="shared" si="26"/>
        <v>41908.950000000004</v>
      </c>
      <c r="N350" s="207">
        <f t="shared" si="29"/>
        <v>0</v>
      </c>
      <c r="O350" s="208">
        <f t="shared" si="27"/>
        <v>41908.950000000004</v>
      </c>
      <c r="P350" s="205">
        <v>0</v>
      </c>
      <c r="Q350" s="208">
        <f t="shared" si="28"/>
        <v>41908.950000000004</v>
      </c>
      <c r="R350" s="206"/>
      <c r="T350" s="200">
        <f>VLOOKUP(B350,'[1]TB 2022'!$B$1:$Q$65536,16,0)</f>
        <v>41908.950000000004</v>
      </c>
      <c r="U350" s="225">
        <f t="shared" si="30"/>
        <v>0</v>
      </c>
    </row>
    <row r="351" spans="1:21" s="200" customFormat="1">
      <c r="A351" s="199">
        <v>345</v>
      </c>
      <c r="B351" s="200">
        <v>3040052</v>
      </c>
      <c r="C351" s="201" t="s">
        <v>1309</v>
      </c>
      <c r="D351" s="201" t="s">
        <v>1320</v>
      </c>
      <c r="E351" s="201" t="s">
        <v>70</v>
      </c>
      <c r="F351" s="201" t="s">
        <v>3669</v>
      </c>
      <c r="G351" s="201" t="s">
        <v>1405</v>
      </c>
      <c r="H351" s="202" t="s">
        <v>1501</v>
      </c>
      <c r="I351" s="207">
        <v>0</v>
      </c>
      <c r="J351" s="207">
        <v>0</v>
      </c>
      <c r="K351" s="207">
        <v>0</v>
      </c>
      <c r="L351" s="207">
        <v>0</v>
      </c>
      <c r="M351" s="207">
        <f t="shared" si="26"/>
        <v>0</v>
      </c>
      <c r="N351" s="207">
        <f t="shared" si="29"/>
        <v>0</v>
      </c>
      <c r="O351" s="208">
        <f t="shared" si="27"/>
        <v>0</v>
      </c>
      <c r="P351" s="205">
        <v>0</v>
      </c>
      <c r="Q351" s="208">
        <f t="shared" si="28"/>
        <v>0</v>
      </c>
      <c r="R351" s="206"/>
      <c r="T351" s="200">
        <f>VLOOKUP(B351,'[1]TB 2022'!$B$1:$Q$65536,16,0)</f>
        <v>0</v>
      </c>
      <c r="U351" s="225">
        <f t="shared" si="30"/>
        <v>0</v>
      </c>
    </row>
    <row r="352" spans="1:21" s="200" customFormat="1">
      <c r="A352" s="199">
        <v>346</v>
      </c>
      <c r="B352" s="200">
        <v>3040053</v>
      </c>
      <c r="C352" s="201" t="s">
        <v>1309</v>
      </c>
      <c r="D352" s="201" t="s">
        <v>1320</v>
      </c>
      <c r="E352" s="201" t="s">
        <v>70</v>
      </c>
      <c r="F352" s="201" t="s">
        <v>3669</v>
      </c>
      <c r="G352" s="201" t="s">
        <v>2106</v>
      </c>
      <c r="H352" s="202" t="s">
        <v>2238</v>
      </c>
      <c r="I352" s="207">
        <v>0</v>
      </c>
      <c r="J352" s="207">
        <v>0</v>
      </c>
      <c r="K352" s="207">
        <v>2104646.41</v>
      </c>
      <c r="L352" s="207">
        <v>1222.17</v>
      </c>
      <c r="M352" s="207">
        <f t="shared" si="26"/>
        <v>2103424.2400000002</v>
      </c>
      <c r="N352" s="207">
        <f t="shared" si="29"/>
        <v>0</v>
      </c>
      <c r="O352" s="208">
        <f t="shared" si="27"/>
        <v>2103424.2400000002</v>
      </c>
      <c r="P352" s="205">
        <v>0</v>
      </c>
      <c r="Q352" s="208">
        <f t="shared" si="28"/>
        <v>2103424.2400000002</v>
      </c>
      <c r="R352" s="206"/>
      <c r="T352" s="200">
        <f>VLOOKUP(B352,'[1]TB 2022'!$B$1:$Q$65536,16,0)</f>
        <v>2103424.2400000002</v>
      </c>
      <c r="U352" s="225">
        <f t="shared" si="30"/>
        <v>0</v>
      </c>
    </row>
    <row r="353" spans="1:21" s="200" customFormat="1">
      <c r="A353" s="199">
        <v>347</v>
      </c>
      <c r="B353" s="200">
        <v>3040054</v>
      </c>
      <c r="C353" s="201" t="s">
        <v>1309</v>
      </c>
      <c r="D353" s="201" t="s">
        <v>1320</v>
      </c>
      <c r="E353" s="201" t="s">
        <v>70</v>
      </c>
      <c r="F353" s="201" t="s">
        <v>3669</v>
      </c>
      <c r="G353" s="201" t="s">
        <v>2123</v>
      </c>
      <c r="H353" s="202" t="s">
        <v>2239</v>
      </c>
      <c r="I353" s="207">
        <v>0</v>
      </c>
      <c r="J353" s="207">
        <v>0</v>
      </c>
      <c r="K353" s="207">
        <v>104671.5</v>
      </c>
      <c r="L353" s="207">
        <v>0</v>
      </c>
      <c r="M353" s="207">
        <f t="shared" si="26"/>
        <v>104671.5</v>
      </c>
      <c r="N353" s="207">
        <f t="shared" si="29"/>
        <v>0</v>
      </c>
      <c r="O353" s="208">
        <f t="shared" si="27"/>
        <v>104671.5</v>
      </c>
      <c r="P353" s="205">
        <v>0</v>
      </c>
      <c r="Q353" s="208">
        <f t="shared" si="28"/>
        <v>104671.5</v>
      </c>
      <c r="R353" s="206"/>
      <c r="T353" s="200">
        <f>VLOOKUP(B353,'[1]TB 2022'!$B$1:$Q$65536,16,0)</f>
        <v>104671.5</v>
      </c>
      <c r="U353" s="225">
        <f t="shared" si="30"/>
        <v>0</v>
      </c>
    </row>
    <row r="354" spans="1:21" s="200" customFormat="1">
      <c r="A354" s="199">
        <v>348</v>
      </c>
      <c r="B354" s="200">
        <v>3050002</v>
      </c>
      <c r="C354" s="201" t="s">
        <v>1309</v>
      </c>
      <c r="D354" s="201" t="s">
        <v>1320</v>
      </c>
      <c r="E354" s="201" t="s">
        <v>70</v>
      </c>
      <c r="F354" s="201" t="s">
        <v>3671</v>
      </c>
      <c r="G354" s="201" t="s">
        <v>1179</v>
      </c>
      <c r="H354" s="202" t="s">
        <v>1502</v>
      </c>
      <c r="I354" s="207">
        <v>0</v>
      </c>
      <c r="J354" s="207">
        <v>0</v>
      </c>
      <c r="K354" s="207">
        <v>5174791.2518199999</v>
      </c>
      <c r="L354" s="207">
        <v>239739.15423000001</v>
      </c>
      <c r="M354" s="207">
        <f t="shared" si="26"/>
        <v>4935052.0975899994</v>
      </c>
      <c r="N354" s="207">
        <f t="shared" si="29"/>
        <v>0</v>
      </c>
      <c r="O354" s="208">
        <f t="shared" si="27"/>
        <v>4935052.0975899994</v>
      </c>
      <c r="P354" s="205">
        <v>0</v>
      </c>
      <c r="Q354" s="208">
        <f t="shared" si="28"/>
        <v>4935052.0975899994</v>
      </c>
      <c r="R354" s="206"/>
      <c r="T354" s="200">
        <f>VLOOKUP(B354,'[1]TB 2022'!$B$1:$Q$65536,16,0)</f>
        <v>4935052.0975899994</v>
      </c>
      <c r="U354" s="225">
        <f t="shared" si="30"/>
        <v>0</v>
      </c>
    </row>
    <row r="355" spans="1:21" s="200" customFormat="1">
      <c r="A355" s="199">
        <v>349</v>
      </c>
      <c r="B355" s="200">
        <v>3050003</v>
      </c>
      <c r="C355" s="201" t="s">
        <v>1309</v>
      </c>
      <c r="D355" s="201" t="s">
        <v>1320</v>
      </c>
      <c r="E355" s="201" t="s">
        <v>70</v>
      </c>
      <c r="F355" s="201" t="s">
        <v>3671</v>
      </c>
      <c r="G355" s="201" t="s">
        <v>1179</v>
      </c>
      <c r="H355" s="202" t="s">
        <v>1503</v>
      </c>
      <c r="I355" s="207">
        <v>0</v>
      </c>
      <c r="J355" s="207">
        <v>0</v>
      </c>
      <c r="K355" s="207">
        <v>18789282.213120002</v>
      </c>
      <c r="L355" s="207">
        <v>700357.02205999999</v>
      </c>
      <c r="M355" s="207">
        <f t="shared" si="26"/>
        <v>18088925.191060003</v>
      </c>
      <c r="N355" s="207">
        <f t="shared" si="29"/>
        <v>0</v>
      </c>
      <c r="O355" s="208">
        <f t="shared" si="27"/>
        <v>18088925.191060003</v>
      </c>
      <c r="P355" s="205">
        <v>0</v>
      </c>
      <c r="Q355" s="208">
        <f t="shared" si="28"/>
        <v>18088925.191060003</v>
      </c>
      <c r="R355" s="206"/>
      <c r="T355" s="200">
        <f>VLOOKUP(B355,'[1]TB 2022'!$B$1:$Q$65536,16,0)</f>
        <v>18088925.191060003</v>
      </c>
      <c r="U355" s="225">
        <f t="shared" si="30"/>
        <v>0</v>
      </c>
    </row>
    <row r="356" spans="1:21" s="200" customFormat="1">
      <c r="A356" s="199">
        <v>350</v>
      </c>
      <c r="B356" s="200">
        <v>3050004</v>
      </c>
      <c r="C356" s="201" t="s">
        <v>1309</v>
      </c>
      <c r="D356" s="201" t="s">
        <v>1320</v>
      </c>
      <c r="E356" s="201" t="s">
        <v>70</v>
      </c>
      <c r="F356" s="201" t="s">
        <v>3671</v>
      </c>
      <c r="G356" s="201" t="s">
        <v>1179</v>
      </c>
      <c r="H356" s="202" t="s">
        <v>1504</v>
      </c>
      <c r="I356" s="207">
        <v>0</v>
      </c>
      <c r="J356" s="207">
        <v>0</v>
      </c>
      <c r="K356" s="207">
        <v>381905.63864000002</v>
      </c>
      <c r="L356" s="207">
        <v>25249.50719</v>
      </c>
      <c r="M356" s="207">
        <f t="shared" si="26"/>
        <v>356656.13145000004</v>
      </c>
      <c r="N356" s="207">
        <f t="shared" si="29"/>
        <v>0</v>
      </c>
      <c r="O356" s="208">
        <f t="shared" si="27"/>
        <v>356656.13145000004</v>
      </c>
      <c r="P356" s="205">
        <v>0</v>
      </c>
      <c r="Q356" s="208">
        <f t="shared" si="28"/>
        <v>356656.13145000004</v>
      </c>
      <c r="R356" s="206"/>
      <c r="T356" s="200">
        <f>VLOOKUP(B356,'[1]TB 2022'!$B$1:$Q$65536,16,0)</f>
        <v>356656.13145000004</v>
      </c>
      <c r="U356" s="225">
        <f t="shared" si="30"/>
        <v>0</v>
      </c>
    </row>
    <row r="357" spans="1:21" s="200" customFormat="1">
      <c r="A357" s="199">
        <v>351</v>
      </c>
      <c r="B357" s="200">
        <v>3050005</v>
      </c>
      <c r="C357" s="201" t="s">
        <v>1309</v>
      </c>
      <c r="D357" s="201" t="s">
        <v>1320</v>
      </c>
      <c r="E357" s="201" t="s">
        <v>70</v>
      </c>
      <c r="F357" s="201" t="s">
        <v>3671</v>
      </c>
      <c r="G357" s="201" t="s">
        <v>1179</v>
      </c>
      <c r="H357" s="202" t="s">
        <v>1505</v>
      </c>
      <c r="I357" s="207">
        <v>0</v>
      </c>
      <c r="J357" s="207">
        <v>0</v>
      </c>
      <c r="K357" s="207">
        <v>19905936.863220003</v>
      </c>
      <c r="L357" s="207">
        <v>66347.095880000008</v>
      </c>
      <c r="M357" s="207">
        <f t="shared" si="26"/>
        <v>19839589.767340001</v>
      </c>
      <c r="N357" s="207">
        <f t="shared" si="29"/>
        <v>0</v>
      </c>
      <c r="O357" s="208">
        <f t="shared" si="27"/>
        <v>19839589.767340001</v>
      </c>
      <c r="P357" s="205">
        <v>0</v>
      </c>
      <c r="Q357" s="208">
        <f t="shared" si="28"/>
        <v>19839589.767340001</v>
      </c>
      <c r="R357" s="206"/>
      <c r="T357" s="200">
        <f>VLOOKUP(B357,'[1]TB 2022'!$B$1:$Q$65536,16,0)</f>
        <v>19839589.767340001</v>
      </c>
      <c r="U357" s="225">
        <f t="shared" si="30"/>
        <v>0</v>
      </c>
    </row>
    <row r="358" spans="1:21" s="200" customFormat="1">
      <c r="A358" s="199">
        <v>352</v>
      </c>
      <c r="B358" s="200">
        <v>3050006</v>
      </c>
      <c r="C358" s="201" t="s">
        <v>1309</v>
      </c>
      <c r="D358" s="201" t="s">
        <v>1320</v>
      </c>
      <c r="E358" s="201" t="s">
        <v>70</v>
      </c>
      <c r="F358" s="201" t="s">
        <v>3671</v>
      </c>
      <c r="G358" s="201" t="s">
        <v>1179</v>
      </c>
      <c r="H358" s="202" t="s">
        <v>1506</v>
      </c>
      <c r="I358" s="207">
        <v>0</v>
      </c>
      <c r="J358" s="207">
        <v>0</v>
      </c>
      <c r="K358" s="207">
        <v>135456.83218</v>
      </c>
      <c r="L358" s="207">
        <v>2130.8139000000001</v>
      </c>
      <c r="M358" s="207">
        <f t="shared" si="26"/>
        <v>133326.01827999999</v>
      </c>
      <c r="N358" s="207">
        <f t="shared" si="29"/>
        <v>0</v>
      </c>
      <c r="O358" s="208">
        <f t="shared" si="27"/>
        <v>133326.01827999999</v>
      </c>
      <c r="P358" s="205">
        <v>0</v>
      </c>
      <c r="Q358" s="208">
        <f t="shared" si="28"/>
        <v>133326.01827999999</v>
      </c>
      <c r="R358" s="206"/>
      <c r="T358" s="200">
        <f>VLOOKUP(B358,'[1]TB 2022'!$B$1:$Q$65536,16,0)</f>
        <v>133326.01827999999</v>
      </c>
      <c r="U358" s="225">
        <f t="shared" si="30"/>
        <v>0</v>
      </c>
    </row>
    <row r="359" spans="1:21" s="200" customFormat="1">
      <c r="A359" s="199">
        <v>353</v>
      </c>
      <c r="B359" s="200">
        <v>3050007</v>
      </c>
      <c r="C359" s="201" t="s">
        <v>1309</v>
      </c>
      <c r="D359" s="201" t="s">
        <v>1320</v>
      </c>
      <c r="E359" s="201" t="s">
        <v>70</v>
      </c>
      <c r="F359" s="201" t="s">
        <v>3671</v>
      </c>
      <c r="G359" s="201" t="s">
        <v>1179</v>
      </c>
      <c r="H359" s="202" t="s">
        <v>1507</v>
      </c>
      <c r="I359" s="207">
        <v>0</v>
      </c>
      <c r="J359" s="207">
        <v>0</v>
      </c>
      <c r="K359" s="207">
        <v>1407174.43123</v>
      </c>
      <c r="L359" s="207">
        <v>49241.801940000005</v>
      </c>
      <c r="M359" s="207">
        <f t="shared" si="26"/>
        <v>1357932.6292900001</v>
      </c>
      <c r="N359" s="207">
        <f t="shared" si="29"/>
        <v>0</v>
      </c>
      <c r="O359" s="208">
        <f t="shared" si="27"/>
        <v>1357932.6292900001</v>
      </c>
      <c r="P359" s="205">
        <v>0</v>
      </c>
      <c r="Q359" s="208">
        <f t="shared" si="28"/>
        <v>1357932.6292900001</v>
      </c>
      <c r="R359" s="206"/>
      <c r="T359" s="200">
        <f>VLOOKUP(B359,'[1]TB 2022'!$B$1:$Q$65536,16,0)</f>
        <v>1357932.6292900001</v>
      </c>
      <c r="U359" s="225">
        <f t="shared" si="30"/>
        <v>0</v>
      </c>
    </row>
    <row r="360" spans="1:21" s="200" customFormat="1">
      <c r="A360" s="199">
        <v>354</v>
      </c>
      <c r="B360" s="200">
        <v>3050008</v>
      </c>
      <c r="C360" s="201" t="s">
        <v>1309</v>
      </c>
      <c r="D360" s="201" t="s">
        <v>1320</v>
      </c>
      <c r="E360" s="201" t="s">
        <v>70</v>
      </c>
      <c r="F360" s="201" t="s">
        <v>3671</v>
      </c>
      <c r="G360" s="201" t="s">
        <v>1179</v>
      </c>
      <c r="H360" s="202" t="s">
        <v>1508</v>
      </c>
      <c r="I360" s="207">
        <v>0</v>
      </c>
      <c r="J360" s="207">
        <v>0</v>
      </c>
      <c r="K360" s="207">
        <v>3956157.1782400003</v>
      </c>
      <c r="L360" s="207">
        <v>332168.42969999998</v>
      </c>
      <c r="M360" s="207">
        <f t="shared" si="26"/>
        <v>3623988.7485400001</v>
      </c>
      <c r="N360" s="207">
        <f t="shared" si="29"/>
        <v>0</v>
      </c>
      <c r="O360" s="208">
        <f t="shared" si="27"/>
        <v>3623988.7485400001</v>
      </c>
      <c r="P360" s="205">
        <v>0</v>
      </c>
      <c r="Q360" s="208">
        <f t="shared" si="28"/>
        <v>3623988.7485400001</v>
      </c>
      <c r="R360" s="206"/>
      <c r="T360" s="200">
        <f>VLOOKUP(B360,'[1]TB 2022'!$B$1:$Q$65536,16,0)</f>
        <v>3623988.7485400001</v>
      </c>
      <c r="U360" s="225">
        <f t="shared" si="30"/>
        <v>0</v>
      </c>
    </row>
    <row r="361" spans="1:21" s="200" customFormat="1">
      <c r="A361" s="199">
        <v>355</v>
      </c>
      <c r="B361" s="200">
        <v>3050009</v>
      </c>
      <c r="C361" s="201" t="s">
        <v>1309</v>
      </c>
      <c r="D361" s="201" t="s">
        <v>1320</v>
      </c>
      <c r="E361" s="201" t="s">
        <v>70</v>
      </c>
      <c r="F361" s="201" t="s">
        <v>3671</v>
      </c>
      <c r="G361" s="201" t="s">
        <v>1179</v>
      </c>
      <c r="H361" s="202" t="s">
        <v>1509</v>
      </c>
      <c r="I361" s="207">
        <v>0</v>
      </c>
      <c r="J361" s="207">
        <v>0</v>
      </c>
      <c r="K361" s="207">
        <v>4319855.8279200001</v>
      </c>
      <c r="L361" s="207">
        <v>169313.56844999999</v>
      </c>
      <c r="M361" s="207">
        <f t="shared" si="26"/>
        <v>4150542.2594699999</v>
      </c>
      <c r="N361" s="207">
        <f t="shared" si="29"/>
        <v>0</v>
      </c>
      <c r="O361" s="208">
        <f t="shared" si="27"/>
        <v>4150542.2594699999</v>
      </c>
      <c r="P361" s="205">
        <v>0</v>
      </c>
      <c r="Q361" s="208">
        <f t="shared" si="28"/>
        <v>4150542.2594699999</v>
      </c>
      <c r="R361" s="206"/>
      <c r="T361" s="200">
        <f>VLOOKUP(B361,'[1]TB 2022'!$B$1:$Q$65536,16,0)</f>
        <v>4150542.2594699999</v>
      </c>
      <c r="U361" s="225">
        <f t="shared" si="30"/>
        <v>0</v>
      </c>
    </row>
    <row r="362" spans="1:21" s="200" customFormat="1">
      <c r="A362" s="199">
        <v>356</v>
      </c>
      <c r="B362" s="200">
        <v>3050010</v>
      </c>
      <c r="C362" s="201" t="s">
        <v>1309</v>
      </c>
      <c r="D362" s="201" t="s">
        <v>1320</v>
      </c>
      <c r="E362" s="201" t="s">
        <v>70</v>
      </c>
      <c r="F362" s="201" t="s">
        <v>3671</v>
      </c>
      <c r="G362" s="201" t="s">
        <v>1179</v>
      </c>
      <c r="H362" s="202" t="s">
        <v>1510</v>
      </c>
      <c r="I362" s="207">
        <v>0</v>
      </c>
      <c r="J362" s="207">
        <v>0</v>
      </c>
      <c r="K362" s="207">
        <v>1411975.2321900001</v>
      </c>
      <c r="L362" s="207">
        <v>120834.61262</v>
      </c>
      <c r="M362" s="207">
        <f t="shared" si="26"/>
        <v>1291140.6195700001</v>
      </c>
      <c r="N362" s="207">
        <f t="shared" si="29"/>
        <v>0</v>
      </c>
      <c r="O362" s="208">
        <f t="shared" si="27"/>
        <v>1291140.6195700001</v>
      </c>
      <c r="P362" s="205">
        <v>0</v>
      </c>
      <c r="Q362" s="208">
        <f t="shared" si="28"/>
        <v>1291140.6195700001</v>
      </c>
      <c r="R362" s="206"/>
      <c r="T362" s="200">
        <f>VLOOKUP(B362,'[1]TB 2022'!$B$1:$Q$65536,16,0)</f>
        <v>1291140.6195700001</v>
      </c>
      <c r="U362" s="225">
        <f t="shared" si="30"/>
        <v>0</v>
      </c>
    </row>
    <row r="363" spans="1:21" s="200" customFormat="1">
      <c r="A363" s="199">
        <v>357</v>
      </c>
      <c r="B363" s="200">
        <v>3050011</v>
      </c>
      <c r="C363" s="201" t="s">
        <v>1309</v>
      </c>
      <c r="D363" s="201" t="s">
        <v>1320</v>
      </c>
      <c r="E363" s="201" t="s">
        <v>70</v>
      </c>
      <c r="F363" s="201" t="s">
        <v>3671</v>
      </c>
      <c r="G363" s="201" t="s">
        <v>1179</v>
      </c>
      <c r="H363" s="202" t="s">
        <v>1511</v>
      </c>
      <c r="I363" s="207">
        <v>0</v>
      </c>
      <c r="J363" s="207">
        <v>0</v>
      </c>
      <c r="K363" s="207">
        <v>1882.24</v>
      </c>
      <c r="L363" s="207">
        <v>0</v>
      </c>
      <c r="M363" s="207">
        <f t="shared" si="26"/>
        <v>1882.24</v>
      </c>
      <c r="N363" s="207">
        <f t="shared" si="29"/>
        <v>0</v>
      </c>
      <c r="O363" s="208">
        <f t="shared" si="27"/>
        <v>1882.24</v>
      </c>
      <c r="P363" s="205">
        <v>0</v>
      </c>
      <c r="Q363" s="208">
        <f t="shared" si="28"/>
        <v>1882.24</v>
      </c>
      <c r="R363" s="206"/>
      <c r="T363" s="200">
        <f>VLOOKUP(B363,'[1]TB 2022'!$B$1:$Q$65536,16,0)</f>
        <v>1882.24</v>
      </c>
      <c r="U363" s="225">
        <f t="shared" si="30"/>
        <v>0</v>
      </c>
    </row>
    <row r="364" spans="1:21" s="200" customFormat="1">
      <c r="A364" s="199">
        <v>358</v>
      </c>
      <c r="B364" s="200">
        <v>3050012</v>
      </c>
      <c r="C364" s="201" t="s">
        <v>1309</v>
      </c>
      <c r="D364" s="201" t="s">
        <v>1320</v>
      </c>
      <c r="E364" s="201" t="s">
        <v>70</v>
      </c>
      <c r="F364" s="201" t="s">
        <v>3671</v>
      </c>
      <c r="G364" s="201" t="s">
        <v>1179</v>
      </c>
      <c r="H364" s="202" t="s">
        <v>1512</v>
      </c>
      <c r="I364" s="207">
        <v>0</v>
      </c>
      <c r="J364" s="207">
        <v>0</v>
      </c>
      <c r="K364" s="207">
        <v>195300.51918000003</v>
      </c>
      <c r="L364" s="207">
        <v>3032</v>
      </c>
      <c r="M364" s="207">
        <f t="shared" si="26"/>
        <v>192268.51918000003</v>
      </c>
      <c r="N364" s="207">
        <f t="shared" si="29"/>
        <v>0</v>
      </c>
      <c r="O364" s="208">
        <f t="shared" si="27"/>
        <v>192268.51918000003</v>
      </c>
      <c r="P364" s="205">
        <v>0</v>
      </c>
      <c r="Q364" s="208">
        <f t="shared" si="28"/>
        <v>192268.51918000003</v>
      </c>
      <c r="R364" s="206"/>
      <c r="T364" s="200">
        <f>VLOOKUP(B364,'[1]TB 2022'!$B$1:$Q$65536,16,0)</f>
        <v>192268.51918000003</v>
      </c>
      <c r="U364" s="225">
        <f t="shared" si="30"/>
        <v>0</v>
      </c>
    </row>
    <row r="365" spans="1:21" s="200" customFormat="1">
      <c r="A365" s="199">
        <v>359</v>
      </c>
      <c r="B365" s="200">
        <v>3050013</v>
      </c>
      <c r="C365" s="201" t="s">
        <v>1309</v>
      </c>
      <c r="D365" s="201" t="s">
        <v>1320</v>
      </c>
      <c r="E365" s="201" t="s">
        <v>70</v>
      </c>
      <c r="F365" s="201" t="s">
        <v>3671</v>
      </c>
      <c r="G365" s="201" t="s">
        <v>1179</v>
      </c>
      <c r="H365" s="202" t="s">
        <v>1513</v>
      </c>
      <c r="I365" s="207">
        <v>0</v>
      </c>
      <c r="J365" s="207">
        <v>0</v>
      </c>
      <c r="K365" s="207">
        <v>7098.27</v>
      </c>
      <c r="L365" s="207">
        <v>1740</v>
      </c>
      <c r="M365" s="207">
        <f t="shared" si="26"/>
        <v>5358.27</v>
      </c>
      <c r="N365" s="207">
        <f t="shared" si="29"/>
        <v>0</v>
      </c>
      <c r="O365" s="208">
        <f t="shared" si="27"/>
        <v>5358.27</v>
      </c>
      <c r="P365" s="205">
        <v>0</v>
      </c>
      <c r="Q365" s="208">
        <f t="shared" si="28"/>
        <v>5358.27</v>
      </c>
      <c r="R365" s="206"/>
      <c r="T365" s="200">
        <f>VLOOKUP(B365,'[1]TB 2022'!$B$1:$Q$65536,16,0)</f>
        <v>5358.27</v>
      </c>
      <c r="U365" s="225">
        <f t="shared" si="30"/>
        <v>0</v>
      </c>
    </row>
    <row r="366" spans="1:21" s="200" customFormat="1">
      <c r="A366" s="199">
        <v>360</v>
      </c>
      <c r="B366" s="200">
        <v>3050014</v>
      </c>
      <c r="C366" s="201" t="s">
        <v>1309</v>
      </c>
      <c r="D366" s="201" t="s">
        <v>1320</v>
      </c>
      <c r="E366" s="201" t="s">
        <v>70</v>
      </c>
      <c r="F366" s="201" t="s">
        <v>3671</v>
      </c>
      <c r="G366" s="201" t="s">
        <v>1179</v>
      </c>
      <c r="H366" s="202" t="s">
        <v>1514</v>
      </c>
      <c r="I366" s="207">
        <v>0</v>
      </c>
      <c r="J366" s="207">
        <v>0</v>
      </c>
      <c r="K366" s="207">
        <v>0</v>
      </c>
      <c r="L366" s="207">
        <v>0</v>
      </c>
      <c r="M366" s="207">
        <f t="shared" si="26"/>
        <v>0</v>
      </c>
      <c r="N366" s="207">
        <f t="shared" si="29"/>
        <v>0</v>
      </c>
      <c r="O366" s="208">
        <f t="shared" si="27"/>
        <v>0</v>
      </c>
      <c r="P366" s="205">
        <v>0</v>
      </c>
      <c r="Q366" s="208">
        <f t="shared" si="28"/>
        <v>0</v>
      </c>
      <c r="R366" s="206"/>
      <c r="T366" s="200">
        <f>VLOOKUP(B366,'[1]TB 2022'!$B$1:$Q$65536,16,0)</f>
        <v>0</v>
      </c>
      <c r="U366" s="225">
        <f t="shared" si="30"/>
        <v>0</v>
      </c>
    </row>
    <row r="367" spans="1:21" s="200" customFormat="1">
      <c r="A367" s="199">
        <v>361</v>
      </c>
      <c r="B367" s="200">
        <v>3050015</v>
      </c>
      <c r="C367" s="201" t="s">
        <v>1309</v>
      </c>
      <c r="D367" s="201" t="s">
        <v>1320</v>
      </c>
      <c r="E367" s="201" t="s">
        <v>70</v>
      </c>
      <c r="F367" s="201" t="s">
        <v>3671</v>
      </c>
      <c r="G367" s="201" t="s">
        <v>1179</v>
      </c>
      <c r="H367" s="202" t="s">
        <v>1515</v>
      </c>
      <c r="I367" s="207">
        <v>0</v>
      </c>
      <c r="J367" s="207">
        <v>0</v>
      </c>
      <c r="K367" s="207">
        <v>376803.21</v>
      </c>
      <c r="L367" s="207">
        <v>103413.2</v>
      </c>
      <c r="M367" s="207">
        <f t="shared" si="26"/>
        <v>273390.01</v>
      </c>
      <c r="N367" s="207">
        <f t="shared" si="29"/>
        <v>0</v>
      </c>
      <c r="O367" s="208">
        <f t="shared" si="27"/>
        <v>273390.01</v>
      </c>
      <c r="P367" s="205">
        <v>0</v>
      </c>
      <c r="Q367" s="208">
        <f t="shared" si="28"/>
        <v>273390.01</v>
      </c>
      <c r="R367" s="206"/>
      <c r="T367" s="200">
        <f>VLOOKUP(B367,'[1]TB 2022'!$B$1:$Q$65536,16,0)</f>
        <v>273390.01</v>
      </c>
      <c r="U367" s="225">
        <f t="shared" ref="U367:U398" si="31">Q367-T367</f>
        <v>0</v>
      </c>
    </row>
    <row r="368" spans="1:21" s="200" customFormat="1">
      <c r="A368" s="199">
        <v>362</v>
      </c>
      <c r="B368" s="200">
        <v>3050016</v>
      </c>
      <c r="C368" s="201" t="s">
        <v>1309</v>
      </c>
      <c r="D368" s="201" t="s">
        <v>1320</v>
      </c>
      <c r="E368" s="201" t="s">
        <v>70</v>
      </c>
      <c r="F368" s="201" t="s">
        <v>3671</v>
      </c>
      <c r="G368" s="201" t="s">
        <v>1179</v>
      </c>
      <c r="H368" s="202" t="s">
        <v>2240</v>
      </c>
      <c r="I368" s="207">
        <v>0</v>
      </c>
      <c r="J368" s="207">
        <v>0</v>
      </c>
      <c r="K368" s="207">
        <v>1289012.44</v>
      </c>
      <c r="L368" s="207">
        <v>0</v>
      </c>
      <c r="M368" s="207">
        <f t="shared" si="26"/>
        <v>1289012.44</v>
      </c>
      <c r="N368" s="207">
        <f t="shared" si="29"/>
        <v>0</v>
      </c>
      <c r="O368" s="208">
        <f t="shared" si="27"/>
        <v>1289012.44</v>
      </c>
      <c r="P368" s="205">
        <v>0</v>
      </c>
      <c r="Q368" s="208">
        <f t="shared" si="28"/>
        <v>1289012.44</v>
      </c>
      <c r="R368" s="206"/>
      <c r="T368" s="200">
        <f>VLOOKUP(B368,'[1]TB 2022'!$B$1:$Q$65536,16,0)</f>
        <v>1289012.44</v>
      </c>
      <c r="U368" s="225">
        <f t="shared" si="31"/>
        <v>0</v>
      </c>
    </row>
    <row r="369" spans="1:21" s="200" customFormat="1">
      <c r="A369" s="199">
        <v>363</v>
      </c>
      <c r="B369" s="200">
        <v>3050017</v>
      </c>
      <c r="C369" s="201" t="s">
        <v>1309</v>
      </c>
      <c r="D369" s="201" t="s">
        <v>1320</v>
      </c>
      <c r="E369" s="201" t="s">
        <v>70</v>
      </c>
      <c r="F369" s="201" t="s">
        <v>3671</v>
      </c>
      <c r="G369" s="201" t="s">
        <v>1179</v>
      </c>
      <c r="H369" s="202" t="s">
        <v>1516</v>
      </c>
      <c r="I369" s="207">
        <v>0</v>
      </c>
      <c r="J369" s="207">
        <v>0</v>
      </c>
      <c r="K369" s="207">
        <v>525784.09</v>
      </c>
      <c r="L369" s="207">
        <v>0</v>
      </c>
      <c r="M369" s="207">
        <f t="shared" ref="M369:M432" si="32">IF((I369+K369)-(J369+L369)&lt;0,0,(I369+K369)-(J369+L369))</f>
        <v>525784.09</v>
      </c>
      <c r="N369" s="207">
        <f t="shared" si="29"/>
        <v>0</v>
      </c>
      <c r="O369" s="208">
        <f t="shared" si="27"/>
        <v>525784.09</v>
      </c>
      <c r="P369" s="205">
        <v>0</v>
      </c>
      <c r="Q369" s="208">
        <f t="shared" si="28"/>
        <v>525784.09</v>
      </c>
      <c r="R369" s="206"/>
      <c r="T369" s="200">
        <f>VLOOKUP(B369,'[1]TB 2022'!$B$1:$Q$65536,16,0)</f>
        <v>525784.09</v>
      </c>
      <c r="U369" s="225">
        <f t="shared" si="31"/>
        <v>0</v>
      </c>
    </row>
    <row r="370" spans="1:21" s="200" customFormat="1">
      <c r="A370" s="199">
        <v>364</v>
      </c>
      <c r="B370" s="200">
        <v>3050018</v>
      </c>
      <c r="C370" s="201" t="s">
        <v>1309</v>
      </c>
      <c r="D370" s="201" t="s">
        <v>1320</v>
      </c>
      <c r="E370" s="201" t="s">
        <v>70</v>
      </c>
      <c r="F370" s="201" t="s">
        <v>3671</v>
      </c>
      <c r="G370" s="201" t="s">
        <v>1179</v>
      </c>
      <c r="H370" s="202" t="s">
        <v>1517</v>
      </c>
      <c r="I370" s="207">
        <v>0</v>
      </c>
      <c r="J370" s="207">
        <v>0</v>
      </c>
      <c r="K370" s="207">
        <v>18295021.767999999</v>
      </c>
      <c r="L370" s="207">
        <v>64072.419979999999</v>
      </c>
      <c r="M370" s="207">
        <f t="shared" si="32"/>
        <v>18230949.348019999</v>
      </c>
      <c r="N370" s="207">
        <f t="shared" si="29"/>
        <v>0</v>
      </c>
      <c r="O370" s="208">
        <f t="shared" si="27"/>
        <v>18230949.348019999</v>
      </c>
      <c r="P370" s="205">
        <v>0</v>
      </c>
      <c r="Q370" s="208">
        <f t="shared" si="28"/>
        <v>18230949.348019999</v>
      </c>
      <c r="R370" s="206"/>
      <c r="T370" s="200">
        <f>VLOOKUP(B370,'[1]TB 2022'!$B$1:$Q$65536,16,0)</f>
        <v>18230949.348019999</v>
      </c>
      <c r="U370" s="225">
        <f t="shared" si="31"/>
        <v>0</v>
      </c>
    </row>
    <row r="371" spans="1:21" s="200" customFormat="1">
      <c r="A371" s="199">
        <v>365</v>
      </c>
      <c r="B371" s="200">
        <v>3050019</v>
      </c>
      <c r="C371" s="201" t="s">
        <v>1309</v>
      </c>
      <c r="D371" s="201" t="s">
        <v>1320</v>
      </c>
      <c r="E371" s="201" t="s">
        <v>70</v>
      </c>
      <c r="F371" s="201" t="s">
        <v>3671</v>
      </c>
      <c r="G371" s="201" t="s">
        <v>1179</v>
      </c>
      <c r="H371" s="202" t="s">
        <v>1518</v>
      </c>
      <c r="I371" s="207">
        <v>0</v>
      </c>
      <c r="J371" s="207">
        <v>0</v>
      </c>
      <c r="K371" s="207">
        <v>1406490.82</v>
      </c>
      <c r="L371" s="207">
        <v>241.75</v>
      </c>
      <c r="M371" s="207">
        <f t="shared" si="32"/>
        <v>1406249.07</v>
      </c>
      <c r="N371" s="207">
        <f t="shared" si="29"/>
        <v>0</v>
      </c>
      <c r="O371" s="208">
        <f t="shared" si="27"/>
        <v>1406249.07</v>
      </c>
      <c r="P371" s="205">
        <v>0</v>
      </c>
      <c r="Q371" s="208">
        <f t="shared" si="28"/>
        <v>1406249.07</v>
      </c>
      <c r="R371" s="206"/>
      <c r="T371" s="200">
        <f>VLOOKUP(B371,'[1]TB 2022'!$B$1:$Q$65536,16,0)</f>
        <v>1406249.07</v>
      </c>
      <c r="U371" s="225">
        <f t="shared" si="31"/>
        <v>0</v>
      </c>
    </row>
    <row r="372" spans="1:21" s="200" customFormat="1">
      <c r="A372" s="199">
        <v>366</v>
      </c>
      <c r="B372" s="200">
        <v>3050020</v>
      </c>
      <c r="C372" s="201" t="s">
        <v>1309</v>
      </c>
      <c r="D372" s="201" t="s">
        <v>1320</v>
      </c>
      <c r="E372" s="201" t="s">
        <v>70</v>
      </c>
      <c r="F372" s="201" t="s">
        <v>3671</v>
      </c>
      <c r="G372" s="201" t="s">
        <v>1179</v>
      </c>
      <c r="H372" s="202" t="s">
        <v>1519</v>
      </c>
      <c r="I372" s="207">
        <v>0</v>
      </c>
      <c r="J372" s="207">
        <v>0</v>
      </c>
      <c r="K372" s="207">
        <v>2736954.67</v>
      </c>
      <c r="L372" s="207">
        <v>0</v>
      </c>
      <c r="M372" s="207">
        <f t="shared" si="32"/>
        <v>2736954.67</v>
      </c>
      <c r="N372" s="207">
        <f t="shared" si="29"/>
        <v>0</v>
      </c>
      <c r="O372" s="208">
        <f t="shared" si="27"/>
        <v>2736954.67</v>
      </c>
      <c r="P372" s="205">
        <v>0</v>
      </c>
      <c r="Q372" s="208">
        <f t="shared" si="28"/>
        <v>2736954.67</v>
      </c>
      <c r="R372" s="206"/>
      <c r="T372" s="200">
        <f>VLOOKUP(B372,'[1]TB 2022'!$B$1:$Q$65536,16,0)</f>
        <v>2736954.67</v>
      </c>
      <c r="U372" s="225">
        <f t="shared" si="31"/>
        <v>0</v>
      </c>
    </row>
    <row r="373" spans="1:21" s="200" customFormat="1">
      <c r="A373" s="199">
        <v>367</v>
      </c>
      <c r="B373" s="200">
        <v>3050021</v>
      </c>
      <c r="C373" s="201" t="s">
        <v>1309</v>
      </c>
      <c r="D373" s="201" t="s">
        <v>1320</v>
      </c>
      <c r="E373" s="201" t="s">
        <v>70</v>
      </c>
      <c r="F373" s="201" t="s">
        <v>3671</v>
      </c>
      <c r="G373" s="201" t="s">
        <v>1179</v>
      </c>
      <c r="H373" s="202" t="s">
        <v>1520</v>
      </c>
      <c r="I373" s="207">
        <v>0</v>
      </c>
      <c r="J373" s="207">
        <v>0</v>
      </c>
      <c r="K373" s="207">
        <v>2040712.18</v>
      </c>
      <c r="L373" s="207">
        <v>5083.67</v>
      </c>
      <c r="M373" s="207">
        <f t="shared" si="32"/>
        <v>2035628.51</v>
      </c>
      <c r="N373" s="207">
        <f t="shared" si="29"/>
        <v>0</v>
      </c>
      <c r="O373" s="208">
        <f t="shared" si="27"/>
        <v>2035628.51</v>
      </c>
      <c r="P373" s="205">
        <v>0</v>
      </c>
      <c r="Q373" s="208">
        <f t="shared" si="28"/>
        <v>2035628.51</v>
      </c>
      <c r="R373" s="206"/>
      <c r="T373" s="200">
        <f>VLOOKUP(B373,'[1]TB 2022'!$B$1:$Q$65536,16,0)</f>
        <v>2035628.51</v>
      </c>
      <c r="U373" s="225">
        <f t="shared" si="31"/>
        <v>0</v>
      </c>
    </row>
    <row r="374" spans="1:21" s="200" customFormat="1">
      <c r="A374" s="199">
        <v>368</v>
      </c>
      <c r="B374" s="200">
        <v>3050022</v>
      </c>
      <c r="C374" s="201" t="s">
        <v>1309</v>
      </c>
      <c r="D374" s="201" t="s">
        <v>1320</v>
      </c>
      <c r="E374" s="201" t="s">
        <v>70</v>
      </c>
      <c r="F374" s="201" t="s">
        <v>3671</v>
      </c>
      <c r="G374" s="201" t="s">
        <v>1179</v>
      </c>
      <c r="H374" s="202" t="s">
        <v>1521</v>
      </c>
      <c r="I374" s="207">
        <v>0</v>
      </c>
      <c r="J374" s="207">
        <v>0</v>
      </c>
      <c r="K374" s="207">
        <v>11400</v>
      </c>
      <c r="L374" s="207">
        <v>5700</v>
      </c>
      <c r="M374" s="207">
        <f t="shared" si="32"/>
        <v>5700</v>
      </c>
      <c r="N374" s="207">
        <f t="shared" si="29"/>
        <v>0</v>
      </c>
      <c r="O374" s="208">
        <f t="shared" si="27"/>
        <v>5700</v>
      </c>
      <c r="P374" s="205">
        <v>0</v>
      </c>
      <c r="Q374" s="208">
        <f t="shared" si="28"/>
        <v>5700</v>
      </c>
      <c r="R374" s="206"/>
      <c r="T374" s="200">
        <f>VLOOKUP(B374,'[1]TB 2022'!$B$1:$Q$65536,16,0)</f>
        <v>5700</v>
      </c>
      <c r="U374" s="225">
        <f t="shared" si="31"/>
        <v>0</v>
      </c>
    </row>
    <row r="375" spans="1:21" s="200" customFormat="1">
      <c r="A375" s="199">
        <v>369</v>
      </c>
      <c r="B375" s="200">
        <v>3050023</v>
      </c>
      <c r="C375" s="201" t="s">
        <v>1309</v>
      </c>
      <c r="D375" s="201" t="s">
        <v>1310</v>
      </c>
      <c r="E375" s="201" t="s">
        <v>1313</v>
      </c>
      <c r="F375" s="201" t="s">
        <v>1313</v>
      </c>
      <c r="G375" s="201" t="s">
        <v>1179</v>
      </c>
      <c r="H375" s="202" t="s">
        <v>1522</v>
      </c>
      <c r="I375" s="207">
        <v>0</v>
      </c>
      <c r="J375" s="207">
        <v>0</v>
      </c>
      <c r="K375" s="207">
        <v>1469298.66</v>
      </c>
      <c r="L375" s="207">
        <v>5135.6000000000004</v>
      </c>
      <c r="M375" s="207">
        <f t="shared" si="32"/>
        <v>1464163.0599999998</v>
      </c>
      <c r="N375" s="207">
        <f t="shared" si="29"/>
        <v>0</v>
      </c>
      <c r="O375" s="208">
        <f t="shared" si="27"/>
        <v>1464163.0599999998</v>
      </c>
      <c r="P375" s="205">
        <v>-1464163.06</v>
      </c>
      <c r="Q375" s="208">
        <f>O375+P375</f>
        <v>0</v>
      </c>
      <c r="R375" s="206"/>
    </row>
    <row r="376" spans="1:21" s="200" customFormat="1">
      <c r="A376" s="199">
        <v>370</v>
      </c>
      <c r="B376" s="200">
        <v>3050024</v>
      </c>
      <c r="C376" s="201" t="s">
        <v>1309</v>
      </c>
      <c r="D376" s="201" t="s">
        <v>1320</v>
      </c>
      <c r="E376" s="201" t="s">
        <v>70</v>
      </c>
      <c r="F376" s="201" t="s">
        <v>3671</v>
      </c>
      <c r="G376" s="201" t="s">
        <v>1179</v>
      </c>
      <c r="H376" s="202" t="s">
        <v>1523</v>
      </c>
      <c r="I376" s="207">
        <v>0</v>
      </c>
      <c r="J376" s="207">
        <v>0</v>
      </c>
      <c r="K376" s="207">
        <v>85523.57</v>
      </c>
      <c r="L376" s="207">
        <v>0</v>
      </c>
      <c r="M376" s="207">
        <f t="shared" si="32"/>
        <v>85523.57</v>
      </c>
      <c r="N376" s="207">
        <f t="shared" si="29"/>
        <v>0</v>
      </c>
      <c r="O376" s="208">
        <f t="shared" si="27"/>
        <v>85523.57</v>
      </c>
      <c r="P376" s="205">
        <v>0</v>
      </c>
      <c r="Q376" s="208">
        <f>O376-P376</f>
        <v>85523.57</v>
      </c>
      <c r="R376" s="206"/>
      <c r="T376" s="200">
        <f>VLOOKUP(B376,'[1]TB 2022'!$B$1:$Q$65536,16,0)</f>
        <v>85523.57</v>
      </c>
      <c r="U376" s="225">
        <f>Q376-T376</f>
        <v>0</v>
      </c>
    </row>
    <row r="377" spans="1:21" s="200" customFormat="1">
      <c r="A377" s="199">
        <v>371</v>
      </c>
      <c r="B377" s="200">
        <v>3050025</v>
      </c>
      <c r="C377" s="201" t="s">
        <v>1309</v>
      </c>
      <c r="D377" s="201" t="s">
        <v>1320</v>
      </c>
      <c r="E377" s="201" t="s">
        <v>70</v>
      </c>
      <c r="F377" s="201" t="s">
        <v>3671</v>
      </c>
      <c r="G377" s="201" t="s">
        <v>1179</v>
      </c>
      <c r="H377" s="202" t="s">
        <v>1524</v>
      </c>
      <c r="I377" s="207">
        <v>0</v>
      </c>
      <c r="J377" s="207">
        <v>0</v>
      </c>
      <c r="K377" s="207">
        <v>3093658.62</v>
      </c>
      <c r="L377" s="207">
        <v>18506.010000000002</v>
      </c>
      <c r="M377" s="207">
        <f t="shared" si="32"/>
        <v>3075152.6100000003</v>
      </c>
      <c r="N377" s="207">
        <f t="shared" si="29"/>
        <v>0</v>
      </c>
      <c r="O377" s="208">
        <f t="shared" si="27"/>
        <v>3075152.6100000003</v>
      </c>
      <c r="P377" s="205">
        <v>0</v>
      </c>
      <c r="Q377" s="208">
        <f>O377-P377</f>
        <v>3075152.6100000003</v>
      </c>
      <c r="R377" s="206"/>
      <c r="T377" s="200">
        <f>VLOOKUP(B377,'[1]TB 2022'!$B$1:$Q$65536,16,0)</f>
        <v>3075152.6100000003</v>
      </c>
      <c r="U377" s="225">
        <f>Q377-T377</f>
        <v>0</v>
      </c>
    </row>
    <row r="378" spans="1:21" s="200" customFormat="1">
      <c r="A378" s="199">
        <v>372</v>
      </c>
      <c r="B378" s="200">
        <v>3050026</v>
      </c>
      <c r="C378" s="201" t="s">
        <v>1309</v>
      </c>
      <c r="D378" s="201" t="s">
        <v>1320</v>
      </c>
      <c r="E378" s="201" t="s">
        <v>70</v>
      </c>
      <c r="F378" s="201" t="s">
        <v>3671</v>
      </c>
      <c r="G378" s="201" t="s">
        <v>1179</v>
      </c>
      <c r="H378" s="202" t="s">
        <v>1525</v>
      </c>
      <c r="I378" s="207">
        <v>0</v>
      </c>
      <c r="J378" s="207">
        <v>0</v>
      </c>
      <c r="K378" s="207">
        <v>3357711.89</v>
      </c>
      <c r="L378" s="207">
        <v>131336.41</v>
      </c>
      <c r="M378" s="207">
        <f t="shared" si="32"/>
        <v>3226375.48</v>
      </c>
      <c r="N378" s="207">
        <f t="shared" si="29"/>
        <v>0</v>
      </c>
      <c r="O378" s="208">
        <f t="shared" si="27"/>
        <v>3226375.48</v>
      </c>
      <c r="P378" s="205">
        <v>0</v>
      </c>
      <c r="Q378" s="208">
        <f>O378-P378</f>
        <v>3226375.48</v>
      </c>
      <c r="R378" s="206"/>
      <c r="T378" s="200">
        <f>VLOOKUP(B378,'[1]TB 2022'!$B$1:$Q$65536,16,0)</f>
        <v>3226375.48</v>
      </c>
      <c r="U378" s="225">
        <f>Q378-T378</f>
        <v>0</v>
      </c>
    </row>
    <row r="379" spans="1:21" s="200" customFormat="1">
      <c r="A379" s="199">
        <v>373</v>
      </c>
      <c r="B379" s="200">
        <v>3050027</v>
      </c>
      <c r="C379" s="201" t="s">
        <v>1309</v>
      </c>
      <c r="D379" s="201" t="s">
        <v>1310</v>
      </c>
      <c r="E379" s="201" t="s">
        <v>1313</v>
      </c>
      <c r="F379" s="201" t="s">
        <v>1313</v>
      </c>
      <c r="G379" s="201" t="s">
        <v>1179</v>
      </c>
      <c r="H379" s="202" t="s">
        <v>1526</v>
      </c>
      <c r="I379" s="207">
        <v>0</v>
      </c>
      <c r="J379" s="207">
        <v>0</v>
      </c>
      <c r="K379" s="207">
        <v>2469212.35</v>
      </c>
      <c r="L379" s="207">
        <v>15418.25</v>
      </c>
      <c r="M379" s="207">
        <f t="shared" si="32"/>
        <v>2453794.1</v>
      </c>
      <c r="N379" s="207">
        <f t="shared" si="29"/>
        <v>0</v>
      </c>
      <c r="O379" s="208">
        <f t="shared" si="27"/>
        <v>2453794.1</v>
      </c>
      <c r="P379" s="205">
        <v>-2453794.1</v>
      </c>
      <c r="Q379" s="208">
        <f>O379+P379</f>
        <v>0</v>
      </c>
      <c r="R379" s="206"/>
    </row>
    <row r="380" spans="1:21" s="200" customFormat="1">
      <c r="A380" s="199">
        <v>374</v>
      </c>
      <c r="B380" s="200">
        <v>3050028</v>
      </c>
      <c r="C380" s="201" t="s">
        <v>1309</v>
      </c>
      <c r="D380" s="201" t="s">
        <v>1320</v>
      </c>
      <c r="E380" s="201" t="s">
        <v>70</v>
      </c>
      <c r="F380" s="201" t="s">
        <v>3671</v>
      </c>
      <c r="G380" s="201" t="s">
        <v>1179</v>
      </c>
      <c r="H380" s="202" t="s">
        <v>1527</v>
      </c>
      <c r="I380" s="207">
        <v>0</v>
      </c>
      <c r="J380" s="207">
        <v>0</v>
      </c>
      <c r="K380" s="207">
        <v>0</v>
      </c>
      <c r="L380" s="207">
        <v>0</v>
      </c>
      <c r="M380" s="207">
        <f t="shared" si="32"/>
        <v>0</v>
      </c>
      <c r="N380" s="207">
        <f t="shared" si="29"/>
        <v>0</v>
      </c>
      <c r="O380" s="208">
        <f t="shared" si="27"/>
        <v>0</v>
      </c>
      <c r="P380" s="205">
        <v>0</v>
      </c>
      <c r="Q380" s="208">
        <f>O380-P380</f>
        <v>0</v>
      </c>
      <c r="R380" s="206"/>
      <c r="T380" s="200">
        <f>VLOOKUP(B380,'[1]TB 2022'!$B$1:$Q$65536,16,0)</f>
        <v>0</v>
      </c>
      <c r="U380" s="225">
        <f>Q380-T380</f>
        <v>0</v>
      </c>
    </row>
    <row r="381" spans="1:21" s="200" customFormat="1">
      <c r="A381" s="199">
        <v>375</v>
      </c>
      <c r="B381" s="200">
        <v>3050029</v>
      </c>
      <c r="C381" s="201" t="s">
        <v>1309</v>
      </c>
      <c r="D381" s="201" t="s">
        <v>1320</v>
      </c>
      <c r="E381" s="201" t="s">
        <v>70</v>
      </c>
      <c r="F381" s="201" t="s">
        <v>3671</v>
      </c>
      <c r="G381" s="201" t="s">
        <v>1179</v>
      </c>
      <c r="H381" s="202" t="s">
        <v>2241</v>
      </c>
      <c r="I381" s="207">
        <v>0</v>
      </c>
      <c r="J381" s="207">
        <v>0</v>
      </c>
      <c r="K381" s="207">
        <v>669114.4</v>
      </c>
      <c r="L381" s="207">
        <v>0</v>
      </c>
      <c r="M381" s="207">
        <f t="shared" si="32"/>
        <v>669114.4</v>
      </c>
      <c r="N381" s="207">
        <f t="shared" si="29"/>
        <v>0</v>
      </c>
      <c r="O381" s="208">
        <f t="shared" si="27"/>
        <v>669114.4</v>
      </c>
      <c r="P381" s="205">
        <v>0</v>
      </c>
      <c r="Q381" s="208">
        <f>O381-P381</f>
        <v>669114.4</v>
      </c>
      <c r="R381" s="206"/>
      <c r="T381" s="200">
        <f>VLOOKUP(B381,'[1]TB 2022'!$B$1:$Q$65536,16,0)</f>
        <v>669114.4</v>
      </c>
      <c r="U381" s="225">
        <f>Q381-T381</f>
        <v>0</v>
      </c>
    </row>
    <row r="382" spans="1:21" s="200" customFormat="1">
      <c r="A382" s="199">
        <v>376</v>
      </c>
      <c r="B382" s="200">
        <v>3050030</v>
      </c>
      <c r="C382" s="201" t="s">
        <v>1309</v>
      </c>
      <c r="D382" s="201" t="s">
        <v>1320</v>
      </c>
      <c r="E382" s="201" t="s">
        <v>70</v>
      </c>
      <c r="F382" s="201" t="s">
        <v>3671</v>
      </c>
      <c r="G382" s="201" t="s">
        <v>1179</v>
      </c>
      <c r="H382" s="202" t="s">
        <v>2242</v>
      </c>
      <c r="I382" s="207">
        <v>0</v>
      </c>
      <c r="J382" s="207">
        <v>0</v>
      </c>
      <c r="K382" s="207">
        <v>764805.32000000007</v>
      </c>
      <c r="L382" s="207">
        <v>0</v>
      </c>
      <c r="M382" s="207">
        <f t="shared" si="32"/>
        <v>764805.32000000007</v>
      </c>
      <c r="N382" s="207">
        <f t="shared" si="29"/>
        <v>0</v>
      </c>
      <c r="O382" s="208">
        <f t="shared" si="27"/>
        <v>764805.32000000007</v>
      </c>
      <c r="P382" s="205">
        <v>0</v>
      </c>
      <c r="Q382" s="208">
        <f>O382-P382</f>
        <v>764805.32000000007</v>
      </c>
      <c r="R382" s="206"/>
      <c r="T382" s="200">
        <f>VLOOKUP(B382,'[1]TB 2022'!$B$1:$Q$65536,16,0)</f>
        <v>764805.32000000007</v>
      </c>
      <c r="U382" s="225">
        <f>Q382-T382</f>
        <v>0</v>
      </c>
    </row>
    <row r="383" spans="1:21" s="200" customFormat="1">
      <c r="A383" s="199">
        <v>377</v>
      </c>
      <c r="B383" s="200">
        <v>3050031</v>
      </c>
      <c r="C383" s="201" t="s">
        <v>1309</v>
      </c>
      <c r="D383" s="201" t="s">
        <v>1310</v>
      </c>
      <c r="E383" s="201" t="s">
        <v>1313</v>
      </c>
      <c r="F383" s="201" t="s">
        <v>1313</v>
      </c>
      <c r="G383" s="201" t="s">
        <v>1179</v>
      </c>
      <c r="H383" s="202" t="s">
        <v>2243</v>
      </c>
      <c r="I383" s="207">
        <v>0</v>
      </c>
      <c r="J383" s="207">
        <v>0</v>
      </c>
      <c r="K383" s="207">
        <v>30120</v>
      </c>
      <c r="L383" s="207">
        <v>0</v>
      </c>
      <c r="M383" s="207">
        <f t="shared" si="32"/>
        <v>30120</v>
      </c>
      <c r="N383" s="207">
        <f t="shared" si="29"/>
        <v>0</v>
      </c>
      <c r="O383" s="208">
        <f t="shared" si="27"/>
        <v>30120</v>
      </c>
      <c r="P383" s="205">
        <v>-30120</v>
      </c>
      <c r="Q383" s="208">
        <f>O383+P383</f>
        <v>0</v>
      </c>
      <c r="R383" s="206"/>
    </row>
    <row r="384" spans="1:21" s="200" customFormat="1">
      <c r="A384" s="199">
        <v>378</v>
      </c>
      <c r="B384" s="200">
        <v>3060001</v>
      </c>
      <c r="C384" s="201" t="s">
        <v>1309</v>
      </c>
      <c r="D384" s="201" t="s">
        <v>1320</v>
      </c>
      <c r="E384" s="201" t="s">
        <v>70</v>
      </c>
      <c r="F384" s="201" t="s">
        <v>3652</v>
      </c>
      <c r="G384" s="201" t="s">
        <v>2112</v>
      </c>
      <c r="H384" s="202" t="s">
        <v>1528</v>
      </c>
      <c r="I384" s="207">
        <v>0</v>
      </c>
      <c r="J384" s="207">
        <v>0</v>
      </c>
      <c r="K384" s="207">
        <v>21585165.539999999</v>
      </c>
      <c r="L384" s="207">
        <v>5421908.3600000003</v>
      </c>
      <c r="M384" s="207">
        <f t="shared" si="32"/>
        <v>16163257.18</v>
      </c>
      <c r="N384" s="207">
        <f t="shared" si="29"/>
        <v>0</v>
      </c>
      <c r="O384" s="208">
        <f t="shared" si="27"/>
        <v>16163257.18</v>
      </c>
      <c r="P384" s="205">
        <v>0</v>
      </c>
      <c r="Q384" s="208">
        <f t="shared" ref="Q384:Q415" si="33">O384-P384</f>
        <v>16163257.18</v>
      </c>
      <c r="R384" s="206"/>
      <c r="T384" s="200">
        <f>VLOOKUP(B384,'[1]TB 2022'!$B$1:$Q$65536,16,0)</f>
        <v>16163257.18</v>
      </c>
      <c r="U384" s="225">
        <f t="shared" ref="U384:U415" si="34">Q384-T384</f>
        <v>0</v>
      </c>
    </row>
    <row r="385" spans="1:21" s="200" customFormat="1">
      <c r="A385" s="199">
        <v>379</v>
      </c>
      <c r="B385" s="200">
        <v>3060002</v>
      </c>
      <c r="C385" s="201" t="s">
        <v>1309</v>
      </c>
      <c r="D385" s="201" t="s">
        <v>1320</v>
      </c>
      <c r="E385" s="201" t="s">
        <v>70</v>
      </c>
      <c r="F385" s="201" t="s">
        <v>3652</v>
      </c>
      <c r="G385" s="201" t="s">
        <v>2112</v>
      </c>
      <c r="H385" s="202" t="s">
        <v>1529</v>
      </c>
      <c r="I385" s="207">
        <v>0</v>
      </c>
      <c r="J385" s="207">
        <v>0</v>
      </c>
      <c r="K385" s="207">
        <v>2071358.19</v>
      </c>
      <c r="L385" s="207">
        <v>202519</v>
      </c>
      <c r="M385" s="207">
        <f t="shared" si="32"/>
        <v>1868839.19</v>
      </c>
      <c r="N385" s="207">
        <f t="shared" si="29"/>
        <v>0</v>
      </c>
      <c r="O385" s="208">
        <f t="shared" si="27"/>
        <v>1868839.19</v>
      </c>
      <c r="P385" s="205">
        <v>0</v>
      </c>
      <c r="Q385" s="208">
        <f t="shared" si="33"/>
        <v>1868839.19</v>
      </c>
      <c r="R385" s="206"/>
      <c r="T385" s="200">
        <f>VLOOKUP(B385,'[1]TB 2022'!$B$1:$Q$65536,16,0)</f>
        <v>1868839.19</v>
      </c>
      <c r="U385" s="225">
        <f t="shared" si="34"/>
        <v>0</v>
      </c>
    </row>
    <row r="386" spans="1:21" s="200" customFormat="1">
      <c r="A386" s="199">
        <v>380</v>
      </c>
      <c r="B386" s="200">
        <v>3060003</v>
      </c>
      <c r="C386" s="201" t="s">
        <v>1309</v>
      </c>
      <c r="D386" s="201" t="s">
        <v>1320</v>
      </c>
      <c r="E386" s="201" t="s">
        <v>70</v>
      </c>
      <c r="F386" s="201" t="s">
        <v>3652</v>
      </c>
      <c r="G386" s="201" t="s">
        <v>2112</v>
      </c>
      <c r="H386" s="202" t="s">
        <v>1530</v>
      </c>
      <c r="I386" s="207">
        <v>0</v>
      </c>
      <c r="J386" s="207">
        <v>0</v>
      </c>
      <c r="K386" s="207">
        <v>1105143.32</v>
      </c>
      <c r="L386" s="207">
        <v>117443.23</v>
      </c>
      <c r="M386" s="207">
        <f t="shared" si="32"/>
        <v>987700.09000000008</v>
      </c>
      <c r="N386" s="207">
        <f t="shared" si="29"/>
        <v>0</v>
      </c>
      <c r="O386" s="208">
        <f t="shared" si="27"/>
        <v>987700.09000000008</v>
      </c>
      <c r="P386" s="205">
        <v>0</v>
      </c>
      <c r="Q386" s="208">
        <f t="shared" si="33"/>
        <v>987700.09000000008</v>
      </c>
      <c r="R386" s="206"/>
      <c r="T386" s="200">
        <f>VLOOKUP(B386,'[1]TB 2022'!$B$1:$Q$65536,16,0)</f>
        <v>987700.09000000008</v>
      </c>
      <c r="U386" s="225">
        <f t="shared" si="34"/>
        <v>0</v>
      </c>
    </row>
    <row r="387" spans="1:21" s="200" customFormat="1">
      <c r="A387" s="199">
        <v>381</v>
      </c>
      <c r="B387" s="200">
        <v>3060004</v>
      </c>
      <c r="C387" s="201" t="s">
        <v>1309</v>
      </c>
      <c r="D387" s="201" t="s">
        <v>1320</v>
      </c>
      <c r="E387" s="201" t="s">
        <v>70</v>
      </c>
      <c r="F387" s="201" t="s">
        <v>3652</v>
      </c>
      <c r="G387" s="201" t="s">
        <v>2112</v>
      </c>
      <c r="H387" s="202" t="s">
        <v>1531</v>
      </c>
      <c r="I387" s="207">
        <v>0</v>
      </c>
      <c r="J387" s="207">
        <v>0</v>
      </c>
      <c r="K387" s="207">
        <v>495899.91000000003</v>
      </c>
      <c r="L387" s="207">
        <v>6175</v>
      </c>
      <c r="M387" s="207">
        <f t="shared" si="32"/>
        <v>489724.91000000003</v>
      </c>
      <c r="N387" s="207">
        <f t="shared" si="29"/>
        <v>0</v>
      </c>
      <c r="O387" s="208">
        <f t="shared" si="27"/>
        <v>489724.91000000003</v>
      </c>
      <c r="P387" s="205">
        <v>0</v>
      </c>
      <c r="Q387" s="208">
        <f t="shared" si="33"/>
        <v>489724.91000000003</v>
      </c>
      <c r="R387" s="206"/>
      <c r="T387" s="200">
        <f>VLOOKUP(B387,'[1]TB 2022'!$B$1:$Q$65536,16,0)</f>
        <v>489724.91000000003</v>
      </c>
      <c r="U387" s="225">
        <f t="shared" si="34"/>
        <v>0</v>
      </c>
    </row>
    <row r="388" spans="1:21" s="200" customFormat="1">
      <c r="A388" s="199">
        <v>382</v>
      </c>
      <c r="B388" s="200">
        <v>3060005</v>
      </c>
      <c r="C388" s="201" t="s">
        <v>1309</v>
      </c>
      <c r="D388" s="201" t="s">
        <v>1320</v>
      </c>
      <c r="E388" s="201" t="s">
        <v>70</v>
      </c>
      <c r="F388" s="201" t="s">
        <v>3652</v>
      </c>
      <c r="G388" s="201" t="s">
        <v>2112</v>
      </c>
      <c r="H388" s="202" t="s">
        <v>1532</v>
      </c>
      <c r="I388" s="207">
        <v>0</v>
      </c>
      <c r="J388" s="207">
        <v>0</v>
      </c>
      <c r="K388" s="207">
        <v>142259.99</v>
      </c>
      <c r="L388" s="207">
        <v>9600</v>
      </c>
      <c r="M388" s="207">
        <f t="shared" si="32"/>
        <v>132659.99</v>
      </c>
      <c r="N388" s="207">
        <f t="shared" si="29"/>
        <v>0</v>
      </c>
      <c r="O388" s="208">
        <f t="shared" si="27"/>
        <v>132659.99</v>
      </c>
      <c r="P388" s="205">
        <v>0</v>
      </c>
      <c r="Q388" s="208">
        <f t="shared" si="33"/>
        <v>132659.99</v>
      </c>
      <c r="R388" s="206"/>
      <c r="T388" s="200">
        <f>VLOOKUP(B388,'[1]TB 2022'!$B$1:$Q$65536,16,0)</f>
        <v>132659.99</v>
      </c>
      <c r="U388" s="225">
        <f t="shared" si="34"/>
        <v>0</v>
      </c>
    </row>
    <row r="389" spans="1:21" s="200" customFormat="1">
      <c r="A389" s="199">
        <v>383</v>
      </c>
      <c r="B389" s="200">
        <v>3060006</v>
      </c>
      <c r="C389" s="201" t="s">
        <v>1309</v>
      </c>
      <c r="D389" s="201" t="s">
        <v>1320</v>
      </c>
      <c r="E389" s="201" t="s">
        <v>70</v>
      </c>
      <c r="F389" s="201" t="s">
        <v>3652</v>
      </c>
      <c r="G389" s="201" t="s">
        <v>2112</v>
      </c>
      <c r="H389" s="202" t="s">
        <v>1533</v>
      </c>
      <c r="I389" s="207">
        <v>0</v>
      </c>
      <c r="J389" s="207">
        <v>0</v>
      </c>
      <c r="K389" s="207">
        <v>4790630.1000000006</v>
      </c>
      <c r="L389" s="207">
        <v>1216201.56</v>
      </c>
      <c r="M389" s="207">
        <f t="shared" si="32"/>
        <v>3574428.5400000005</v>
      </c>
      <c r="N389" s="207">
        <f t="shared" si="29"/>
        <v>0</v>
      </c>
      <c r="O389" s="208">
        <f t="shared" si="27"/>
        <v>3574428.5400000005</v>
      </c>
      <c r="P389" s="205">
        <v>0</v>
      </c>
      <c r="Q389" s="208">
        <f t="shared" si="33"/>
        <v>3574428.5400000005</v>
      </c>
      <c r="R389" s="206"/>
      <c r="T389" s="200">
        <f>VLOOKUP(B389,'[1]TB 2022'!$B$1:$Q$65536,16,0)</f>
        <v>3574428.5400000005</v>
      </c>
      <c r="U389" s="225">
        <f t="shared" si="34"/>
        <v>0</v>
      </c>
    </row>
    <row r="390" spans="1:21" s="200" customFormat="1">
      <c r="A390" s="199">
        <v>384</v>
      </c>
      <c r="B390" s="200">
        <v>3060007</v>
      </c>
      <c r="C390" s="201" t="s">
        <v>1309</v>
      </c>
      <c r="D390" s="201" t="s">
        <v>1320</v>
      </c>
      <c r="E390" s="201" t="s">
        <v>70</v>
      </c>
      <c r="F390" s="201" t="s">
        <v>3652</v>
      </c>
      <c r="G390" s="201" t="s">
        <v>2112</v>
      </c>
      <c r="H390" s="202" t="s">
        <v>1534</v>
      </c>
      <c r="I390" s="207">
        <v>0</v>
      </c>
      <c r="J390" s="207">
        <v>0</v>
      </c>
      <c r="K390" s="207">
        <v>1332710.24</v>
      </c>
      <c r="L390" s="207">
        <v>287251.67</v>
      </c>
      <c r="M390" s="207">
        <f t="shared" si="32"/>
        <v>1045458.5700000001</v>
      </c>
      <c r="N390" s="207">
        <f t="shared" si="29"/>
        <v>0</v>
      </c>
      <c r="O390" s="208">
        <f t="shared" ref="O390:O453" si="35">M390-N390</f>
        <v>1045458.5700000001</v>
      </c>
      <c r="P390" s="205">
        <v>0</v>
      </c>
      <c r="Q390" s="208">
        <f t="shared" si="33"/>
        <v>1045458.5700000001</v>
      </c>
      <c r="R390" s="206"/>
      <c r="T390" s="200">
        <f>VLOOKUP(B390,'[1]TB 2022'!$B$1:$Q$65536,16,0)</f>
        <v>1045458.5700000001</v>
      </c>
      <c r="U390" s="225">
        <f t="shared" si="34"/>
        <v>0</v>
      </c>
    </row>
    <row r="391" spans="1:21" s="200" customFormat="1">
      <c r="A391" s="199">
        <v>385</v>
      </c>
      <c r="B391" s="200">
        <v>3060008</v>
      </c>
      <c r="C391" s="201" t="s">
        <v>1309</v>
      </c>
      <c r="D391" s="201" t="s">
        <v>1320</v>
      </c>
      <c r="E391" s="201" t="s">
        <v>70</v>
      </c>
      <c r="F391" s="201" t="s">
        <v>3652</v>
      </c>
      <c r="G391" s="201" t="s">
        <v>2112</v>
      </c>
      <c r="H391" s="202" t="s">
        <v>1535</v>
      </c>
      <c r="I391" s="207">
        <v>0</v>
      </c>
      <c r="J391" s="207">
        <v>0</v>
      </c>
      <c r="K391" s="207">
        <v>365935</v>
      </c>
      <c r="L391" s="207">
        <v>4500</v>
      </c>
      <c r="M391" s="207">
        <f t="shared" si="32"/>
        <v>361435</v>
      </c>
      <c r="N391" s="207">
        <f t="shared" si="29"/>
        <v>0</v>
      </c>
      <c r="O391" s="208">
        <f t="shared" si="35"/>
        <v>361435</v>
      </c>
      <c r="P391" s="205">
        <v>0</v>
      </c>
      <c r="Q391" s="208">
        <f t="shared" si="33"/>
        <v>361435</v>
      </c>
      <c r="R391" s="206"/>
      <c r="T391" s="200">
        <f>VLOOKUP(B391,'[1]TB 2022'!$B$1:$Q$65536,16,0)</f>
        <v>361435</v>
      </c>
      <c r="U391" s="225">
        <f t="shared" si="34"/>
        <v>0</v>
      </c>
    </row>
    <row r="392" spans="1:21" s="200" customFormat="1">
      <c r="A392" s="199">
        <v>386</v>
      </c>
      <c r="B392" s="200">
        <v>3060010</v>
      </c>
      <c r="C392" s="201" t="s">
        <v>1309</v>
      </c>
      <c r="D392" s="201" t="s">
        <v>1320</v>
      </c>
      <c r="E392" s="201" t="s">
        <v>70</v>
      </c>
      <c r="F392" s="201" t="s">
        <v>3652</v>
      </c>
      <c r="G392" s="201" t="s">
        <v>2121</v>
      </c>
      <c r="H392" s="202" t="s">
        <v>1536</v>
      </c>
      <c r="I392" s="207">
        <v>0</v>
      </c>
      <c r="J392" s="207">
        <v>0</v>
      </c>
      <c r="K392" s="207">
        <v>667186.57000000007</v>
      </c>
      <c r="L392" s="207">
        <v>12350</v>
      </c>
      <c r="M392" s="207">
        <f t="shared" si="32"/>
        <v>654836.57000000007</v>
      </c>
      <c r="N392" s="207">
        <f t="shared" si="29"/>
        <v>0</v>
      </c>
      <c r="O392" s="208">
        <f t="shared" si="35"/>
        <v>654836.57000000007</v>
      </c>
      <c r="P392" s="205">
        <v>0</v>
      </c>
      <c r="Q392" s="208">
        <f t="shared" si="33"/>
        <v>654836.57000000007</v>
      </c>
      <c r="R392" s="206"/>
      <c r="T392" s="200">
        <f>VLOOKUP(B392,'[1]TB 2022'!$B$1:$Q$65536,16,0)</f>
        <v>654836.57000000007</v>
      </c>
      <c r="U392" s="225">
        <f t="shared" si="34"/>
        <v>0</v>
      </c>
    </row>
    <row r="393" spans="1:21" s="200" customFormat="1">
      <c r="A393" s="199">
        <v>387</v>
      </c>
      <c r="B393" s="200">
        <v>3060011</v>
      </c>
      <c r="C393" s="201" t="s">
        <v>1309</v>
      </c>
      <c r="D393" s="201" t="s">
        <v>1320</v>
      </c>
      <c r="E393" s="201" t="s">
        <v>70</v>
      </c>
      <c r="F393" s="201" t="s">
        <v>3652</v>
      </c>
      <c r="G393" s="201" t="s">
        <v>2122</v>
      </c>
      <c r="H393" s="202" t="s">
        <v>1537</v>
      </c>
      <c r="I393" s="207">
        <v>0</v>
      </c>
      <c r="J393" s="207">
        <v>0</v>
      </c>
      <c r="K393" s="207">
        <v>701259.84</v>
      </c>
      <c r="L393" s="207">
        <v>2994.64</v>
      </c>
      <c r="M393" s="207">
        <f t="shared" si="32"/>
        <v>698265.2</v>
      </c>
      <c r="N393" s="207">
        <f t="shared" si="29"/>
        <v>0</v>
      </c>
      <c r="O393" s="208">
        <f t="shared" si="35"/>
        <v>698265.2</v>
      </c>
      <c r="P393" s="205">
        <v>0</v>
      </c>
      <c r="Q393" s="208">
        <f t="shared" si="33"/>
        <v>698265.2</v>
      </c>
      <c r="R393" s="206"/>
      <c r="T393" s="200">
        <f>VLOOKUP(B393,'[1]TB 2022'!$B$1:$Q$65536,16,0)</f>
        <v>698265.2</v>
      </c>
      <c r="U393" s="225">
        <f t="shared" si="34"/>
        <v>0</v>
      </c>
    </row>
    <row r="394" spans="1:21" s="200" customFormat="1">
      <c r="A394" s="199">
        <v>388</v>
      </c>
      <c r="B394" s="200">
        <v>3060012</v>
      </c>
      <c r="C394" s="201" t="s">
        <v>1309</v>
      </c>
      <c r="D394" s="201" t="s">
        <v>1320</v>
      </c>
      <c r="E394" s="201" t="s">
        <v>70</v>
      </c>
      <c r="F394" s="201" t="s">
        <v>3652</v>
      </c>
      <c r="G394" s="201" t="s">
        <v>2112</v>
      </c>
      <c r="H394" s="202" t="s">
        <v>1538</v>
      </c>
      <c r="I394" s="207">
        <v>0</v>
      </c>
      <c r="J394" s="207">
        <v>0</v>
      </c>
      <c r="K394" s="207">
        <v>265111.84000000003</v>
      </c>
      <c r="L394" s="207">
        <v>0</v>
      </c>
      <c r="M394" s="207">
        <f t="shared" si="32"/>
        <v>265111.84000000003</v>
      </c>
      <c r="N394" s="207">
        <f t="shared" si="29"/>
        <v>0</v>
      </c>
      <c r="O394" s="208">
        <f t="shared" si="35"/>
        <v>265111.84000000003</v>
      </c>
      <c r="P394" s="205">
        <v>0</v>
      </c>
      <c r="Q394" s="208">
        <f t="shared" si="33"/>
        <v>265111.84000000003</v>
      </c>
      <c r="R394" s="206"/>
      <c r="T394" s="200">
        <f>VLOOKUP(B394,'[1]TB 2022'!$B$1:$Q$65536,16,0)</f>
        <v>265111.84000000003</v>
      </c>
      <c r="U394" s="225">
        <f t="shared" si="34"/>
        <v>0</v>
      </c>
    </row>
    <row r="395" spans="1:21" s="200" customFormat="1">
      <c r="A395" s="199">
        <v>389</v>
      </c>
      <c r="B395" s="200">
        <v>3060013</v>
      </c>
      <c r="C395" s="201" t="s">
        <v>1309</v>
      </c>
      <c r="D395" s="201" t="s">
        <v>1320</v>
      </c>
      <c r="E395" s="201" t="s">
        <v>70</v>
      </c>
      <c r="F395" s="201" t="s">
        <v>3652</v>
      </c>
      <c r="G395" s="201" t="s">
        <v>2122</v>
      </c>
      <c r="H395" s="202" t="s">
        <v>1539</v>
      </c>
      <c r="I395" s="207">
        <v>0</v>
      </c>
      <c r="J395" s="207">
        <v>0</v>
      </c>
      <c r="K395" s="207">
        <v>9814.2000000000007</v>
      </c>
      <c r="L395" s="207">
        <v>0</v>
      </c>
      <c r="M395" s="207">
        <f t="shared" si="32"/>
        <v>9814.2000000000007</v>
      </c>
      <c r="N395" s="207">
        <f t="shared" si="29"/>
        <v>0</v>
      </c>
      <c r="O395" s="208">
        <f t="shared" si="35"/>
        <v>9814.2000000000007</v>
      </c>
      <c r="P395" s="205">
        <v>0</v>
      </c>
      <c r="Q395" s="208">
        <f t="shared" si="33"/>
        <v>9814.2000000000007</v>
      </c>
      <c r="R395" s="206"/>
      <c r="T395" s="200">
        <f>VLOOKUP(B395,'[1]TB 2022'!$B$1:$Q$65536,16,0)</f>
        <v>9814.2000000000007</v>
      </c>
      <c r="U395" s="225">
        <f t="shared" si="34"/>
        <v>0</v>
      </c>
    </row>
    <row r="396" spans="1:21" s="200" customFormat="1">
      <c r="A396" s="199">
        <v>390</v>
      </c>
      <c r="B396" s="200">
        <v>3060014</v>
      </c>
      <c r="C396" s="201" t="s">
        <v>1309</v>
      </c>
      <c r="D396" s="201" t="s">
        <v>1320</v>
      </c>
      <c r="E396" s="201" t="s">
        <v>70</v>
      </c>
      <c r="F396" s="201" t="s">
        <v>3652</v>
      </c>
      <c r="G396" s="201" t="s">
        <v>2112</v>
      </c>
      <c r="H396" s="202" t="s">
        <v>1540</v>
      </c>
      <c r="I396" s="207">
        <v>0</v>
      </c>
      <c r="J396" s="207">
        <v>0</v>
      </c>
      <c r="K396" s="207">
        <v>1289978.76</v>
      </c>
      <c r="L396" s="207">
        <v>814373.75997999997</v>
      </c>
      <c r="M396" s="207">
        <f t="shared" si="32"/>
        <v>475605.00002000004</v>
      </c>
      <c r="N396" s="207">
        <f t="shared" ref="N396:N459" si="36">-IF((I396+K396)-(J396+L396)&lt;0,(I396+K396)-(J396+L396),0)</f>
        <v>0</v>
      </c>
      <c r="O396" s="208">
        <f t="shared" si="35"/>
        <v>475605.00002000004</v>
      </c>
      <c r="P396" s="205">
        <v>0</v>
      </c>
      <c r="Q396" s="208">
        <f t="shared" si="33"/>
        <v>475605.00002000004</v>
      </c>
      <c r="R396" s="206"/>
      <c r="T396" s="200">
        <f>VLOOKUP(B396,'[1]TB 2022'!$B$1:$Q$65536,16,0)</f>
        <v>475605.00002000004</v>
      </c>
      <c r="U396" s="225">
        <f t="shared" si="34"/>
        <v>0</v>
      </c>
    </row>
    <row r="397" spans="1:21" s="200" customFormat="1">
      <c r="A397" s="199">
        <v>391</v>
      </c>
      <c r="B397" s="200">
        <v>3060015</v>
      </c>
      <c r="C397" s="201" t="s">
        <v>1309</v>
      </c>
      <c r="D397" s="201" t="s">
        <v>1320</v>
      </c>
      <c r="E397" s="201" t="s">
        <v>70</v>
      </c>
      <c r="F397" s="201" t="s">
        <v>3652</v>
      </c>
      <c r="G397" s="201" t="s">
        <v>2112</v>
      </c>
      <c r="H397" s="202" t="s">
        <v>1541</v>
      </c>
      <c r="I397" s="207">
        <v>0</v>
      </c>
      <c r="J397" s="207">
        <v>0</v>
      </c>
      <c r="K397" s="207">
        <v>1303063.26</v>
      </c>
      <c r="L397" s="207">
        <v>0</v>
      </c>
      <c r="M397" s="207">
        <f t="shared" si="32"/>
        <v>1303063.26</v>
      </c>
      <c r="N397" s="207">
        <f t="shared" si="36"/>
        <v>0</v>
      </c>
      <c r="O397" s="208">
        <f t="shared" si="35"/>
        <v>1303063.26</v>
      </c>
      <c r="P397" s="205">
        <v>0</v>
      </c>
      <c r="Q397" s="208">
        <f t="shared" si="33"/>
        <v>1303063.26</v>
      </c>
      <c r="R397" s="206"/>
      <c r="T397" s="200">
        <f>VLOOKUP(B397,'[1]TB 2022'!$B$1:$Q$65536,16,0)</f>
        <v>1303063.26</v>
      </c>
      <c r="U397" s="225">
        <f t="shared" si="34"/>
        <v>0</v>
      </c>
    </row>
    <row r="398" spans="1:21" s="200" customFormat="1">
      <c r="A398" s="199">
        <v>392</v>
      </c>
      <c r="B398" s="200">
        <v>3060016</v>
      </c>
      <c r="C398" s="201" t="s">
        <v>1309</v>
      </c>
      <c r="D398" s="201" t="s">
        <v>1320</v>
      </c>
      <c r="E398" s="201" t="s">
        <v>70</v>
      </c>
      <c r="F398" s="201" t="s">
        <v>3652</v>
      </c>
      <c r="G398" s="201" t="s">
        <v>2123</v>
      </c>
      <c r="H398" s="202" t="s">
        <v>1542</v>
      </c>
      <c r="I398" s="207">
        <v>0</v>
      </c>
      <c r="J398" s="207">
        <v>0</v>
      </c>
      <c r="K398" s="207">
        <v>308223.15000000002</v>
      </c>
      <c r="L398" s="207">
        <v>3085.35</v>
      </c>
      <c r="M398" s="207">
        <f t="shared" si="32"/>
        <v>305137.80000000005</v>
      </c>
      <c r="N398" s="207">
        <f t="shared" si="36"/>
        <v>0</v>
      </c>
      <c r="O398" s="208">
        <f t="shared" si="35"/>
        <v>305137.80000000005</v>
      </c>
      <c r="P398" s="205">
        <v>0</v>
      </c>
      <c r="Q398" s="208">
        <f t="shared" si="33"/>
        <v>305137.80000000005</v>
      </c>
      <c r="R398" s="206"/>
      <c r="T398" s="200">
        <f>VLOOKUP(B398,'[1]TB 2022'!$B$1:$Q$65536,16,0)</f>
        <v>305137.80000000005</v>
      </c>
      <c r="U398" s="225">
        <f t="shared" si="34"/>
        <v>0</v>
      </c>
    </row>
    <row r="399" spans="1:21" s="200" customFormat="1">
      <c r="A399" s="199">
        <v>393</v>
      </c>
      <c r="B399" s="200">
        <v>3060017</v>
      </c>
      <c r="C399" s="201" t="s">
        <v>1309</v>
      </c>
      <c r="D399" s="201" t="s">
        <v>1320</v>
      </c>
      <c r="E399" s="201" t="s">
        <v>70</v>
      </c>
      <c r="F399" s="201" t="s">
        <v>3652</v>
      </c>
      <c r="G399" s="201" t="s">
        <v>2124</v>
      </c>
      <c r="H399" s="202" t="s">
        <v>1543</v>
      </c>
      <c r="I399" s="207">
        <v>0</v>
      </c>
      <c r="J399" s="207">
        <v>0</v>
      </c>
      <c r="K399" s="207">
        <v>2338051.87</v>
      </c>
      <c r="L399" s="207">
        <v>9225</v>
      </c>
      <c r="M399" s="207">
        <f t="shared" si="32"/>
        <v>2328826.87</v>
      </c>
      <c r="N399" s="207">
        <f t="shared" si="36"/>
        <v>0</v>
      </c>
      <c r="O399" s="208">
        <f t="shared" si="35"/>
        <v>2328826.87</v>
      </c>
      <c r="P399" s="205">
        <v>0</v>
      </c>
      <c r="Q399" s="208">
        <f t="shared" si="33"/>
        <v>2328826.87</v>
      </c>
      <c r="R399" s="206"/>
      <c r="T399" s="200">
        <f>VLOOKUP(B399,'[1]TB 2022'!$B$1:$Q$65536,16,0)</f>
        <v>2328826.87</v>
      </c>
      <c r="U399" s="225">
        <f t="shared" si="34"/>
        <v>0</v>
      </c>
    </row>
    <row r="400" spans="1:21" s="200" customFormat="1">
      <c r="A400" s="199">
        <v>394</v>
      </c>
      <c r="B400" s="200">
        <v>3060018</v>
      </c>
      <c r="C400" s="201" t="s">
        <v>1309</v>
      </c>
      <c r="D400" s="201" t="s">
        <v>1320</v>
      </c>
      <c r="E400" s="201" t="s">
        <v>70</v>
      </c>
      <c r="F400" s="201" t="s">
        <v>3652</v>
      </c>
      <c r="G400" s="201" t="s">
        <v>1425</v>
      </c>
      <c r="H400" s="202" t="s">
        <v>1544</v>
      </c>
      <c r="I400" s="207">
        <v>0</v>
      </c>
      <c r="J400" s="207">
        <v>0</v>
      </c>
      <c r="K400" s="207">
        <v>69232.930000000008</v>
      </c>
      <c r="L400" s="207">
        <v>0</v>
      </c>
      <c r="M400" s="207">
        <f t="shared" si="32"/>
        <v>69232.930000000008</v>
      </c>
      <c r="N400" s="207">
        <f t="shared" si="36"/>
        <v>0</v>
      </c>
      <c r="O400" s="208">
        <f t="shared" si="35"/>
        <v>69232.930000000008</v>
      </c>
      <c r="P400" s="205">
        <v>0</v>
      </c>
      <c r="Q400" s="208">
        <f t="shared" si="33"/>
        <v>69232.930000000008</v>
      </c>
      <c r="R400" s="206"/>
      <c r="S400" s="209"/>
      <c r="T400" s="200">
        <f>VLOOKUP(B400,'[1]TB 2022'!$B$1:$Q$65536,16,0)</f>
        <v>69232.930000000008</v>
      </c>
      <c r="U400" s="225">
        <f t="shared" si="34"/>
        <v>0</v>
      </c>
    </row>
    <row r="401" spans="1:21" s="200" customFormat="1">
      <c r="A401" s="199">
        <v>395</v>
      </c>
      <c r="B401" s="200">
        <v>3060020</v>
      </c>
      <c r="C401" s="201" t="s">
        <v>1309</v>
      </c>
      <c r="D401" s="201" t="s">
        <v>1320</v>
      </c>
      <c r="E401" s="201" t="s">
        <v>70</v>
      </c>
      <c r="F401" s="201" t="s">
        <v>3652</v>
      </c>
      <c r="G401" s="201" t="s">
        <v>2231</v>
      </c>
      <c r="H401" s="202" t="s">
        <v>1545</v>
      </c>
      <c r="I401" s="207">
        <v>0</v>
      </c>
      <c r="J401" s="207">
        <v>0</v>
      </c>
      <c r="K401" s="207">
        <v>71196.997000000003</v>
      </c>
      <c r="L401" s="207">
        <v>0</v>
      </c>
      <c r="M401" s="207">
        <f t="shared" si="32"/>
        <v>71196.997000000003</v>
      </c>
      <c r="N401" s="207">
        <f t="shared" si="36"/>
        <v>0</v>
      </c>
      <c r="O401" s="208">
        <f t="shared" si="35"/>
        <v>71196.997000000003</v>
      </c>
      <c r="P401" s="205">
        <v>0</v>
      </c>
      <c r="Q401" s="208">
        <f t="shared" si="33"/>
        <v>71196.997000000003</v>
      </c>
      <c r="R401" s="206"/>
      <c r="S401" s="209"/>
      <c r="T401" s="200">
        <f>VLOOKUP(B401,'[1]TB 2022'!$B$1:$Q$65536,16,0)</f>
        <v>71196.997000000003</v>
      </c>
      <c r="U401" s="225">
        <f t="shared" si="34"/>
        <v>0</v>
      </c>
    </row>
    <row r="402" spans="1:21" s="200" customFormat="1">
      <c r="A402" s="199">
        <v>396</v>
      </c>
      <c r="B402" s="200">
        <v>3060021</v>
      </c>
      <c r="C402" s="201" t="s">
        <v>1309</v>
      </c>
      <c r="D402" s="201" t="s">
        <v>1320</v>
      </c>
      <c r="E402" s="201" t="s">
        <v>70</v>
      </c>
      <c r="F402" s="201" t="s">
        <v>3652</v>
      </c>
      <c r="G402" s="201" t="s">
        <v>2125</v>
      </c>
      <c r="H402" s="202" t="s">
        <v>1546</v>
      </c>
      <c r="I402" s="207">
        <v>0</v>
      </c>
      <c r="J402" s="207">
        <v>0</v>
      </c>
      <c r="K402" s="207">
        <v>2169214.6800000002</v>
      </c>
      <c r="L402" s="207">
        <v>83233.87</v>
      </c>
      <c r="M402" s="207">
        <f t="shared" si="32"/>
        <v>2085980.81</v>
      </c>
      <c r="N402" s="207">
        <f t="shared" si="36"/>
        <v>0</v>
      </c>
      <c r="O402" s="208">
        <f t="shared" si="35"/>
        <v>2085980.81</v>
      </c>
      <c r="P402" s="205">
        <v>0</v>
      </c>
      <c r="Q402" s="208">
        <f t="shared" si="33"/>
        <v>2085980.81</v>
      </c>
      <c r="R402" s="206"/>
      <c r="T402" s="200">
        <f>VLOOKUP(B402,'[1]TB 2022'!$B$1:$Q$65536,16,0)</f>
        <v>2085980.81</v>
      </c>
      <c r="U402" s="225">
        <f t="shared" si="34"/>
        <v>0</v>
      </c>
    </row>
    <row r="403" spans="1:21" s="200" customFormat="1">
      <c r="A403" s="199">
        <v>397</v>
      </c>
      <c r="B403" s="200">
        <v>3060022</v>
      </c>
      <c r="C403" s="201" t="s">
        <v>1309</v>
      </c>
      <c r="D403" s="201" t="s">
        <v>1320</v>
      </c>
      <c r="E403" s="201" t="s">
        <v>70</v>
      </c>
      <c r="F403" s="201" t="s">
        <v>3652</v>
      </c>
      <c r="G403" s="201" t="s">
        <v>2126</v>
      </c>
      <c r="H403" s="202" t="s">
        <v>1547</v>
      </c>
      <c r="I403" s="207">
        <v>0</v>
      </c>
      <c r="J403" s="207">
        <v>0</v>
      </c>
      <c r="K403" s="207">
        <v>278077.07</v>
      </c>
      <c r="L403" s="207">
        <v>1150</v>
      </c>
      <c r="M403" s="207">
        <f t="shared" si="32"/>
        <v>276927.07</v>
      </c>
      <c r="N403" s="207">
        <f t="shared" si="36"/>
        <v>0</v>
      </c>
      <c r="O403" s="208">
        <f t="shared" si="35"/>
        <v>276927.07</v>
      </c>
      <c r="P403" s="205">
        <v>0</v>
      </c>
      <c r="Q403" s="208">
        <f t="shared" si="33"/>
        <v>276927.07</v>
      </c>
      <c r="R403" s="206"/>
      <c r="S403" s="209"/>
      <c r="T403" s="200">
        <f>VLOOKUP(B403,'[1]TB 2022'!$B$1:$Q$65536,16,0)</f>
        <v>276927.07</v>
      </c>
      <c r="U403" s="225">
        <f t="shared" si="34"/>
        <v>0</v>
      </c>
    </row>
    <row r="404" spans="1:21" s="200" customFormat="1">
      <c r="A404" s="199">
        <v>398</v>
      </c>
      <c r="B404" s="200">
        <v>3060023</v>
      </c>
      <c r="C404" s="201" t="s">
        <v>1309</v>
      </c>
      <c r="D404" s="201" t="s">
        <v>1320</v>
      </c>
      <c r="E404" s="201" t="s">
        <v>70</v>
      </c>
      <c r="F404" s="201" t="s">
        <v>3652</v>
      </c>
      <c r="G404" s="201" t="s">
        <v>2231</v>
      </c>
      <c r="H404" s="202" t="s">
        <v>1548</v>
      </c>
      <c r="I404" s="207">
        <v>0</v>
      </c>
      <c r="J404" s="207">
        <v>0</v>
      </c>
      <c r="K404" s="207">
        <v>34964</v>
      </c>
      <c r="L404" s="207">
        <v>0</v>
      </c>
      <c r="M404" s="207">
        <f t="shared" si="32"/>
        <v>34964</v>
      </c>
      <c r="N404" s="207">
        <f t="shared" si="36"/>
        <v>0</v>
      </c>
      <c r="O404" s="208">
        <f t="shared" si="35"/>
        <v>34964</v>
      </c>
      <c r="P404" s="205">
        <v>0</v>
      </c>
      <c r="Q404" s="208">
        <f t="shared" si="33"/>
        <v>34964</v>
      </c>
      <c r="R404" s="206"/>
      <c r="S404" s="209"/>
      <c r="T404" s="200">
        <f>VLOOKUP(B404,'[1]TB 2022'!$B$1:$Q$65536,16,0)</f>
        <v>34964</v>
      </c>
      <c r="U404" s="225">
        <f t="shared" si="34"/>
        <v>0</v>
      </c>
    </row>
    <row r="405" spans="1:21" s="200" customFormat="1">
      <c r="A405" s="199">
        <v>399</v>
      </c>
      <c r="B405" s="200">
        <v>3060024</v>
      </c>
      <c r="C405" s="201" t="s">
        <v>1309</v>
      </c>
      <c r="D405" s="201" t="s">
        <v>1320</v>
      </c>
      <c r="E405" s="201" t="s">
        <v>70</v>
      </c>
      <c r="F405" s="201" t="s">
        <v>3652</v>
      </c>
      <c r="G405" s="201" t="s">
        <v>2127</v>
      </c>
      <c r="H405" s="202" t="s">
        <v>1549</v>
      </c>
      <c r="I405" s="207">
        <v>0</v>
      </c>
      <c r="J405" s="207">
        <v>0</v>
      </c>
      <c r="K405" s="207">
        <v>237232.88</v>
      </c>
      <c r="L405" s="207">
        <v>0</v>
      </c>
      <c r="M405" s="207">
        <f t="shared" si="32"/>
        <v>237232.88</v>
      </c>
      <c r="N405" s="207">
        <f t="shared" si="36"/>
        <v>0</v>
      </c>
      <c r="O405" s="208">
        <f t="shared" si="35"/>
        <v>237232.88</v>
      </c>
      <c r="P405" s="205">
        <v>0</v>
      </c>
      <c r="Q405" s="208">
        <f t="shared" si="33"/>
        <v>237232.88</v>
      </c>
      <c r="R405" s="206"/>
      <c r="S405" s="209"/>
      <c r="T405" s="200">
        <f>VLOOKUP(B405,'[1]TB 2022'!$B$1:$Q$65536,16,0)</f>
        <v>237232.88</v>
      </c>
      <c r="U405" s="225">
        <f t="shared" si="34"/>
        <v>0</v>
      </c>
    </row>
    <row r="406" spans="1:21" s="200" customFormat="1">
      <c r="A406" s="199">
        <v>400</v>
      </c>
      <c r="B406" s="200">
        <v>3060025</v>
      </c>
      <c r="C406" s="229" t="s">
        <v>1309</v>
      </c>
      <c r="D406" s="201" t="s">
        <v>1320</v>
      </c>
      <c r="E406" s="201" t="s">
        <v>70</v>
      </c>
      <c r="F406" s="201" t="s">
        <v>3671</v>
      </c>
      <c r="G406" s="201" t="s">
        <v>1179</v>
      </c>
      <c r="H406" s="202" t="s">
        <v>1550</v>
      </c>
      <c r="I406" s="207">
        <v>0</v>
      </c>
      <c r="J406" s="207">
        <v>0</v>
      </c>
      <c r="K406" s="207">
        <v>1060249.26</v>
      </c>
      <c r="L406" s="207">
        <v>24660.9</v>
      </c>
      <c r="M406" s="207">
        <f t="shared" si="32"/>
        <v>1035588.36</v>
      </c>
      <c r="N406" s="207">
        <f t="shared" si="36"/>
        <v>0</v>
      </c>
      <c r="O406" s="208">
        <f t="shared" si="35"/>
        <v>1035588.36</v>
      </c>
      <c r="P406" s="205">
        <v>0</v>
      </c>
      <c r="Q406" s="208">
        <f t="shared" si="33"/>
        <v>1035588.36</v>
      </c>
      <c r="R406" s="206"/>
      <c r="S406" s="209"/>
      <c r="T406" s="200">
        <f>VLOOKUP(B406,'[1]TB 2022'!$B$1:$Q$65536,16,0)</f>
        <v>1035588.36</v>
      </c>
      <c r="U406" s="225">
        <f t="shared" si="34"/>
        <v>0</v>
      </c>
    </row>
    <row r="407" spans="1:21" s="200" customFormat="1">
      <c r="A407" s="199">
        <v>401</v>
      </c>
      <c r="B407" s="200">
        <v>3060026</v>
      </c>
      <c r="C407" s="201" t="s">
        <v>1309</v>
      </c>
      <c r="D407" s="201" t="s">
        <v>1320</v>
      </c>
      <c r="E407" s="201" t="s">
        <v>70</v>
      </c>
      <c r="F407" s="201" t="s">
        <v>3652</v>
      </c>
      <c r="G407" s="201" t="s">
        <v>1405</v>
      </c>
      <c r="H407" s="202" t="s">
        <v>1551</v>
      </c>
      <c r="I407" s="207">
        <v>0</v>
      </c>
      <c r="J407" s="207">
        <v>0</v>
      </c>
      <c r="K407" s="207">
        <v>253055.13</v>
      </c>
      <c r="L407" s="207">
        <v>294.26</v>
      </c>
      <c r="M407" s="207">
        <f t="shared" si="32"/>
        <v>252760.87</v>
      </c>
      <c r="N407" s="207">
        <f t="shared" si="36"/>
        <v>0</v>
      </c>
      <c r="O407" s="208">
        <f t="shared" si="35"/>
        <v>252760.87</v>
      </c>
      <c r="P407" s="205">
        <v>0</v>
      </c>
      <c r="Q407" s="208">
        <f t="shared" si="33"/>
        <v>252760.87</v>
      </c>
      <c r="R407" s="206"/>
      <c r="S407" s="209"/>
      <c r="T407" s="200">
        <f>VLOOKUP(B407,'[1]TB 2022'!$B$1:$Q$65536,16,0)</f>
        <v>252760.87</v>
      </c>
      <c r="U407" s="225">
        <f t="shared" si="34"/>
        <v>0</v>
      </c>
    </row>
    <row r="408" spans="1:21" s="200" customFormat="1">
      <c r="A408" s="199">
        <v>402</v>
      </c>
      <c r="B408" s="200">
        <v>3060027</v>
      </c>
      <c r="C408" s="201" t="s">
        <v>1309</v>
      </c>
      <c r="D408" s="201" t="s">
        <v>1320</v>
      </c>
      <c r="E408" s="201" t="s">
        <v>70</v>
      </c>
      <c r="F408" s="201" t="s">
        <v>3652</v>
      </c>
      <c r="G408" s="201" t="s">
        <v>2121</v>
      </c>
      <c r="H408" s="202" t="s">
        <v>1552</v>
      </c>
      <c r="I408" s="207">
        <v>0</v>
      </c>
      <c r="J408" s="207">
        <v>0</v>
      </c>
      <c r="K408" s="207">
        <v>96883.44</v>
      </c>
      <c r="L408" s="207">
        <v>1990</v>
      </c>
      <c r="M408" s="207">
        <f t="shared" si="32"/>
        <v>94893.440000000002</v>
      </c>
      <c r="N408" s="207">
        <f t="shared" si="36"/>
        <v>0</v>
      </c>
      <c r="O408" s="208">
        <f t="shared" si="35"/>
        <v>94893.440000000002</v>
      </c>
      <c r="P408" s="205">
        <v>0</v>
      </c>
      <c r="Q408" s="208">
        <f t="shared" si="33"/>
        <v>94893.440000000002</v>
      </c>
      <c r="R408" s="206"/>
      <c r="S408" s="209"/>
      <c r="T408" s="200">
        <f>VLOOKUP(B408,'[1]TB 2022'!$B$1:$Q$65536,16,0)</f>
        <v>94893.440000000002</v>
      </c>
      <c r="U408" s="225">
        <f t="shared" si="34"/>
        <v>0</v>
      </c>
    </row>
    <row r="409" spans="1:21" s="200" customFormat="1">
      <c r="A409" s="199">
        <v>403</v>
      </c>
      <c r="B409" s="200">
        <v>3060028</v>
      </c>
      <c r="C409" s="201" t="s">
        <v>1309</v>
      </c>
      <c r="D409" s="201" t="s">
        <v>1320</v>
      </c>
      <c r="E409" s="201" t="s">
        <v>70</v>
      </c>
      <c r="F409" s="201" t="s">
        <v>3652</v>
      </c>
      <c r="G409" s="201" t="s">
        <v>2126</v>
      </c>
      <c r="H409" s="202" t="s">
        <v>1553</v>
      </c>
      <c r="I409" s="207">
        <v>0</v>
      </c>
      <c r="J409" s="207">
        <v>0</v>
      </c>
      <c r="K409" s="207">
        <v>52085.68</v>
      </c>
      <c r="L409" s="207">
        <v>0</v>
      </c>
      <c r="M409" s="207">
        <f t="shared" si="32"/>
        <v>52085.68</v>
      </c>
      <c r="N409" s="207">
        <f t="shared" si="36"/>
        <v>0</v>
      </c>
      <c r="O409" s="208">
        <f t="shared" si="35"/>
        <v>52085.68</v>
      </c>
      <c r="P409" s="205">
        <v>0</v>
      </c>
      <c r="Q409" s="208">
        <f t="shared" si="33"/>
        <v>52085.68</v>
      </c>
      <c r="R409" s="206"/>
      <c r="S409" s="209"/>
      <c r="T409" s="200">
        <f>VLOOKUP(B409,'[1]TB 2022'!$B$1:$Q$65536,16,0)</f>
        <v>52085.68</v>
      </c>
      <c r="U409" s="225">
        <f t="shared" si="34"/>
        <v>0</v>
      </c>
    </row>
    <row r="410" spans="1:21" s="200" customFormat="1">
      <c r="A410" s="199">
        <v>404</v>
      </c>
      <c r="B410" s="200">
        <v>3060029</v>
      </c>
      <c r="C410" s="201" t="s">
        <v>1309</v>
      </c>
      <c r="D410" s="201" t="s">
        <v>1320</v>
      </c>
      <c r="E410" s="201" t="s">
        <v>70</v>
      </c>
      <c r="F410" s="201" t="s">
        <v>3652</v>
      </c>
      <c r="G410" s="201" t="s">
        <v>2125</v>
      </c>
      <c r="H410" s="202" t="s">
        <v>1554</v>
      </c>
      <c r="I410" s="207">
        <v>0</v>
      </c>
      <c r="J410" s="207">
        <v>0</v>
      </c>
      <c r="K410" s="207">
        <v>147546.45000000001</v>
      </c>
      <c r="L410" s="207">
        <v>0</v>
      </c>
      <c r="M410" s="207">
        <f t="shared" si="32"/>
        <v>147546.45000000001</v>
      </c>
      <c r="N410" s="207">
        <f t="shared" si="36"/>
        <v>0</v>
      </c>
      <c r="O410" s="208">
        <f t="shared" si="35"/>
        <v>147546.45000000001</v>
      </c>
      <c r="P410" s="205">
        <v>0</v>
      </c>
      <c r="Q410" s="208">
        <f t="shared" si="33"/>
        <v>147546.45000000001</v>
      </c>
      <c r="R410" s="206"/>
      <c r="T410" s="200">
        <f>VLOOKUP(B410,'[1]TB 2022'!$B$1:$Q$65536,16,0)</f>
        <v>147546.45000000001</v>
      </c>
      <c r="U410" s="225">
        <f t="shared" si="34"/>
        <v>0</v>
      </c>
    </row>
    <row r="411" spans="1:21" s="200" customFormat="1">
      <c r="A411" s="199">
        <v>405</v>
      </c>
      <c r="B411" s="200">
        <v>3060031</v>
      </c>
      <c r="C411" s="201" t="s">
        <v>1309</v>
      </c>
      <c r="D411" s="201" t="s">
        <v>1320</v>
      </c>
      <c r="E411" s="201" t="s">
        <v>70</v>
      </c>
      <c r="F411" s="201" t="s">
        <v>3652</v>
      </c>
      <c r="G411" s="201" t="s">
        <v>2125</v>
      </c>
      <c r="H411" s="202" t="s">
        <v>1555</v>
      </c>
      <c r="I411" s="207">
        <v>0</v>
      </c>
      <c r="J411" s="207">
        <v>0</v>
      </c>
      <c r="K411" s="207">
        <v>432755.04000000004</v>
      </c>
      <c r="L411" s="207">
        <v>0</v>
      </c>
      <c r="M411" s="207">
        <f t="shared" si="32"/>
        <v>432755.04000000004</v>
      </c>
      <c r="N411" s="207">
        <f t="shared" si="36"/>
        <v>0</v>
      </c>
      <c r="O411" s="208">
        <f t="shared" si="35"/>
        <v>432755.04000000004</v>
      </c>
      <c r="P411" s="205">
        <v>0</v>
      </c>
      <c r="Q411" s="208">
        <f t="shared" si="33"/>
        <v>432755.04000000004</v>
      </c>
      <c r="R411" s="206"/>
      <c r="T411" s="200">
        <f>VLOOKUP(B411,'[1]TB 2022'!$B$1:$Q$65536,16,0)</f>
        <v>432755.04000000004</v>
      </c>
      <c r="U411" s="225">
        <f t="shared" si="34"/>
        <v>0</v>
      </c>
    </row>
    <row r="412" spans="1:21" s="200" customFormat="1">
      <c r="A412" s="199">
        <v>406</v>
      </c>
      <c r="B412" s="200">
        <v>3060032</v>
      </c>
      <c r="C412" s="201" t="s">
        <v>1309</v>
      </c>
      <c r="D412" s="201" t="s">
        <v>1320</v>
      </c>
      <c r="E412" s="201" t="s">
        <v>70</v>
      </c>
      <c r="F412" s="201" t="s">
        <v>3652</v>
      </c>
      <c r="G412" s="201" t="s">
        <v>2121</v>
      </c>
      <c r="H412" s="202" t="s">
        <v>1556</v>
      </c>
      <c r="I412" s="207">
        <v>0</v>
      </c>
      <c r="J412" s="207">
        <v>0</v>
      </c>
      <c r="K412" s="207">
        <v>150</v>
      </c>
      <c r="L412" s="207">
        <v>0</v>
      </c>
      <c r="M412" s="207">
        <f t="shared" si="32"/>
        <v>150</v>
      </c>
      <c r="N412" s="207">
        <f t="shared" si="36"/>
        <v>0</v>
      </c>
      <c r="O412" s="208">
        <f t="shared" si="35"/>
        <v>150</v>
      </c>
      <c r="P412" s="205">
        <v>0</v>
      </c>
      <c r="Q412" s="208">
        <f t="shared" si="33"/>
        <v>150</v>
      </c>
      <c r="R412" s="206"/>
      <c r="T412" s="200">
        <f>VLOOKUP(B412,'[1]TB 2022'!$B$1:$Q$65536,16,0)</f>
        <v>150</v>
      </c>
      <c r="U412" s="225">
        <f t="shared" si="34"/>
        <v>0</v>
      </c>
    </row>
    <row r="413" spans="1:21" s="200" customFormat="1">
      <c r="A413" s="199">
        <v>407</v>
      </c>
      <c r="B413" s="200">
        <v>3060033</v>
      </c>
      <c r="C413" s="201" t="s">
        <v>1309</v>
      </c>
      <c r="D413" s="201" t="s">
        <v>1320</v>
      </c>
      <c r="E413" s="201" t="s">
        <v>70</v>
      </c>
      <c r="F413" s="201" t="s">
        <v>3652</v>
      </c>
      <c r="G413" s="201" t="s">
        <v>2231</v>
      </c>
      <c r="H413" s="202" t="s">
        <v>1557</v>
      </c>
      <c r="I413" s="207">
        <v>0</v>
      </c>
      <c r="J413" s="207">
        <v>0</v>
      </c>
      <c r="K413" s="207">
        <v>36415.06</v>
      </c>
      <c r="L413" s="207">
        <v>0</v>
      </c>
      <c r="M413" s="207">
        <f t="shared" si="32"/>
        <v>36415.06</v>
      </c>
      <c r="N413" s="207">
        <f t="shared" si="36"/>
        <v>0</v>
      </c>
      <c r="O413" s="208">
        <f t="shared" si="35"/>
        <v>36415.06</v>
      </c>
      <c r="P413" s="205">
        <v>0</v>
      </c>
      <c r="Q413" s="208">
        <f t="shared" si="33"/>
        <v>36415.06</v>
      </c>
      <c r="R413" s="206"/>
      <c r="T413" s="200">
        <f>VLOOKUP(B413,'[1]TB 2022'!$B$1:$Q$65536,16,0)</f>
        <v>36415.06</v>
      </c>
      <c r="U413" s="225">
        <f t="shared" si="34"/>
        <v>0</v>
      </c>
    </row>
    <row r="414" spans="1:21" s="200" customFormat="1">
      <c r="A414" s="199">
        <v>408</v>
      </c>
      <c r="B414" s="200">
        <v>3060034</v>
      </c>
      <c r="C414" s="201" t="s">
        <v>1309</v>
      </c>
      <c r="D414" s="201" t="s">
        <v>1320</v>
      </c>
      <c r="E414" s="201" t="s">
        <v>70</v>
      </c>
      <c r="F414" s="201" t="s">
        <v>3652</v>
      </c>
      <c r="G414" s="201" t="s">
        <v>2128</v>
      </c>
      <c r="H414" s="202" t="s">
        <v>1558</v>
      </c>
      <c r="I414" s="207">
        <v>0</v>
      </c>
      <c r="J414" s="207">
        <v>0</v>
      </c>
      <c r="K414" s="207">
        <v>11051611.74</v>
      </c>
      <c r="L414" s="207">
        <v>14886.32</v>
      </c>
      <c r="M414" s="207">
        <f t="shared" si="32"/>
        <v>11036725.42</v>
      </c>
      <c r="N414" s="207">
        <f t="shared" si="36"/>
        <v>0</v>
      </c>
      <c r="O414" s="208">
        <f t="shared" si="35"/>
        <v>11036725.42</v>
      </c>
      <c r="P414" s="205">
        <v>0</v>
      </c>
      <c r="Q414" s="208">
        <f t="shared" si="33"/>
        <v>11036725.42</v>
      </c>
      <c r="R414" s="206"/>
      <c r="T414" s="200">
        <f>VLOOKUP(B414,'[1]TB 2022'!$B$1:$Q$65536,16,0)</f>
        <v>11036725.42</v>
      </c>
      <c r="U414" s="225">
        <f t="shared" si="34"/>
        <v>0</v>
      </c>
    </row>
    <row r="415" spans="1:21" s="200" customFormat="1">
      <c r="A415" s="199">
        <v>409</v>
      </c>
      <c r="B415" s="200">
        <v>3060035</v>
      </c>
      <c r="C415" s="201" t="s">
        <v>1309</v>
      </c>
      <c r="D415" s="201" t="s">
        <v>1320</v>
      </c>
      <c r="E415" s="201" t="s">
        <v>70</v>
      </c>
      <c r="F415" s="201" t="s">
        <v>3652</v>
      </c>
      <c r="G415" s="201" t="s">
        <v>2231</v>
      </c>
      <c r="H415" s="202" t="s">
        <v>1559</v>
      </c>
      <c r="I415" s="207">
        <v>0</v>
      </c>
      <c r="J415" s="207">
        <v>0</v>
      </c>
      <c r="K415" s="207">
        <v>40514.840000000004</v>
      </c>
      <c r="L415" s="207">
        <v>0</v>
      </c>
      <c r="M415" s="207">
        <f t="shared" si="32"/>
        <v>40514.840000000004</v>
      </c>
      <c r="N415" s="207">
        <f t="shared" si="36"/>
        <v>0</v>
      </c>
      <c r="O415" s="208">
        <f t="shared" si="35"/>
        <v>40514.840000000004</v>
      </c>
      <c r="P415" s="205">
        <v>0</v>
      </c>
      <c r="Q415" s="208">
        <f t="shared" si="33"/>
        <v>40514.840000000004</v>
      </c>
      <c r="R415" s="206"/>
      <c r="T415" s="200">
        <f>VLOOKUP(B415,'[1]TB 2022'!$B$1:$Q$65536,16,0)</f>
        <v>40514.840000000004</v>
      </c>
      <c r="U415" s="225">
        <f t="shared" si="34"/>
        <v>0</v>
      </c>
    </row>
    <row r="416" spans="1:21" s="200" customFormat="1">
      <c r="A416" s="199">
        <v>410</v>
      </c>
      <c r="B416" s="200">
        <v>3060037</v>
      </c>
      <c r="C416" s="201" t="s">
        <v>1309</v>
      </c>
      <c r="D416" s="201" t="s">
        <v>1320</v>
      </c>
      <c r="E416" s="201" t="s">
        <v>70</v>
      </c>
      <c r="F416" s="201" t="s">
        <v>3652</v>
      </c>
      <c r="G416" s="201" t="s">
        <v>2122</v>
      </c>
      <c r="H416" s="202" t="s">
        <v>1560</v>
      </c>
      <c r="I416" s="207">
        <v>0</v>
      </c>
      <c r="J416" s="207">
        <v>0</v>
      </c>
      <c r="K416" s="207">
        <v>0</v>
      </c>
      <c r="L416" s="207">
        <v>0</v>
      </c>
      <c r="M416" s="207">
        <f t="shared" si="32"/>
        <v>0</v>
      </c>
      <c r="N416" s="207">
        <f t="shared" si="36"/>
        <v>0</v>
      </c>
      <c r="O416" s="208">
        <f t="shared" si="35"/>
        <v>0</v>
      </c>
      <c r="P416" s="205">
        <v>0</v>
      </c>
      <c r="Q416" s="208">
        <f t="shared" ref="Q416:Q447" si="37">O416-P416</f>
        <v>0</v>
      </c>
      <c r="R416" s="206"/>
      <c r="T416" s="200">
        <f>VLOOKUP(B416,'[1]TB 2022'!$B$1:$Q$65536,16,0)</f>
        <v>0</v>
      </c>
      <c r="U416" s="225">
        <f t="shared" ref="U416:U447" si="38">Q416-T416</f>
        <v>0</v>
      </c>
    </row>
    <row r="417" spans="1:21" s="200" customFormat="1">
      <c r="A417" s="199">
        <v>411</v>
      </c>
      <c r="B417" s="200">
        <v>3060038</v>
      </c>
      <c r="C417" s="201" t="s">
        <v>1309</v>
      </c>
      <c r="D417" s="201" t="s">
        <v>1320</v>
      </c>
      <c r="E417" s="201" t="s">
        <v>70</v>
      </c>
      <c r="F417" s="201" t="s">
        <v>3652</v>
      </c>
      <c r="G417" s="201" t="s">
        <v>2121</v>
      </c>
      <c r="H417" s="202" t="s">
        <v>1561</v>
      </c>
      <c r="I417" s="207">
        <v>0</v>
      </c>
      <c r="J417" s="207">
        <v>0</v>
      </c>
      <c r="K417" s="207">
        <v>188958.12</v>
      </c>
      <c r="L417" s="207">
        <v>45550</v>
      </c>
      <c r="M417" s="207">
        <f t="shared" si="32"/>
        <v>143408.12</v>
      </c>
      <c r="N417" s="207">
        <f t="shared" si="36"/>
        <v>0</v>
      </c>
      <c r="O417" s="208">
        <f t="shared" si="35"/>
        <v>143408.12</v>
      </c>
      <c r="P417" s="205">
        <v>0</v>
      </c>
      <c r="Q417" s="208">
        <f t="shared" si="37"/>
        <v>143408.12</v>
      </c>
      <c r="R417" s="206"/>
      <c r="T417" s="200">
        <f>VLOOKUP(B417,'[1]TB 2022'!$B$1:$Q$65536,16,0)</f>
        <v>143408.12</v>
      </c>
      <c r="U417" s="225">
        <f t="shared" si="38"/>
        <v>0</v>
      </c>
    </row>
    <row r="418" spans="1:21" s="200" customFormat="1">
      <c r="A418" s="199">
        <v>412</v>
      </c>
      <c r="B418" s="200">
        <v>3060040</v>
      </c>
      <c r="C418" s="201" t="s">
        <v>1309</v>
      </c>
      <c r="D418" s="201" t="s">
        <v>1320</v>
      </c>
      <c r="E418" s="201" t="s">
        <v>70</v>
      </c>
      <c r="F418" s="201" t="s">
        <v>3652</v>
      </c>
      <c r="G418" s="201" t="s">
        <v>2112</v>
      </c>
      <c r="H418" s="202" t="s">
        <v>1562</v>
      </c>
      <c r="I418" s="207">
        <v>0</v>
      </c>
      <c r="J418" s="207">
        <v>0</v>
      </c>
      <c r="K418" s="207">
        <v>305061.08</v>
      </c>
      <c r="L418" s="207">
        <v>0</v>
      </c>
      <c r="M418" s="207">
        <f t="shared" si="32"/>
        <v>305061.08</v>
      </c>
      <c r="N418" s="207">
        <f t="shared" si="36"/>
        <v>0</v>
      </c>
      <c r="O418" s="208">
        <f t="shared" si="35"/>
        <v>305061.08</v>
      </c>
      <c r="P418" s="205">
        <v>0</v>
      </c>
      <c r="Q418" s="208">
        <f t="shared" si="37"/>
        <v>305061.08</v>
      </c>
      <c r="R418" s="206"/>
      <c r="T418" s="200">
        <f>VLOOKUP(B418,'[1]TB 2022'!$B$1:$Q$65536,16,0)</f>
        <v>305061.08</v>
      </c>
      <c r="U418" s="225">
        <f t="shared" si="38"/>
        <v>0</v>
      </c>
    </row>
    <row r="419" spans="1:21" s="200" customFormat="1">
      <c r="A419" s="199">
        <v>413</v>
      </c>
      <c r="B419" s="200">
        <v>3060041</v>
      </c>
      <c r="C419" s="201" t="s">
        <v>1309</v>
      </c>
      <c r="D419" s="201" t="s">
        <v>1320</v>
      </c>
      <c r="E419" s="201" t="s">
        <v>70</v>
      </c>
      <c r="F419" s="201" t="s">
        <v>3652</v>
      </c>
      <c r="G419" s="201" t="s">
        <v>2125</v>
      </c>
      <c r="H419" s="202" t="s">
        <v>1563</v>
      </c>
      <c r="I419" s="207">
        <v>0</v>
      </c>
      <c r="J419" s="207">
        <v>0</v>
      </c>
      <c r="K419" s="207">
        <v>12450</v>
      </c>
      <c r="L419" s="207">
        <v>0</v>
      </c>
      <c r="M419" s="207">
        <f t="shared" si="32"/>
        <v>12450</v>
      </c>
      <c r="N419" s="207">
        <f t="shared" si="36"/>
        <v>0</v>
      </c>
      <c r="O419" s="208">
        <f t="shared" si="35"/>
        <v>12450</v>
      </c>
      <c r="P419" s="205">
        <v>0</v>
      </c>
      <c r="Q419" s="208">
        <f t="shared" si="37"/>
        <v>12450</v>
      </c>
      <c r="R419" s="206"/>
      <c r="T419" s="200">
        <f>VLOOKUP(B419,'[1]TB 2022'!$B$1:$Q$65536,16,0)</f>
        <v>12450</v>
      </c>
      <c r="U419" s="225">
        <f t="shared" si="38"/>
        <v>0</v>
      </c>
    </row>
    <row r="420" spans="1:21" s="200" customFormat="1">
      <c r="A420" s="199">
        <v>414</v>
      </c>
      <c r="B420" s="200">
        <v>3060043</v>
      </c>
      <c r="C420" s="201" t="s">
        <v>1309</v>
      </c>
      <c r="D420" s="201" t="s">
        <v>1320</v>
      </c>
      <c r="E420" s="201" t="s">
        <v>70</v>
      </c>
      <c r="F420" s="201" t="s">
        <v>3652</v>
      </c>
      <c r="G420" s="201" t="s">
        <v>2231</v>
      </c>
      <c r="H420" s="202" t="s">
        <v>1564</v>
      </c>
      <c r="I420" s="207">
        <v>0</v>
      </c>
      <c r="J420" s="207">
        <v>0</v>
      </c>
      <c r="K420" s="207">
        <v>174668.16</v>
      </c>
      <c r="L420" s="207">
        <v>0</v>
      </c>
      <c r="M420" s="207">
        <f t="shared" si="32"/>
        <v>174668.16</v>
      </c>
      <c r="N420" s="207">
        <f t="shared" si="36"/>
        <v>0</v>
      </c>
      <c r="O420" s="208">
        <f t="shared" si="35"/>
        <v>174668.16</v>
      </c>
      <c r="P420" s="205">
        <v>0</v>
      </c>
      <c r="Q420" s="208">
        <f t="shared" si="37"/>
        <v>174668.16</v>
      </c>
      <c r="R420" s="206"/>
      <c r="T420" s="200">
        <f>VLOOKUP(B420,'[1]TB 2022'!$B$1:$Q$65536,16,0)</f>
        <v>174668.16</v>
      </c>
      <c r="U420" s="225">
        <f t="shared" si="38"/>
        <v>0</v>
      </c>
    </row>
    <row r="421" spans="1:21" s="200" customFormat="1">
      <c r="A421" s="199">
        <v>415</v>
      </c>
      <c r="B421" s="200">
        <v>3060044</v>
      </c>
      <c r="C421" s="201" t="s">
        <v>1309</v>
      </c>
      <c r="D421" s="201" t="s">
        <v>1320</v>
      </c>
      <c r="E421" s="201" t="s">
        <v>70</v>
      </c>
      <c r="F421" s="201" t="s">
        <v>3652</v>
      </c>
      <c r="G421" s="201" t="s">
        <v>2231</v>
      </c>
      <c r="H421" s="202" t="s">
        <v>1565</v>
      </c>
      <c r="I421" s="207">
        <v>0</v>
      </c>
      <c r="J421" s="207">
        <v>0</v>
      </c>
      <c r="K421" s="207">
        <v>0</v>
      </c>
      <c r="L421" s="207">
        <v>0</v>
      </c>
      <c r="M421" s="207">
        <f t="shared" si="32"/>
        <v>0</v>
      </c>
      <c r="N421" s="207">
        <f t="shared" si="36"/>
        <v>0</v>
      </c>
      <c r="O421" s="208">
        <f t="shared" si="35"/>
        <v>0</v>
      </c>
      <c r="P421" s="205">
        <v>0</v>
      </c>
      <c r="Q421" s="208">
        <f t="shared" si="37"/>
        <v>0</v>
      </c>
      <c r="R421" s="206"/>
      <c r="T421" s="200">
        <f>VLOOKUP(B421,'[1]TB 2022'!$B$1:$Q$65536,16,0)</f>
        <v>0</v>
      </c>
      <c r="U421" s="225">
        <f t="shared" si="38"/>
        <v>0</v>
      </c>
    </row>
    <row r="422" spans="1:21" s="200" customFormat="1">
      <c r="A422" s="199">
        <v>416</v>
      </c>
      <c r="B422" s="200">
        <v>3060048</v>
      </c>
      <c r="C422" s="201" t="s">
        <v>1309</v>
      </c>
      <c r="D422" s="201" t="s">
        <v>1320</v>
      </c>
      <c r="E422" s="201" t="s">
        <v>70</v>
      </c>
      <c r="F422" s="201" t="s">
        <v>3670</v>
      </c>
      <c r="G422" s="201" t="s">
        <v>3578</v>
      </c>
      <c r="H422" s="202" t="s">
        <v>1566</v>
      </c>
      <c r="I422" s="207">
        <v>0</v>
      </c>
      <c r="J422" s="207">
        <v>0</v>
      </c>
      <c r="K422" s="207">
        <v>0</v>
      </c>
      <c r="L422" s="207">
        <v>0</v>
      </c>
      <c r="M422" s="207">
        <f t="shared" si="32"/>
        <v>0</v>
      </c>
      <c r="N422" s="207">
        <f t="shared" si="36"/>
        <v>0</v>
      </c>
      <c r="O422" s="208">
        <f t="shared" si="35"/>
        <v>0</v>
      </c>
      <c r="P422" s="205">
        <v>0</v>
      </c>
      <c r="Q422" s="208">
        <f t="shared" si="37"/>
        <v>0</v>
      </c>
      <c r="R422" s="206"/>
      <c r="T422" s="200">
        <f>VLOOKUP(B422,'[1]TB 2022'!$B$1:$Q$65536,16,0)</f>
        <v>0</v>
      </c>
      <c r="U422" s="225">
        <f t="shared" si="38"/>
        <v>0</v>
      </c>
    </row>
    <row r="423" spans="1:21" s="200" customFormat="1">
      <c r="A423" s="199">
        <v>417</v>
      </c>
      <c r="B423" s="200">
        <v>3060052</v>
      </c>
      <c r="C423" s="201" t="s">
        <v>1309</v>
      </c>
      <c r="D423" s="201" t="s">
        <v>1320</v>
      </c>
      <c r="E423" s="201" t="s">
        <v>70</v>
      </c>
      <c r="F423" s="201" t="s">
        <v>3652</v>
      </c>
      <c r="G423" s="201" t="s">
        <v>2126</v>
      </c>
      <c r="H423" s="202" t="s">
        <v>1567</v>
      </c>
      <c r="I423" s="207">
        <v>0</v>
      </c>
      <c r="J423" s="207">
        <v>0</v>
      </c>
      <c r="K423" s="207">
        <v>66961.19</v>
      </c>
      <c r="L423" s="207">
        <v>26340</v>
      </c>
      <c r="M423" s="207">
        <f t="shared" si="32"/>
        <v>40621.19</v>
      </c>
      <c r="N423" s="207">
        <f t="shared" si="36"/>
        <v>0</v>
      </c>
      <c r="O423" s="208">
        <f t="shared" si="35"/>
        <v>40621.19</v>
      </c>
      <c r="P423" s="205">
        <v>0</v>
      </c>
      <c r="Q423" s="208">
        <f t="shared" si="37"/>
        <v>40621.19</v>
      </c>
      <c r="R423" s="206"/>
      <c r="T423" s="200">
        <f>VLOOKUP(B423,'[1]TB 2022'!$B$1:$Q$65536,16,0)</f>
        <v>40621.19</v>
      </c>
      <c r="U423" s="225">
        <f t="shared" si="38"/>
        <v>0</v>
      </c>
    </row>
    <row r="424" spans="1:21" s="200" customFormat="1">
      <c r="A424" s="199">
        <v>418</v>
      </c>
      <c r="B424" s="200">
        <v>3060053</v>
      </c>
      <c r="C424" s="201" t="s">
        <v>1309</v>
      </c>
      <c r="D424" s="201" t="s">
        <v>1320</v>
      </c>
      <c r="E424" s="201" t="s">
        <v>70</v>
      </c>
      <c r="F424" s="201" t="s">
        <v>3652</v>
      </c>
      <c r="G424" s="201" t="s">
        <v>1128</v>
      </c>
      <c r="H424" s="202" t="s">
        <v>1568</v>
      </c>
      <c r="I424" s="207">
        <v>0</v>
      </c>
      <c r="J424" s="207">
        <v>0</v>
      </c>
      <c r="K424" s="207">
        <v>4048092.91</v>
      </c>
      <c r="L424" s="207">
        <v>1014193.9600000001</v>
      </c>
      <c r="M424" s="207">
        <f t="shared" si="32"/>
        <v>3033898.95</v>
      </c>
      <c r="N424" s="207">
        <f t="shared" si="36"/>
        <v>0</v>
      </c>
      <c r="O424" s="208">
        <f t="shared" si="35"/>
        <v>3033898.95</v>
      </c>
      <c r="P424" s="205">
        <v>0</v>
      </c>
      <c r="Q424" s="208">
        <f t="shared" si="37"/>
        <v>3033898.95</v>
      </c>
      <c r="R424" s="206"/>
      <c r="T424" s="200">
        <f>VLOOKUP(B424,'[1]TB 2022'!$B$1:$Q$65536,16,0)</f>
        <v>3033898.95</v>
      </c>
      <c r="U424" s="225">
        <f t="shared" si="38"/>
        <v>0</v>
      </c>
    </row>
    <row r="425" spans="1:21" s="200" customFormat="1">
      <c r="A425" s="199">
        <v>419</v>
      </c>
      <c r="B425" s="200">
        <v>3060054</v>
      </c>
      <c r="C425" s="201" t="s">
        <v>1309</v>
      </c>
      <c r="D425" s="201" t="s">
        <v>1320</v>
      </c>
      <c r="E425" s="201" t="s">
        <v>70</v>
      </c>
      <c r="F425" s="201" t="s">
        <v>3652</v>
      </c>
      <c r="G425" s="201" t="s">
        <v>2122</v>
      </c>
      <c r="H425" s="202" t="s">
        <v>2244</v>
      </c>
      <c r="I425" s="207">
        <v>0</v>
      </c>
      <c r="J425" s="207">
        <v>0</v>
      </c>
      <c r="K425" s="207">
        <v>224392.12</v>
      </c>
      <c r="L425" s="207">
        <v>2690.26</v>
      </c>
      <c r="M425" s="207">
        <f t="shared" si="32"/>
        <v>221701.86</v>
      </c>
      <c r="N425" s="207">
        <f t="shared" si="36"/>
        <v>0</v>
      </c>
      <c r="O425" s="208">
        <f t="shared" si="35"/>
        <v>221701.86</v>
      </c>
      <c r="P425" s="205">
        <v>0</v>
      </c>
      <c r="Q425" s="208">
        <f t="shared" si="37"/>
        <v>221701.86</v>
      </c>
      <c r="R425" s="206"/>
      <c r="T425" s="200">
        <f>VLOOKUP(B425,'[1]TB 2022'!$B$1:$Q$65536,16,0)</f>
        <v>221701.86</v>
      </c>
      <c r="U425" s="225">
        <f t="shared" si="38"/>
        <v>0</v>
      </c>
    </row>
    <row r="426" spans="1:21" s="200" customFormat="1">
      <c r="A426" s="199">
        <v>420</v>
      </c>
      <c r="B426" s="200">
        <v>3060055</v>
      </c>
      <c r="C426" s="201" t="s">
        <v>1309</v>
      </c>
      <c r="D426" s="201" t="s">
        <v>1320</v>
      </c>
      <c r="E426" s="201" t="s">
        <v>70</v>
      </c>
      <c r="F426" s="201" t="s">
        <v>3652</v>
      </c>
      <c r="G426" s="201" t="s">
        <v>2128</v>
      </c>
      <c r="H426" s="202" t="s">
        <v>2245</v>
      </c>
      <c r="I426" s="207">
        <v>0</v>
      </c>
      <c r="J426" s="207">
        <v>0</v>
      </c>
      <c r="K426" s="207">
        <v>14691101.220000001</v>
      </c>
      <c r="L426" s="207">
        <v>2451.1799999999998</v>
      </c>
      <c r="M426" s="207">
        <f t="shared" si="32"/>
        <v>14688650.040000001</v>
      </c>
      <c r="N426" s="207">
        <f t="shared" si="36"/>
        <v>0</v>
      </c>
      <c r="O426" s="208">
        <f t="shared" si="35"/>
        <v>14688650.040000001</v>
      </c>
      <c r="P426" s="205">
        <v>0</v>
      </c>
      <c r="Q426" s="208">
        <f t="shared" si="37"/>
        <v>14688650.040000001</v>
      </c>
      <c r="R426" s="206"/>
      <c r="T426" s="200">
        <f>VLOOKUP(B426,'[1]TB 2022'!$B$1:$Q$65536,16,0)</f>
        <v>14688650.040000001</v>
      </c>
      <c r="U426" s="225">
        <f t="shared" si="38"/>
        <v>0</v>
      </c>
    </row>
    <row r="427" spans="1:21" s="200" customFormat="1">
      <c r="A427" s="199">
        <v>421</v>
      </c>
      <c r="B427" s="200">
        <v>3060056</v>
      </c>
      <c r="C427" s="201" t="s">
        <v>1309</v>
      </c>
      <c r="D427" s="201" t="s">
        <v>1320</v>
      </c>
      <c r="E427" s="201" t="s">
        <v>70</v>
      </c>
      <c r="F427" s="201" t="s">
        <v>3652</v>
      </c>
      <c r="G427" s="201" t="s">
        <v>2112</v>
      </c>
      <c r="H427" s="202" t="s">
        <v>2246</v>
      </c>
      <c r="I427" s="207">
        <v>0</v>
      </c>
      <c r="J427" s="207">
        <v>0</v>
      </c>
      <c r="K427" s="207">
        <v>303694</v>
      </c>
      <c r="L427" s="207">
        <v>0</v>
      </c>
      <c r="M427" s="207">
        <f t="shared" si="32"/>
        <v>303694</v>
      </c>
      <c r="N427" s="207">
        <f t="shared" si="36"/>
        <v>0</v>
      </c>
      <c r="O427" s="208">
        <f t="shared" si="35"/>
        <v>303694</v>
      </c>
      <c r="P427" s="205">
        <v>0</v>
      </c>
      <c r="Q427" s="208">
        <f t="shared" si="37"/>
        <v>303694</v>
      </c>
      <c r="R427" s="206"/>
      <c r="T427" s="200">
        <f>VLOOKUP(B427,'[1]TB 2022'!$B$1:$Q$65536,16,0)</f>
        <v>303694</v>
      </c>
      <c r="U427" s="225">
        <f t="shared" si="38"/>
        <v>0</v>
      </c>
    </row>
    <row r="428" spans="1:21" s="200" customFormat="1">
      <c r="A428" s="199">
        <v>422</v>
      </c>
      <c r="B428" s="200">
        <v>3060057</v>
      </c>
      <c r="C428" s="201" t="s">
        <v>1309</v>
      </c>
      <c r="D428" s="201" t="s">
        <v>1320</v>
      </c>
      <c r="E428" s="201" t="s">
        <v>70</v>
      </c>
      <c r="F428" s="201" t="s">
        <v>3652</v>
      </c>
      <c r="G428" s="201" t="s">
        <v>2231</v>
      </c>
      <c r="H428" s="202" t="s">
        <v>2247</v>
      </c>
      <c r="I428" s="207">
        <v>0</v>
      </c>
      <c r="J428" s="207">
        <v>0</v>
      </c>
      <c r="K428" s="207">
        <v>13000</v>
      </c>
      <c r="L428" s="207">
        <v>0</v>
      </c>
      <c r="M428" s="207">
        <f t="shared" si="32"/>
        <v>13000</v>
      </c>
      <c r="N428" s="207">
        <f t="shared" si="36"/>
        <v>0</v>
      </c>
      <c r="O428" s="208">
        <f t="shared" si="35"/>
        <v>13000</v>
      </c>
      <c r="P428" s="205">
        <v>0</v>
      </c>
      <c r="Q428" s="208">
        <f t="shared" si="37"/>
        <v>13000</v>
      </c>
      <c r="R428" s="206"/>
      <c r="T428" s="200">
        <f>VLOOKUP(B428,'[1]TB 2022'!$B$1:$Q$65536,16,0)</f>
        <v>13000</v>
      </c>
      <c r="U428" s="225">
        <f t="shared" si="38"/>
        <v>0</v>
      </c>
    </row>
    <row r="429" spans="1:21" s="200" customFormat="1">
      <c r="A429" s="199">
        <v>296</v>
      </c>
      <c r="B429" s="200">
        <v>3060064</v>
      </c>
      <c r="C429" s="201" t="s">
        <v>1309</v>
      </c>
      <c r="D429" s="201" t="s">
        <v>1320</v>
      </c>
      <c r="E429" s="201" t="s">
        <v>70</v>
      </c>
      <c r="F429" s="201" t="s">
        <v>3652</v>
      </c>
      <c r="G429" s="221" t="s">
        <v>3755</v>
      </c>
      <c r="H429" s="202" t="s">
        <v>3752</v>
      </c>
      <c r="I429" s="207">
        <v>0</v>
      </c>
      <c r="J429" s="207">
        <v>0</v>
      </c>
      <c r="K429" s="207">
        <v>539753.75</v>
      </c>
      <c r="L429" s="207">
        <v>0</v>
      </c>
      <c r="M429" s="207">
        <f t="shared" si="32"/>
        <v>539753.75</v>
      </c>
      <c r="N429" s="207">
        <f t="shared" si="36"/>
        <v>0</v>
      </c>
      <c r="O429" s="208">
        <f t="shared" si="35"/>
        <v>539753.75</v>
      </c>
      <c r="P429" s="205">
        <v>0</v>
      </c>
      <c r="Q429" s="208">
        <f t="shared" si="37"/>
        <v>539753.75</v>
      </c>
      <c r="R429" s="206"/>
      <c r="T429" s="200">
        <f>VLOOKUP(B429,'[1]TB 2022'!$B$1:$Q$65536,16,0)</f>
        <v>539753.75</v>
      </c>
      <c r="U429" s="225">
        <f t="shared" si="38"/>
        <v>0</v>
      </c>
    </row>
    <row r="430" spans="1:21" s="200" customFormat="1">
      <c r="A430" s="199">
        <v>423</v>
      </c>
      <c r="B430" s="200">
        <v>4010201</v>
      </c>
      <c r="C430" s="201" t="s">
        <v>1309</v>
      </c>
      <c r="D430" s="201" t="s">
        <v>1320</v>
      </c>
      <c r="E430" s="201" t="s">
        <v>3497</v>
      </c>
      <c r="F430" s="201" t="s">
        <v>3672</v>
      </c>
      <c r="G430" s="201" t="s">
        <v>3581</v>
      </c>
      <c r="H430" s="202" t="s">
        <v>1570</v>
      </c>
      <c r="I430" s="207">
        <v>0</v>
      </c>
      <c r="J430" s="207">
        <v>0</v>
      </c>
      <c r="K430" s="207">
        <v>24250.9</v>
      </c>
      <c r="L430" s="207">
        <v>0</v>
      </c>
      <c r="M430" s="207">
        <f t="shared" si="32"/>
        <v>24250.9</v>
      </c>
      <c r="N430" s="207">
        <f t="shared" si="36"/>
        <v>0</v>
      </c>
      <c r="O430" s="208">
        <f t="shared" si="35"/>
        <v>24250.9</v>
      </c>
      <c r="P430" s="205">
        <v>0</v>
      </c>
      <c r="Q430" s="208">
        <f t="shared" si="37"/>
        <v>24250.9</v>
      </c>
      <c r="R430" s="206"/>
      <c r="T430" s="200">
        <f>VLOOKUP(B430,'[1]TB 2022'!$B$1:$Q$65536,16,0)</f>
        <v>24250.9</v>
      </c>
      <c r="U430" s="225">
        <f t="shared" si="38"/>
        <v>0</v>
      </c>
    </row>
    <row r="431" spans="1:21" s="200" customFormat="1">
      <c r="A431" s="199">
        <v>424</v>
      </c>
      <c r="B431" s="200">
        <v>4010202</v>
      </c>
      <c r="C431" s="201" t="s">
        <v>1309</v>
      </c>
      <c r="D431" s="201" t="s">
        <v>1320</v>
      </c>
      <c r="E431" s="201" t="s">
        <v>3497</v>
      </c>
      <c r="F431" s="201" t="s">
        <v>3672</v>
      </c>
      <c r="G431" s="201" t="s">
        <v>3581</v>
      </c>
      <c r="H431" s="202" t="s">
        <v>1571</v>
      </c>
      <c r="I431" s="207">
        <v>0</v>
      </c>
      <c r="J431" s="207">
        <v>0</v>
      </c>
      <c r="K431" s="207">
        <v>8086444.8600000003</v>
      </c>
      <c r="L431" s="207">
        <v>177184196.77000001</v>
      </c>
      <c r="M431" s="207">
        <f t="shared" si="32"/>
        <v>0</v>
      </c>
      <c r="N431" s="207">
        <f t="shared" si="36"/>
        <v>169097751.91</v>
      </c>
      <c r="O431" s="208">
        <f t="shared" si="35"/>
        <v>-169097751.91</v>
      </c>
      <c r="P431" s="205">
        <v>0</v>
      </c>
      <c r="Q431" s="208">
        <f t="shared" si="37"/>
        <v>-169097751.91</v>
      </c>
      <c r="R431" s="206"/>
      <c r="T431" s="200">
        <f>VLOOKUP(B431,'[1]TB 2022'!$B$1:$Q$65536,16,0)</f>
        <v>-169097751.91</v>
      </c>
      <c r="U431" s="225">
        <f t="shared" si="38"/>
        <v>0</v>
      </c>
    </row>
    <row r="432" spans="1:21" s="200" customFormat="1">
      <c r="A432" s="199">
        <v>425</v>
      </c>
      <c r="B432" s="200">
        <v>4010203</v>
      </c>
      <c r="C432" s="201" t="s">
        <v>1309</v>
      </c>
      <c r="D432" s="201" t="s">
        <v>1320</v>
      </c>
      <c r="E432" s="201" t="s">
        <v>3497</v>
      </c>
      <c r="F432" s="201" t="s">
        <v>3673</v>
      </c>
      <c r="G432" s="201" t="s">
        <v>3581</v>
      </c>
      <c r="H432" s="202" t="s">
        <v>3539</v>
      </c>
      <c r="I432" s="207">
        <v>0</v>
      </c>
      <c r="J432" s="207">
        <v>0</v>
      </c>
      <c r="K432" s="207">
        <v>0</v>
      </c>
      <c r="L432" s="207">
        <v>45455955</v>
      </c>
      <c r="M432" s="207">
        <f t="shared" si="32"/>
        <v>0</v>
      </c>
      <c r="N432" s="207">
        <f t="shared" si="36"/>
        <v>45455955</v>
      </c>
      <c r="O432" s="208">
        <f t="shared" si="35"/>
        <v>-45455955</v>
      </c>
      <c r="P432" s="205">
        <v>0</v>
      </c>
      <c r="Q432" s="208">
        <f t="shared" si="37"/>
        <v>-45455955</v>
      </c>
      <c r="R432" s="206"/>
      <c r="T432" s="200">
        <f>VLOOKUP(B432,'[1]TB 2022'!$B$1:$Q$65536,16,0)</f>
        <v>-45455955</v>
      </c>
      <c r="U432" s="225">
        <f t="shared" si="38"/>
        <v>0</v>
      </c>
    </row>
    <row r="433" spans="1:21" s="200" customFormat="1">
      <c r="A433" s="199">
        <v>426</v>
      </c>
      <c r="B433" s="200">
        <v>4010204</v>
      </c>
      <c r="C433" s="201" t="s">
        <v>1309</v>
      </c>
      <c r="D433" s="201" t="s">
        <v>1320</v>
      </c>
      <c r="E433" s="201" t="s">
        <v>3497</v>
      </c>
      <c r="F433" s="201" t="s">
        <v>3672</v>
      </c>
      <c r="G433" s="201" t="s">
        <v>3581</v>
      </c>
      <c r="H433" s="202" t="s">
        <v>1573</v>
      </c>
      <c r="I433" s="207">
        <v>0</v>
      </c>
      <c r="J433" s="207">
        <v>0</v>
      </c>
      <c r="K433" s="207">
        <v>0</v>
      </c>
      <c r="L433" s="207">
        <v>0</v>
      </c>
      <c r="M433" s="207">
        <f t="shared" ref="M433:M496" si="39">IF((I433+K433)-(J433+L433)&lt;0,0,(I433+K433)-(J433+L433))</f>
        <v>0</v>
      </c>
      <c r="N433" s="207">
        <f t="shared" si="36"/>
        <v>0</v>
      </c>
      <c r="O433" s="208">
        <f t="shared" si="35"/>
        <v>0</v>
      </c>
      <c r="P433" s="205">
        <v>0</v>
      </c>
      <c r="Q433" s="208">
        <f t="shared" si="37"/>
        <v>0</v>
      </c>
      <c r="R433" s="206"/>
      <c r="T433" s="200">
        <f>VLOOKUP(B433,'[1]TB 2022'!$B$1:$Q$65536,16,0)</f>
        <v>0</v>
      </c>
      <c r="U433" s="225">
        <f t="shared" si="38"/>
        <v>0</v>
      </c>
    </row>
    <row r="434" spans="1:21" s="211" customFormat="1">
      <c r="A434" s="210">
        <v>427</v>
      </c>
      <c r="B434" s="211">
        <v>4010401</v>
      </c>
      <c r="C434" s="212" t="s">
        <v>1309</v>
      </c>
      <c r="D434" s="212" t="s">
        <v>1320</v>
      </c>
      <c r="E434" s="212" t="s">
        <v>3498</v>
      </c>
      <c r="F434" s="212" t="s">
        <v>1321</v>
      </c>
      <c r="G434" s="212" t="s">
        <v>1321</v>
      </c>
      <c r="H434" s="213" t="s">
        <v>1574</v>
      </c>
      <c r="I434" s="214">
        <v>0</v>
      </c>
      <c r="J434" s="214">
        <v>0</v>
      </c>
      <c r="K434" s="214">
        <v>0</v>
      </c>
      <c r="L434" s="214">
        <v>818720.57000000007</v>
      </c>
      <c r="M434" s="214">
        <f t="shared" si="39"/>
        <v>0</v>
      </c>
      <c r="N434" s="214">
        <f t="shared" si="36"/>
        <v>818720.57000000007</v>
      </c>
      <c r="O434" s="215">
        <f t="shared" si="35"/>
        <v>-818720.57000000007</v>
      </c>
      <c r="P434" s="216">
        <v>0</v>
      </c>
      <c r="Q434" s="215">
        <f t="shared" si="37"/>
        <v>-818720.57000000007</v>
      </c>
      <c r="R434" s="217"/>
      <c r="T434" s="211">
        <f>VLOOKUP(B434,'[1]TB 2022'!$B$1:$Q$65536,16,0)</f>
        <v>-818720.57000000007</v>
      </c>
      <c r="U434" s="218">
        <f t="shared" si="38"/>
        <v>0</v>
      </c>
    </row>
    <row r="435" spans="1:21" s="211" customFormat="1">
      <c r="A435" s="210">
        <v>428</v>
      </c>
      <c r="B435" s="211">
        <v>4010402</v>
      </c>
      <c r="C435" s="212" t="s">
        <v>1309</v>
      </c>
      <c r="D435" s="212" t="s">
        <v>1320</v>
      </c>
      <c r="E435" s="212" t="s">
        <v>3498</v>
      </c>
      <c r="F435" s="212" t="s">
        <v>1321</v>
      </c>
      <c r="G435" s="212" t="s">
        <v>1321</v>
      </c>
      <c r="H435" s="213" t="s">
        <v>1575</v>
      </c>
      <c r="I435" s="214">
        <v>0</v>
      </c>
      <c r="J435" s="214">
        <v>0</v>
      </c>
      <c r="K435" s="214">
        <v>0</v>
      </c>
      <c r="L435" s="214">
        <v>100800</v>
      </c>
      <c r="M435" s="214">
        <f t="shared" si="39"/>
        <v>0</v>
      </c>
      <c r="N435" s="214">
        <f t="shared" si="36"/>
        <v>100800</v>
      </c>
      <c r="O435" s="215">
        <f t="shared" si="35"/>
        <v>-100800</v>
      </c>
      <c r="P435" s="216">
        <v>0</v>
      </c>
      <c r="Q435" s="215">
        <f t="shared" si="37"/>
        <v>-100800</v>
      </c>
      <c r="R435" s="217"/>
      <c r="T435" s="211">
        <f>VLOOKUP(B435,'[1]TB 2022'!$B$1:$Q$65536,16,0)</f>
        <v>-100800</v>
      </c>
      <c r="U435" s="218">
        <f t="shared" si="38"/>
        <v>0</v>
      </c>
    </row>
    <row r="436" spans="1:21" s="211" customFormat="1">
      <c r="A436" s="210">
        <v>429</v>
      </c>
      <c r="B436" s="211">
        <v>4010403</v>
      </c>
      <c r="C436" s="212" t="s">
        <v>1309</v>
      </c>
      <c r="D436" s="212" t="s">
        <v>1320</v>
      </c>
      <c r="E436" s="212" t="s">
        <v>3498</v>
      </c>
      <c r="F436" s="212" t="s">
        <v>1321</v>
      </c>
      <c r="G436" s="212" t="s">
        <v>1321</v>
      </c>
      <c r="H436" s="213" t="s">
        <v>1576</v>
      </c>
      <c r="I436" s="214">
        <v>0</v>
      </c>
      <c r="J436" s="214">
        <v>0</v>
      </c>
      <c r="K436" s="214">
        <v>0</v>
      </c>
      <c r="L436" s="214">
        <v>581748.37</v>
      </c>
      <c r="M436" s="214">
        <f t="shared" si="39"/>
        <v>0</v>
      </c>
      <c r="N436" s="214">
        <f t="shared" si="36"/>
        <v>581748.37</v>
      </c>
      <c r="O436" s="215">
        <f t="shared" si="35"/>
        <v>-581748.37</v>
      </c>
      <c r="P436" s="216">
        <v>0</v>
      </c>
      <c r="Q436" s="215">
        <f t="shared" si="37"/>
        <v>-581748.37</v>
      </c>
      <c r="R436" s="217"/>
      <c r="T436" s="211">
        <f>VLOOKUP(B436,'[1]TB 2022'!$B$1:$Q$65536,16,0)</f>
        <v>-581748.37</v>
      </c>
      <c r="U436" s="218">
        <f t="shared" si="38"/>
        <v>0</v>
      </c>
    </row>
    <row r="437" spans="1:21" s="211" customFormat="1">
      <c r="A437" s="210">
        <v>430</v>
      </c>
      <c r="B437" s="211">
        <v>4010404</v>
      </c>
      <c r="C437" s="212" t="s">
        <v>1309</v>
      </c>
      <c r="D437" s="212" t="s">
        <v>1320</v>
      </c>
      <c r="E437" s="212" t="s">
        <v>3498</v>
      </c>
      <c r="F437" s="212" t="s">
        <v>1321</v>
      </c>
      <c r="G437" s="212" t="s">
        <v>1321</v>
      </c>
      <c r="H437" s="213" t="s">
        <v>1577</v>
      </c>
      <c r="I437" s="214">
        <v>0</v>
      </c>
      <c r="J437" s="214">
        <v>0</v>
      </c>
      <c r="K437" s="214">
        <v>0</v>
      </c>
      <c r="L437" s="214">
        <v>475749.18</v>
      </c>
      <c r="M437" s="214">
        <f t="shared" si="39"/>
        <v>0</v>
      </c>
      <c r="N437" s="214">
        <f t="shared" si="36"/>
        <v>475749.18</v>
      </c>
      <c r="O437" s="215">
        <f t="shared" si="35"/>
        <v>-475749.18</v>
      </c>
      <c r="P437" s="216">
        <v>0</v>
      </c>
      <c r="Q437" s="215">
        <f t="shared" si="37"/>
        <v>-475749.18</v>
      </c>
      <c r="R437" s="217"/>
      <c r="T437" s="211">
        <f>VLOOKUP(B437,'[1]TB 2022'!$B$1:$Q$65536,16,0)</f>
        <v>-475749.18</v>
      </c>
      <c r="U437" s="218">
        <f t="shared" si="38"/>
        <v>0</v>
      </c>
    </row>
    <row r="438" spans="1:21" s="211" customFormat="1">
      <c r="A438" s="210">
        <v>431</v>
      </c>
      <c r="B438" s="211">
        <v>4010405</v>
      </c>
      <c r="C438" s="212" t="s">
        <v>1309</v>
      </c>
      <c r="D438" s="212" t="s">
        <v>1320</v>
      </c>
      <c r="E438" s="212" t="s">
        <v>3498</v>
      </c>
      <c r="F438" s="212" t="s">
        <v>1321</v>
      </c>
      <c r="G438" s="212" t="s">
        <v>1321</v>
      </c>
      <c r="H438" s="213" t="s">
        <v>1578</v>
      </c>
      <c r="I438" s="214">
        <v>0</v>
      </c>
      <c r="J438" s="214">
        <v>0</v>
      </c>
      <c r="K438" s="214">
        <v>0</v>
      </c>
      <c r="L438" s="214">
        <v>221575.65</v>
      </c>
      <c r="M438" s="214">
        <f t="shared" si="39"/>
        <v>0</v>
      </c>
      <c r="N438" s="214">
        <f t="shared" si="36"/>
        <v>221575.65</v>
      </c>
      <c r="O438" s="215">
        <f t="shared" si="35"/>
        <v>-221575.65</v>
      </c>
      <c r="P438" s="216">
        <v>0</v>
      </c>
      <c r="Q438" s="215">
        <f t="shared" si="37"/>
        <v>-221575.65</v>
      </c>
      <c r="R438" s="217"/>
      <c r="T438" s="211">
        <f>VLOOKUP(B438,'[1]TB 2022'!$B$1:$Q$65536,16,0)</f>
        <v>-221575.65</v>
      </c>
      <c r="U438" s="218">
        <f t="shared" si="38"/>
        <v>0</v>
      </c>
    </row>
    <row r="439" spans="1:21" s="211" customFormat="1">
      <c r="A439" s="210">
        <v>432</v>
      </c>
      <c r="B439" s="211">
        <v>4010406</v>
      </c>
      <c r="C439" s="212" t="s">
        <v>1309</v>
      </c>
      <c r="D439" s="212" t="s">
        <v>1320</v>
      </c>
      <c r="E439" s="212" t="s">
        <v>3498</v>
      </c>
      <c r="F439" s="212" t="s">
        <v>1321</v>
      </c>
      <c r="G439" s="212" t="s">
        <v>1321</v>
      </c>
      <c r="H439" s="213" t="s">
        <v>1579</v>
      </c>
      <c r="I439" s="214">
        <v>0</v>
      </c>
      <c r="J439" s="214">
        <v>0</v>
      </c>
      <c r="K439" s="214">
        <v>0</v>
      </c>
      <c r="L439" s="214">
        <v>27059.14</v>
      </c>
      <c r="M439" s="214">
        <f t="shared" si="39"/>
        <v>0</v>
      </c>
      <c r="N439" s="214">
        <f t="shared" si="36"/>
        <v>27059.14</v>
      </c>
      <c r="O439" s="215">
        <f t="shared" si="35"/>
        <v>-27059.14</v>
      </c>
      <c r="P439" s="216">
        <v>0</v>
      </c>
      <c r="Q439" s="215">
        <f t="shared" si="37"/>
        <v>-27059.14</v>
      </c>
      <c r="R439" s="217"/>
      <c r="T439" s="211">
        <f>VLOOKUP(B439,'[1]TB 2022'!$B$1:$Q$65536,16,0)</f>
        <v>-27059.14</v>
      </c>
      <c r="U439" s="218">
        <f t="shared" si="38"/>
        <v>0</v>
      </c>
    </row>
    <row r="440" spans="1:21" s="211" customFormat="1">
      <c r="A440" s="210">
        <v>433</v>
      </c>
      <c r="B440" s="211">
        <v>4010407</v>
      </c>
      <c r="C440" s="212" t="s">
        <v>1309</v>
      </c>
      <c r="D440" s="212" t="s">
        <v>1320</v>
      </c>
      <c r="E440" s="212" t="s">
        <v>3498</v>
      </c>
      <c r="F440" s="212" t="s">
        <v>1321</v>
      </c>
      <c r="G440" s="212" t="s">
        <v>3573</v>
      </c>
      <c r="H440" s="213" t="s">
        <v>1580</v>
      </c>
      <c r="I440" s="214">
        <v>0</v>
      </c>
      <c r="J440" s="214">
        <v>0</v>
      </c>
      <c r="K440" s="214">
        <v>0</v>
      </c>
      <c r="L440" s="214">
        <v>156370.56</v>
      </c>
      <c r="M440" s="214">
        <f t="shared" si="39"/>
        <v>0</v>
      </c>
      <c r="N440" s="214">
        <f t="shared" si="36"/>
        <v>156370.56</v>
      </c>
      <c r="O440" s="215">
        <f t="shared" si="35"/>
        <v>-156370.56</v>
      </c>
      <c r="P440" s="216">
        <v>0</v>
      </c>
      <c r="Q440" s="215">
        <f t="shared" si="37"/>
        <v>-156370.56</v>
      </c>
      <c r="R440" s="217"/>
      <c r="T440" s="211">
        <f>VLOOKUP(B440,'[1]TB 2022'!$B$1:$Q$65536,16,0)</f>
        <v>-156370.56</v>
      </c>
      <c r="U440" s="218">
        <f t="shared" si="38"/>
        <v>0</v>
      </c>
    </row>
    <row r="441" spans="1:21" s="200" customFormat="1">
      <c r="A441" s="199">
        <v>434</v>
      </c>
      <c r="B441" s="200">
        <v>20301001</v>
      </c>
      <c r="C441" s="201" t="s">
        <v>1309</v>
      </c>
      <c r="D441" s="201" t="s">
        <v>1310</v>
      </c>
      <c r="E441" s="201" t="s">
        <v>1314</v>
      </c>
      <c r="F441" s="201" t="s">
        <v>3655</v>
      </c>
      <c r="G441" s="201" t="s">
        <v>3580</v>
      </c>
      <c r="H441" s="202" t="s">
        <v>1581</v>
      </c>
      <c r="I441" s="207">
        <v>0</v>
      </c>
      <c r="J441" s="207">
        <v>600747.85</v>
      </c>
      <c r="K441" s="207">
        <v>600747.85</v>
      </c>
      <c r="L441" s="207">
        <v>0</v>
      </c>
      <c r="M441" s="207">
        <f t="shared" si="39"/>
        <v>0</v>
      </c>
      <c r="N441" s="207">
        <f t="shared" si="36"/>
        <v>0</v>
      </c>
      <c r="O441" s="208">
        <f t="shared" si="35"/>
        <v>0</v>
      </c>
      <c r="P441" s="205">
        <v>0</v>
      </c>
      <c r="Q441" s="208">
        <f t="shared" si="37"/>
        <v>0</v>
      </c>
      <c r="R441" s="206"/>
    </row>
    <row r="442" spans="1:21" s="200" customFormat="1">
      <c r="A442" s="199">
        <v>435</v>
      </c>
      <c r="B442" s="200">
        <v>101010201</v>
      </c>
      <c r="C442" s="201" t="s">
        <v>1309</v>
      </c>
      <c r="D442" s="201" t="s">
        <v>1310</v>
      </c>
      <c r="E442" s="201" t="s">
        <v>1582</v>
      </c>
      <c r="F442" s="201" t="s">
        <v>3674</v>
      </c>
      <c r="G442" s="201" t="s">
        <v>1583</v>
      </c>
      <c r="H442" s="202" t="s">
        <v>208</v>
      </c>
      <c r="I442" s="207">
        <v>286120.89</v>
      </c>
      <c r="J442" s="207">
        <v>0</v>
      </c>
      <c r="K442" s="207">
        <v>18944329.469999999</v>
      </c>
      <c r="L442" s="207">
        <v>19207211.359999999</v>
      </c>
      <c r="M442" s="207">
        <f t="shared" si="39"/>
        <v>23239</v>
      </c>
      <c r="N442" s="207">
        <f t="shared" si="36"/>
        <v>0</v>
      </c>
      <c r="O442" s="208">
        <f t="shared" si="35"/>
        <v>23239</v>
      </c>
      <c r="P442" s="205">
        <v>0</v>
      </c>
      <c r="Q442" s="208">
        <f t="shared" si="37"/>
        <v>23239</v>
      </c>
      <c r="R442" s="206">
        <v>8</v>
      </c>
    </row>
    <row r="443" spans="1:21" s="200" customFormat="1">
      <c r="A443" s="199">
        <v>436</v>
      </c>
      <c r="B443" s="200">
        <v>101010301</v>
      </c>
      <c r="C443" s="201" t="s">
        <v>1309</v>
      </c>
      <c r="D443" s="201" t="s">
        <v>1310</v>
      </c>
      <c r="E443" s="201" t="s">
        <v>1582</v>
      </c>
      <c r="F443" s="201" t="s">
        <v>3674</v>
      </c>
      <c r="G443" s="201" t="s">
        <v>1584</v>
      </c>
      <c r="H443" s="202" t="s">
        <v>146</v>
      </c>
      <c r="I443" s="207">
        <v>23342.21</v>
      </c>
      <c r="J443" s="207">
        <v>0</v>
      </c>
      <c r="K443" s="207">
        <v>35200776.799999997</v>
      </c>
      <c r="L443" s="207">
        <v>35222108.520000003</v>
      </c>
      <c r="M443" s="207">
        <f t="shared" si="39"/>
        <v>2010.4899999946356</v>
      </c>
      <c r="N443" s="207">
        <f t="shared" si="36"/>
        <v>0</v>
      </c>
      <c r="O443" s="208">
        <f t="shared" si="35"/>
        <v>2010.4899999946356</v>
      </c>
      <c r="P443" s="205">
        <v>0</v>
      </c>
      <c r="Q443" s="208">
        <f t="shared" si="37"/>
        <v>2010.4899999946356</v>
      </c>
      <c r="R443" s="206">
        <v>8</v>
      </c>
    </row>
    <row r="444" spans="1:21" s="200" customFormat="1">
      <c r="A444" s="199">
        <v>437</v>
      </c>
      <c r="B444" s="200">
        <v>101010302</v>
      </c>
      <c r="C444" s="201" t="s">
        <v>1309</v>
      </c>
      <c r="D444" s="201" t="s">
        <v>1310</v>
      </c>
      <c r="E444" s="201" t="s">
        <v>1582</v>
      </c>
      <c r="F444" s="201" t="s">
        <v>3674</v>
      </c>
      <c r="G444" s="201" t="s">
        <v>1584</v>
      </c>
      <c r="H444" s="202" t="s">
        <v>147</v>
      </c>
      <c r="I444" s="207">
        <v>38325.050000000003</v>
      </c>
      <c r="J444" s="207">
        <v>0</v>
      </c>
      <c r="K444" s="207">
        <v>4851345.29</v>
      </c>
      <c r="L444" s="207">
        <v>4716863.4400000004</v>
      </c>
      <c r="M444" s="207">
        <f t="shared" si="39"/>
        <v>172806.89999999944</v>
      </c>
      <c r="N444" s="207">
        <f t="shared" si="36"/>
        <v>0</v>
      </c>
      <c r="O444" s="208">
        <f t="shared" si="35"/>
        <v>172806.89999999944</v>
      </c>
      <c r="P444" s="205">
        <v>0</v>
      </c>
      <c r="Q444" s="208">
        <f t="shared" si="37"/>
        <v>172806.89999999944</v>
      </c>
      <c r="R444" s="206">
        <v>8</v>
      </c>
    </row>
    <row r="445" spans="1:21" s="200" customFormat="1">
      <c r="A445" s="199">
        <v>438</v>
      </c>
      <c r="B445" s="200">
        <v>101010303</v>
      </c>
      <c r="C445" s="201" t="s">
        <v>1309</v>
      </c>
      <c r="D445" s="201" t="s">
        <v>1310</v>
      </c>
      <c r="E445" s="201" t="s">
        <v>1582</v>
      </c>
      <c r="F445" s="201" t="s">
        <v>3674</v>
      </c>
      <c r="G445" s="201" t="s">
        <v>1584</v>
      </c>
      <c r="H445" s="202" t="s">
        <v>148</v>
      </c>
      <c r="I445" s="207">
        <v>241.54</v>
      </c>
      <c r="J445" s="207">
        <v>0</v>
      </c>
      <c r="K445" s="207">
        <v>1480607.62</v>
      </c>
      <c r="L445" s="207">
        <v>1479433.35</v>
      </c>
      <c r="M445" s="207">
        <f t="shared" si="39"/>
        <v>1415.8100000000559</v>
      </c>
      <c r="N445" s="207">
        <f t="shared" si="36"/>
        <v>0</v>
      </c>
      <c r="O445" s="208">
        <f t="shared" si="35"/>
        <v>1415.8100000000559</v>
      </c>
      <c r="P445" s="205">
        <v>0</v>
      </c>
      <c r="Q445" s="208">
        <f t="shared" si="37"/>
        <v>1415.8100000000559</v>
      </c>
      <c r="R445" s="206">
        <v>8</v>
      </c>
    </row>
    <row r="446" spans="1:21" s="200" customFormat="1">
      <c r="A446" s="199">
        <v>439</v>
      </c>
      <c r="B446" s="200">
        <v>101010304</v>
      </c>
      <c r="C446" s="201" t="s">
        <v>1309</v>
      </c>
      <c r="D446" s="201" t="s">
        <v>1310</v>
      </c>
      <c r="E446" s="201" t="s">
        <v>1582</v>
      </c>
      <c r="F446" s="201" t="s">
        <v>3674</v>
      </c>
      <c r="G446" s="201" t="s">
        <v>1584</v>
      </c>
      <c r="H446" s="202" t="s">
        <v>149</v>
      </c>
      <c r="I446" s="207">
        <v>6818.35</v>
      </c>
      <c r="J446" s="207">
        <v>0</v>
      </c>
      <c r="K446" s="207">
        <v>4752301</v>
      </c>
      <c r="L446" s="207">
        <v>4758142.8</v>
      </c>
      <c r="M446" s="207">
        <f t="shared" si="39"/>
        <v>976.54999999981374</v>
      </c>
      <c r="N446" s="207">
        <f t="shared" si="36"/>
        <v>0</v>
      </c>
      <c r="O446" s="208">
        <f t="shared" si="35"/>
        <v>976.54999999981374</v>
      </c>
      <c r="P446" s="205">
        <v>0</v>
      </c>
      <c r="Q446" s="208">
        <f t="shared" si="37"/>
        <v>976.54999999981374</v>
      </c>
      <c r="R446" s="206">
        <v>8</v>
      </c>
    </row>
    <row r="447" spans="1:21" s="200" customFormat="1">
      <c r="A447" s="199">
        <v>440</v>
      </c>
      <c r="B447" s="230">
        <v>101010305</v>
      </c>
      <c r="C447" s="231" t="s">
        <v>1309</v>
      </c>
      <c r="D447" s="201" t="s">
        <v>1310</v>
      </c>
      <c r="E447" s="201" t="s">
        <v>1582</v>
      </c>
      <c r="F447" s="201" t="s">
        <v>3674</v>
      </c>
      <c r="G447" s="201" t="s">
        <v>1584</v>
      </c>
      <c r="H447" s="202" t="s">
        <v>150</v>
      </c>
      <c r="I447" s="207">
        <v>0</v>
      </c>
      <c r="J447" s="207">
        <v>0</v>
      </c>
      <c r="K447" s="207">
        <v>0</v>
      </c>
      <c r="L447" s="207">
        <v>0</v>
      </c>
      <c r="M447" s="207">
        <f t="shared" si="39"/>
        <v>0</v>
      </c>
      <c r="N447" s="207">
        <f t="shared" si="36"/>
        <v>0</v>
      </c>
      <c r="O447" s="208">
        <f t="shared" si="35"/>
        <v>0</v>
      </c>
      <c r="P447" s="205">
        <v>0</v>
      </c>
      <c r="Q447" s="208">
        <f t="shared" si="37"/>
        <v>0</v>
      </c>
      <c r="R447" s="206">
        <v>8</v>
      </c>
    </row>
    <row r="448" spans="1:21" s="200" customFormat="1">
      <c r="A448" s="199">
        <v>441</v>
      </c>
      <c r="B448" s="232">
        <v>101010306</v>
      </c>
      <c r="C448" s="233" t="s">
        <v>1309</v>
      </c>
      <c r="D448" s="201" t="s">
        <v>1310</v>
      </c>
      <c r="E448" s="201" t="s">
        <v>1582</v>
      </c>
      <c r="F448" s="201" t="s">
        <v>3674</v>
      </c>
      <c r="G448" s="201" t="s">
        <v>1584</v>
      </c>
      <c r="H448" s="202" t="s">
        <v>151</v>
      </c>
      <c r="I448" s="207">
        <v>0</v>
      </c>
      <c r="J448" s="207">
        <v>0</v>
      </c>
      <c r="K448" s="207">
        <v>0</v>
      </c>
      <c r="L448" s="207">
        <v>0</v>
      </c>
      <c r="M448" s="207">
        <f t="shared" si="39"/>
        <v>0</v>
      </c>
      <c r="N448" s="207">
        <f t="shared" si="36"/>
        <v>0</v>
      </c>
      <c r="O448" s="208">
        <f t="shared" si="35"/>
        <v>0</v>
      </c>
      <c r="P448" s="205">
        <v>0</v>
      </c>
      <c r="Q448" s="208">
        <f t="shared" ref="Q448:Q479" si="40">O448-P448</f>
        <v>0</v>
      </c>
      <c r="R448" s="206">
        <v>8</v>
      </c>
    </row>
    <row r="449" spans="1:19" s="200" customFormat="1">
      <c r="A449" s="199">
        <v>442</v>
      </c>
      <c r="B449" s="232">
        <v>101010307</v>
      </c>
      <c r="C449" s="233" t="s">
        <v>1309</v>
      </c>
      <c r="D449" s="201" t="s">
        <v>1310</v>
      </c>
      <c r="E449" s="201" t="s">
        <v>1582</v>
      </c>
      <c r="F449" s="201" t="s">
        <v>3674</v>
      </c>
      <c r="G449" s="201" t="s">
        <v>1584</v>
      </c>
      <c r="H449" s="202" t="s">
        <v>857</v>
      </c>
      <c r="I449" s="207">
        <v>956.89</v>
      </c>
      <c r="J449" s="207">
        <v>0</v>
      </c>
      <c r="K449" s="207">
        <v>32410299.350000001</v>
      </c>
      <c r="L449" s="207">
        <v>31748980.509990003</v>
      </c>
      <c r="M449" s="207">
        <f t="shared" si="39"/>
        <v>662275.73000999913</v>
      </c>
      <c r="N449" s="207">
        <f t="shared" si="36"/>
        <v>0</v>
      </c>
      <c r="O449" s="208">
        <f t="shared" si="35"/>
        <v>662275.73000999913</v>
      </c>
      <c r="P449" s="205">
        <v>0</v>
      </c>
      <c r="Q449" s="208">
        <f t="shared" si="40"/>
        <v>662275.73000999913</v>
      </c>
      <c r="R449" s="206">
        <v>8</v>
      </c>
    </row>
    <row r="450" spans="1:19" s="200" customFormat="1">
      <c r="A450" s="199">
        <v>443</v>
      </c>
      <c r="B450" s="234">
        <v>101010308</v>
      </c>
      <c r="C450" s="235" t="s">
        <v>1309</v>
      </c>
      <c r="D450" s="201" t="s">
        <v>1310</v>
      </c>
      <c r="E450" s="201" t="s">
        <v>1582</v>
      </c>
      <c r="F450" s="201" t="s">
        <v>3674</v>
      </c>
      <c r="G450" s="201" t="s">
        <v>1584</v>
      </c>
      <c r="H450" s="202" t="s">
        <v>152</v>
      </c>
      <c r="I450" s="207">
        <v>2874376.37</v>
      </c>
      <c r="J450" s="207">
        <v>0</v>
      </c>
      <c r="K450" s="207">
        <v>197979320.21000001</v>
      </c>
      <c r="L450" s="207">
        <v>189727119.46000001</v>
      </c>
      <c r="M450" s="207">
        <f t="shared" si="39"/>
        <v>11126577.120000005</v>
      </c>
      <c r="N450" s="207">
        <f t="shared" si="36"/>
        <v>0</v>
      </c>
      <c r="O450" s="208">
        <f t="shared" si="35"/>
        <v>11126577.120000005</v>
      </c>
      <c r="P450" s="205">
        <v>0</v>
      </c>
      <c r="Q450" s="208">
        <f t="shared" si="40"/>
        <v>11126577.120000005</v>
      </c>
      <c r="R450" s="206">
        <v>8</v>
      </c>
    </row>
    <row r="451" spans="1:19" s="200" customFormat="1">
      <c r="A451" s="199">
        <v>444</v>
      </c>
      <c r="B451" s="200">
        <v>101010309</v>
      </c>
      <c r="C451" s="201" t="s">
        <v>1309</v>
      </c>
      <c r="D451" s="201" t="s">
        <v>1310</v>
      </c>
      <c r="E451" s="201" t="s">
        <v>1582</v>
      </c>
      <c r="F451" s="201" t="s">
        <v>3674</v>
      </c>
      <c r="G451" s="201" t="s">
        <v>1584</v>
      </c>
      <c r="H451" s="202" t="s">
        <v>153</v>
      </c>
      <c r="I451" s="207">
        <v>0</v>
      </c>
      <c r="J451" s="207">
        <v>0</v>
      </c>
      <c r="K451" s="207">
        <v>0</v>
      </c>
      <c r="L451" s="207">
        <v>0</v>
      </c>
      <c r="M451" s="207">
        <f t="shared" si="39"/>
        <v>0</v>
      </c>
      <c r="N451" s="207">
        <f t="shared" si="36"/>
        <v>0</v>
      </c>
      <c r="O451" s="208">
        <f t="shared" si="35"/>
        <v>0</v>
      </c>
      <c r="P451" s="205">
        <v>0</v>
      </c>
      <c r="Q451" s="208">
        <f t="shared" si="40"/>
        <v>0</v>
      </c>
      <c r="R451" s="206">
        <v>8</v>
      </c>
    </row>
    <row r="452" spans="1:19" s="200" customFormat="1">
      <c r="A452" s="199">
        <v>445</v>
      </c>
      <c r="B452" s="200">
        <v>101010310</v>
      </c>
      <c r="C452" s="201" t="s">
        <v>1309</v>
      </c>
      <c r="D452" s="201" t="s">
        <v>1310</v>
      </c>
      <c r="E452" s="201" t="s">
        <v>1582</v>
      </c>
      <c r="F452" s="201" t="s">
        <v>3674</v>
      </c>
      <c r="G452" s="201" t="s">
        <v>1584</v>
      </c>
      <c r="H452" s="202" t="s">
        <v>154</v>
      </c>
      <c r="I452" s="207">
        <v>0</v>
      </c>
      <c r="J452" s="207">
        <v>0</v>
      </c>
      <c r="K452" s="207">
        <v>0</v>
      </c>
      <c r="L452" s="207">
        <v>0</v>
      </c>
      <c r="M452" s="207">
        <f t="shared" si="39"/>
        <v>0</v>
      </c>
      <c r="N452" s="207">
        <f t="shared" si="36"/>
        <v>0</v>
      </c>
      <c r="O452" s="208">
        <f t="shared" si="35"/>
        <v>0</v>
      </c>
      <c r="P452" s="205">
        <v>0</v>
      </c>
      <c r="Q452" s="208">
        <f t="shared" si="40"/>
        <v>0</v>
      </c>
      <c r="R452" s="206">
        <v>8</v>
      </c>
      <c r="S452" s="209"/>
    </row>
    <row r="453" spans="1:19" s="200" customFormat="1">
      <c r="A453" s="199">
        <v>446</v>
      </c>
      <c r="B453" s="200">
        <v>101010311</v>
      </c>
      <c r="C453" s="201" t="s">
        <v>1309</v>
      </c>
      <c r="D453" s="201" t="s">
        <v>1310</v>
      </c>
      <c r="E453" s="201" t="s">
        <v>1582</v>
      </c>
      <c r="F453" s="201" t="s">
        <v>3674</v>
      </c>
      <c r="G453" s="201" t="s">
        <v>1584</v>
      </c>
      <c r="H453" s="202" t="s">
        <v>1585</v>
      </c>
      <c r="I453" s="207">
        <v>26521.350000000002</v>
      </c>
      <c r="J453" s="207">
        <v>0</v>
      </c>
      <c r="K453" s="207">
        <v>15426860.040000001</v>
      </c>
      <c r="L453" s="207">
        <v>15364281.890000001</v>
      </c>
      <c r="M453" s="207">
        <f t="shared" si="39"/>
        <v>89099.5</v>
      </c>
      <c r="N453" s="207">
        <f t="shared" si="36"/>
        <v>0</v>
      </c>
      <c r="O453" s="208">
        <f t="shared" si="35"/>
        <v>89099.5</v>
      </c>
      <c r="P453" s="205">
        <v>0</v>
      </c>
      <c r="Q453" s="208">
        <f t="shared" si="40"/>
        <v>89099.5</v>
      </c>
      <c r="R453" s="206">
        <v>8</v>
      </c>
    </row>
    <row r="454" spans="1:19" s="200" customFormat="1">
      <c r="A454" s="199">
        <v>447</v>
      </c>
      <c r="B454" s="200">
        <v>101010312</v>
      </c>
      <c r="C454" s="201" t="s">
        <v>1309</v>
      </c>
      <c r="D454" s="201" t="s">
        <v>1310</v>
      </c>
      <c r="E454" s="201" t="s">
        <v>1582</v>
      </c>
      <c r="F454" s="201" t="s">
        <v>3674</v>
      </c>
      <c r="G454" s="201" t="s">
        <v>1584</v>
      </c>
      <c r="H454" s="202" t="s">
        <v>2248</v>
      </c>
      <c r="I454" s="207">
        <v>0</v>
      </c>
      <c r="J454" s="207">
        <v>0</v>
      </c>
      <c r="K454" s="207">
        <v>1000</v>
      </c>
      <c r="L454" s="207">
        <v>0</v>
      </c>
      <c r="M454" s="207">
        <f t="shared" si="39"/>
        <v>1000</v>
      </c>
      <c r="N454" s="207">
        <f t="shared" si="36"/>
        <v>0</v>
      </c>
      <c r="O454" s="208">
        <f t="shared" ref="O454:O517" si="41">M454-N454</f>
        <v>1000</v>
      </c>
      <c r="P454" s="205">
        <v>0</v>
      </c>
      <c r="Q454" s="208">
        <f t="shared" si="40"/>
        <v>1000</v>
      </c>
      <c r="R454" s="206">
        <v>8</v>
      </c>
    </row>
    <row r="455" spans="1:19" s="200" customFormat="1">
      <c r="A455" s="199">
        <v>448</v>
      </c>
      <c r="B455" s="200">
        <v>101010501</v>
      </c>
      <c r="C455" s="201" t="s">
        <v>1309</v>
      </c>
      <c r="D455" s="201" t="s">
        <v>1310</v>
      </c>
      <c r="E455" s="201" t="s">
        <v>1582</v>
      </c>
      <c r="F455" s="201" t="s">
        <v>3662</v>
      </c>
      <c r="G455" s="201" t="s">
        <v>858</v>
      </c>
      <c r="H455" s="202" t="s">
        <v>859</v>
      </c>
      <c r="I455" s="207">
        <v>0</v>
      </c>
      <c r="J455" s="207">
        <v>0</v>
      </c>
      <c r="K455" s="207">
        <v>426005.24</v>
      </c>
      <c r="L455" s="207">
        <v>0</v>
      </c>
      <c r="M455" s="207">
        <f t="shared" si="39"/>
        <v>426005.24</v>
      </c>
      <c r="N455" s="207">
        <f t="shared" si="36"/>
        <v>0</v>
      </c>
      <c r="O455" s="208">
        <f t="shared" si="41"/>
        <v>426005.24</v>
      </c>
      <c r="P455" s="205">
        <v>0</v>
      </c>
      <c r="Q455" s="208">
        <f t="shared" si="40"/>
        <v>426005.24</v>
      </c>
      <c r="R455" s="206"/>
    </row>
    <row r="456" spans="1:19" s="200" customFormat="1">
      <c r="A456" s="199">
        <v>449</v>
      </c>
      <c r="B456" s="200">
        <v>101010502</v>
      </c>
      <c r="C456" s="201" t="s">
        <v>1309</v>
      </c>
      <c r="D456" s="201" t="s">
        <v>1310</v>
      </c>
      <c r="E456" s="201" t="s">
        <v>1582</v>
      </c>
      <c r="F456" s="201" t="s">
        <v>3662</v>
      </c>
      <c r="G456" s="201" t="s">
        <v>858</v>
      </c>
      <c r="H456" s="202" t="s">
        <v>860</v>
      </c>
      <c r="I456" s="207">
        <v>211960.44</v>
      </c>
      <c r="J456" s="207">
        <v>0</v>
      </c>
      <c r="K456" s="207">
        <v>0</v>
      </c>
      <c r="L456" s="207">
        <v>211960.44</v>
      </c>
      <c r="M456" s="207">
        <f t="shared" si="39"/>
        <v>0</v>
      </c>
      <c r="N456" s="207">
        <f t="shared" si="36"/>
        <v>0</v>
      </c>
      <c r="O456" s="208">
        <f t="shared" si="41"/>
        <v>0</v>
      </c>
      <c r="P456" s="205">
        <v>0</v>
      </c>
      <c r="Q456" s="208">
        <f t="shared" si="40"/>
        <v>0</v>
      </c>
      <c r="R456" s="206"/>
    </row>
    <row r="457" spans="1:19" s="200" customFormat="1">
      <c r="A457" s="199">
        <v>450</v>
      </c>
      <c r="B457" s="200">
        <v>101010503</v>
      </c>
      <c r="C457" s="201" t="s">
        <v>1309</v>
      </c>
      <c r="D457" s="201" t="s">
        <v>1310</v>
      </c>
      <c r="E457" s="201" t="s">
        <v>1582</v>
      </c>
      <c r="F457" s="201" t="s">
        <v>3662</v>
      </c>
      <c r="G457" s="201" t="s">
        <v>858</v>
      </c>
      <c r="H457" s="202" t="s">
        <v>861</v>
      </c>
      <c r="I457" s="207">
        <v>191162.16</v>
      </c>
      <c r="J457" s="207">
        <v>0</v>
      </c>
      <c r="K457" s="207">
        <v>416134.73</v>
      </c>
      <c r="L457" s="207">
        <v>191162.16</v>
      </c>
      <c r="M457" s="207">
        <f t="shared" si="39"/>
        <v>416134.73</v>
      </c>
      <c r="N457" s="207">
        <f t="shared" si="36"/>
        <v>0</v>
      </c>
      <c r="O457" s="208">
        <f t="shared" si="41"/>
        <v>416134.73</v>
      </c>
      <c r="P457" s="205">
        <v>0</v>
      </c>
      <c r="Q457" s="208">
        <f t="shared" si="40"/>
        <v>416134.73</v>
      </c>
      <c r="R457" s="206"/>
    </row>
    <row r="458" spans="1:19" s="200" customFormat="1">
      <c r="A458" s="199">
        <v>451</v>
      </c>
      <c r="B458" s="200">
        <v>101010504</v>
      </c>
      <c r="C458" s="201" t="s">
        <v>1309</v>
      </c>
      <c r="D458" s="201" t="s">
        <v>1310</v>
      </c>
      <c r="E458" s="201" t="s">
        <v>1582</v>
      </c>
      <c r="F458" s="201" t="s">
        <v>3662</v>
      </c>
      <c r="G458" s="201" t="s">
        <v>858</v>
      </c>
      <c r="H458" s="202" t="s">
        <v>862</v>
      </c>
      <c r="I458" s="207">
        <v>0</v>
      </c>
      <c r="J458" s="207">
        <v>0</v>
      </c>
      <c r="K458" s="207">
        <v>0</v>
      </c>
      <c r="L458" s="207">
        <v>0</v>
      </c>
      <c r="M458" s="207">
        <f t="shared" si="39"/>
        <v>0</v>
      </c>
      <c r="N458" s="207">
        <f t="shared" si="36"/>
        <v>0</v>
      </c>
      <c r="O458" s="208">
        <f t="shared" si="41"/>
        <v>0</v>
      </c>
      <c r="P458" s="205">
        <v>0</v>
      </c>
      <c r="Q458" s="208">
        <f t="shared" si="40"/>
        <v>0</v>
      </c>
      <c r="R458" s="206"/>
    </row>
    <row r="459" spans="1:19" s="200" customFormat="1">
      <c r="A459" s="199">
        <v>452</v>
      </c>
      <c r="B459" s="200">
        <v>101010505</v>
      </c>
      <c r="C459" s="201" t="s">
        <v>1309</v>
      </c>
      <c r="D459" s="201" t="s">
        <v>1310</v>
      </c>
      <c r="E459" s="201" t="s">
        <v>1582</v>
      </c>
      <c r="F459" s="201" t="s">
        <v>3662</v>
      </c>
      <c r="G459" s="201" t="s">
        <v>858</v>
      </c>
      <c r="H459" s="202" t="s">
        <v>863</v>
      </c>
      <c r="I459" s="207">
        <v>4638.34</v>
      </c>
      <c r="J459" s="207">
        <v>0</v>
      </c>
      <c r="K459" s="207">
        <v>5300.95</v>
      </c>
      <c r="L459" s="207">
        <v>4638.34</v>
      </c>
      <c r="M459" s="207">
        <f t="shared" si="39"/>
        <v>5300.9500000000007</v>
      </c>
      <c r="N459" s="207">
        <f t="shared" si="36"/>
        <v>0</v>
      </c>
      <c r="O459" s="208">
        <f t="shared" si="41"/>
        <v>5300.9500000000007</v>
      </c>
      <c r="P459" s="205">
        <v>0</v>
      </c>
      <c r="Q459" s="208">
        <f t="shared" si="40"/>
        <v>5300.9500000000007</v>
      </c>
      <c r="R459" s="206"/>
    </row>
    <row r="460" spans="1:19" s="200" customFormat="1">
      <c r="A460" s="199">
        <v>453</v>
      </c>
      <c r="B460" s="200">
        <v>101010506</v>
      </c>
      <c r="C460" s="201" t="s">
        <v>1309</v>
      </c>
      <c r="D460" s="201" t="s">
        <v>1310</v>
      </c>
      <c r="E460" s="201" t="s">
        <v>1582</v>
      </c>
      <c r="F460" s="201" t="s">
        <v>3662</v>
      </c>
      <c r="G460" s="201" t="s">
        <v>858</v>
      </c>
      <c r="H460" s="202" t="s">
        <v>864</v>
      </c>
      <c r="I460" s="207">
        <v>10535.93</v>
      </c>
      <c r="J460" s="207">
        <v>0</v>
      </c>
      <c r="K460" s="207">
        <v>0</v>
      </c>
      <c r="L460" s="207">
        <v>10535.93</v>
      </c>
      <c r="M460" s="207">
        <f t="shared" si="39"/>
        <v>0</v>
      </c>
      <c r="N460" s="207">
        <f t="shared" ref="N460:N523" si="42">-IF((I460+K460)-(J460+L460)&lt;0,(I460+K460)-(J460+L460),0)</f>
        <v>0</v>
      </c>
      <c r="O460" s="208">
        <f t="shared" si="41"/>
        <v>0</v>
      </c>
      <c r="P460" s="205">
        <v>0</v>
      </c>
      <c r="Q460" s="208">
        <f t="shared" si="40"/>
        <v>0</v>
      </c>
      <c r="R460" s="206"/>
    </row>
    <row r="461" spans="1:19" s="200" customFormat="1">
      <c r="A461" s="199">
        <v>454</v>
      </c>
      <c r="B461" s="200">
        <v>101010507</v>
      </c>
      <c r="C461" s="201" t="s">
        <v>1309</v>
      </c>
      <c r="D461" s="201" t="s">
        <v>1310</v>
      </c>
      <c r="E461" s="201" t="s">
        <v>1582</v>
      </c>
      <c r="F461" s="201" t="s">
        <v>3662</v>
      </c>
      <c r="G461" s="201" t="s">
        <v>858</v>
      </c>
      <c r="H461" s="202" t="s">
        <v>865</v>
      </c>
      <c r="I461" s="207">
        <v>0</v>
      </c>
      <c r="J461" s="207">
        <v>0</v>
      </c>
      <c r="K461" s="207">
        <v>0</v>
      </c>
      <c r="L461" s="207">
        <v>0</v>
      </c>
      <c r="M461" s="207">
        <f t="shared" si="39"/>
        <v>0</v>
      </c>
      <c r="N461" s="207">
        <f t="shared" si="42"/>
        <v>0</v>
      </c>
      <c r="O461" s="208">
        <f t="shared" si="41"/>
        <v>0</v>
      </c>
      <c r="P461" s="205">
        <v>0</v>
      </c>
      <c r="Q461" s="208">
        <f t="shared" si="40"/>
        <v>0</v>
      </c>
      <c r="R461" s="206"/>
    </row>
    <row r="462" spans="1:19" s="200" customFormat="1">
      <c r="A462" s="199">
        <v>455</v>
      </c>
      <c r="B462" s="200">
        <v>101010508</v>
      </c>
      <c r="C462" s="201" t="s">
        <v>1309</v>
      </c>
      <c r="D462" s="201" t="s">
        <v>1310</v>
      </c>
      <c r="E462" s="201" t="s">
        <v>1582</v>
      </c>
      <c r="F462" s="201" t="s">
        <v>3662</v>
      </c>
      <c r="G462" s="201" t="s">
        <v>858</v>
      </c>
      <c r="H462" s="202" t="s">
        <v>866</v>
      </c>
      <c r="I462" s="207">
        <v>8974.4</v>
      </c>
      <c r="J462" s="207">
        <v>0</v>
      </c>
      <c r="K462" s="207">
        <v>122106.37</v>
      </c>
      <c r="L462" s="207">
        <v>8974.4</v>
      </c>
      <c r="M462" s="207">
        <f t="shared" si="39"/>
        <v>122106.37</v>
      </c>
      <c r="N462" s="207">
        <f t="shared" si="42"/>
        <v>0</v>
      </c>
      <c r="O462" s="208">
        <f t="shared" si="41"/>
        <v>122106.37</v>
      </c>
      <c r="P462" s="205">
        <v>0</v>
      </c>
      <c r="Q462" s="208">
        <f t="shared" si="40"/>
        <v>122106.37</v>
      </c>
      <c r="R462" s="206"/>
    </row>
    <row r="463" spans="1:19" s="200" customFormat="1">
      <c r="A463" s="199">
        <v>456</v>
      </c>
      <c r="B463" s="200">
        <v>101010509</v>
      </c>
      <c r="C463" s="201" t="s">
        <v>1309</v>
      </c>
      <c r="D463" s="201" t="s">
        <v>1310</v>
      </c>
      <c r="E463" s="201" t="s">
        <v>1582</v>
      </c>
      <c r="F463" s="201" t="s">
        <v>3662</v>
      </c>
      <c r="G463" s="201" t="s">
        <v>858</v>
      </c>
      <c r="H463" s="202" t="s">
        <v>867</v>
      </c>
      <c r="I463" s="207">
        <v>295665.52</v>
      </c>
      <c r="J463" s="207">
        <v>0</v>
      </c>
      <c r="K463" s="207">
        <v>80092.960000000006</v>
      </c>
      <c r="L463" s="207">
        <v>295665.52</v>
      </c>
      <c r="M463" s="207">
        <f t="shared" si="39"/>
        <v>80092.960000000021</v>
      </c>
      <c r="N463" s="207">
        <f t="shared" si="42"/>
        <v>0</v>
      </c>
      <c r="O463" s="208">
        <f t="shared" si="41"/>
        <v>80092.960000000021</v>
      </c>
      <c r="P463" s="205">
        <v>0</v>
      </c>
      <c r="Q463" s="208">
        <f t="shared" si="40"/>
        <v>80092.960000000021</v>
      </c>
      <c r="R463" s="206"/>
    </row>
    <row r="464" spans="1:19" s="200" customFormat="1">
      <c r="A464" s="199">
        <v>457</v>
      </c>
      <c r="B464" s="200">
        <v>101010511</v>
      </c>
      <c r="C464" s="201" t="s">
        <v>1309</v>
      </c>
      <c r="D464" s="201" t="s">
        <v>1310</v>
      </c>
      <c r="E464" s="201" t="s">
        <v>1582</v>
      </c>
      <c r="F464" s="201" t="s">
        <v>3662</v>
      </c>
      <c r="G464" s="201" t="s">
        <v>858</v>
      </c>
      <c r="H464" s="202" t="s">
        <v>868</v>
      </c>
      <c r="I464" s="207">
        <v>58788.39</v>
      </c>
      <c r="J464" s="207">
        <v>0</v>
      </c>
      <c r="K464" s="207">
        <v>601.46</v>
      </c>
      <c r="L464" s="207">
        <v>58788.39</v>
      </c>
      <c r="M464" s="207">
        <f t="shared" si="39"/>
        <v>601.45999999999913</v>
      </c>
      <c r="N464" s="207">
        <f t="shared" si="42"/>
        <v>0</v>
      </c>
      <c r="O464" s="208">
        <f t="shared" si="41"/>
        <v>601.45999999999913</v>
      </c>
      <c r="P464" s="205">
        <v>0</v>
      </c>
      <c r="Q464" s="208">
        <f t="shared" si="40"/>
        <v>601.45999999999913</v>
      </c>
      <c r="R464" s="206"/>
    </row>
    <row r="465" spans="1:18" s="200" customFormat="1">
      <c r="A465" s="199">
        <v>458</v>
      </c>
      <c r="B465" s="200">
        <v>101010512</v>
      </c>
      <c r="C465" s="201" t="s">
        <v>1309</v>
      </c>
      <c r="D465" s="201" t="s">
        <v>1310</v>
      </c>
      <c r="E465" s="201" t="s">
        <v>1582</v>
      </c>
      <c r="F465" s="201" t="s">
        <v>3662</v>
      </c>
      <c r="G465" s="201" t="s">
        <v>858</v>
      </c>
      <c r="H465" s="202" t="s">
        <v>869</v>
      </c>
      <c r="I465" s="207">
        <v>0</v>
      </c>
      <c r="J465" s="207">
        <v>0</v>
      </c>
      <c r="K465" s="207">
        <v>0</v>
      </c>
      <c r="L465" s="207">
        <v>0</v>
      </c>
      <c r="M465" s="207">
        <f t="shared" si="39"/>
        <v>0</v>
      </c>
      <c r="N465" s="207">
        <f t="shared" si="42"/>
        <v>0</v>
      </c>
      <c r="O465" s="208">
        <f t="shared" si="41"/>
        <v>0</v>
      </c>
      <c r="P465" s="205">
        <v>0</v>
      </c>
      <c r="Q465" s="208">
        <f t="shared" si="40"/>
        <v>0</v>
      </c>
      <c r="R465" s="206"/>
    </row>
    <row r="466" spans="1:18" s="200" customFormat="1">
      <c r="A466" s="199">
        <v>459</v>
      </c>
      <c r="B466" s="200">
        <v>101010513</v>
      </c>
      <c r="C466" s="201" t="s">
        <v>1309</v>
      </c>
      <c r="D466" s="201" t="s">
        <v>1310</v>
      </c>
      <c r="E466" s="201" t="s">
        <v>1582</v>
      </c>
      <c r="F466" s="201" t="s">
        <v>3662</v>
      </c>
      <c r="G466" s="201" t="s">
        <v>858</v>
      </c>
      <c r="H466" s="202" t="s">
        <v>1586</v>
      </c>
      <c r="I466" s="207">
        <v>77495.570000000007</v>
      </c>
      <c r="J466" s="207">
        <v>0</v>
      </c>
      <c r="K466" s="207">
        <v>16000.92</v>
      </c>
      <c r="L466" s="207">
        <v>77497.570000000007</v>
      </c>
      <c r="M466" s="207">
        <f t="shared" si="39"/>
        <v>15998.919999999998</v>
      </c>
      <c r="N466" s="207">
        <f t="shared" si="42"/>
        <v>0</v>
      </c>
      <c r="O466" s="208">
        <f t="shared" si="41"/>
        <v>15998.919999999998</v>
      </c>
      <c r="P466" s="205">
        <v>0</v>
      </c>
      <c r="Q466" s="208">
        <f t="shared" si="40"/>
        <v>15998.919999999998</v>
      </c>
      <c r="R466" s="206"/>
    </row>
    <row r="467" spans="1:18" s="200" customFormat="1">
      <c r="A467" s="199">
        <v>460</v>
      </c>
      <c r="B467" s="200">
        <v>101010514</v>
      </c>
      <c r="C467" s="201" t="s">
        <v>1309</v>
      </c>
      <c r="D467" s="201" t="s">
        <v>1310</v>
      </c>
      <c r="E467" s="201" t="s">
        <v>1582</v>
      </c>
      <c r="F467" s="201" t="s">
        <v>3662</v>
      </c>
      <c r="G467" s="201" t="s">
        <v>858</v>
      </c>
      <c r="H467" s="202" t="s">
        <v>2249</v>
      </c>
      <c r="I467" s="207">
        <v>0</v>
      </c>
      <c r="J467" s="207">
        <v>0</v>
      </c>
      <c r="K467" s="207">
        <v>177060.91</v>
      </c>
      <c r="L467" s="207">
        <v>0</v>
      </c>
      <c r="M467" s="207">
        <f t="shared" si="39"/>
        <v>177060.91</v>
      </c>
      <c r="N467" s="207">
        <f t="shared" si="42"/>
        <v>0</v>
      </c>
      <c r="O467" s="208">
        <f t="shared" si="41"/>
        <v>177060.91</v>
      </c>
      <c r="P467" s="205">
        <v>0</v>
      </c>
      <c r="Q467" s="208">
        <f t="shared" si="40"/>
        <v>177060.91</v>
      </c>
      <c r="R467" s="206"/>
    </row>
    <row r="468" spans="1:18" s="200" customFormat="1">
      <c r="A468" s="199">
        <v>461</v>
      </c>
      <c r="B468" s="200">
        <v>101010515</v>
      </c>
      <c r="C468" s="201" t="s">
        <v>1309</v>
      </c>
      <c r="D468" s="201" t="s">
        <v>1310</v>
      </c>
      <c r="E468" s="201" t="s">
        <v>1582</v>
      </c>
      <c r="F468" s="201" t="s">
        <v>3662</v>
      </c>
      <c r="G468" s="201" t="s">
        <v>858</v>
      </c>
      <c r="H468" s="202" t="s">
        <v>2250</v>
      </c>
      <c r="I468" s="207">
        <v>0</v>
      </c>
      <c r="J468" s="207">
        <v>0</v>
      </c>
      <c r="K468" s="207">
        <v>21186.93</v>
      </c>
      <c r="L468" s="207">
        <v>0</v>
      </c>
      <c r="M468" s="207">
        <f t="shared" si="39"/>
        <v>21186.93</v>
      </c>
      <c r="N468" s="207">
        <f t="shared" si="42"/>
        <v>0</v>
      </c>
      <c r="O468" s="208">
        <f t="shared" si="41"/>
        <v>21186.93</v>
      </c>
      <c r="P468" s="205">
        <v>0</v>
      </c>
      <c r="Q468" s="208">
        <f t="shared" si="40"/>
        <v>21186.93</v>
      </c>
      <c r="R468" s="206"/>
    </row>
    <row r="469" spans="1:18" s="200" customFormat="1">
      <c r="A469" s="199">
        <v>462</v>
      </c>
      <c r="B469" s="200">
        <v>101010516</v>
      </c>
      <c r="C469" s="201" t="s">
        <v>1309</v>
      </c>
      <c r="D469" s="201" t="s">
        <v>1310</v>
      </c>
      <c r="E469" s="201" t="s">
        <v>1582</v>
      </c>
      <c r="F469" s="201" t="s">
        <v>3662</v>
      </c>
      <c r="G469" s="201" t="s">
        <v>858</v>
      </c>
      <c r="H469" s="202" t="s">
        <v>2251</v>
      </c>
      <c r="I469" s="207">
        <v>0</v>
      </c>
      <c r="J469" s="207">
        <v>0</v>
      </c>
      <c r="K469" s="207">
        <v>55222.340000000004</v>
      </c>
      <c r="L469" s="207">
        <v>0</v>
      </c>
      <c r="M469" s="207">
        <f t="shared" si="39"/>
        <v>55222.340000000004</v>
      </c>
      <c r="N469" s="207">
        <f t="shared" si="42"/>
        <v>0</v>
      </c>
      <c r="O469" s="208">
        <f t="shared" si="41"/>
        <v>55222.340000000004</v>
      </c>
      <c r="P469" s="205">
        <v>0</v>
      </c>
      <c r="Q469" s="208">
        <f t="shared" si="40"/>
        <v>55222.340000000004</v>
      </c>
      <c r="R469" s="206"/>
    </row>
    <row r="470" spans="1:18" s="200" customFormat="1">
      <c r="A470" s="199">
        <v>463</v>
      </c>
      <c r="B470" s="200">
        <v>101010517</v>
      </c>
      <c r="C470" s="201" t="s">
        <v>1309</v>
      </c>
      <c r="D470" s="201" t="s">
        <v>1310</v>
      </c>
      <c r="E470" s="201" t="s">
        <v>1582</v>
      </c>
      <c r="F470" s="201" t="s">
        <v>3662</v>
      </c>
      <c r="G470" s="201" t="s">
        <v>858</v>
      </c>
      <c r="H470" s="202" t="s">
        <v>2252</v>
      </c>
      <c r="I470" s="207">
        <v>0</v>
      </c>
      <c r="J470" s="207">
        <v>0</v>
      </c>
      <c r="K470" s="207">
        <v>6632.3600000000006</v>
      </c>
      <c r="L470" s="207">
        <v>0</v>
      </c>
      <c r="M470" s="207">
        <f t="shared" si="39"/>
        <v>6632.3600000000006</v>
      </c>
      <c r="N470" s="207">
        <f t="shared" si="42"/>
        <v>0</v>
      </c>
      <c r="O470" s="208">
        <f t="shared" si="41"/>
        <v>6632.3600000000006</v>
      </c>
      <c r="P470" s="205">
        <v>0</v>
      </c>
      <c r="Q470" s="208">
        <f t="shared" si="40"/>
        <v>6632.3600000000006</v>
      </c>
      <c r="R470" s="206"/>
    </row>
    <row r="471" spans="1:18" s="200" customFormat="1">
      <c r="A471" s="199">
        <v>464</v>
      </c>
      <c r="B471" s="200">
        <v>101010518</v>
      </c>
      <c r="C471" s="201" t="s">
        <v>1309</v>
      </c>
      <c r="D471" s="201" t="s">
        <v>1310</v>
      </c>
      <c r="E471" s="201" t="s">
        <v>1582</v>
      </c>
      <c r="F471" s="201" t="s">
        <v>3662</v>
      </c>
      <c r="G471" s="201" t="s">
        <v>858</v>
      </c>
      <c r="H471" s="202" t="s">
        <v>2253</v>
      </c>
      <c r="I471" s="207">
        <v>0</v>
      </c>
      <c r="J471" s="207">
        <v>0</v>
      </c>
      <c r="K471" s="207">
        <v>70802</v>
      </c>
      <c r="L471" s="207">
        <v>0</v>
      </c>
      <c r="M471" s="207">
        <f t="shared" si="39"/>
        <v>70802</v>
      </c>
      <c r="N471" s="207">
        <f t="shared" si="42"/>
        <v>0</v>
      </c>
      <c r="O471" s="208">
        <f t="shared" si="41"/>
        <v>70802</v>
      </c>
      <c r="P471" s="205">
        <v>0</v>
      </c>
      <c r="Q471" s="208">
        <f t="shared" si="40"/>
        <v>70802</v>
      </c>
      <c r="R471" s="206"/>
    </row>
    <row r="472" spans="1:18" s="200" customFormat="1">
      <c r="A472" s="199">
        <v>465</v>
      </c>
      <c r="B472" s="200">
        <v>101010519</v>
      </c>
      <c r="C472" s="201" t="s">
        <v>1309</v>
      </c>
      <c r="D472" s="201" t="s">
        <v>1310</v>
      </c>
      <c r="E472" s="201" t="s">
        <v>1582</v>
      </c>
      <c r="F472" s="201" t="s">
        <v>3662</v>
      </c>
      <c r="G472" s="201" t="s">
        <v>858</v>
      </c>
      <c r="H472" s="202" t="s">
        <v>2254</v>
      </c>
      <c r="I472" s="207">
        <v>0</v>
      </c>
      <c r="J472" s="207">
        <v>0</v>
      </c>
      <c r="K472" s="207">
        <v>64902</v>
      </c>
      <c r="L472" s="207">
        <v>0</v>
      </c>
      <c r="M472" s="207">
        <f t="shared" si="39"/>
        <v>64902</v>
      </c>
      <c r="N472" s="207">
        <f t="shared" si="42"/>
        <v>0</v>
      </c>
      <c r="O472" s="208">
        <f t="shared" si="41"/>
        <v>64902</v>
      </c>
      <c r="P472" s="205">
        <v>0</v>
      </c>
      <c r="Q472" s="208">
        <f t="shared" si="40"/>
        <v>64902</v>
      </c>
      <c r="R472" s="206"/>
    </row>
    <row r="473" spans="1:18" s="200" customFormat="1">
      <c r="A473" s="199">
        <v>466</v>
      </c>
      <c r="B473" s="200">
        <v>101010601</v>
      </c>
      <c r="C473" s="201" t="s">
        <v>1309</v>
      </c>
      <c r="D473" s="201" t="s">
        <v>1310</v>
      </c>
      <c r="E473" s="201" t="s">
        <v>1582</v>
      </c>
      <c r="F473" s="201" t="s">
        <v>3661</v>
      </c>
      <c r="G473" s="201" t="s">
        <v>127</v>
      </c>
      <c r="H473" s="202" t="s">
        <v>209</v>
      </c>
      <c r="I473" s="207">
        <v>92399.890001000022</v>
      </c>
      <c r="J473" s="207">
        <v>0</v>
      </c>
      <c r="K473" s="207">
        <v>0.35000000000000003</v>
      </c>
      <c r="L473" s="207">
        <v>92400.242400000003</v>
      </c>
      <c r="M473" s="207">
        <f t="shared" si="39"/>
        <v>0</v>
      </c>
      <c r="N473" s="207">
        <f t="shared" si="42"/>
        <v>2.3989999754121527E-3</v>
      </c>
      <c r="O473" s="208">
        <f t="shared" si="41"/>
        <v>-2.3989999754121527E-3</v>
      </c>
      <c r="P473" s="205">
        <v>0</v>
      </c>
      <c r="Q473" s="208">
        <f t="shared" si="40"/>
        <v>-2.3989999754121527E-3</v>
      </c>
      <c r="R473" s="206"/>
    </row>
    <row r="474" spans="1:18" s="200" customFormat="1">
      <c r="A474" s="199">
        <v>467</v>
      </c>
      <c r="B474" s="200">
        <v>101010602</v>
      </c>
      <c r="C474" s="201" t="s">
        <v>1309</v>
      </c>
      <c r="D474" s="201" t="s">
        <v>1310</v>
      </c>
      <c r="E474" s="201" t="s">
        <v>1582</v>
      </c>
      <c r="F474" s="201" t="s">
        <v>3661</v>
      </c>
      <c r="G474" s="201" t="s">
        <v>127</v>
      </c>
      <c r="H474" s="202" t="s">
        <v>870</v>
      </c>
      <c r="I474" s="207">
        <v>11179205.811900005</v>
      </c>
      <c r="J474" s="207">
        <v>0</v>
      </c>
      <c r="K474" s="207">
        <v>60197256.825470001</v>
      </c>
      <c r="L474" s="207">
        <v>54826800.159620002</v>
      </c>
      <c r="M474" s="207">
        <f t="shared" si="39"/>
        <v>16549662.477750003</v>
      </c>
      <c r="N474" s="207">
        <f t="shared" si="42"/>
        <v>0</v>
      </c>
      <c r="O474" s="208">
        <f t="shared" si="41"/>
        <v>16549662.477750003</v>
      </c>
      <c r="P474" s="205">
        <v>0</v>
      </c>
      <c r="Q474" s="208">
        <f t="shared" si="40"/>
        <v>16549662.477750003</v>
      </c>
      <c r="R474" s="206"/>
    </row>
    <row r="475" spans="1:18" s="200" customFormat="1">
      <c r="A475" s="199">
        <v>468</v>
      </c>
      <c r="B475" s="200">
        <v>101010604</v>
      </c>
      <c r="C475" s="201" t="s">
        <v>1309</v>
      </c>
      <c r="D475" s="201" t="s">
        <v>1310</v>
      </c>
      <c r="E475" s="201" t="s">
        <v>1582</v>
      </c>
      <c r="F475" s="201" t="s">
        <v>3661</v>
      </c>
      <c r="G475" s="201" t="s">
        <v>127</v>
      </c>
      <c r="H475" s="202" t="s">
        <v>210</v>
      </c>
      <c r="I475" s="207">
        <v>24969.063000000118</v>
      </c>
      <c r="J475" s="207">
        <v>0</v>
      </c>
      <c r="K475" s="207">
        <v>0</v>
      </c>
      <c r="L475" s="207">
        <v>24969.0615</v>
      </c>
      <c r="M475" s="207">
        <f t="shared" si="39"/>
        <v>1.5000001185399015E-3</v>
      </c>
      <c r="N475" s="207">
        <f t="shared" si="42"/>
        <v>0</v>
      </c>
      <c r="O475" s="208">
        <f t="shared" si="41"/>
        <v>1.5000001185399015E-3</v>
      </c>
      <c r="P475" s="205">
        <v>0</v>
      </c>
      <c r="Q475" s="208">
        <f t="shared" si="40"/>
        <v>1.5000001185399015E-3</v>
      </c>
      <c r="R475" s="206"/>
    </row>
    <row r="476" spans="1:18" s="200" customFormat="1">
      <c r="A476" s="199">
        <v>469</v>
      </c>
      <c r="B476" s="200">
        <v>101010605</v>
      </c>
      <c r="C476" s="201" t="s">
        <v>1309</v>
      </c>
      <c r="D476" s="201" t="s">
        <v>1310</v>
      </c>
      <c r="E476" s="201" t="s">
        <v>1582</v>
      </c>
      <c r="F476" s="201" t="s">
        <v>3661</v>
      </c>
      <c r="G476" s="201" t="s">
        <v>127</v>
      </c>
      <c r="H476" s="202" t="s">
        <v>871</v>
      </c>
      <c r="I476" s="207">
        <v>60671.326000000001</v>
      </c>
      <c r="J476" s="207">
        <v>0</v>
      </c>
      <c r="K476" s="207">
        <v>0</v>
      </c>
      <c r="L476" s="207">
        <v>60671.326399999998</v>
      </c>
      <c r="M476" s="207">
        <f t="shared" si="39"/>
        <v>0</v>
      </c>
      <c r="N476" s="207">
        <f t="shared" si="42"/>
        <v>3.9999999717110768E-4</v>
      </c>
      <c r="O476" s="208">
        <f t="shared" si="41"/>
        <v>-3.9999999717110768E-4</v>
      </c>
      <c r="P476" s="205">
        <v>0</v>
      </c>
      <c r="Q476" s="208">
        <f t="shared" si="40"/>
        <v>-3.9999999717110768E-4</v>
      </c>
      <c r="R476" s="206"/>
    </row>
    <row r="477" spans="1:18" s="200" customFormat="1">
      <c r="A477" s="199">
        <v>470</v>
      </c>
      <c r="B477" s="200">
        <v>101010606</v>
      </c>
      <c r="C477" s="201" t="s">
        <v>1309</v>
      </c>
      <c r="D477" s="201" t="s">
        <v>1310</v>
      </c>
      <c r="E477" s="201" t="s">
        <v>1582</v>
      </c>
      <c r="F477" s="201" t="s">
        <v>3661</v>
      </c>
      <c r="G477" s="201" t="s">
        <v>127</v>
      </c>
      <c r="H477" s="202" t="s">
        <v>2255</v>
      </c>
      <c r="I477" s="207">
        <v>1323310.0585</v>
      </c>
      <c r="J477" s="207">
        <v>0</v>
      </c>
      <c r="K477" s="207">
        <v>1975.7343000000001</v>
      </c>
      <c r="L477" s="207">
        <v>1325285.6443</v>
      </c>
      <c r="M477" s="207">
        <f t="shared" si="39"/>
        <v>0.14849999989382923</v>
      </c>
      <c r="N477" s="207">
        <f t="shared" si="42"/>
        <v>0</v>
      </c>
      <c r="O477" s="208">
        <f t="shared" si="41"/>
        <v>0.14849999989382923</v>
      </c>
      <c r="P477" s="205">
        <v>0</v>
      </c>
      <c r="Q477" s="208">
        <f t="shared" si="40"/>
        <v>0.14849999989382923</v>
      </c>
      <c r="R477" s="206"/>
    </row>
    <row r="478" spans="1:18" s="200" customFormat="1">
      <c r="A478" s="199">
        <v>471</v>
      </c>
      <c r="B478" s="200">
        <v>101010607</v>
      </c>
      <c r="C478" s="201" t="s">
        <v>1309</v>
      </c>
      <c r="D478" s="201" t="s">
        <v>1310</v>
      </c>
      <c r="E478" s="201" t="s">
        <v>1582</v>
      </c>
      <c r="F478" s="201" t="s">
        <v>3661</v>
      </c>
      <c r="G478" s="201" t="s">
        <v>127</v>
      </c>
      <c r="H478" s="202" t="s">
        <v>2256</v>
      </c>
      <c r="I478" s="207">
        <v>1840199.8184</v>
      </c>
      <c r="J478" s="207">
        <v>0</v>
      </c>
      <c r="K478" s="207">
        <v>0</v>
      </c>
      <c r="L478" s="207">
        <v>1840199.7584000002</v>
      </c>
      <c r="M478" s="207">
        <f t="shared" si="39"/>
        <v>5.9999999823048711E-2</v>
      </c>
      <c r="N478" s="207">
        <f t="shared" si="42"/>
        <v>0</v>
      </c>
      <c r="O478" s="208">
        <f t="shared" si="41"/>
        <v>5.9999999823048711E-2</v>
      </c>
      <c r="P478" s="205">
        <v>0</v>
      </c>
      <c r="Q478" s="208">
        <f t="shared" si="40"/>
        <v>5.9999999823048711E-2</v>
      </c>
      <c r="R478" s="206"/>
    </row>
    <row r="479" spans="1:18" s="200" customFormat="1">
      <c r="A479" s="199">
        <v>472</v>
      </c>
      <c r="B479" s="200">
        <v>101010701</v>
      </c>
      <c r="C479" s="201" t="s">
        <v>1309</v>
      </c>
      <c r="D479" s="201" t="s">
        <v>1310</v>
      </c>
      <c r="E479" s="201" t="s">
        <v>1312</v>
      </c>
      <c r="F479" s="201" t="s">
        <v>1313</v>
      </c>
      <c r="G479" s="201" t="s">
        <v>1313</v>
      </c>
      <c r="H479" s="202" t="s">
        <v>211</v>
      </c>
      <c r="I479" s="207">
        <v>0</v>
      </c>
      <c r="J479" s="207">
        <v>449750.24199999991</v>
      </c>
      <c r="K479" s="207">
        <v>2151165.8370400001</v>
      </c>
      <c r="L479" s="207">
        <v>1551373.75</v>
      </c>
      <c r="M479" s="207">
        <f t="shared" si="39"/>
        <v>150041.84504000028</v>
      </c>
      <c r="N479" s="207">
        <f t="shared" si="42"/>
        <v>0</v>
      </c>
      <c r="O479" s="208">
        <f t="shared" si="41"/>
        <v>150041.84504000028</v>
      </c>
      <c r="P479" s="205">
        <v>0</v>
      </c>
      <c r="Q479" s="208">
        <f t="shared" si="40"/>
        <v>150041.84504000028</v>
      </c>
      <c r="R479" s="206"/>
    </row>
    <row r="480" spans="1:18" s="200" customFormat="1">
      <c r="A480" s="199">
        <v>473</v>
      </c>
      <c r="B480" s="200">
        <v>101010702</v>
      </c>
      <c r="C480" s="201" t="s">
        <v>1309</v>
      </c>
      <c r="D480" s="201" t="s">
        <v>1310</v>
      </c>
      <c r="E480" s="201" t="s">
        <v>1312</v>
      </c>
      <c r="F480" s="201" t="s">
        <v>1313</v>
      </c>
      <c r="G480" s="201" t="s">
        <v>1313</v>
      </c>
      <c r="H480" s="202" t="s">
        <v>212</v>
      </c>
      <c r="I480" s="207">
        <v>0</v>
      </c>
      <c r="J480" s="207">
        <v>0</v>
      </c>
      <c r="K480" s="207">
        <v>0</v>
      </c>
      <c r="L480" s="207">
        <v>0</v>
      </c>
      <c r="M480" s="207">
        <f t="shared" si="39"/>
        <v>0</v>
      </c>
      <c r="N480" s="207">
        <f t="shared" si="42"/>
        <v>0</v>
      </c>
      <c r="O480" s="208">
        <f t="shared" si="41"/>
        <v>0</v>
      </c>
      <c r="P480" s="205">
        <v>0</v>
      </c>
      <c r="Q480" s="208">
        <f t="shared" ref="Q480:Q511" si="43">O480-P480</f>
        <v>0</v>
      </c>
      <c r="R480" s="206"/>
    </row>
    <row r="481" spans="1:18" s="200" customFormat="1">
      <c r="A481" s="199">
        <v>474</v>
      </c>
      <c r="B481" s="200">
        <v>101010703</v>
      </c>
      <c r="C481" s="201" t="s">
        <v>1309</v>
      </c>
      <c r="D481" s="201" t="s">
        <v>1310</v>
      </c>
      <c r="E481" s="201" t="s">
        <v>1312</v>
      </c>
      <c r="F481" s="201" t="s">
        <v>1313</v>
      </c>
      <c r="G481" s="201" t="s">
        <v>1313</v>
      </c>
      <c r="H481" s="202" t="s">
        <v>872</v>
      </c>
      <c r="I481" s="207">
        <v>6488080.2675999999</v>
      </c>
      <c r="J481" s="207">
        <v>0</v>
      </c>
      <c r="K481" s="207">
        <v>5529033.8615900008</v>
      </c>
      <c r="L481" s="207">
        <v>1293477.06</v>
      </c>
      <c r="M481" s="207">
        <f t="shared" si="39"/>
        <v>10723637.069190001</v>
      </c>
      <c r="N481" s="207">
        <f t="shared" si="42"/>
        <v>0</v>
      </c>
      <c r="O481" s="208">
        <f t="shared" si="41"/>
        <v>10723637.069190001</v>
      </c>
      <c r="P481" s="205">
        <v>0</v>
      </c>
      <c r="Q481" s="208">
        <f>O481+P481</f>
        <v>10723637.069190001</v>
      </c>
      <c r="R481" s="206"/>
    </row>
    <row r="482" spans="1:18" s="200" customFormat="1">
      <c r="A482" s="199">
        <v>475</v>
      </c>
      <c r="B482" s="200">
        <v>101010704</v>
      </c>
      <c r="C482" s="201" t="s">
        <v>1309</v>
      </c>
      <c r="D482" s="201" t="s">
        <v>1310</v>
      </c>
      <c r="E482" s="201" t="s">
        <v>1312</v>
      </c>
      <c r="F482" s="201" t="s">
        <v>1313</v>
      </c>
      <c r="G482" s="201" t="s">
        <v>1313</v>
      </c>
      <c r="H482" s="202" t="s">
        <v>1587</v>
      </c>
      <c r="I482" s="207">
        <v>651399.79019999981</v>
      </c>
      <c r="J482" s="207">
        <v>0</v>
      </c>
      <c r="K482" s="207">
        <v>2504424.5740800002</v>
      </c>
      <c r="L482" s="207">
        <v>3425829.64</v>
      </c>
      <c r="M482" s="207">
        <f t="shared" si="39"/>
        <v>0</v>
      </c>
      <c r="N482" s="207">
        <f t="shared" si="42"/>
        <v>270005.27572000027</v>
      </c>
      <c r="O482" s="208">
        <f t="shared" si="41"/>
        <v>-270005.27572000027</v>
      </c>
      <c r="P482" s="205">
        <v>0</v>
      </c>
      <c r="Q482" s="208">
        <f t="shared" ref="Q482:Q545" si="44">O482-P482</f>
        <v>-270005.27572000027</v>
      </c>
      <c r="R482" s="206"/>
    </row>
    <row r="483" spans="1:18" s="200" customFormat="1">
      <c r="A483" s="199">
        <v>476</v>
      </c>
      <c r="B483" s="200">
        <v>101010802</v>
      </c>
      <c r="C483" s="201" t="s">
        <v>1309</v>
      </c>
      <c r="D483" s="201" t="s">
        <v>1310</v>
      </c>
      <c r="E483" s="201" t="s">
        <v>1582</v>
      </c>
      <c r="F483" s="201" t="s">
        <v>3662</v>
      </c>
      <c r="G483" s="201" t="s">
        <v>3182</v>
      </c>
      <c r="H483" s="202" t="s">
        <v>213</v>
      </c>
      <c r="I483" s="207">
        <v>0</v>
      </c>
      <c r="J483" s="207">
        <v>0</v>
      </c>
      <c r="K483" s="207">
        <v>1461510</v>
      </c>
      <c r="L483" s="207">
        <v>1461510</v>
      </c>
      <c r="M483" s="207">
        <f t="shared" si="39"/>
        <v>0</v>
      </c>
      <c r="N483" s="207">
        <f t="shared" si="42"/>
        <v>0</v>
      </c>
      <c r="O483" s="208">
        <f t="shared" si="41"/>
        <v>0</v>
      </c>
      <c r="P483" s="205">
        <v>0</v>
      </c>
      <c r="Q483" s="208">
        <f t="shared" si="44"/>
        <v>0</v>
      </c>
      <c r="R483" s="206"/>
    </row>
    <row r="484" spans="1:18" s="200" customFormat="1">
      <c r="A484" s="199">
        <v>477</v>
      </c>
      <c r="B484" s="200">
        <v>101010803</v>
      </c>
      <c r="C484" s="201" t="s">
        <v>1309</v>
      </c>
      <c r="D484" s="201" t="s">
        <v>1310</v>
      </c>
      <c r="E484" s="201" t="s">
        <v>1582</v>
      </c>
      <c r="F484" s="201" t="s">
        <v>3662</v>
      </c>
      <c r="G484" s="201" t="s">
        <v>3182</v>
      </c>
      <c r="H484" s="202" t="s">
        <v>214</v>
      </c>
      <c r="I484" s="207">
        <v>0</v>
      </c>
      <c r="J484" s="207">
        <v>0</v>
      </c>
      <c r="K484" s="207">
        <v>0</v>
      </c>
      <c r="L484" s="207">
        <v>0</v>
      </c>
      <c r="M484" s="207">
        <f t="shared" si="39"/>
        <v>0</v>
      </c>
      <c r="N484" s="207">
        <f t="shared" si="42"/>
        <v>0</v>
      </c>
      <c r="O484" s="208">
        <f t="shared" si="41"/>
        <v>0</v>
      </c>
      <c r="P484" s="205">
        <v>0</v>
      </c>
      <c r="Q484" s="208">
        <f t="shared" si="44"/>
        <v>0</v>
      </c>
      <c r="R484" s="206"/>
    </row>
    <row r="485" spans="1:18" s="200" customFormat="1">
      <c r="A485" s="199">
        <v>478</v>
      </c>
      <c r="B485" s="200">
        <v>101010804</v>
      </c>
      <c r="C485" s="201" t="s">
        <v>1309</v>
      </c>
      <c r="D485" s="201" t="s">
        <v>1310</v>
      </c>
      <c r="E485" s="201" t="s">
        <v>1582</v>
      </c>
      <c r="F485" s="201" t="s">
        <v>3662</v>
      </c>
      <c r="G485" s="201" t="s">
        <v>94</v>
      </c>
      <c r="H485" s="202" t="s">
        <v>3540</v>
      </c>
      <c r="I485" s="207">
        <v>0</v>
      </c>
      <c r="J485" s="207">
        <v>0</v>
      </c>
      <c r="K485" s="207">
        <v>254880.64000000001</v>
      </c>
      <c r="L485" s="207">
        <v>0</v>
      </c>
      <c r="M485" s="207">
        <f t="shared" si="39"/>
        <v>254880.64000000001</v>
      </c>
      <c r="N485" s="207">
        <f t="shared" si="42"/>
        <v>0</v>
      </c>
      <c r="O485" s="208">
        <f t="shared" si="41"/>
        <v>254880.64000000001</v>
      </c>
      <c r="P485" s="205">
        <v>0</v>
      </c>
      <c r="Q485" s="208">
        <f t="shared" si="44"/>
        <v>254880.64000000001</v>
      </c>
      <c r="R485" s="206"/>
    </row>
    <row r="486" spans="1:18" s="200" customFormat="1">
      <c r="A486" s="199">
        <v>479</v>
      </c>
      <c r="B486" s="200">
        <v>101010805</v>
      </c>
      <c r="C486" s="201" t="s">
        <v>1309</v>
      </c>
      <c r="D486" s="201" t="s">
        <v>1310</v>
      </c>
      <c r="E486" s="201" t="s">
        <v>1582</v>
      </c>
      <c r="F486" s="201" t="s">
        <v>3662</v>
      </c>
      <c r="G486" s="201" t="s">
        <v>3182</v>
      </c>
      <c r="H486" s="202" t="s">
        <v>215</v>
      </c>
      <c r="I486" s="207">
        <v>1215365.3400000001</v>
      </c>
      <c r="J486" s="207">
        <v>0</v>
      </c>
      <c r="K486" s="207">
        <v>0</v>
      </c>
      <c r="L486" s="207">
        <v>1215365.3400000001</v>
      </c>
      <c r="M486" s="207">
        <f t="shared" si="39"/>
        <v>0</v>
      </c>
      <c r="N486" s="207">
        <f t="shared" si="42"/>
        <v>0</v>
      </c>
      <c r="O486" s="208">
        <f t="shared" si="41"/>
        <v>0</v>
      </c>
      <c r="P486" s="205">
        <v>0</v>
      </c>
      <c r="Q486" s="208">
        <f t="shared" si="44"/>
        <v>0</v>
      </c>
      <c r="R486" s="206"/>
    </row>
    <row r="487" spans="1:18" s="200" customFormat="1">
      <c r="A487" s="199">
        <v>480</v>
      </c>
      <c r="B487" s="200">
        <v>101010812</v>
      </c>
      <c r="C487" s="201" t="s">
        <v>1309</v>
      </c>
      <c r="D487" s="201" t="s">
        <v>1310</v>
      </c>
      <c r="E487" s="201" t="s">
        <v>1582</v>
      </c>
      <c r="F487" s="201" t="s">
        <v>3662</v>
      </c>
      <c r="G487" s="201" t="s">
        <v>3182</v>
      </c>
      <c r="H487" s="202" t="s">
        <v>873</v>
      </c>
      <c r="I487" s="207">
        <v>73035.559999000005</v>
      </c>
      <c r="J487" s="207">
        <v>0</v>
      </c>
      <c r="K487" s="207">
        <v>0</v>
      </c>
      <c r="L487" s="207">
        <v>73035.56</v>
      </c>
      <c r="M487" s="207">
        <f t="shared" si="39"/>
        <v>0</v>
      </c>
      <c r="N487" s="207">
        <f t="shared" si="42"/>
        <v>9.9999306257814169E-7</v>
      </c>
      <c r="O487" s="208">
        <f t="shared" si="41"/>
        <v>-9.9999306257814169E-7</v>
      </c>
      <c r="P487" s="205">
        <v>0</v>
      </c>
      <c r="Q487" s="208">
        <f t="shared" si="44"/>
        <v>-9.9999306257814169E-7</v>
      </c>
      <c r="R487" s="206"/>
    </row>
    <row r="488" spans="1:18" s="200" customFormat="1">
      <c r="A488" s="199">
        <v>481</v>
      </c>
      <c r="B488" s="200">
        <v>101010813</v>
      </c>
      <c r="C488" s="201" t="s">
        <v>1309</v>
      </c>
      <c r="D488" s="201" t="s">
        <v>1310</v>
      </c>
      <c r="E488" s="201" t="s">
        <v>1582</v>
      </c>
      <c r="F488" s="201" t="s">
        <v>3662</v>
      </c>
      <c r="G488" s="201" t="s">
        <v>3182</v>
      </c>
      <c r="H488" s="202" t="s">
        <v>216</v>
      </c>
      <c r="I488" s="207">
        <v>1988</v>
      </c>
      <c r="J488" s="207">
        <v>0</v>
      </c>
      <c r="K488" s="207">
        <v>0</v>
      </c>
      <c r="L488" s="207">
        <v>1988</v>
      </c>
      <c r="M488" s="207">
        <f t="shared" si="39"/>
        <v>0</v>
      </c>
      <c r="N488" s="207">
        <f t="shared" si="42"/>
        <v>0</v>
      </c>
      <c r="O488" s="208">
        <f t="shared" si="41"/>
        <v>0</v>
      </c>
      <c r="P488" s="205">
        <v>0</v>
      </c>
      <c r="Q488" s="208">
        <f t="shared" si="44"/>
        <v>0</v>
      </c>
      <c r="R488" s="206"/>
    </row>
    <row r="489" spans="1:18" s="200" customFormat="1">
      <c r="A489" s="199">
        <v>482</v>
      </c>
      <c r="B489" s="200">
        <v>101010814</v>
      </c>
      <c r="C489" s="201" t="s">
        <v>1309</v>
      </c>
      <c r="D489" s="201" t="s">
        <v>1310</v>
      </c>
      <c r="E489" s="201" t="s">
        <v>1582</v>
      </c>
      <c r="F489" s="201" t="s">
        <v>3662</v>
      </c>
      <c r="G489" s="201" t="s">
        <v>3182</v>
      </c>
      <c r="H489" s="202" t="s">
        <v>217</v>
      </c>
      <c r="I489" s="207">
        <v>28285.74</v>
      </c>
      <c r="J489" s="207">
        <v>0</v>
      </c>
      <c r="K489" s="207">
        <v>2482.08</v>
      </c>
      <c r="L489" s="207">
        <v>30767.82</v>
      </c>
      <c r="M489" s="207">
        <f t="shared" si="39"/>
        <v>0</v>
      </c>
      <c r="N489" s="207">
        <f t="shared" si="42"/>
        <v>0</v>
      </c>
      <c r="O489" s="208">
        <f t="shared" si="41"/>
        <v>0</v>
      </c>
      <c r="P489" s="205">
        <v>0</v>
      </c>
      <c r="Q489" s="208">
        <f t="shared" si="44"/>
        <v>0</v>
      </c>
      <c r="R489" s="206"/>
    </row>
    <row r="490" spans="1:18" s="200" customFormat="1">
      <c r="A490" s="199">
        <v>483</v>
      </c>
      <c r="B490" s="200">
        <v>101010817</v>
      </c>
      <c r="C490" s="201" t="s">
        <v>1309</v>
      </c>
      <c r="D490" s="201" t="s">
        <v>1310</v>
      </c>
      <c r="E490" s="201" t="s">
        <v>1582</v>
      </c>
      <c r="F490" s="201" t="s">
        <v>3662</v>
      </c>
      <c r="G490" s="201" t="s">
        <v>3182</v>
      </c>
      <c r="H490" s="202" t="s">
        <v>218</v>
      </c>
      <c r="I490" s="207">
        <v>468880.99</v>
      </c>
      <c r="J490" s="207">
        <v>0</v>
      </c>
      <c r="K490" s="207">
        <v>0</v>
      </c>
      <c r="L490" s="207">
        <v>0</v>
      </c>
      <c r="M490" s="207">
        <f t="shared" si="39"/>
        <v>468880.99</v>
      </c>
      <c r="N490" s="207">
        <f t="shared" si="42"/>
        <v>0</v>
      </c>
      <c r="O490" s="208">
        <f t="shared" si="41"/>
        <v>468880.99</v>
      </c>
      <c r="P490" s="205">
        <v>0</v>
      </c>
      <c r="Q490" s="208">
        <f t="shared" si="44"/>
        <v>468880.99</v>
      </c>
      <c r="R490" s="206"/>
    </row>
    <row r="491" spans="1:18" s="200" customFormat="1">
      <c r="A491" s="199">
        <v>484</v>
      </c>
      <c r="B491" s="200">
        <v>101010819</v>
      </c>
      <c r="C491" s="201" t="s">
        <v>1309</v>
      </c>
      <c r="D491" s="201" t="s">
        <v>1310</v>
      </c>
      <c r="E491" s="201" t="s">
        <v>1582</v>
      </c>
      <c r="F491" s="201" t="s">
        <v>3662</v>
      </c>
      <c r="G491" s="201" t="s">
        <v>3182</v>
      </c>
      <c r="H491" s="202" t="s">
        <v>219</v>
      </c>
      <c r="I491" s="207">
        <v>12254.300000000001</v>
      </c>
      <c r="J491" s="207">
        <v>0</v>
      </c>
      <c r="K491" s="207">
        <v>0</v>
      </c>
      <c r="L491" s="207">
        <v>12254.300000000001</v>
      </c>
      <c r="M491" s="207">
        <f t="shared" si="39"/>
        <v>0</v>
      </c>
      <c r="N491" s="207">
        <f t="shared" si="42"/>
        <v>0</v>
      </c>
      <c r="O491" s="208">
        <f t="shared" si="41"/>
        <v>0</v>
      </c>
      <c r="P491" s="205">
        <v>0</v>
      </c>
      <c r="Q491" s="208">
        <f t="shared" si="44"/>
        <v>0</v>
      </c>
      <c r="R491" s="206"/>
    </row>
    <row r="492" spans="1:18" s="200" customFormat="1">
      <c r="A492" s="199">
        <v>485</v>
      </c>
      <c r="B492" s="200">
        <v>101010820</v>
      </c>
      <c r="C492" s="201" t="s">
        <v>1309</v>
      </c>
      <c r="D492" s="201" t="s">
        <v>1310</v>
      </c>
      <c r="E492" s="201" t="s">
        <v>1582</v>
      </c>
      <c r="F492" s="201" t="s">
        <v>3662</v>
      </c>
      <c r="G492" s="201" t="s">
        <v>3182</v>
      </c>
      <c r="H492" s="202" t="s">
        <v>874</v>
      </c>
      <c r="I492" s="207">
        <v>4994.62</v>
      </c>
      <c r="J492" s="207">
        <v>0</v>
      </c>
      <c r="K492" s="207">
        <v>31194.99</v>
      </c>
      <c r="L492" s="207">
        <v>29507.72</v>
      </c>
      <c r="M492" s="207">
        <f t="shared" si="39"/>
        <v>6681.8899999999994</v>
      </c>
      <c r="N492" s="207">
        <f t="shared" si="42"/>
        <v>0</v>
      </c>
      <c r="O492" s="208">
        <f t="shared" si="41"/>
        <v>6681.8899999999994</v>
      </c>
      <c r="P492" s="205">
        <v>0</v>
      </c>
      <c r="Q492" s="208">
        <f t="shared" si="44"/>
        <v>6681.8899999999994</v>
      </c>
      <c r="R492" s="206"/>
    </row>
    <row r="493" spans="1:18" s="200" customFormat="1">
      <c r="A493" s="199">
        <v>486</v>
      </c>
      <c r="B493" s="200">
        <v>101010821</v>
      </c>
      <c r="C493" s="201" t="s">
        <v>1309</v>
      </c>
      <c r="D493" s="201" t="s">
        <v>1310</v>
      </c>
      <c r="E493" s="201" t="s">
        <v>1582</v>
      </c>
      <c r="F493" s="201" t="s">
        <v>3662</v>
      </c>
      <c r="G493" s="201" t="s">
        <v>3182</v>
      </c>
      <c r="H493" s="202" t="s">
        <v>2257</v>
      </c>
      <c r="I493" s="207">
        <v>179654.72</v>
      </c>
      <c r="J493" s="207">
        <v>0</v>
      </c>
      <c r="K493" s="207">
        <v>390078.12</v>
      </c>
      <c r="L493" s="207">
        <v>569732.84</v>
      </c>
      <c r="M493" s="207">
        <f t="shared" si="39"/>
        <v>0</v>
      </c>
      <c r="N493" s="207">
        <f t="shared" si="42"/>
        <v>0</v>
      </c>
      <c r="O493" s="208">
        <f t="shared" si="41"/>
        <v>0</v>
      </c>
      <c r="P493" s="205">
        <v>0</v>
      </c>
      <c r="Q493" s="208">
        <f t="shared" si="44"/>
        <v>0</v>
      </c>
      <c r="R493" s="206"/>
    </row>
    <row r="494" spans="1:18" s="200" customFormat="1">
      <c r="A494" s="199">
        <v>487</v>
      </c>
      <c r="B494" s="200">
        <v>101010822</v>
      </c>
      <c r="C494" s="201" t="s">
        <v>1309</v>
      </c>
      <c r="D494" s="201" t="s">
        <v>1310</v>
      </c>
      <c r="E494" s="201" t="s">
        <v>1582</v>
      </c>
      <c r="F494" s="201" t="s">
        <v>3662</v>
      </c>
      <c r="G494" s="201" t="s">
        <v>3182</v>
      </c>
      <c r="H494" s="202" t="s">
        <v>220</v>
      </c>
      <c r="I494" s="207">
        <v>15334</v>
      </c>
      <c r="J494" s="207">
        <v>0</v>
      </c>
      <c r="K494" s="207">
        <v>0</v>
      </c>
      <c r="L494" s="207">
        <v>0</v>
      </c>
      <c r="M494" s="207">
        <f t="shared" si="39"/>
        <v>15334</v>
      </c>
      <c r="N494" s="207">
        <f t="shared" si="42"/>
        <v>0</v>
      </c>
      <c r="O494" s="208">
        <f t="shared" si="41"/>
        <v>15334</v>
      </c>
      <c r="P494" s="205">
        <v>0</v>
      </c>
      <c r="Q494" s="208">
        <f t="shared" si="44"/>
        <v>15334</v>
      </c>
      <c r="R494" s="206"/>
    </row>
    <row r="495" spans="1:18" s="200" customFormat="1">
      <c r="A495" s="199">
        <v>488</v>
      </c>
      <c r="B495" s="200">
        <v>101010823</v>
      </c>
      <c r="C495" s="201" t="s">
        <v>1309</v>
      </c>
      <c r="D495" s="201" t="s">
        <v>1310</v>
      </c>
      <c r="E495" s="201" t="s">
        <v>1582</v>
      </c>
      <c r="F495" s="201" t="s">
        <v>3662</v>
      </c>
      <c r="G495" s="201" t="s">
        <v>3182</v>
      </c>
      <c r="H495" s="202" t="s">
        <v>221</v>
      </c>
      <c r="I495" s="207">
        <v>17299</v>
      </c>
      <c r="J495" s="207">
        <v>0</v>
      </c>
      <c r="K495" s="207">
        <v>0</v>
      </c>
      <c r="L495" s="207">
        <v>0</v>
      </c>
      <c r="M495" s="207">
        <f t="shared" si="39"/>
        <v>17299</v>
      </c>
      <c r="N495" s="207">
        <f t="shared" si="42"/>
        <v>0</v>
      </c>
      <c r="O495" s="208">
        <f t="shared" si="41"/>
        <v>17299</v>
      </c>
      <c r="P495" s="205">
        <v>0</v>
      </c>
      <c r="Q495" s="208">
        <f t="shared" si="44"/>
        <v>17299</v>
      </c>
      <c r="R495" s="206"/>
    </row>
    <row r="496" spans="1:18" s="200" customFormat="1">
      <c r="A496" s="199">
        <v>489</v>
      </c>
      <c r="B496" s="200">
        <v>101010825</v>
      </c>
      <c r="C496" s="201" t="s">
        <v>1309</v>
      </c>
      <c r="D496" s="201" t="s">
        <v>1310</v>
      </c>
      <c r="E496" s="201" t="s">
        <v>1582</v>
      </c>
      <c r="F496" s="201" t="s">
        <v>3662</v>
      </c>
      <c r="G496" s="201" t="s">
        <v>3182</v>
      </c>
      <c r="H496" s="202" t="s">
        <v>2258</v>
      </c>
      <c r="I496" s="207">
        <v>0</v>
      </c>
      <c r="J496" s="207">
        <v>0</v>
      </c>
      <c r="K496" s="207">
        <v>22473.55</v>
      </c>
      <c r="L496" s="207">
        <v>22473.55</v>
      </c>
      <c r="M496" s="207">
        <f t="shared" si="39"/>
        <v>0</v>
      </c>
      <c r="N496" s="207">
        <f t="shared" si="42"/>
        <v>0</v>
      </c>
      <c r="O496" s="208">
        <f t="shared" si="41"/>
        <v>0</v>
      </c>
      <c r="P496" s="205">
        <v>0</v>
      </c>
      <c r="Q496" s="208">
        <f t="shared" si="44"/>
        <v>0</v>
      </c>
      <c r="R496" s="206"/>
    </row>
    <row r="497" spans="1:19" s="200" customFormat="1">
      <c r="A497" s="199">
        <v>490</v>
      </c>
      <c r="B497" s="200">
        <v>101010827</v>
      </c>
      <c r="C497" s="201" t="s">
        <v>1309</v>
      </c>
      <c r="D497" s="201" t="s">
        <v>1310</v>
      </c>
      <c r="E497" s="201" t="s">
        <v>1582</v>
      </c>
      <c r="F497" s="201" t="s">
        <v>3662</v>
      </c>
      <c r="G497" s="201" t="s">
        <v>3182</v>
      </c>
      <c r="H497" s="202" t="s">
        <v>875</v>
      </c>
      <c r="I497" s="207">
        <v>6500</v>
      </c>
      <c r="J497" s="207">
        <v>0</v>
      </c>
      <c r="K497" s="207">
        <v>11000</v>
      </c>
      <c r="L497" s="207">
        <v>0</v>
      </c>
      <c r="M497" s="207">
        <f t="shared" ref="M497:M560" si="45">IF((I497+K497)-(J497+L497)&lt;0,0,(I497+K497)-(J497+L497))</f>
        <v>17500</v>
      </c>
      <c r="N497" s="207">
        <f t="shared" si="42"/>
        <v>0</v>
      </c>
      <c r="O497" s="208">
        <f t="shared" si="41"/>
        <v>17500</v>
      </c>
      <c r="P497" s="205">
        <v>0</v>
      </c>
      <c r="Q497" s="208">
        <f t="shared" si="44"/>
        <v>17500</v>
      </c>
      <c r="R497" s="206"/>
    </row>
    <row r="498" spans="1:19" s="200" customFormat="1">
      <c r="A498" s="199">
        <v>491</v>
      </c>
      <c r="B498" s="200">
        <v>101010829</v>
      </c>
      <c r="C498" s="201" t="s">
        <v>1309</v>
      </c>
      <c r="D498" s="201" t="s">
        <v>1310</v>
      </c>
      <c r="E498" s="201" t="s">
        <v>1582</v>
      </c>
      <c r="F498" s="201" t="s">
        <v>3662</v>
      </c>
      <c r="G498" s="201" t="s">
        <v>3182</v>
      </c>
      <c r="H498" s="202" t="s">
        <v>1588</v>
      </c>
      <c r="I498" s="207">
        <v>2092</v>
      </c>
      <c r="J498" s="207">
        <v>0</v>
      </c>
      <c r="K498" s="207">
        <v>2946.3</v>
      </c>
      <c r="L498" s="207">
        <v>5025.1500000000005</v>
      </c>
      <c r="M498" s="207">
        <f t="shared" si="45"/>
        <v>13.149999999999636</v>
      </c>
      <c r="N498" s="207">
        <f t="shared" si="42"/>
        <v>0</v>
      </c>
      <c r="O498" s="208">
        <f t="shared" si="41"/>
        <v>13.149999999999636</v>
      </c>
      <c r="P498" s="205">
        <v>0</v>
      </c>
      <c r="Q498" s="208">
        <f t="shared" si="44"/>
        <v>13.149999999999636</v>
      </c>
      <c r="R498" s="206"/>
    </row>
    <row r="499" spans="1:19" s="200" customFormat="1">
      <c r="A499" s="199">
        <v>492</v>
      </c>
      <c r="B499" s="200">
        <v>101010830</v>
      </c>
      <c r="C499" s="201" t="s">
        <v>1309</v>
      </c>
      <c r="D499" s="201" t="s">
        <v>1310</v>
      </c>
      <c r="E499" s="201" t="s">
        <v>1582</v>
      </c>
      <c r="F499" s="201" t="s">
        <v>3662</v>
      </c>
      <c r="G499" s="201" t="s">
        <v>3182</v>
      </c>
      <c r="H499" s="202" t="s">
        <v>1589</v>
      </c>
      <c r="I499" s="207">
        <v>0</v>
      </c>
      <c r="J499" s="207">
        <v>0</v>
      </c>
      <c r="K499" s="207">
        <v>2575.13</v>
      </c>
      <c r="L499" s="207">
        <v>0</v>
      </c>
      <c r="M499" s="207">
        <f t="shared" si="45"/>
        <v>2575.13</v>
      </c>
      <c r="N499" s="207">
        <f t="shared" si="42"/>
        <v>0</v>
      </c>
      <c r="O499" s="208">
        <f t="shared" si="41"/>
        <v>2575.13</v>
      </c>
      <c r="P499" s="205">
        <v>0</v>
      </c>
      <c r="Q499" s="208">
        <f t="shared" si="44"/>
        <v>2575.13</v>
      </c>
      <c r="R499" s="206"/>
    </row>
    <row r="500" spans="1:19" s="200" customFormat="1">
      <c r="A500" s="199">
        <v>493</v>
      </c>
      <c r="B500" s="200">
        <v>101010831</v>
      </c>
      <c r="C500" s="201" t="s">
        <v>1309</v>
      </c>
      <c r="D500" s="201" t="s">
        <v>1310</v>
      </c>
      <c r="E500" s="201" t="s">
        <v>1582</v>
      </c>
      <c r="F500" s="201" t="s">
        <v>3662</v>
      </c>
      <c r="G500" s="201" t="s">
        <v>3182</v>
      </c>
      <c r="H500" s="202" t="s">
        <v>1590</v>
      </c>
      <c r="I500" s="207">
        <v>6126.55</v>
      </c>
      <c r="J500" s="207">
        <v>0</v>
      </c>
      <c r="K500" s="207">
        <v>0</v>
      </c>
      <c r="L500" s="207">
        <v>0</v>
      </c>
      <c r="M500" s="207">
        <f t="shared" si="45"/>
        <v>6126.55</v>
      </c>
      <c r="N500" s="207">
        <f t="shared" si="42"/>
        <v>0</v>
      </c>
      <c r="O500" s="208">
        <f t="shared" si="41"/>
        <v>6126.55</v>
      </c>
      <c r="P500" s="205">
        <v>0</v>
      </c>
      <c r="Q500" s="208">
        <f t="shared" si="44"/>
        <v>6126.55</v>
      </c>
      <c r="R500" s="206"/>
    </row>
    <row r="501" spans="1:19" s="200" customFormat="1">
      <c r="A501" s="199">
        <v>494</v>
      </c>
      <c r="B501" s="200">
        <v>101010832</v>
      </c>
      <c r="C501" s="201" t="s">
        <v>1309</v>
      </c>
      <c r="D501" s="201" t="s">
        <v>1310</v>
      </c>
      <c r="E501" s="201" t="s">
        <v>1582</v>
      </c>
      <c r="F501" s="201" t="s">
        <v>3662</v>
      </c>
      <c r="G501" s="201" t="s">
        <v>3182</v>
      </c>
      <c r="H501" s="202" t="s">
        <v>1591</v>
      </c>
      <c r="I501" s="207">
        <v>5000</v>
      </c>
      <c r="J501" s="207">
        <v>0</v>
      </c>
      <c r="K501" s="207">
        <v>35000</v>
      </c>
      <c r="L501" s="207">
        <v>40000</v>
      </c>
      <c r="M501" s="207">
        <f t="shared" si="45"/>
        <v>0</v>
      </c>
      <c r="N501" s="207">
        <f t="shared" si="42"/>
        <v>0</v>
      </c>
      <c r="O501" s="208">
        <f t="shared" si="41"/>
        <v>0</v>
      </c>
      <c r="P501" s="205">
        <v>0</v>
      </c>
      <c r="Q501" s="208">
        <f t="shared" si="44"/>
        <v>0</v>
      </c>
      <c r="R501" s="206"/>
    </row>
    <row r="502" spans="1:19" s="200" customFormat="1">
      <c r="A502" s="199">
        <v>495</v>
      </c>
      <c r="B502" s="200">
        <v>101010833</v>
      </c>
      <c r="C502" s="201" t="s">
        <v>1309</v>
      </c>
      <c r="D502" s="201" t="s">
        <v>1310</v>
      </c>
      <c r="E502" s="201" t="s">
        <v>1582</v>
      </c>
      <c r="F502" s="201" t="s">
        <v>3662</v>
      </c>
      <c r="G502" s="201" t="s">
        <v>3182</v>
      </c>
      <c r="H502" s="202" t="s">
        <v>1592</v>
      </c>
      <c r="I502" s="207">
        <v>0</v>
      </c>
      <c r="J502" s="207">
        <v>0</v>
      </c>
      <c r="K502" s="207">
        <v>95875.85</v>
      </c>
      <c r="L502" s="207">
        <v>75876.13</v>
      </c>
      <c r="M502" s="207">
        <f t="shared" si="45"/>
        <v>19999.72</v>
      </c>
      <c r="N502" s="207">
        <f t="shared" si="42"/>
        <v>0</v>
      </c>
      <c r="O502" s="208">
        <f t="shared" si="41"/>
        <v>19999.72</v>
      </c>
      <c r="P502" s="205">
        <v>0</v>
      </c>
      <c r="Q502" s="208">
        <f t="shared" si="44"/>
        <v>19999.72</v>
      </c>
      <c r="R502" s="206"/>
    </row>
    <row r="503" spans="1:19" s="200" customFormat="1">
      <c r="A503" s="199">
        <v>496</v>
      </c>
      <c r="B503" s="200">
        <v>101010834</v>
      </c>
      <c r="C503" s="201" t="s">
        <v>1309</v>
      </c>
      <c r="D503" s="201" t="s">
        <v>1310</v>
      </c>
      <c r="E503" s="201" t="s">
        <v>1582</v>
      </c>
      <c r="F503" s="201" t="s">
        <v>3662</v>
      </c>
      <c r="G503" s="201" t="s">
        <v>3182</v>
      </c>
      <c r="H503" s="202" t="s">
        <v>1593</v>
      </c>
      <c r="I503" s="207">
        <v>100</v>
      </c>
      <c r="J503" s="207">
        <v>0</v>
      </c>
      <c r="K503" s="207">
        <v>4000</v>
      </c>
      <c r="L503" s="207">
        <v>4100</v>
      </c>
      <c r="M503" s="207">
        <f t="shared" si="45"/>
        <v>0</v>
      </c>
      <c r="N503" s="207">
        <f t="shared" si="42"/>
        <v>0</v>
      </c>
      <c r="O503" s="208">
        <f t="shared" si="41"/>
        <v>0</v>
      </c>
      <c r="P503" s="205">
        <v>0</v>
      </c>
      <c r="Q503" s="208">
        <f t="shared" si="44"/>
        <v>0</v>
      </c>
      <c r="R503" s="206"/>
    </row>
    <row r="504" spans="1:19" s="200" customFormat="1">
      <c r="A504" s="199">
        <v>497</v>
      </c>
      <c r="B504" s="200">
        <v>101010835</v>
      </c>
      <c r="C504" s="201" t="s">
        <v>1309</v>
      </c>
      <c r="D504" s="201" t="s">
        <v>1310</v>
      </c>
      <c r="E504" s="201" t="s">
        <v>1582</v>
      </c>
      <c r="F504" s="201" t="s">
        <v>3662</v>
      </c>
      <c r="G504" s="201" t="s">
        <v>3182</v>
      </c>
      <c r="H504" s="202" t="s">
        <v>1594</v>
      </c>
      <c r="I504" s="207">
        <v>25251.54</v>
      </c>
      <c r="J504" s="207">
        <v>0</v>
      </c>
      <c r="K504" s="207">
        <v>703860.12</v>
      </c>
      <c r="L504" s="207">
        <v>729111.66</v>
      </c>
      <c r="M504" s="207">
        <f t="shared" si="45"/>
        <v>0</v>
      </c>
      <c r="N504" s="207">
        <f t="shared" si="42"/>
        <v>0</v>
      </c>
      <c r="O504" s="208">
        <f t="shared" si="41"/>
        <v>0</v>
      </c>
      <c r="P504" s="205">
        <v>0</v>
      </c>
      <c r="Q504" s="208">
        <f t="shared" si="44"/>
        <v>0</v>
      </c>
      <c r="R504" s="206"/>
    </row>
    <row r="505" spans="1:19" s="200" customFormat="1">
      <c r="A505" s="199">
        <v>498</v>
      </c>
      <c r="B505" s="200">
        <v>101010836</v>
      </c>
      <c r="C505" s="201" t="s">
        <v>1309</v>
      </c>
      <c r="D505" s="201" t="s">
        <v>1310</v>
      </c>
      <c r="E505" s="201" t="s">
        <v>1582</v>
      </c>
      <c r="F505" s="201" t="s">
        <v>3662</v>
      </c>
      <c r="G505" s="201" t="s">
        <v>3182</v>
      </c>
      <c r="H505" s="202" t="s">
        <v>2259</v>
      </c>
      <c r="I505" s="207">
        <v>0</v>
      </c>
      <c r="J505" s="207">
        <v>0</v>
      </c>
      <c r="K505" s="207">
        <v>130271</v>
      </c>
      <c r="L505" s="207">
        <v>130271</v>
      </c>
      <c r="M505" s="207">
        <f t="shared" si="45"/>
        <v>0</v>
      </c>
      <c r="N505" s="207">
        <f t="shared" si="42"/>
        <v>0</v>
      </c>
      <c r="O505" s="208">
        <f t="shared" si="41"/>
        <v>0</v>
      </c>
      <c r="P505" s="205">
        <v>0</v>
      </c>
      <c r="Q505" s="208">
        <f t="shared" si="44"/>
        <v>0</v>
      </c>
      <c r="R505" s="206"/>
    </row>
    <row r="506" spans="1:19" s="200" customFormat="1">
      <c r="A506" s="199">
        <v>499</v>
      </c>
      <c r="B506" s="200">
        <v>101010837</v>
      </c>
      <c r="C506" s="201" t="s">
        <v>1309</v>
      </c>
      <c r="D506" s="201" t="s">
        <v>1310</v>
      </c>
      <c r="E506" s="201" t="s">
        <v>1582</v>
      </c>
      <c r="F506" s="201" t="s">
        <v>3662</v>
      </c>
      <c r="G506" s="201" t="s">
        <v>3182</v>
      </c>
      <c r="H506" s="202" t="s">
        <v>2260</v>
      </c>
      <c r="I506" s="207">
        <v>0</v>
      </c>
      <c r="J506" s="207">
        <v>0</v>
      </c>
      <c r="K506" s="207">
        <v>7593.31</v>
      </c>
      <c r="L506" s="207">
        <v>6951</v>
      </c>
      <c r="M506" s="207">
        <f t="shared" si="45"/>
        <v>642.3100000000004</v>
      </c>
      <c r="N506" s="207">
        <f t="shared" si="42"/>
        <v>0</v>
      </c>
      <c r="O506" s="208">
        <f t="shared" si="41"/>
        <v>642.3100000000004</v>
      </c>
      <c r="P506" s="205">
        <v>0</v>
      </c>
      <c r="Q506" s="208">
        <f t="shared" si="44"/>
        <v>642.3100000000004</v>
      </c>
      <c r="R506" s="206"/>
    </row>
    <row r="507" spans="1:19" s="200" customFormat="1">
      <c r="A507" s="199">
        <v>500</v>
      </c>
      <c r="B507" s="200">
        <v>101010838</v>
      </c>
      <c r="C507" s="201" t="s">
        <v>1309</v>
      </c>
      <c r="D507" s="201" t="s">
        <v>1310</v>
      </c>
      <c r="E507" s="201" t="s">
        <v>1582</v>
      </c>
      <c r="F507" s="201" t="s">
        <v>3662</v>
      </c>
      <c r="G507" s="201" t="s">
        <v>3182</v>
      </c>
      <c r="H507" s="202" t="s">
        <v>2261</v>
      </c>
      <c r="I507" s="207">
        <v>0</v>
      </c>
      <c r="J507" s="207">
        <v>0</v>
      </c>
      <c r="K507" s="207">
        <v>128050</v>
      </c>
      <c r="L507" s="207">
        <v>0</v>
      </c>
      <c r="M507" s="207">
        <f t="shared" si="45"/>
        <v>128050</v>
      </c>
      <c r="N507" s="207">
        <f t="shared" si="42"/>
        <v>0</v>
      </c>
      <c r="O507" s="208">
        <f t="shared" si="41"/>
        <v>128050</v>
      </c>
      <c r="P507" s="205">
        <v>0</v>
      </c>
      <c r="Q507" s="208">
        <f t="shared" si="44"/>
        <v>128050</v>
      </c>
      <c r="R507" s="206"/>
      <c r="S507" s="236"/>
    </row>
    <row r="508" spans="1:19" s="200" customFormat="1">
      <c r="A508" s="199">
        <v>501</v>
      </c>
      <c r="B508" s="200">
        <v>101010839</v>
      </c>
      <c r="C508" s="201" t="s">
        <v>1309</v>
      </c>
      <c r="D508" s="201" t="s">
        <v>1310</v>
      </c>
      <c r="E508" s="201" t="s">
        <v>1582</v>
      </c>
      <c r="F508" s="201" t="s">
        <v>3662</v>
      </c>
      <c r="G508" s="201" t="s">
        <v>3182</v>
      </c>
      <c r="H508" s="202" t="s">
        <v>2262</v>
      </c>
      <c r="I508" s="207">
        <v>0</v>
      </c>
      <c r="J508" s="207">
        <v>0</v>
      </c>
      <c r="K508" s="207">
        <v>19951.3</v>
      </c>
      <c r="L508" s="207">
        <v>0</v>
      </c>
      <c r="M508" s="207">
        <f t="shared" si="45"/>
        <v>19951.3</v>
      </c>
      <c r="N508" s="207">
        <f t="shared" si="42"/>
        <v>0</v>
      </c>
      <c r="O508" s="208">
        <f t="shared" si="41"/>
        <v>19951.3</v>
      </c>
      <c r="P508" s="205">
        <v>0</v>
      </c>
      <c r="Q508" s="208">
        <f t="shared" si="44"/>
        <v>19951.3</v>
      </c>
      <c r="R508" s="206"/>
    </row>
    <row r="509" spans="1:19" s="200" customFormat="1">
      <c r="A509" s="199">
        <v>502</v>
      </c>
      <c r="B509" s="200">
        <v>101010901</v>
      </c>
      <c r="C509" s="201" t="s">
        <v>1309</v>
      </c>
      <c r="D509" s="201" t="s">
        <v>1310</v>
      </c>
      <c r="E509" s="201" t="s">
        <v>1582</v>
      </c>
      <c r="F509" s="201" t="s">
        <v>3662</v>
      </c>
      <c r="G509" s="201" t="s">
        <v>3182</v>
      </c>
      <c r="H509" s="202" t="s">
        <v>876</v>
      </c>
      <c r="I509" s="207">
        <v>0</v>
      </c>
      <c r="J509" s="207">
        <v>0</v>
      </c>
      <c r="K509" s="207">
        <v>0</v>
      </c>
      <c r="L509" s="207">
        <v>0</v>
      </c>
      <c r="M509" s="207">
        <f t="shared" si="45"/>
        <v>0</v>
      </c>
      <c r="N509" s="207">
        <f t="shared" si="42"/>
        <v>0</v>
      </c>
      <c r="O509" s="208">
        <f t="shared" si="41"/>
        <v>0</v>
      </c>
      <c r="P509" s="205">
        <v>0</v>
      </c>
      <c r="Q509" s="208">
        <f t="shared" si="44"/>
        <v>0</v>
      </c>
      <c r="R509" s="206"/>
    </row>
    <row r="510" spans="1:19" s="200" customFormat="1">
      <c r="A510" s="199">
        <v>503</v>
      </c>
      <c r="B510" s="200">
        <v>101010902</v>
      </c>
      <c r="C510" s="201" t="s">
        <v>1309</v>
      </c>
      <c r="D510" s="201" t="s">
        <v>1310</v>
      </c>
      <c r="E510" s="201" t="s">
        <v>1582</v>
      </c>
      <c r="F510" s="201" t="s">
        <v>3662</v>
      </c>
      <c r="G510" s="201" t="s">
        <v>3182</v>
      </c>
      <c r="H510" s="202" t="s">
        <v>222</v>
      </c>
      <c r="I510" s="207">
        <v>0</v>
      </c>
      <c r="J510" s="207">
        <v>0</v>
      </c>
      <c r="K510" s="207">
        <v>129.19999999999999</v>
      </c>
      <c r="L510" s="207">
        <v>129.19999999999999</v>
      </c>
      <c r="M510" s="207">
        <f t="shared" si="45"/>
        <v>0</v>
      </c>
      <c r="N510" s="207">
        <f t="shared" si="42"/>
        <v>0</v>
      </c>
      <c r="O510" s="208">
        <f t="shared" si="41"/>
        <v>0</v>
      </c>
      <c r="P510" s="205">
        <v>0</v>
      </c>
      <c r="Q510" s="208">
        <f t="shared" si="44"/>
        <v>0</v>
      </c>
      <c r="R510" s="206"/>
    </row>
    <row r="511" spans="1:19" s="200" customFormat="1">
      <c r="A511" s="199">
        <v>504</v>
      </c>
      <c r="B511" s="200">
        <v>101010903</v>
      </c>
      <c r="C511" s="201" t="s">
        <v>1309</v>
      </c>
      <c r="D511" s="201" t="s">
        <v>1310</v>
      </c>
      <c r="E511" s="201" t="s">
        <v>1582</v>
      </c>
      <c r="F511" s="201" t="s">
        <v>3662</v>
      </c>
      <c r="G511" s="201" t="s">
        <v>3182</v>
      </c>
      <c r="H511" s="202" t="s">
        <v>223</v>
      </c>
      <c r="I511" s="207">
        <v>0</v>
      </c>
      <c r="J511" s="207">
        <v>0</v>
      </c>
      <c r="K511" s="207">
        <v>0</v>
      </c>
      <c r="L511" s="207">
        <v>0</v>
      </c>
      <c r="M511" s="207">
        <f t="shared" si="45"/>
        <v>0</v>
      </c>
      <c r="N511" s="207">
        <f t="shared" si="42"/>
        <v>0</v>
      </c>
      <c r="O511" s="208">
        <f t="shared" si="41"/>
        <v>0</v>
      </c>
      <c r="P511" s="205">
        <v>0</v>
      </c>
      <c r="Q511" s="208">
        <f t="shared" si="44"/>
        <v>0</v>
      </c>
      <c r="R511" s="206"/>
    </row>
    <row r="512" spans="1:19" s="200" customFormat="1">
      <c r="A512" s="199">
        <v>505</v>
      </c>
      <c r="B512" s="200">
        <v>101010904</v>
      </c>
      <c r="C512" s="201" t="s">
        <v>1309</v>
      </c>
      <c r="D512" s="201" t="s">
        <v>1310</v>
      </c>
      <c r="E512" s="201" t="s">
        <v>1582</v>
      </c>
      <c r="F512" s="201" t="s">
        <v>3662</v>
      </c>
      <c r="G512" s="201" t="s">
        <v>3182</v>
      </c>
      <c r="H512" s="202" t="s">
        <v>877</v>
      </c>
      <c r="I512" s="207">
        <v>0</v>
      </c>
      <c r="J512" s="207">
        <v>0</v>
      </c>
      <c r="K512" s="207">
        <v>0</v>
      </c>
      <c r="L512" s="207">
        <v>0</v>
      </c>
      <c r="M512" s="207">
        <f t="shared" si="45"/>
        <v>0</v>
      </c>
      <c r="N512" s="207">
        <f t="shared" si="42"/>
        <v>0</v>
      </c>
      <c r="O512" s="208">
        <f t="shared" si="41"/>
        <v>0</v>
      </c>
      <c r="P512" s="205">
        <v>0</v>
      </c>
      <c r="Q512" s="208">
        <f t="shared" si="44"/>
        <v>0</v>
      </c>
      <c r="R512" s="206"/>
    </row>
    <row r="513" spans="1:19" s="200" customFormat="1">
      <c r="A513" s="199">
        <v>506</v>
      </c>
      <c r="B513" s="200">
        <v>101010905</v>
      </c>
      <c r="C513" s="201" t="s">
        <v>1309</v>
      </c>
      <c r="D513" s="201" t="s">
        <v>1310</v>
      </c>
      <c r="E513" s="201" t="s">
        <v>1582</v>
      </c>
      <c r="F513" s="201" t="s">
        <v>3662</v>
      </c>
      <c r="G513" s="201" t="s">
        <v>3182</v>
      </c>
      <c r="H513" s="202" t="s">
        <v>878</v>
      </c>
      <c r="I513" s="207">
        <v>0</v>
      </c>
      <c r="J513" s="207">
        <v>2.9999995231628418E-3</v>
      </c>
      <c r="K513" s="207">
        <v>11767448.318</v>
      </c>
      <c r="L513" s="207">
        <v>11767448.319970001</v>
      </c>
      <c r="M513" s="207">
        <f t="shared" si="45"/>
        <v>0</v>
      </c>
      <c r="N513" s="207">
        <f t="shared" si="42"/>
        <v>4.9699991941452026E-3</v>
      </c>
      <c r="O513" s="208">
        <f t="shared" si="41"/>
        <v>-4.9699991941452026E-3</v>
      </c>
      <c r="P513" s="205">
        <v>0</v>
      </c>
      <c r="Q513" s="208">
        <f t="shared" si="44"/>
        <v>-4.9699991941452026E-3</v>
      </c>
      <c r="R513" s="206"/>
    </row>
    <row r="514" spans="1:19" s="200" customFormat="1">
      <c r="A514" s="199">
        <v>507</v>
      </c>
      <c r="B514" s="200">
        <v>101010906</v>
      </c>
      <c r="C514" s="201" t="s">
        <v>1309</v>
      </c>
      <c r="D514" s="201" t="s">
        <v>1310</v>
      </c>
      <c r="E514" s="201" t="s">
        <v>1582</v>
      </c>
      <c r="F514" s="201" t="s">
        <v>3662</v>
      </c>
      <c r="G514" s="201" t="s">
        <v>3182</v>
      </c>
      <c r="H514" s="202" t="s">
        <v>879</v>
      </c>
      <c r="I514" s="207">
        <v>0</v>
      </c>
      <c r="J514" s="207">
        <v>0</v>
      </c>
      <c r="K514" s="207">
        <v>2692239.8678700002</v>
      </c>
      <c r="L514" s="207">
        <v>2692239.87</v>
      </c>
      <c r="M514" s="207">
        <f t="shared" si="45"/>
        <v>0</v>
      </c>
      <c r="N514" s="207">
        <f t="shared" si="42"/>
        <v>2.1299999207258224E-3</v>
      </c>
      <c r="O514" s="208">
        <f t="shared" si="41"/>
        <v>-2.1299999207258224E-3</v>
      </c>
      <c r="P514" s="205">
        <v>0</v>
      </c>
      <c r="Q514" s="208">
        <f t="shared" si="44"/>
        <v>-2.1299999207258224E-3</v>
      </c>
      <c r="R514" s="206"/>
    </row>
    <row r="515" spans="1:19" s="200" customFormat="1">
      <c r="A515" s="199">
        <v>508</v>
      </c>
      <c r="B515" s="200">
        <v>101011002</v>
      </c>
      <c r="C515" s="201" t="s">
        <v>1309</v>
      </c>
      <c r="D515" s="201" t="s">
        <v>1310</v>
      </c>
      <c r="E515" s="201" t="s">
        <v>1582</v>
      </c>
      <c r="F515" s="201" t="s">
        <v>3662</v>
      </c>
      <c r="G515" s="201" t="s">
        <v>3560</v>
      </c>
      <c r="H515" s="202" t="s">
        <v>225</v>
      </c>
      <c r="I515" s="207">
        <v>497997.72000000003</v>
      </c>
      <c r="J515" s="207">
        <v>0</v>
      </c>
      <c r="K515" s="207">
        <v>0</v>
      </c>
      <c r="L515" s="207">
        <v>22132.94</v>
      </c>
      <c r="M515" s="207">
        <f t="shared" si="45"/>
        <v>475864.78</v>
      </c>
      <c r="N515" s="207">
        <f t="shared" si="42"/>
        <v>0</v>
      </c>
      <c r="O515" s="208">
        <f t="shared" si="41"/>
        <v>475864.78</v>
      </c>
      <c r="P515" s="205">
        <v>0</v>
      </c>
      <c r="Q515" s="208">
        <f t="shared" si="44"/>
        <v>475864.78</v>
      </c>
      <c r="R515" s="206"/>
    </row>
    <row r="516" spans="1:19" s="200" customFormat="1">
      <c r="A516" s="199">
        <v>509</v>
      </c>
      <c r="B516" s="200">
        <v>101011003</v>
      </c>
      <c r="C516" s="201" t="s">
        <v>1309</v>
      </c>
      <c r="D516" s="201" t="s">
        <v>1310</v>
      </c>
      <c r="E516" s="201" t="s">
        <v>1582</v>
      </c>
      <c r="F516" s="201" t="s">
        <v>3662</v>
      </c>
      <c r="G516" s="201" t="s">
        <v>3560</v>
      </c>
      <c r="H516" s="202" t="s">
        <v>226</v>
      </c>
      <c r="I516" s="207">
        <v>600841.85</v>
      </c>
      <c r="J516" s="207">
        <v>0</v>
      </c>
      <c r="K516" s="207">
        <v>94059.839999999997</v>
      </c>
      <c r="L516" s="207">
        <v>5471.49</v>
      </c>
      <c r="M516" s="207">
        <f t="shared" si="45"/>
        <v>689430.2</v>
      </c>
      <c r="N516" s="207">
        <f t="shared" si="42"/>
        <v>0</v>
      </c>
      <c r="O516" s="208">
        <f t="shared" si="41"/>
        <v>689430.2</v>
      </c>
      <c r="P516" s="205">
        <v>0</v>
      </c>
      <c r="Q516" s="208">
        <f t="shared" si="44"/>
        <v>689430.2</v>
      </c>
      <c r="R516" s="206"/>
    </row>
    <row r="517" spans="1:19" s="200" customFormat="1">
      <c r="A517" s="199">
        <v>510</v>
      </c>
      <c r="B517" s="200">
        <v>101011006</v>
      </c>
      <c r="C517" s="201" t="s">
        <v>1309</v>
      </c>
      <c r="D517" s="201" t="s">
        <v>1310</v>
      </c>
      <c r="E517" s="201" t="s">
        <v>1582</v>
      </c>
      <c r="F517" s="201" t="s">
        <v>3662</v>
      </c>
      <c r="G517" s="201" t="s">
        <v>3560</v>
      </c>
      <c r="H517" s="202" t="s">
        <v>227</v>
      </c>
      <c r="I517" s="207">
        <v>809.45</v>
      </c>
      <c r="J517" s="207">
        <v>0</v>
      </c>
      <c r="K517" s="207">
        <v>0</v>
      </c>
      <c r="L517" s="207">
        <v>0</v>
      </c>
      <c r="M517" s="207">
        <f t="shared" si="45"/>
        <v>809.45</v>
      </c>
      <c r="N517" s="207">
        <f t="shared" si="42"/>
        <v>0</v>
      </c>
      <c r="O517" s="208">
        <f t="shared" si="41"/>
        <v>809.45</v>
      </c>
      <c r="P517" s="205">
        <v>0</v>
      </c>
      <c r="Q517" s="208">
        <f t="shared" si="44"/>
        <v>809.45</v>
      </c>
      <c r="R517" s="206"/>
    </row>
    <row r="518" spans="1:19" s="200" customFormat="1">
      <c r="A518" s="199">
        <v>511</v>
      </c>
      <c r="B518" s="200">
        <v>101011007</v>
      </c>
      <c r="C518" s="201" t="s">
        <v>1309</v>
      </c>
      <c r="D518" s="201" t="s">
        <v>1310</v>
      </c>
      <c r="E518" s="201" t="s">
        <v>1582</v>
      </c>
      <c r="F518" s="201" t="s">
        <v>3662</v>
      </c>
      <c r="G518" s="201" t="s">
        <v>3560</v>
      </c>
      <c r="H518" s="202" t="s">
        <v>228</v>
      </c>
      <c r="I518" s="207">
        <v>100494.65000000001</v>
      </c>
      <c r="J518" s="207">
        <v>0</v>
      </c>
      <c r="K518" s="207">
        <v>0</v>
      </c>
      <c r="L518" s="207">
        <v>42323</v>
      </c>
      <c r="M518" s="207">
        <f t="shared" si="45"/>
        <v>58171.650000000009</v>
      </c>
      <c r="N518" s="207">
        <f t="shared" si="42"/>
        <v>0</v>
      </c>
      <c r="O518" s="208">
        <f t="shared" ref="O518:O581" si="46">M518-N518</f>
        <v>58171.650000000009</v>
      </c>
      <c r="P518" s="205">
        <v>0</v>
      </c>
      <c r="Q518" s="208">
        <f t="shared" si="44"/>
        <v>58171.650000000009</v>
      </c>
      <c r="R518" s="206"/>
      <c r="S518" s="222"/>
    </row>
    <row r="519" spans="1:19" s="200" customFormat="1">
      <c r="A519" s="199">
        <v>512</v>
      </c>
      <c r="B519" s="200">
        <v>101011014</v>
      </c>
      <c r="C519" s="201" t="s">
        <v>1309</v>
      </c>
      <c r="D519" s="201" t="s">
        <v>1310</v>
      </c>
      <c r="E519" s="201" t="s">
        <v>1582</v>
      </c>
      <c r="F519" s="201" t="s">
        <v>3662</v>
      </c>
      <c r="G519" s="201" t="s">
        <v>3560</v>
      </c>
      <c r="H519" s="202" t="s">
        <v>229</v>
      </c>
      <c r="I519" s="207">
        <v>2262769.9199990002</v>
      </c>
      <c r="J519" s="207">
        <v>0</v>
      </c>
      <c r="K519" s="207">
        <v>0</v>
      </c>
      <c r="L519" s="207">
        <v>0</v>
      </c>
      <c r="M519" s="207">
        <f t="shared" si="45"/>
        <v>2262769.9199990002</v>
      </c>
      <c r="N519" s="207">
        <f t="shared" si="42"/>
        <v>0</v>
      </c>
      <c r="O519" s="208">
        <f t="shared" si="46"/>
        <v>2262769.9199990002</v>
      </c>
      <c r="P519" s="205">
        <v>0</v>
      </c>
      <c r="Q519" s="208">
        <f t="shared" si="44"/>
        <v>2262769.9199990002</v>
      </c>
      <c r="R519" s="206"/>
    </row>
    <row r="520" spans="1:19" s="200" customFormat="1">
      <c r="A520" s="199">
        <v>513</v>
      </c>
      <c r="B520" s="200">
        <v>101011015</v>
      </c>
      <c r="C520" s="201" t="s">
        <v>1309</v>
      </c>
      <c r="D520" s="201" t="s">
        <v>1310</v>
      </c>
      <c r="E520" s="201" t="s">
        <v>1582</v>
      </c>
      <c r="F520" s="201" t="s">
        <v>3662</v>
      </c>
      <c r="G520" s="201" t="s">
        <v>3560</v>
      </c>
      <c r="H520" s="202" t="s">
        <v>230</v>
      </c>
      <c r="I520" s="207">
        <v>259723.95</v>
      </c>
      <c r="J520" s="207">
        <v>0</v>
      </c>
      <c r="K520" s="207">
        <v>26451.440000000002</v>
      </c>
      <c r="L520" s="207">
        <v>0</v>
      </c>
      <c r="M520" s="207">
        <f t="shared" si="45"/>
        <v>286175.39</v>
      </c>
      <c r="N520" s="207">
        <f t="shared" si="42"/>
        <v>0</v>
      </c>
      <c r="O520" s="208">
        <f t="shared" si="46"/>
        <v>286175.39</v>
      </c>
      <c r="P520" s="205">
        <v>0</v>
      </c>
      <c r="Q520" s="208">
        <f t="shared" si="44"/>
        <v>286175.39</v>
      </c>
      <c r="R520" s="206"/>
    </row>
    <row r="521" spans="1:19" s="200" customFormat="1">
      <c r="A521" s="199">
        <v>514</v>
      </c>
      <c r="B521" s="200">
        <v>101011029</v>
      </c>
      <c r="C521" s="201" t="s">
        <v>1309</v>
      </c>
      <c r="D521" s="201" t="s">
        <v>1310</v>
      </c>
      <c r="E521" s="201" t="s">
        <v>1582</v>
      </c>
      <c r="F521" s="201" t="s">
        <v>3662</v>
      </c>
      <c r="G521" s="201" t="s">
        <v>3560</v>
      </c>
      <c r="H521" s="202" t="s">
        <v>231</v>
      </c>
      <c r="I521" s="207">
        <v>1236047.25</v>
      </c>
      <c r="J521" s="207">
        <v>0</v>
      </c>
      <c r="K521" s="207">
        <v>197505.01</v>
      </c>
      <c r="L521" s="207">
        <v>11587.64</v>
      </c>
      <c r="M521" s="207">
        <f t="shared" si="45"/>
        <v>1421964.62</v>
      </c>
      <c r="N521" s="207">
        <f t="shared" si="42"/>
        <v>0</v>
      </c>
      <c r="O521" s="208">
        <f t="shared" si="46"/>
        <v>1421964.62</v>
      </c>
      <c r="P521" s="205">
        <v>0</v>
      </c>
      <c r="Q521" s="208">
        <f t="shared" si="44"/>
        <v>1421964.62</v>
      </c>
      <c r="R521" s="206"/>
    </row>
    <row r="522" spans="1:19" s="200" customFormat="1">
      <c r="A522" s="199">
        <v>515</v>
      </c>
      <c r="B522" s="200">
        <v>101011030</v>
      </c>
      <c r="C522" s="201" t="s">
        <v>1309</v>
      </c>
      <c r="D522" s="201" t="s">
        <v>1310</v>
      </c>
      <c r="E522" s="201" t="s">
        <v>1582</v>
      </c>
      <c r="F522" s="201" t="s">
        <v>3662</v>
      </c>
      <c r="G522" s="201" t="s">
        <v>3560</v>
      </c>
      <c r="H522" s="202" t="s">
        <v>232</v>
      </c>
      <c r="I522" s="207">
        <v>341323.08</v>
      </c>
      <c r="J522" s="207">
        <v>0</v>
      </c>
      <c r="K522" s="207">
        <v>170661.55000000002</v>
      </c>
      <c r="L522" s="207">
        <v>511984.63</v>
      </c>
      <c r="M522" s="207">
        <f t="shared" si="45"/>
        <v>0</v>
      </c>
      <c r="N522" s="207">
        <f t="shared" si="42"/>
        <v>0</v>
      </c>
      <c r="O522" s="208">
        <f t="shared" si="46"/>
        <v>0</v>
      </c>
      <c r="P522" s="205">
        <v>0</v>
      </c>
      <c r="Q522" s="208">
        <f t="shared" si="44"/>
        <v>0</v>
      </c>
      <c r="R522" s="206"/>
    </row>
    <row r="523" spans="1:19" s="200" customFormat="1">
      <c r="A523" s="199">
        <v>516</v>
      </c>
      <c r="B523" s="200">
        <v>101011034</v>
      </c>
      <c r="C523" s="201" t="s">
        <v>1309</v>
      </c>
      <c r="D523" s="201" t="s">
        <v>1310</v>
      </c>
      <c r="E523" s="201" t="s">
        <v>1582</v>
      </c>
      <c r="F523" s="201" t="s">
        <v>3662</v>
      </c>
      <c r="G523" s="201" t="s">
        <v>3560</v>
      </c>
      <c r="H523" s="202" t="s">
        <v>233</v>
      </c>
      <c r="I523" s="207">
        <v>148314.59</v>
      </c>
      <c r="J523" s="207">
        <v>0</v>
      </c>
      <c r="K523" s="207">
        <v>21834.55</v>
      </c>
      <c r="L523" s="207">
        <v>0</v>
      </c>
      <c r="M523" s="207">
        <f t="shared" si="45"/>
        <v>170149.13999999998</v>
      </c>
      <c r="N523" s="207">
        <f t="shared" si="42"/>
        <v>0</v>
      </c>
      <c r="O523" s="208">
        <f t="shared" si="46"/>
        <v>170149.13999999998</v>
      </c>
      <c r="P523" s="205">
        <v>0</v>
      </c>
      <c r="Q523" s="208">
        <f t="shared" si="44"/>
        <v>170149.13999999998</v>
      </c>
      <c r="R523" s="206"/>
    </row>
    <row r="524" spans="1:19" s="200" customFormat="1">
      <c r="A524" s="199">
        <v>517</v>
      </c>
      <c r="B524" s="200">
        <v>101011036</v>
      </c>
      <c r="C524" s="201" t="s">
        <v>1309</v>
      </c>
      <c r="D524" s="201" t="s">
        <v>1310</v>
      </c>
      <c r="E524" s="201" t="s">
        <v>1582</v>
      </c>
      <c r="F524" s="201" t="s">
        <v>3662</v>
      </c>
      <c r="G524" s="201" t="s">
        <v>3560</v>
      </c>
      <c r="H524" s="202" t="s">
        <v>234</v>
      </c>
      <c r="I524" s="207">
        <v>7800</v>
      </c>
      <c r="J524" s="207">
        <v>0</v>
      </c>
      <c r="K524" s="207">
        <v>0</v>
      </c>
      <c r="L524" s="207">
        <v>7800</v>
      </c>
      <c r="M524" s="207">
        <f t="shared" si="45"/>
        <v>0</v>
      </c>
      <c r="N524" s="207">
        <f t="shared" ref="N524:N587" si="47">-IF((I524+K524)-(J524+L524)&lt;0,(I524+K524)-(J524+L524),0)</f>
        <v>0</v>
      </c>
      <c r="O524" s="208">
        <f t="shared" si="46"/>
        <v>0</v>
      </c>
      <c r="P524" s="205">
        <v>0</v>
      </c>
      <c r="Q524" s="208">
        <f t="shared" si="44"/>
        <v>0</v>
      </c>
      <c r="R524" s="206"/>
    </row>
    <row r="525" spans="1:19" s="200" customFormat="1">
      <c r="A525" s="199">
        <v>518</v>
      </c>
      <c r="B525" s="200">
        <v>101011037</v>
      </c>
      <c r="C525" s="201" t="s">
        <v>1309</v>
      </c>
      <c r="D525" s="201" t="s">
        <v>1310</v>
      </c>
      <c r="E525" s="201" t="s">
        <v>1582</v>
      </c>
      <c r="F525" s="201" t="s">
        <v>3662</v>
      </c>
      <c r="G525" s="201" t="s">
        <v>3560</v>
      </c>
      <c r="H525" s="202" t="s">
        <v>2263</v>
      </c>
      <c r="I525" s="207">
        <v>1342292.9099990001</v>
      </c>
      <c r="J525" s="207">
        <v>0</v>
      </c>
      <c r="K525" s="207">
        <v>507952.85000000003</v>
      </c>
      <c r="L525" s="207">
        <v>0</v>
      </c>
      <c r="M525" s="207">
        <f t="shared" si="45"/>
        <v>1850245.7599990002</v>
      </c>
      <c r="N525" s="207">
        <f t="shared" si="47"/>
        <v>0</v>
      </c>
      <c r="O525" s="208">
        <f t="shared" si="46"/>
        <v>1850245.7599990002</v>
      </c>
      <c r="P525" s="205">
        <v>0</v>
      </c>
      <c r="Q525" s="208">
        <f t="shared" si="44"/>
        <v>1850245.7599990002</v>
      </c>
      <c r="R525" s="206"/>
    </row>
    <row r="526" spans="1:19" s="200" customFormat="1">
      <c r="A526" s="199">
        <v>519</v>
      </c>
      <c r="B526" s="200">
        <v>101011038</v>
      </c>
      <c r="C526" s="201" t="s">
        <v>1309</v>
      </c>
      <c r="D526" s="201" t="s">
        <v>1310</v>
      </c>
      <c r="E526" s="201" t="s">
        <v>1582</v>
      </c>
      <c r="F526" s="201" t="s">
        <v>3662</v>
      </c>
      <c r="G526" s="201" t="s">
        <v>3560</v>
      </c>
      <c r="H526" s="202" t="s">
        <v>880</v>
      </c>
      <c r="I526" s="207">
        <v>50104.629999000004</v>
      </c>
      <c r="J526" s="207">
        <v>0</v>
      </c>
      <c r="K526" s="207">
        <v>0</v>
      </c>
      <c r="L526" s="207">
        <v>0</v>
      </c>
      <c r="M526" s="207">
        <f t="shared" si="45"/>
        <v>50104.629999000004</v>
      </c>
      <c r="N526" s="207">
        <f t="shared" si="47"/>
        <v>0</v>
      </c>
      <c r="O526" s="208">
        <f t="shared" si="46"/>
        <v>50104.629999000004</v>
      </c>
      <c r="P526" s="205">
        <v>0</v>
      </c>
      <c r="Q526" s="208">
        <f t="shared" si="44"/>
        <v>50104.629999000004</v>
      </c>
      <c r="R526" s="206"/>
    </row>
    <row r="527" spans="1:19" s="200" customFormat="1">
      <c r="A527" s="199">
        <v>520</v>
      </c>
      <c r="B527" s="200">
        <v>101011039</v>
      </c>
      <c r="C527" s="201" t="s">
        <v>1309</v>
      </c>
      <c r="D527" s="201" t="s">
        <v>1310</v>
      </c>
      <c r="E527" s="201" t="s">
        <v>1582</v>
      </c>
      <c r="F527" s="201" t="s">
        <v>3662</v>
      </c>
      <c r="G527" s="201" t="s">
        <v>3560</v>
      </c>
      <c r="H527" s="202" t="s">
        <v>881</v>
      </c>
      <c r="I527" s="207">
        <v>3466606.39</v>
      </c>
      <c r="J527" s="207">
        <v>0</v>
      </c>
      <c r="K527" s="207">
        <v>135989</v>
      </c>
      <c r="L527" s="207">
        <v>0</v>
      </c>
      <c r="M527" s="207">
        <f t="shared" si="45"/>
        <v>3602595.39</v>
      </c>
      <c r="N527" s="207">
        <f t="shared" si="47"/>
        <v>0</v>
      </c>
      <c r="O527" s="208">
        <f t="shared" si="46"/>
        <v>3602595.39</v>
      </c>
      <c r="P527" s="205">
        <v>0</v>
      </c>
      <c r="Q527" s="208">
        <f t="shared" si="44"/>
        <v>3602595.39</v>
      </c>
      <c r="R527" s="206"/>
    </row>
    <row r="528" spans="1:19" s="200" customFormat="1">
      <c r="A528" s="199">
        <v>521</v>
      </c>
      <c r="B528" s="200">
        <v>101011040</v>
      </c>
      <c r="C528" s="201" t="s">
        <v>1309</v>
      </c>
      <c r="D528" s="201" t="s">
        <v>1310</v>
      </c>
      <c r="E528" s="201" t="s">
        <v>1582</v>
      </c>
      <c r="F528" s="201" t="s">
        <v>3662</v>
      </c>
      <c r="G528" s="201" t="s">
        <v>3560</v>
      </c>
      <c r="H528" s="202" t="s">
        <v>882</v>
      </c>
      <c r="I528" s="207">
        <v>39823.800000000003</v>
      </c>
      <c r="J528" s="207">
        <v>0</v>
      </c>
      <c r="K528" s="207">
        <v>0</v>
      </c>
      <c r="L528" s="207">
        <v>0</v>
      </c>
      <c r="M528" s="207">
        <f t="shared" si="45"/>
        <v>39823.800000000003</v>
      </c>
      <c r="N528" s="207">
        <f t="shared" si="47"/>
        <v>0</v>
      </c>
      <c r="O528" s="208">
        <f t="shared" si="46"/>
        <v>39823.800000000003</v>
      </c>
      <c r="P528" s="205">
        <v>0</v>
      </c>
      <c r="Q528" s="208">
        <f t="shared" si="44"/>
        <v>39823.800000000003</v>
      </c>
      <c r="R528" s="206"/>
    </row>
    <row r="529" spans="1:18" s="200" customFormat="1">
      <c r="A529" s="199">
        <v>522</v>
      </c>
      <c r="B529" s="200">
        <v>101011041</v>
      </c>
      <c r="C529" s="201" t="s">
        <v>1309</v>
      </c>
      <c r="D529" s="201" t="s">
        <v>1310</v>
      </c>
      <c r="E529" s="201" t="s">
        <v>1582</v>
      </c>
      <c r="F529" s="201" t="s">
        <v>3662</v>
      </c>
      <c r="G529" s="201" t="s">
        <v>3560</v>
      </c>
      <c r="H529" s="202" t="s">
        <v>883</v>
      </c>
      <c r="I529" s="207">
        <v>680441.31999899994</v>
      </c>
      <c r="J529" s="207">
        <v>0</v>
      </c>
      <c r="K529" s="207">
        <v>0</v>
      </c>
      <c r="L529" s="207">
        <v>0</v>
      </c>
      <c r="M529" s="207">
        <f t="shared" si="45"/>
        <v>680441.31999899994</v>
      </c>
      <c r="N529" s="207">
        <f t="shared" si="47"/>
        <v>0</v>
      </c>
      <c r="O529" s="208">
        <f t="shared" si="46"/>
        <v>680441.31999899994</v>
      </c>
      <c r="P529" s="205">
        <v>0</v>
      </c>
      <c r="Q529" s="208">
        <f t="shared" si="44"/>
        <v>680441.31999899994</v>
      </c>
      <c r="R529" s="206"/>
    </row>
    <row r="530" spans="1:18" s="200" customFormat="1">
      <c r="A530" s="199">
        <v>523</v>
      </c>
      <c r="B530" s="200">
        <v>101011043</v>
      </c>
      <c r="C530" s="201" t="s">
        <v>1309</v>
      </c>
      <c r="D530" s="201" t="s">
        <v>1310</v>
      </c>
      <c r="E530" s="201" t="s">
        <v>1582</v>
      </c>
      <c r="F530" s="201" t="s">
        <v>3662</v>
      </c>
      <c r="G530" s="201" t="s">
        <v>3560</v>
      </c>
      <c r="H530" s="202" t="s">
        <v>884</v>
      </c>
      <c r="I530" s="207">
        <v>29820</v>
      </c>
      <c r="J530" s="207">
        <v>0</v>
      </c>
      <c r="K530" s="207">
        <v>0</v>
      </c>
      <c r="L530" s="207">
        <v>29820</v>
      </c>
      <c r="M530" s="207">
        <f t="shared" si="45"/>
        <v>0</v>
      </c>
      <c r="N530" s="207">
        <f t="shared" si="47"/>
        <v>0</v>
      </c>
      <c r="O530" s="208">
        <f t="shared" si="46"/>
        <v>0</v>
      </c>
      <c r="P530" s="205">
        <v>0</v>
      </c>
      <c r="Q530" s="208">
        <f t="shared" si="44"/>
        <v>0</v>
      </c>
      <c r="R530" s="206"/>
    </row>
    <row r="531" spans="1:18" s="200" customFormat="1">
      <c r="A531" s="199">
        <v>524</v>
      </c>
      <c r="B531" s="200">
        <v>101011044</v>
      </c>
      <c r="C531" s="201" t="s">
        <v>1309</v>
      </c>
      <c r="D531" s="201" t="s">
        <v>1310</v>
      </c>
      <c r="E531" s="201" t="s">
        <v>1582</v>
      </c>
      <c r="F531" s="201" t="s">
        <v>3662</v>
      </c>
      <c r="G531" s="201" t="s">
        <v>3560</v>
      </c>
      <c r="H531" s="202" t="s">
        <v>885</v>
      </c>
      <c r="I531" s="207">
        <v>26201.88</v>
      </c>
      <c r="J531" s="207">
        <v>0</v>
      </c>
      <c r="K531" s="207">
        <v>0</v>
      </c>
      <c r="L531" s="207">
        <v>0</v>
      </c>
      <c r="M531" s="207">
        <f t="shared" si="45"/>
        <v>26201.88</v>
      </c>
      <c r="N531" s="207">
        <f t="shared" si="47"/>
        <v>0</v>
      </c>
      <c r="O531" s="208">
        <f t="shared" si="46"/>
        <v>26201.88</v>
      </c>
      <c r="P531" s="205">
        <v>0</v>
      </c>
      <c r="Q531" s="208">
        <f t="shared" si="44"/>
        <v>26201.88</v>
      </c>
      <c r="R531" s="206"/>
    </row>
    <row r="532" spans="1:18" s="200" customFormat="1">
      <c r="A532" s="199">
        <v>525</v>
      </c>
      <c r="B532" s="200">
        <v>101011045</v>
      </c>
      <c r="C532" s="201" t="s">
        <v>1309</v>
      </c>
      <c r="D532" s="201" t="s">
        <v>1310</v>
      </c>
      <c r="E532" s="201" t="s">
        <v>1582</v>
      </c>
      <c r="F532" s="201" t="s">
        <v>3662</v>
      </c>
      <c r="G532" s="201" t="s">
        <v>3560</v>
      </c>
      <c r="H532" s="202" t="s">
        <v>886</v>
      </c>
      <c r="I532" s="207">
        <v>543460.31000000006</v>
      </c>
      <c r="J532" s="207">
        <v>0</v>
      </c>
      <c r="K532" s="207">
        <v>247762.93</v>
      </c>
      <c r="L532" s="207">
        <v>0</v>
      </c>
      <c r="M532" s="207">
        <f t="shared" si="45"/>
        <v>791223.24</v>
      </c>
      <c r="N532" s="207">
        <f t="shared" si="47"/>
        <v>0</v>
      </c>
      <c r="O532" s="208">
        <f t="shared" si="46"/>
        <v>791223.24</v>
      </c>
      <c r="P532" s="205">
        <v>0</v>
      </c>
      <c r="Q532" s="208">
        <f t="shared" si="44"/>
        <v>791223.24</v>
      </c>
      <c r="R532" s="206"/>
    </row>
    <row r="533" spans="1:18" s="200" customFormat="1">
      <c r="A533" s="199">
        <v>526</v>
      </c>
      <c r="B533" s="200">
        <v>101011046</v>
      </c>
      <c r="C533" s="201" t="s">
        <v>1309</v>
      </c>
      <c r="D533" s="201" t="s">
        <v>1310</v>
      </c>
      <c r="E533" s="201" t="s">
        <v>1582</v>
      </c>
      <c r="F533" s="201" t="s">
        <v>3662</v>
      </c>
      <c r="G533" s="201" t="s">
        <v>3560</v>
      </c>
      <c r="H533" s="202" t="s">
        <v>1595</v>
      </c>
      <c r="I533" s="207">
        <v>193456.84</v>
      </c>
      <c r="J533" s="207">
        <v>0</v>
      </c>
      <c r="K533" s="207">
        <v>274778.31</v>
      </c>
      <c r="L533" s="207">
        <v>0</v>
      </c>
      <c r="M533" s="207">
        <f t="shared" si="45"/>
        <v>468235.15</v>
      </c>
      <c r="N533" s="207">
        <f t="shared" si="47"/>
        <v>0</v>
      </c>
      <c r="O533" s="208">
        <f t="shared" si="46"/>
        <v>468235.15</v>
      </c>
      <c r="P533" s="205">
        <v>0</v>
      </c>
      <c r="Q533" s="208">
        <f t="shared" si="44"/>
        <v>468235.15</v>
      </c>
      <c r="R533" s="206"/>
    </row>
    <row r="534" spans="1:18" s="200" customFormat="1">
      <c r="A534" s="199">
        <v>527</v>
      </c>
      <c r="B534" s="200">
        <v>101011047</v>
      </c>
      <c r="C534" s="201" t="s">
        <v>1309</v>
      </c>
      <c r="D534" s="201" t="s">
        <v>1310</v>
      </c>
      <c r="E534" s="201" t="s">
        <v>1582</v>
      </c>
      <c r="F534" s="201" t="s">
        <v>3662</v>
      </c>
      <c r="G534" s="201" t="s">
        <v>3560</v>
      </c>
      <c r="H534" s="202" t="s">
        <v>1596</v>
      </c>
      <c r="I534" s="207">
        <v>82202.100000000006</v>
      </c>
      <c r="J534" s="207">
        <v>0</v>
      </c>
      <c r="K534" s="207">
        <v>0</v>
      </c>
      <c r="L534" s="207">
        <v>0</v>
      </c>
      <c r="M534" s="207">
        <f t="shared" si="45"/>
        <v>82202.100000000006</v>
      </c>
      <c r="N534" s="207">
        <f t="shared" si="47"/>
        <v>0</v>
      </c>
      <c r="O534" s="208">
        <f t="shared" si="46"/>
        <v>82202.100000000006</v>
      </c>
      <c r="P534" s="205">
        <v>0</v>
      </c>
      <c r="Q534" s="208">
        <f t="shared" si="44"/>
        <v>82202.100000000006</v>
      </c>
      <c r="R534" s="206"/>
    </row>
    <row r="535" spans="1:18" s="200" customFormat="1">
      <c r="A535" s="199">
        <v>528</v>
      </c>
      <c r="B535" s="200">
        <v>101011048</v>
      </c>
      <c r="C535" s="201" t="s">
        <v>1309</v>
      </c>
      <c r="D535" s="201" t="s">
        <v>1310</v>
      </c>
      <c r="E535" s="201" t="s">
        <v>1582</v>
      </c>
      <c r="F535" s="201" t="s">
        <v>3662</v>
      </c>
      <c r="G535" s="201" t="s">
        <v>3560</v>
      </c>
      <c r="H535" s="202" t="s">
        <v>1597</v>
      </c>
      <c r="I535" s="207">
        <v>51553.21</v>
      </c>
      <c r="J535" s="207">
        <v>0</v>
      </c>
      <c r="K535" s="207">
        <v>48762.590000000004</v>
      </c>
      <c r="L535" s="207">
        <v>0</v>
      </c>
      <c r="M535" s="207">
        <f t="shared" si="45"/>
        <v>100315.8</v>
      </c>
      <c r="N535" s="207">
        <f t="shared" si="47"/>
        <v>0</v>
      </c>
      <c r="O535" s="208">
        <f t="shared" si="46"/>
        <v>100315.8</v>
      </c>
      <c r="P535" s="205">
        <v>0</v>
      </c>
      <c r="Q535" s="208">
        <f t="shared" si="44"/>
        <v>100315.8</v>
      </c>
      <c r="R535" s="206"/>
    </row>
    <row r="536" spans="1:18" s="200" customFormat="1">
      <c r="A536" s="199">
        <v>529</v>
      </c>
      <c r="B536" s="200">
        <v>101011049</v>
      </c>
      <c r="C536" s="201" t="s">
        <v>1309</v>
      </c>
      <c r="D536" s="201" t="s">
        <v>1310</v>
      </c>
      <c r="E536" s="201" t="s">
        <v>1582</v>
      </c>
      <c r="F536" s="201" t="s">
        <v>3662</v>
      </c>
      <c r="G536" s="201" t="s">
        <v>3560</v>
      </c>
      <c r="H536" s="202" t="s">
        <v>1598</v>
      </c>
      <c r="I536" s="207">
        <v>39431.340000000004</v>
      </c>
      <c r="J536" s="207">
        <v>0</v>
      </c>
      <c r="K536" s="207">
        <v>10870.24</v>
      </c>
      <c r="L536" s="207">
        <v>0</v>
      </c>
      <c r="M536" s="207">
        <f t="shared" si="45"/>
        <v>50301.58</v>
      </c>
      <c r="N536" s="207">
        <f t="shared" si="47"/>
        <v>0</v>
      </c>
      <c r="O536" s="208">
        <f t="shared" si="46"/>
        <v>50301.58</v>
      </c>
      <c r="P536" s="205">
        <v>0</v>
      </c>
      <c r="Q536" s="208">
        <f t="shared" si="44"/>
        <v>50301.58</v>
      </c>
      <c r="R536" s="206"/>
    </row>
    <row r="537" spans="1:18" s="200" customFormat="1">
      <c r="A537" s="199">
        <v>530</v>
      </c>
      <c r="B537" s="200">
        <v>101011050</v>
      </c>
      <c r="C537" s="201" t="s">
        <v>1309</v>
      </c>
      <c r="D537" s="201" t="s">
        <v>1310</v>
      </c>
      <c r="E537" s="201" t="s">
        <v>1582</v>
      </c>
      <c r="F537" s="201" t="s">
        <v>3662</v>
      </c>
      <c r="G537" s="201" t="s">
        <v>3560</v>
      </c>
      <c r="H537" s="202" t="s">
        <v>1599</v>
      </c>
      <c r="I537" s="207">
        <v>345725.06</v>
      </c>
      <c r="J537" s="207">
        <v>0</v>
      </c>
      <c r="K537" s="207">
        <v>74312.88</v>
      </c>
      <c r="L537" s="207">
        <v>0</v>
      </c>
      <c r="M537" s="207">
        <f t="shared" si="45"/>
        <v>420037.94</v>
      </c>
      <c r="N537" s="207">
        <f t="shared" si="47"/>
        <v>0</v>
      </c>
      <c r="O537" s="208">
        <f t="shared" si="46"/>
        <v>420037.94</v>
      </c>
      <c r="P537" s="205">
        <v>0</v>
      </c>
      <c r="Q537" s="208">
        <f t="shared" si="44"/>
        <v>420037.94</v>
      </c>
      <c r="R537" s="206"/>
    </row>
    <row r="538" spans="1:18" s="200" customFormat="1">
      <c r="A538" s="199">
        <v>531</v>
      </c>
      <c r="B538" s="200">
        <v>101011051</v>
      </c>
      <c r="C538" s="201" t="s">
        <v>1309</v>
      </c>
      <c r="D538" s="201" t="s">
        <v>1310</v>
      </c>
      <c r="E538" s="201" t="s">
        <v>1582</v>
      </c>
      <c r="F538" s="201" t="s">
        <v>3662</v>
      </c>
      <c r="G538" s="201" t="s">
        <v>3560</v>
      </c>
      <c r="H538" s="202" t="s">
        <v>1600</v>
      </c>
      <c r="I538" s="207">
        <v>4661.08</v>
      </c>
      <c r="J538" s="207">
        <v>0</v>
      </c>
      <c r="K538" s="207">
        <v>10455.530000000001</v>
      </c>
      <c r="L538" s="207">
        <v>0</v>
      </c>
      <c r="M538" s="207">
        <f t="shared" si="45"/>
        <v>15116.61</v>
      </c>
      <c r="N538" s="207">
        <f t="shared" si="47"/>
        <v>0</v>
      </c>
      <c r="O538" s="208">
        <f t="shared" si="46"/>
        <v>15116.61</v>
      </c>
      <c r="P538" s="205">
        <v>0</v>
      </c>
      <c r="Q538" s="208">
        <f t="shared" si="44"/>
        <v>15116.61</v>
      </c>
      <c r="R538" s="206"/>
    </row>
    <row r="539" spans="1:18" s="200" customFormat="1">
      <c r="A539" s="199">
        <v>532</v>
      </c>
      <c r="B539" s="200">
        <v>101011052</v>
      </c>
      <c r="C539" s="201" t="s">
        <v>1309</v>
      </c>
      <c r="D539" s="201" t="s">
        <v>1310</v>
      </c>
      <c r="E539" s="201" t="s">
        <v>1582</v>
      </c>
      <c r="F539" s="201" t="s">
        <v>3662</v>
      </c>
      <c r="G539" s="201" t="s">
        <v>3560</v>
      </c>
      <c r="H539" s="202" t="s">
        <v>1601</v>
      </c>
      <c r="I539" s="207">
        <v>140032.15</v>
      </c>
      <c r="J539" s="207">
        <v>0</v>
      </c>
      <c r="K539" s="207">
        <v>199641.83000000002</v>
      </c>
      <c r="L539" s="207">
        <v>0</v>
      </c>
      <c r="M539" s="207">
        <f t="shared" si="45"/>
        <v>339673.98</v>
      </c>
      <c r="N539" s="207">
        <f t="shared" si="47"/>
        <v>0</v>
      </c>
      <c r="O539" s="208">
        <f t="shared" si="46"/>
        <v>339673.98</v>
      </c>
      <c r="P539" s="205">
        <v>0</v>
      </c>
      <c r="Q539" s="208">
        <f t="shared" si="44"/>
        <v>339673.98</v>
      </c>
      <c r="R539" s="206"/>
    </row>
    <row r="540" spans="1:18" s="200" customFormat="1">
      <c r="A540" s="199">
        <v>533</v>
      </c>
      <c r="B540" s="200">
        <v>101011053</v>
      </c>
      <c r="C540" s="201" t="s">
        <v>1309</v>
      </c>
      <c r="D540" s="201" t="s">
        <v>1310</v>
      </c>
      <c r="E540" s="201" t="s">
        <v>1582</v>
      </c>
      <c r="F540" s="201" t="s">
        <v>3662</v>
      </c>
      <c r="G540" s="201" t="s">
        <v>3560</v>
      </c>
      <c r="H540" s="202" t="s">
        <v>1602</v>
      </c>
      <c r="I540" s="207">
        <v>210963.91</v>
      </c>
      <c r="J540" s="207">
        <v>0</v>
      </c>
      <c r="K540" s="207">
        <v>635048.89</v>
      </c>
      <c r="L540" s="207">
        <v>0</v>
      </c>
      <c r="M540" s="207">
        <f t="shared" si="45"/>
        <v>846012.8</v>
      </c>
      <c r="N540" s="207">
        <f t="shared" si="47"/>
        <v>0</v>
      </c>
      <c r="O540" s="208">
        <f t="shared" si="46"/>
        <v>846012.8</v>
      </c>
      <c r="P540" s="205">
        <v>0</v>
      </c>
      <c r="Q540" s="208">
        <f t="shared" si="44"/>
        <v>846012.8</v>
      </c>
      <c r="R540" s="206"/>
    </row>
    <row r="541" spans="1:18" s="200" customFormat="1">
      <c r="A541" s="199">
        <v>534</v>
      </c>
      <c r="B541" s="200">
        <v>101011054</v>
      </c>
      <c r="C541" s="201" t="s">
        <v>1309</v>
      </c>
      <c r="D541" s="201" t="s">
        <v>1310</v>
      </c>
      <c r="E541" s="201" t="s">
        <v>1582</v>
      </c>
      <c r="F541" s="201" t="s">
        <v>3662</v>
      </c>
      <c r="G541" s="201" t="s">
        <v>3560</v>
      </c>
      <c r="H541" s="202" t="s">
        <v>1603</v>
      </c>
      <c r="I541" s="207">
        <v>154969.29</v>
      </c>
      <c r="J541" s="207">
        <v>0</v>
      </c>
      <c r="K541" s="207">
        <v>149583.85</v>
      </c>
      <c r="L541" s="207">
        <v>0</v>
      </c>
      <c r="M541" s="207">
        <f t="shared" si="45"/>
        <v>304553.14</v>
      </c>
      <c r="N541" s="207">
        <f t="shared" si="47"/>
        <v>0</v>
      </c>
      <c r="O541" s="208">
        <f t="shared" si="46"/>
        <v>304553.14</v>
      </c>
      <c r="P541" s="205">
        <v>0</v>
      </c>
      <c r="Q541" s="208">
        <f t="shared" si="44"/>
        <v>304553.14</v>
      </c>
      <c r="R541" s="206"/>
    </row>
    <row r="542" spans="1:18" s="200" customFormat="1">
      <c r="A542" s="199">
        <v>535</v>
      </c>
      <c r="B542" s="200">
        <v>101011055</v>
      </c>
      <c r="C542" s="201" t="s">
        <v>1309</v>
      </c>
      <c r="D542" s="201" t="s">
        <v>1310</v>
      </c>
      <c r="E542" s="201" t="s">
        <v>1582</v>
      </c>
      <c r="F542" s="201" t="s">
        <v>3662</v>
      </c>
      <c r="G542" s="201" t="s">
        <v>3560</v>
      </c>
      <c r="H542" s="202" t="s">
        <v>1604</v>
      </c>
      <c r="I542" s="207">
        <v>30155.55</v>
      </c>
      <c r="J542" s="207">
        <v>0</v>
      </c>
      <c r="K542" s="207">
        <v>82748.150000000009</v>
      </c>
      <c r="L542" s="207">
        <v>0</v>
      </c>
      <c r="M542" s="207">
        <f t="shared" si="45"/>
        <v>112903.70000000001</v>
      </c>
      <c r="N542" s="207">
        <f t="shared" si="47"/>
        <v>0</v>
      </c>
      <c r="O542" s="208">
        <f t="shared" si="46"/>
        <v>112903.70000000001</v>
      </c>
      <c r="P542" s="205">
        <v>0</v>
      </c>
      <c r="Q542" s="208">
        <f t="shared" si="44"/>
        <v>112903.70000000001</v>
      </c>
      <c r="R542" s="206"/>
    </row>
    <row r="543" spans="1:18" s="200" customFormat="1">
      <c r="A543" s="199">
        <v>536</v>
      </c>
      <c r="B543" s="200">
        <v>101011056</v>
      </c>
      <c r="C543" s="201" t="s">
        <v>1309</v>
      </c>
      <c r="D543" s="201" t="s">
        <v>1310</v>
      </c>
      <c r="E543" s="201" t="s">
        <v>1582</v>
      </c>
      <c r="F543" s="201" t="s">
        <v>3662</v>
      </c>
      <c r="G543" s="201" t="s">
        <v>3560</v>
      </c>
      <c r="H543" s="202" t="s">
        <v>1605</v>
      </c>
      <c r="I543" s="207">
        <v>0</v>
      </c>
      <c r="J543" s="207">
        <v>0</v>
      </c>
      <c r="K543" s="207">
        <v>54464</v>
      </c>
      <c r="L543" s="207">
        <v>0</v>
      </c>
      <c r="M543" s="207">
        <f t="shared" si="45"/>
        <v>54464</v>
      </c>
      <c r="N543" s="207">
        <f t="shared" si="47"/>
        <v>0</v>
      </c>
      <c r="O543" s="208">
        <f t="shared" si="46"/>
        <v>54464</v>
      </c>
      <c r="P543" s="205">
        <v>0</v>
      </c>
      <c r="Q543" s="208">
        <f t="shared" si="44"/>
        <v>54464</v>
      </c>
      <c r="R543" s="206"/>
    </row>
    <row r="544" spans="1:18" s="200" customFormat="1">
      <c r="A544" s="199">
        <v>537</v>
      </c>
      <c r="B544" s="200">
        <v>101011057</v>
      </c>
      <c r="C544" s="201" t="s">
        <v>1309</v>
      </c>
      <c r="D544" s="201" t="s">
        <v>1310</v>
      </c>
      <c r="E544" s="201" t="s">
        <v>1582</v>
      </c>
      <c r="F544" s="201" t="s">
        <v>3662</v>
      </c>
      <c r="G544" s="201" t="s">
        <v>3560</v>
      </c>
      <c r="H544" s="202" t="s">
        <v>1606</v>
      </c>
      <c r="I544" s="207">
        <v>3377194.67</v>
      </c>
      <c r="J544" s="207">
        <v>0</v>
      </c>
      <c r="K544" s="207">
        <v>1442464.03</v>
      </c>
      <c r="L544" s="207">
        <v>428668.75</v>
      </c>
      <c r="M544" s="207">
        <f t="shared" si="45"/>
        <v>4390989.95</v>
      </c>
      <c r="N544" s="207">
        <f t="shared" si="47"/>
        <v>0</v>
      </c>
      <c r="O544" s="208">
        <f t="shared" si="46"/>
        <v>4390989.95</v>
      </c>
      <c r="P544" s="205">
        <v>0</v>
      </c>
      <c r="Q544" s="208">
        <f t="shared" si="44"/>
        <v>4390989.95</v>
      </c>
      <c r="R544" s="206"/>
    </row>
    <row r="545" spans="1:18" s="200" customFormat="1">
      <c r="A545" s="199">
        <v>538</v>
      </c>
      <c r="B545" s="200">
        <v>101011058</v>
      </c>
      <c r="C545" s="201" t="s">
        <v>1309</v>
      </c>
      <c r="D545" s="201" t="s">
        <v>1310</v>
      </c>
      <c r="E545" s="201" t="s">
        <v>1582</v>
      </c>
      <c r="F545" s="201" t="s">
        <v>3662</v>
      </c>
      <c r="G545" s="201" t="s">
        <v>3560</v>
      </c>
      <c r="H545" s="202" t="s">
        <v>1607</v>
      </c>
      <c r="I545" s="207">
        <v>16611.29</v>
      </c>
      <c r="J545" s="207">
        <v>0</v>
      </c>
      <c r="K545" s="207">
        <v>0</v>
      </c>
      <c r="L545" s="207">
        <v>0</v>
      </c>
      <c r="M545" s="207">
        <f t="shared" si="45"/>
        <v>16611.29</v>
      </c>
      <c r="N545" s="207">
        <f t="shared" si="47"/>
        <v>0</v>
      </c>
      <c r="O545" s="208">
        <f t="shared" si="46"/>
        <v>16611.29</v>
      </c>
      <c r="P545" s="205">
        <v>0</v>
      </c>
      <c r="Q545" s="208">
        <f t="shared" si="44"/>
        <v>16611.29</v>
      </c>
      <c r="R545" s="206"/>
    </row>
    <row r="546" spans="1:18" s="200" customFormat="1">
      <c r="A546" s="199">
        <v>539</v>
      </c>
      <c r="B546" s="200">
        <v>101011059</v>
      </c>
      <c r="C546" s="201" t="s">
        <v>1309</v>
      </c>
      <c r="D546" s="201" t="s">
        <v>1310</v>
      </c>
      <c r="E546" s="201" t="s">
        <v>1582</v>
      </c>
      <c r="F546" s="201" t="s">
        <v>3662</v>
      </c>
      <c r="G546" s="201" t="s">
        <v>3560</v>
      </c>
      <c r="H546" s="202" t="s">
        <v>1608</v>
      </c>
      <c r="I546" s="207">
        <v>47500</v>
      </c>
      <c r="J546" s="207">
        <v>0</v>
      </c>
      <c r="K546" s="207">
        <v>71713</v>
      </c>
      <c r="L546" s="207">
        <v>0</v>
      </c>
      <c r="M546" s="207">
        <f t="shared" si="45"/>
        <v>119213</v>
      </c>
      <c r="N546" s="207">
        <f t="shared" si="47"/>
        <v>0</v>
      </c>
      <c r="O546" s="208">
        <f t="shared" si="46"/>
        <v>119213</v>
      </c>
      <c r="P546" s="205">
        <v>0</v>
      </c>
      <c r="Q546" s="208">
        <f t="shared" ref="Q546:Q609" si="48">O546-P546</f>
        <v>119213</v>
      </c>
      <c r="R546" s="206"/>
    </row>
    <row r="547" spans="1:18" s="200" customFormat="1">
      <c r="A547" s="199">
        <v>540</v>
      </c>
      <c r="B547" s="200">
        <v>101011060</v>
      </c>
      <c r="C547" s="201" t="s">
        <v>1309</v>
      </c>
      <c r="D547" s="201" t="s">
        <v>1310</v>
      </c>
      <c r="E547" s="201" t="s">
        <v>1582</v>
      </c>
      <c r="F547" s="201" t="s">
        <v>3662</v>
      </c>
      <c r="G547" s="201" t="s">
        <v>3560</v>
      </c>
      <c r="H547" s="202" t="s">
        <v>1609</v>
      </c>
      <c r="I547" s="207">
        <v>259004.83000000002</v>
      </c>
      <c r="J547" s="207">
        <v>0</v>
      </c>
      <c r="K547" s="207">
        <v>0</v>
      </c>
      <c r="L547" s="207">
        <v>0</v>
      </c>
      <c r="M547" s="207">
        <f t="shared" si="45"/>
        <v>259004.83000000002</v>
      </c>
      <c r="N547" s="207">
        <f t="shared" si="47"/>
        <v>0</v>
      </c>
      <c r="O547" s="208">
        <f t="shared" si="46"/>
        <v>259004.83000000002</v>
      </c>
      <c r="P547" s="205">
        <v>0</v>
      </c>
      <c r="Q547" s="208">
        <f t="shared" si="48"/>
        <v>259004.83000000002</v>
      </c>
      <c r="R547" s="206"/>
    </row>
    <row r="548" spans="1:18" s="200" customFormat="1">
      <c r="A548" s="199">
        <v>541</v>
      </c>
      <c r="B548" s="200">
        <v>101011061</v>
      </c>
      <c r="C548" s="201" t="s">
        <v>1309</v>
      </c>
      <c r="D548" s="201" t="s">
        <v>1310</v>
      </c>
      <c r="E548" s="201" t="s">
        <v>1582</v>
      </c>
      <c r="F548" s="201" t="s">
        <v>3662</v>
      </c>
      <c r="G548" s="201" t="s">
        <v>3560</v>
      </c>
      <c r="H548" s="202" t="s">
        <v>1610</v>
      </c>
      <c r="I548" s="207">
        <v>94933.8</v>
      </c>
      <c r="J548" s="207">
        <v>0</v>
      </c>
      <c r="K548" s="207">
        <v>15775.300000000001</v>
      </c>
      <c r="L548" s="207">
        <v>0</v>
      </c>
      <c r="M548" s="207">
        <f t="shared" si="45"/>
        <v>110709.1</v>
      </c>
      <c r="N548" s="207">
        <f t="shared" si="47"/>
        <v>0</v>
      </c>
      <c r="O548" s="208">
        <f t="shared" si="46"/>
        <v>110709.1</v>
      </c>
      <c r="P548" s="205">
        <v>0</v>
      </c>
      <c r="Q548" s="208">
        <f t="shared" si="48"/>
        <v>110709.1</v>
      </c>
      <c r="R548" s="206"/>
    </row>
    <row r="549" spans="1:18" s="200" customFormat="1">
      <c r="A549" s="199">
        <v>542</v>
      </c>
      <c r="B549" s="200">
        <v>101011065</v>
      </c>
      <c r="C549" s="201" t="s">
        <v>1309</v>
      </c>
      <c r="D549" s="201" t="s">
        <v>1310</v>
      </c>
      <c r="E549" s="201" t="s">
        <v>1582</v>
      </c>
      <c r="F549" s="201" t="s">
        <v>3662</v>
      </c>
      <c r="G549" s="201" t="s">
        <v>3560</v>
      </c>
      <c r="H549" s="202" t="s">
        <v>2264</v>
      </c>
      <c r="I549" s="207">
        <v>0</v>
      </c>
      <c r="J549" s="207">
        <v>0</v>
      </c>
      <c r="K549" s="207">
        <v>2699678.16</v>
      </c>
      <c r="L549" s="207">
        <v>0</v>
      </c>
      <c r="M549" s="207">
        <f t="shared" si="45"/>
        <v>2699678.16</v>
      </c>
      <c r="N549" s="207">
        <f t="shared" si="47"/>
        <v>0</v>
      </c>
      <c r="O549" s="208">
        <f t="shared" si="46"/>
        <v>2699678.16</v>
      </c>
      <c r="P549" s="205">
        <v>0</v>
      </c>
      <c r="Q549" s="208">
        <f t="shared" si="48"/>
        <v>2699678.16</v>
      </c>
      <c r="R549" s="206"/>
    </row>
    <row r="550" spans="1:18" s="200" customFormat="1">
      <c r="A550" s="199">
        <v>543</v>
      </c>
      <c r="B550" s="200">
        <v>101011066</v>
      </c>
      <c r="C550" s="201" t="s">
        <v>1309</v>
      </c>
      <c r="D550" s="201" t="s">
        <v>1310</v>
      </c>
      <c r="E550" s="201" t="s">
        <v>1582</v>
      </c>
      <c r="F550" s="201" t="s">
        <v>3662</v>
      </c>
      <c r="G550" s="201" t="s">
        <v>3560</v>
      </c>
      <c r="H550" s="202" t="s">
        <v>2265</v>
      </c>
      <c r="I550" s="207">
        <v>0</v>
      </c>
      <c r="J550" s="207">
        <v>0</v>
      </c>
      <c r="K550" s="207">
        <v>166536.16</v>
      </c>
      <c r="L550" s="207">
        <v>166536.16</v>
      </c>
      <c r="M550" s="207">
        <f t="shared" si="45"/>
        <v>0</v>
      </c>
      <c r="N550" s="207">
        <f t="shared" si="47"/>
        <v>0</v>
      </c>
      <c r="O550" s="208">
        <f t="shared" si="46"/>
        <v>0</v>
      </c>
      <c r="P550" s="205">
        <v>0</v>
      </c>
      <c r="Q550" s="208">
        <f t="shared" si="48"/>
        <v>0</v>
      </c>
      <c r="R550" s="206"/>
    </row>
    <row r="551" spans="1:18" s="200" customFormat="1">
      <c r="A551" s="199">
        <v>544</v>
      </c>
      <c r="B551" s="200">
        <v>101011068</v>
      </c>
      <c r="C551" s="201" t="s">
        <v>1309</v>
      </c>
      <c r="D551" s="201" t="s">
        <v>1310</v>
      </c>
      <c r="E551" s="201" t="s">
        <v>1582</v>
      </c>
      <c r="F551" s="201" t="s">
        <v>3662</v>
      </c>
      <c r="G551" s="201" t="s">
        <v>3560</v>
      </c>
      <c r="H551" s="202" t="s">
        <v>2266</v>
      </c>
      <c r="I551" s="207">
        <v>0</v>
      </c>
      <c r="J551" s="207">
        <v>0</v>
      </c>
      <c r="K551" s="207">
        <v>94600.99</v>
      </c>
      <c r="L551" s="207">
        <v>5797.9099899999992</v>
      </c>
      <c r="M551" s="207">
        <f t="shared" si="45"/>
        <v>88803.080010000005</v>
      </c>
      <c r="N551" s="207">
        <f t="shared" si="47"/>
        <v>0</v>
      </c>
      <c r="O551" s="208">
        <f t="shared" si="46"/>
        <v>88803.080010000005</v>
      </c>
      <c r="P551" s="205">
        <v>0</v>
      </c>
      <c r="Q551" s="208">
        <f t="shared" si="48"/>
        <v>88803.080010000005</v>
      </c>
      <c r="R551" s="206"/>
    </row>
    <row r="552" spans="1:18" s="200" customFormat="1">
      <c r="A552" s="199">
        <v>545</v>
      </c>
      <c r="B552" s="200">
        <v>101011069</v>
      </c>
      <c r="C552" s="201" t="s">
        <v>1309</v>
      </c>
      <c r="D552" s="201" t="s">
        <v>1310</v>
      </c>
      <c r="E552" s="201" t="s">
        <v>1582</v>
      </c>
      <c r="F552" s="201" t="s">
        <v>3662</v>
      </c>
      <c r="G552" s="201" t="s">
        <v>3560</v>
      </c>
      <c r="H552" s="202" t="s">
        <v>2267</v>
      </c>
      <c r="I552" s="207">
        <v>0</v>
      </c>
      <c r="J552" s="207">
        <v>0</v>
      </c>
      <c r="K552" s="207">
        <v>4854573.6100000003</v>
      </c>
      <c r="L552" s="207">
        <v>0</v>
      </c>
      <c r="M552" s="207">
        <f t="shared" si="45"/>
        <v>4854573.6100000003</v>
      </c>
      <c r="N552" s="207">
        <f t="shared" si="47"/>
        <v>0</v>
      </c>
      <c r="O552" s="208">
        <f t="shared" si="46"/>
        <v>4854573.6100000003</v>
      </c>
      <c r="P552" s="205">
        <v>0</v>
      </c>
      <c r="Q552" s="208">
        <f t="shared" si="48"/>
        <v>4854573.6100000003</v>
      </c>
      <c r="R552" s="206"/>
    </row>
    <row r="553" spans="1:18" s="200" customFormat="1">
      <c r="A553" s="199">
        <v>546</v>
      </c>
      <c r="B553" s="200">
        <v>101011070</v>
      </c>
      <c r="C553" s="201" t="s">
        <v>1309</v>
      </c>
      <c r="D553" s="201" t="s">
        <v>1310</v>
      </c>
      <c r="E553" s="201" t="s">
        <v>1582</v>
      </c>
      <c r="F553" s="201" t="s">
        <v>3662</v>
      </c>
      <c r="G553" s="201" t="s">
        <v>3560</v>
      </c>
      <c r="H553" s="202" t="s">
        <v>2268</v>
      </c>
      <c r="I553" s="207">
        <v>0</v>
      </c>
      <c r="J553" s="207">
        <v>0</v>
      </c>
      <c r="K553" s="207">
        <v>448540.42</v>
      </c>
      <c r="L553" s="207">
        <v>0</v>
      </c>
      <c r="M553" s="207">
        <f t="shared" si="45"/>
        <v>448540.42</v>
      </c>
      <c r="N553" s="207">
        <f t="shared" si="47"/>
        <v>0</v>
      </c>
      <c r="O553" s="208">
        <f t="shared" si="46"/>
        <v>448540.42</v>
      </c>
      <c r="P553" s="205">
        <v>0</v>
      </c>
      <c r="Q553" s="208">
        <f t="shared" si="48"/>
        <v>448540.42</v>
      </c>
      <c r="R553" s="206"/>
    </row>
    <row r="554" spans="1:18" s="200" customFormat="1">
      <c r="A554" s="199">
        <v>547</v>
      </c>
      <c r="B554" s="200">
        <v>101011071</v>
      </c>
      <c r="C554" s="201" t="s">
        <v>1309</v>
      </c>
      <c r="D554" s="201" t="s">
        <v>1310</v>
      </c>
      <c r="E554" s="201" t="s">
        <v>1582</v>
      </c>
      <c r="F554" s="201" t="s">
        <v>3662</v>
      </c>
      <c r="G554" s="201" t="s">
        <v>3560</v>
      </c>
      <c r="H554" s="202" t="s">
        <v>2269</v>
      </c>
      <c r="I554" s="207">
        <v>0</v>
      </c>
      <c r="J554" s="207">
        <v>0</v>
      </c>
      <c r="K554" s="207">
        <v>60000</v>
      </c>
      <c r="L554" s="207">
        <v>0</v>
      </c>
      <c r="M554" s="207">
        <f t="shared" si="45"/>
        <v>60000</v>
      </c>
      <c r="N554" s="207">
        <f t="shared" si="47"/>
        <v>0</v>
      </c>
      <c r="O554" s="208">
        <f t="shared" si="46"/>
        <v>60000</v>
      </c>
      <c r="P554" s="205">
        <v>0</v>
      </c>
      <c r="Q554" s="208">
        <f t="shared" si="48"/>
        <v>60000</v>
      </c>
      <c r="R554" s="206"/>
    </row>
    <row r="555" spans="1:18" s="200" customFormat="1">
      <c r="A555" s="199">
        <v>548</v>
      </c>
      <c r="B555" s="200">
        <v>101011072</v>
      </c>
      <c r="C555" s="201" t="s">
        <v>1309</v>
      </c>
      <c r="D555" s="201" t="s">
        <v>1310</v>
      </c>
      <c r="E555" s="201" t="s">
        <v>1582</v>
      </c>
      <c r="F555" s="201" t="s">
        <v>3662</v>
      </c>
      <c r="G555" s="201" t="s">
        <v>3560</v>
      </c>
      <c r="H555" s="202" t="s">
        <v>2270</v>
      </c>
      <c r="I555" s="207">
        <v>0</v>
      </c>
      <c r="J555" s="207">
        <v>0</v>
      </c>
      <c r="K555" s="207">
        <v>1114308.78</v>
      </c>
      <c r="L555" s="207">
        <v>0</v>
      </c>
      <c r="M555" s="207">
        <f t="shared" si="45"/>
        <v>1114308.78</v>
      </c>
      <c r="N555" s="207">
        <f t="shared" si="47"/>
        <v>0</v>
      </c>
      <c r="O555" s="208">
        <f t="shared" si="46"/>
        <v>1114308.78</v>
      </c>
      <c r="P555" s="205">
        <v>0</v>
      </c>
      <c r="Q555" s="208">
        <f t="shared" si="48"/>
        <v>1114308.78</v>
      </c>
      <c r="R555" s="206"/>
    </row>
    <row r="556" spans="1:18" s="200" customFormat="1">
      <c r="A556" s="199">
        <v>549</v>
      </c>
      <c r="B556" s="200">
        <v>101011073</v>
      </c>
      <c r="C556" s="201" t="s">
        <v>1309</v>
      </c>
      <c r="D556" s="201" t="s">
        <v>1310</v>
      </c>
      <c r="E556" s="201" t="s">
        <v>1582</v>
      </c>
      <c r="F556" s="201" t="s">
        <v>3662</v>
      </c>
      <c r="G556" s="201" t="s">
        <v>3560</v>
      </c>
      <c r="H556" s="202" t="s">
        <v>2271</v>
      </c>
      <c r="I556" s="207">
        <v>0</v>
      </c>
      <c r="J556" s="207">
        <v>0</v>
      </c>
      <c r="K556" s="207">
        <v>1310301.3900000001</v>
      </c>
      <c r="L556" s="207">
        <v>0</v>
      </c>
      <c r="M556" s="207">
        <f t="shared" si="45"/>
        <v>1310301.3900000001</v>
      </c>
      <c r="N556" s="207">
        <f t="shared" si="47"/>
        <v>0</v>
      </c>
      <c r="O556" s="208">
        <f t="shared" si="46"/>
        <v>1310301.3900000001</v>
      </c>
      <c r="P556" s="205">
        <v>0</v>
      </c>
      <c r="Q556" s="208">
        <f t="shared" si="48"/>
        <v>1310301.3900000001</v>
      </c>
      <c r="R556" s="206"/>
    </row>
    <row r="557" spans="1:18" s="200" customFormat="1">
      <c r="A557" s="199">
        <v>550</v>
      </c>
      <c r="B557" s="200">
        <v>101011074</v>
      </c>
      <c r="C557" s="201" t="s">
        <v>1309</v>
      </c>
      <c r="D557" s="201" t="s">
        <v>1310</v>
      </c>
      <c r="E557" s="201" t="s">
        <v>1582</v>
      </c>
      <c r="F557" s="201" t="s">
        <v>3662</v>
      </c>
      <c r="G557" s="201" t="s">
        <v>3560</v>
      </c>
      <c r="H557" s="202" t="s">
        <v>2272</v>
      </c>
      <c r="I557" s="207">
        <v>0</v>
      </c>
      <c r="J557" s="207">
        <v>0</v>
      </c>
      <c r="K557" s="207">
        <v>474185.5</v>
      </c>
      <c r="L557" s="207">
        <v>0</v>
      </c>
      <c r="M557" s="207">
        <f t="shared" si="45"/>
        <v>474185.5</v>
      </c>
      <c r="N557" s="207">
        <f t="shared" si="47"/>
        <v>0</v>
      </c>
      <c r="O557" s="208">
        <f t="shared" si="46"/>
        <v>474185.5</v>
      </c>
      <c r="P557" s="205">
        <v>0</v>
      </c>
      <c r="Q557" s="208">
        <f t="shared" si="48"/>
        <v>474185.5</v>
      </c>
      <c r="R557" s="206"/>
    </row>
    <row r="558" spans="1:18" s="200" customFormat="1">
      <c r="A558" s="199">
        <v>551</v>
      </c>
      <c r="B558" s="200">
        <v>101011075</v>
      </c>
      <c r="C558" s="201" t="s">
        <v>1309</v>
      </c>
      <c r="D558" s="201" t="s">
        <v>1310</v>
      </c>
      <c r="E558" s="201" t="s">
        <v>1582</v>
      </c>
      <c r="F558" s="201" t="s">
        <v>3662</v>
      </c>
      <c r="G558" s="201" t="s">
        <v>3560</v>
      </c>
      <c r="H558" s="202" t="s">
        <v>2273</v>
      </c>
      <c r="I558" s="207">
        <v>0</v>
      </c>
      <c r="J558" s="207">
        <v>0</v>
      </c>
      <c r="K558" s="207">
        <v>24375</v>
      </c>
      <c r="L558" s="207">
        <v>0</v>
      </c>
      <c r="M558" s="207">
        <f t="shared" si="45"/>
        <v>24375</v>
      </c>
      <c r="N558" s="207">
        <f t="shared" si="47"/>
        <v>0</v>
      </c>
      <c r="O558" s="208">
        <f t="shared" si="46"/>
        <v>24375</v>
      </c>
      <c r="P558" s="205">
        <v>0</v>
      </c>
      <c r="Q558" s="208">
        <f t="shared" si="48"/>
        <v>24375</v>
      </c>
      <c r="R558" s="206"/>
    </row>
    <row r="559" spans="1:18" s="200" customFormat="1">
      <c r="A559" s="199">
        <v>552</v>
      </c>
      <c r="B559" s="200">
        <v>101011076</v>
      </c>
      <c r="C559" s="201" t="s">
        <v>1309</v>
      </c>
      <c r="D559" s="201" t="s">
        <v>1310</v>
      </c>
      <c r="E559" s="201" t="s">
        <v>1582</v>
      </c>
      <c r="F559" s="201" t="s">
        <v>3662</v>
      </c>
      <c r="G559" s="201" t="s">
        <v>3560</v>
      </c>
      <c r="H559" s="202" t="s">
        <v>2274</v>
      </c>
      <c r="I559" s="207">
        <v>0</v>
      </c>
      <c r="J559" s="207">
        <v>0</v>
      </c>
      <c r="K559" s="207">
        <v>82897.2</v>
      </c>
      <c r="L559" s="207">
        <v>0</v>
      </c>
      <c r="M559" s="207">
        <f t="shared" si="45"/>
        <v>82897.2</v>
      </c>
      <c r="N559" s="207">
        <f t="shared" si="47"/>
        <v>0</v>
      </c>
      <c r="O559" s="208">
        <f t="shared" si="46"/>
        <v>82897.2</v>
      </c>
      <c r="P559" s="205">
        <v>0</v>
      </c>
      <c r="Q559" s="208">
        <f t="shared" si="48"/>
        <v>82897.2</v>
      </c>
      <c r="R559" s="206"/>
    </row>
    <row r="560" spans="1:18" s="200" customFormat="1">
      <c r="A560" s="199">
        <v>553</v>
      </c>
      <c r="B560" s="200">
        <v>101011077</v>
      </c>
      <c r="C560" s="201" t="s">
        <v>1309</v>
      </c>
      <c r="D560" s="201" t="s">
        <v>1310</v>
      </c>
      <c r="E560" s="201" t="s">
        <v>1582</v>
      </c>
      <c r="F560" s="201" t="s">
        <v>3662</v>
      </c>
      <c r="G560" s="201" t="s">
        <v>3560</v>
      </c>
      <c r="H560" s="202" t="s">
        <v>2275</v>
      </c>
      <c r="I560" s="207">
        <v>0</v>
      </c>
      <c r="J560" s="207">
        <v>0</v>
      </c>
      <c r="K560" s="207">
        <v>263039.68</v>
      </c>
      <c r="L560" s="207">
        <v>0</v>
      </c>
      <c r="M560" s="207">
        <f t="shared" si="45"/>
        <v>263039.68</v>
      </c>
      <c r="N560" s="207">
        <f t="shared" si="47"/>
        <v>0</v>
      </c>
      <c r="O560" s="208">
        <f t="shared" si="46"/>
        <v>263039.68</v>
      </c>
      <c r="P560" s="205">
        <v>0</v>
      </c>
      <c r="Q560" s="208">
        <f t="shared" si="48"/>
        <v>263039.68</v>
      </c>
      <c r="R560" s="206"/>
    </row>
    <row r="561" spans="1:18" s="200" customFormat="1">
      <c r="A561" s="199">
        <v>554</v>
      </c>
      <c r="B561" s="200">
        <v>101011078</v>
      </c>
      <c r="C561" s="201" t="s">
        <v>1309</v>
      </c>
      <c r="D561" s="201" t="s">
        <v>1310</v>
      </c>
      <c r="E561" s="201" t="s">
        <v>1582</v>
      </c>
      <c r="F561" s="201" t="s">
        <v>3662</v>
      </c>
      <c r="G561" s="201" t="s">
        <v>3560</v>
      </c>
      <c r="H561" s="202" t="s">
        <v>2276</v>
      </c>
      <c r="I561" s="207">
        <v>0</v>
      </c>
      <c r="J561" s="207">
        <v>0</v>
      </c>
      <c r="K561" s="207">
        <v>247368.77000000002</v>
      </c>
      <c r="L561" s="207">
        <v>0</v>
      </c>
      <c r="M561" s="207">
        <f t="shared" ref="M561:M624" si="49">IF((I561+K561)-(J561+L561)&lt;0,0,(I561+K561)-(J561+L561))</f>
        <v>247368.77000000002</v>
      </c>
      <c r="N561" s="207">
        <f t="shared" si="47"/>
        <v>0</v>
      </c>
      <c r="O561" s="208">
        <f t="shared" si="46"/>
        <v>247368.77000000002</v>
      </c>
      <c r="P561" s="205">
        <v>0</v>
      </c>
      <c r="Q561" s="208">
        <f t="shared" si="48"/>
        <v>247368.77000000002</v>
      </c>
      <c r="R561" s="206"/>
    </row>
    <row r="562" spans="1:18" s="200" customFormat="1">
      <c r="A562" s="199">
        <v>555</v>
      </c>
      <c r="B562" s="200">
        <v>101011101</v>
      </c>
      <c r="C562" s="201" t="s">
        <v>1309</v>
      </c>
      <c r="D562" s="201" t="s">
        <v>1310</v>
      </c>
      <c r="E562" s="201" t="s">
        <v>1582</v>
      </c>
      <c r="F562" s="201" t="s">
        <v>3662</v>
      </c>
      <c r="G562" s="201" t="s">
        <v>3563</v>
      </c>
      <c r="H562" s="202" t="s">
        <v>2277</v>
      </c>
      <c r="I562" s="207">
        <v>308862</v>
      </c>
      <c r="J562" s="207">
        <v>0</v>
      </c>
      <c r="K562" s="207">
        <v>0</v>
      </c>
      <c r="L562" s="207">
        <v>0</v>
      </c>
      <c r="M562" s="207">
        <f t="shared" si="49"/>
        <v>308862</v>
      </c>
      <c r="N562" s="207">
        <f t="shared" si="47"/>
        <v>0</v>
      </c>
      <c r="O562" s="208">
        <f t="shared" si="46"/>
        <v>308862</v>
      </c>
      <c r="P562" s="205">
        <v>0</v>
      </c>
      <c r="Q562" s="208">
        <f t="shared" si="48"/>
        <v>308862</v>
      </c>
      <c r="R562" s="206"/>
    </row>
    <row r="563" spans="1:18" s="200" customFormat="1">
      <c r="A563" s="199">
        <v>556</v>
      </c>
      <c r="B563" s="200">
        <v>101011103</v>
      </c>
      <c r="C563" s="201" t="s">
        <v>1309</v>
      </c>
      <c r="D563" s="201" t="s">
        <v>1310</v>
      </c>
      <c r="E563" s="201" t="s">
        <v>1582</v>
      </c>
      <c r="F563" s="201" t="s">
        <v>3662</v>
      </c>
      <c r="G563" s="201" t="s">
        <v>3563</v>
      </c>
      <c r="H563" s="202" t="s">
        <v>3541</v>
      </c>
      <c r="I563" s="207">
        <v>76442.820000000007</v>
      </c>
      <c r="J563" s="207">
        <v>0</v>
      </c>
      <c r="K563" s="207">
        <v>0</v>
      </c>
      <c r="L563" s="207">
        <v>14958.59</v>
      </c>
      <c r="M563" s="207">
        <f t="shared" si="49"/>
        <v>61484.23000000001</v>
      </c>
      <c r="N563" s="207">
        <f t="shared" si="47"/>
        <v>0</v>
      </c>
      <c r="O563" s="208">
        <f t="shared" si="46"/>
        <v>61484.23000000001</v>
      </c>
      <c r="P563" s="205">
        <v>0</v>
      </c>
      <c r="Q563" s="208">
        <f t="shared" si="48"/>
        <v>61484.23000000001</v>
      </c>
      <c r="R563" s="206"/>
    </row>
    <row r="564" spans="1:18" s="200" customFormat="1">
      <c r="A564" s="199">
        <v>557</v>
      </c>
      <c r="B564" s="200">
        <v>101011105</v>
      </c>
      <c r="C564" s="201" t="s">
        <v>1309</v>
      </c>
      <c r="D564" s="201" t="s">
        <v>1310</v>
      </c>
      <c r="E564" s="201" t="s">
        <v>1582</v>
      </c>
      <c r="F564" s="201" t="s">
        <v>3662</v>
      </c>
      <c r="G564" s="201" t="s">
        <v>3563</v>
      </c>
      <c r="H564" s="202" t="s">
        <v>3542</v>
      </c>
      <c r="I564" s="207">
        <v>101923.72</v>
      </c>
      <c r="J564" s="207">
        <v>0</v>
      </c>
      <c r="K564" s="207">
        <v>0</v>
      </c>
      <c r="L564" s="207">
        <v>66353.399999999994</v>
      </c>
      <c r="M564" s="207">
        <f t="shared" si="49"/>
        <v>35570.320000000007</v>
      </c>
      <c r="N564" s="207">
        <f t="shared" si="47"/>
        <v>0</v>
      </c>
      <c r="O564" s="208">
        <f t="shared" si="46"/>
        <v>35570.320000000007</v>
      </c>
      <c r="P564" s="205">
        <v>0</v>
      </c>
      <c r="Q564" s="208">
        <f t="shared" si="48"/>
        <v>35570.320000000007</v>
      </c>
      <c r="R564" s="206"/>
    </row>
    <row r="565" spans="1:18" s="200" customFormat="1">
      <c r="A565" s="199">
        <v>558</v>
      </c>
      <c r="B565" s="200">
        <v>101011106</v>
      </c>
      <c r="C565" s="201" t="s">
        <v>1309</v>
      </c>
      <c r="D565" s="201" t="s">
        <v>1310</v>
      </c>
      <c r="E565" s="201" t="s">
        <v>1582</v>
      </c>
      <c r="F565" s="201" t="s">
        <v>3662</v>
      </c>
      <c r="G565" s="201" t="s">
        <v>3563</v>
      </c>
      <c r="H565" s="202" t="s">
        <v>3543</v>
      </c>
      <c r="I565" s="207">
        <v>310241.25</v>
      </c>
      <c r="J565" s="207">
        <v>0</v>
      </c>
      <c r="K565" s="207">
        <v>0</v>
      </c>
      <c r="L565" s="207">
        <v>150000</v>
      </c>
      <c r="M565" s="207">
        <f t="shared" si="49"/>
        <v>160241.25</v>
      </c>
      <c r="N565" s="207">
        <f t="shared" si="47"/>
        <v>0</v>
      </c>
      <c r="O565" s="208">
        <f t="shared" si="46"/>
        <v>160241.25</v>
      </c>
      <c r="P565" s="205">
        <v>0</v>
      </c>
      <c r="Q565" s="208">
        <f t="shared" si="48"/>
        <v>160241.25</v>
      </c>
      <c r="R565" s="206"/>
    </row>
    <row r="566" spans="1:18" s="200" customFormat="1">
      <c r="A566" s="199">
        <v>559</v>
      </c>
      <c r="B566" s="200">
        <v>101011107</v>
      </c>
      <c r="C566" s="201" t="s">
        <v>1309</v>
      </c>
      <c r="D566" s="201" t="s">
        <v>1310</v>
      </c>
      <c r="E566" s="201" t="s">
        <v>1582</v>
      </c>
      <c r="F566" s="201" t="s">
        <v>3662</v>
      </c>
      <c r="G566" s="201" t="s">
        <v>3563</v>
      </c>
      <c r="H566" s="202" t="s">
        <v>3544</v>
      </c>
      <c r="I566" s="207">
        <v>96311.25</v>
      </c>
      <c r="J566" s="207">
        <v>0</v>
      </c>
      <c r="K566" s="207">
        <v>0</v>
      </c>
      <c r="L566" s="207">
        <v>0</v>
      </c>
      <c r="M566" s="207">
        <f t="shared" si="49"/>
        <v>96311.25</v>
      </c>
      <c r="N566" s="207">
        <f t="shared" si="47"/>
        <v>0</v>
      </c>
      <c r="O566" s="208">
        <f t="shared" si="46"/>
        <v>96311.25</v>
      </c>
      <c r="P566" s="205">
        <v>0</v>
      </c>
      <c r="Q566" s="208">
        <f t="shared" si="48"/>
        <v>96311.25</v>
      </c>
      <c r="R566" s="206"/>
    </row>
    <row r="567" spans="1:18" s="200" customFormat="1">
      <c r="A567" s="199">
        <v>560</v>
      </c>
      <c r="B567" s="200">
        <v>101011108</v>
      </c>
      <c r="C567" s="201" t="s">
        <v>1309</v>
      </c>
      <c r="D567" s="201" t="s">
        <v>1310</v>
      </c>
      <c r="E567" s="201" t="s">
        <v>1582</v>
      </c>
      <c r="F567" s="201" t="s">
        <v>3662</v>
      </c>
      <c r="G567" s="201" t="s">
        <v>3563</v>
      </c>
      <c r="H567" s="202" t="s">
        <v>2278</v>
      </c>
      <c r="I567" s="207">
        <v>0</v>
      </c>
      <c r="J567" s="207">
        <v>0</v>
      </c>
      <c r="K567" s="207">
        <v>172418.14</v>
      </c>
      <c r="L567" s="207">
        <v>172418.14</v>
      </c>
      <c r="M567" s="207">
        <f t="shared" si="49"/>
        <v>0</v>
      </c>
      <c r="N567" s="207">
        <f t="shared" si="47"/>
        <v>0</v>
      </c>
      <c r="O567" s="208">
        <f t="shared" si="46"/>
        <v>0</v>
      </c>
      <c r="P567" s="205">
        <v>0</v>
      </c>
      <c r="Q567" s="208">
        <f t="shared" si="48"/>
        <v>0</v>
      </c>
      <c r="R567" s="206"/>
    </row>
    <row r="568" spans="1:18" s="200" customFormat="1">
      <c r="A568" s="199">
        <v>561</v>
      </c>
      <c r="B568" s="200">
        <v>101011109</v>
      </c>
      <c r="C568" s="201" t="s">
        <v>1309</v>
      </c>
      <c r="D568" s="201" t="s">
        <v>1310</v>
      </c>
      <c r="E568" s="201" t="s">
        <v>1582</v>
      </c>
      <c r="F568" s="201" t="s">
        <v>3662</v>
      </c>
      <c r="G568" s="201" t="s">
        <v>3563</v>
      </c>
      <c r="H568" s="202" t="s">
        <v>3545</v>
      </c>
      <c r="I568" s="207">
        <v>0</v>
      </c>
      <c r="J568" s="207">
        <v>0</v>
      </c>
      <c r="K568" s="207">
        <v>414381.09</v>
      </c>
      <c r="L568" s="207">
        <v>327943.21000000002</v>
      </c>
      <c r="M568" s="207">
        <f t="shared" si="49"/>
        <v>86437.88</v>
      </c>
      <c r="N568" s="207">
        <f t="shared" si="47"/>
        <v>0</v>
      </c>
      <c r="O568" s="208">
        <f t="shared" si="46"/>
        <v>86437.88</v>
      </c>
      <c r="P568" s="205">
        <v>0</v>
      </c>
      <c r="Q568" s="208">
        <f t="shared" si="48"/>
        <v>86437.88</v>
      </c>
      <c r="R568" s="206"/>
    </row>
    <row r="569" spans="1:18" s="200" customFormat="1">
      <c r="A569" s="199">
        <v>562</v>
      </c>
      <c r="B569" s="200">
        <v>101011110</v>
      </c>
      <c r="C569" s="201" t="s">
        <v>1309</v>
      </c>
      <c r="D569" s="201" t="s">
        <v>1310</v>
      </c>
      <c r="E569" s="201" t="s">
        <v>1582</v>
      </c>
      <c r="F569" s="201" t="s">
        <v>3662</v>
      </c>
      <c r="G569" s="201" t="s">
        <v>3563</v>
      </c>
      <c r="H569" s="202" t="s">
        <v>3546</v>
      </c>
      <c r="I569" s="207">
        <v>0</v>
      </c>
      <c r="J569" s="207">
        <v>0</v>
      </c>
      <c r="K569" s="207">
        <v>872907.45000000007</v>
      </c>
      <c r="L569" s="207">
        <v>294876.78999999998</v>
      </c>
      <c r="M569" s="207">
        <f t="shared" si="49"/>
        <v>578030.66000000015</v>
      </c>
      <c r="N569" s="207">
        <f t="shared" si="47"/>
        <v>0</v>
      </c>
      <c r="O569" s="208">
        <f t="shared" si="46"/>
        <v>578030.66000000015</v>
      </c>
      <c r="P569" s="205">
        <v>0</v>
      </c>
      <c r="Q569" s="208">
        <f t="shared" si="48"/>
        <v>578030.66000000015</v>
      </c>
      <c r="R569" s="206"/>
    </row>
    <row r="570" spans="1:18" s="200" customFormat="1">
      <c r="A570" s="199">
        <v>563</v>
      </c>
      <c r="B570" s="200">
        <v>101011111</v>
      </c>
      <c r="C570" s="201" t="s">
        <v>1309</v>
      </c>
      <c r="D570" s="201" t="s">
        <v>1310</v>
      </c>
      <c r="E570" s="201" t="s">
        <v>1582</v>
      </c>
      <c r="F570" s="201" t="s">
        <v>3662</v>
      </c>
      <c r="G570" s="201" t="s">
        <v>3563</v>
      </c>
      <c r="H570" s="202" t="s">
        <v>3547</v>
      </c>
      <c r="I570" s="207">
        <v>0</v>
      </c>
      <c r="J570" s="207">
        <v>0</v>
      </c>
      <c r="K570" s="207">
        <v>872907.45000000007</v>
      </c>
      <c r="L570" s="207">
        <v>0</v>
      </c>
      <c r="M570" s="207">
        <f t="shared" si="49"/>
        <v>872907.45000000007</v>
      </c>
      <c r="N570" s="207">
        <f t="shared" si="47"/>
        <v>0</v>
      </c>
      <c r="O570" s="208">
        <f t="shared" si="46"/>
        <v>872907.45000000007</v>
      </c>
      <c r="P570" s="205">
        <v>0</v>
      </c>
      <c r="Q570" s="208">
        <f t="shared" si="48"/>
        <v>872907.45000000007</v>
      </c>
      <c r="R570" s="206"/>
    </row>
    <row r="571" spans="1:18" s="200" customFormat="1">
      <c r="A571" s="199">
        <v>564</v>
      </c>
      <c r="B571" s="200">
        <v>101011112</v>
      </c>
      <c r="C571" s="201" t="s">
        <v>1309</v>
      </c>
      <c r="D571" s="201" t="s">
        <v>1310</v>
      </c>
      <c r="E571" s="201" t="s">
        <v>1582</v>
      </c>
      <c r="F571" s="201" t="s">
        <v>3662</v>
      </c>
      <c r="G571" s="201" t="s">
        <v>3563</v>
      </c>
      <c r="H571" s="202" t="s">
        <v>3548</v>
      </c>
      <c r="I571" s="207">
        <v>0</v>
      </c>
      <c r="J571" s="207">
        <v>0</v>
      </c>
      <c r="K571" s="207">
        <v>461745</v>
      </c>
      <c r="L571" s="207">
        <v>0</v>
      </c>
      <c r="M571" s="207">
        <f t="shared" si="49"/>
        <v>461745</v>
      </c>
      <c r="N571" s="207">
        <f t="shared" si="47"/>
        <v>0</v>
      </c>
      <c r="O571" s="208">
        <f t="shared" si="46"/>
        <v>461745</v>
      </c>
      <c r="P571" s="205">
        <v>0</v>
      </c>
      <c r="Q571" s="208">
        <f t="shared" si="48"/>
        <v>461745</v>
      </c>
      <c r="R571" s="206"/>
    </row>
    <row r="572" spans="1:18" s="200" customFormat="1">
      <c r="A572" s="199">
        <v>565</v>
      </c>
      <c r="B572" s="200">
        <v>101011113</v>
      </c>
      <c r="C572" s="201" t="s">
        <v>1309</v>
      </c>
      <c r="D572" s="201" t="s">
        <v>1310</v>
      </c>
      <c r="E572" s="201" t="s">
        <v>1582</v>
      </c>
      <c r="F572" s="201" t="s">
        <v>3662</v>
      </c>
      <c r="G572" s="201" t="s">
        <v>3563</v>
      </c>
      <c r="H572" s="202" t="s">
        <v>2279</v>
      </c>
      <c r="I572" s="207">
        <v>0</v>
      </c>
      <c r="J572" s="207">
        <v>0</v>
      </c>
      <c r="K572" s="207">
        <v>153915</v>
      </c>
      <c r="L572" s="207">
        <v>0</v>
      </c>
      <c r="M572" s="207">
        <f t="shared" si="49"/>
        <v>153915</v>
      </c>
      <c r="N572" s="207">
        <f t="shared" si="47"/>
        <v>0</v>
      </c>
      <c r="O572" s="208">
        <f t="shared" si="46"/>
        <v>153915</v>
      </c>
      <c r="P572" s="205">
        <v>0</v>
      </c>
      <c r="Q572" s="208">
        <f t="shared" si="48"/>
        <v>153915</v>
      </c>
      <c r="R572" s="206"/>
    </row>
    <row r="573" spans="1:18" s="200" customFormat="1">
      <c r="A573" s="199">
        <v>566</v>
      </c>
      <c r="B573" s="200">
        <v>101011206</v>
      </c>
      <c r="C573" s="201" t="s">
        <v>1309</v>
      </c>
      <c r="D573" s="201" t="s">
        <v>1310</v>
      </c>
      <c r="E573" s="201" t="s">
        <v>1582</v>
      </c>
      <c r="F573" s="201" t="s">
        <v>3674</v>
      </c>
      <c r="G573" s="201" t="s">
        <v>2280</v>
      </c>
      <c r="H573" s="202" t="s">
        <v>1611</v>
      </c>
      <c r="I573" s="207">
        <v>65376</v>
      </c>
      <c r="J573" s="207">
        <v>0</v>
      </c>
      <c r="K573" s="207">
        <v>0</v>
      </c>
      <c r="L573" s="207">
        <v>65376</v>
      </c>
      <c r="M573" s="207">
        <f t="shared" si="49"/>
        <v>0</v>
      </c>
      <c r="N573" s="207">
        <f t="shared" si="47"/>
        <v>0</v>
      </c>
      <c r="O573" s="208">
        <f t="shared" si="46"/>
        <v>0</v>
      </c>
      <c r="P573" s="205">
        <v>0</v>
      </c>
      <c r="Q573" s="208">
        <f t="shared" si="48"/>
        <v>0</v>
      </c>
      <c r="R573" s="206"/>
    </row>
    <row r="574" spans="1:18" s="200" customFormat="1">
      <c r="A574" s="199">
        <v>567</v>
      </c>
      <c r="B574" s="200">
        <v>101011303</v>
      </c>
      <c r="C574" s="201" t="s">
        <v>1309</v>
      </c>
      <c r="D574" s="201" t="s">
        <v>1310</v>
      </c>
      <c r="E574" s="201" t="s">
        <v>1582</v>
      </c>
      <c r="F574" s="201" t="s">
        <v>3660</v>
      </c>
      <c r="G574" s="201" t="s">
        <v>855</v>
      </c>
      <c r="H574" s="202" t="s">
        <v>235</v>
      </c>
      <c r="I574" s="207">
        <v>165472</v>
      </c>
      <c r="J574" s="207">
        <v>0</v>
      </c>
      <c r="K574" s="207">
        <v>243546</v>
      </c>
      <c r="L574" s="207">
        <v>409018</v>
      </c>
      <c r="M574" s="207">
        <f t="shared" si="49"/>
        <v>0</v>
      </c>
      <c r="N574" s="207">
        <f t="shared" si="47"/>
        <v>0</v>
      </c>
      <c r="O574" s="208">
        <f t="shared" si="46"/>
        <v>0</v>
      </c>
      <c r="P574" s="205">
        <v>0</v>
      </c>
      <c r="Q574" s="208">
        <f t="shared" si="48"/>
        <v>0</v>
      </c>
      <c r="R574" s="206">
        <v>9</v>
      </c>
    </row>
    <row r="575" spans="1:18" s="200" customFormat="1">
      <c r="A575" s="199">
        <v>568</v>
      </c>
      <c r="B575" s="200">
        <v>101011304</v>
      </c>
      <c r="C575" s="201" t="s">
        <v>1309</v>
      </c>
      <c r="D575" s="201" t="s">
        <v>1310</v>
      </c>
      <c r="E575" s="201" t="s">
        <v>1582</v>
      </c>
      <c r="F575" s="201" t="s">
        <v>3660</v>
      </c>
      <c r="G575" s="201" t="s">
        <v>855</v>
      </c>
      <c r="H575" s="202" t="s">
        <v>236</v>
      </c>
      <c r="I575" s="207">
        <v>105270</v>
      </c>
      <c r="J575" s="207">
        <v>0</v>
      </c>
      <c r="K575" s="207">
        <v>0</v>
      </c>
      <c r="L575" s="207">
        <v>105270</v>
      </c>
      <c r="M575" s="207">
        <f t="shared" si="49"/>
        <v>0</v>
      </c>
      <c r="N575" s="207">
        <f t="shared" si="47"/>
        <v>0</v>
      </c>
      <c r="O575" s="208">
        <f t="shared" si="46"/>
        <v>0</v>
      </c>
      <c r="P575" s="205">
        <v>0</v>
      </c>
      <c r="Q575" s="208">
        <f t="shared" si="48"/>
        <v>0</v>
      </c>
      <c r="R575" s="206">
        <v>9</v>
      </c>
    </row>
    <row r="576" spans="1:18" s="200" customFormat="1">
      <c r="A576" s="199">
        <v>569</v>
      </c>
      <c r="B576" s="200">
        <v>101011305</v>
      </c>
      <c r="C576" s="201" t="s">
        <v>1309</v>
      </c>
      <c r="D576" s="201" t="s">
        <v>1310</v>
      </c>
      <c r="E576" s="201" t="s">
        <v>1582</v>
      </c>
      <c r="F576" s="201" t="s">
        <v>3660</v>
      </c>
      <c r="G576" s="201" t="s">
        <v>855</v>
      </c>
      <c r="H576" s="202" t="s">
        <v>237</v>
      </c>
      <c r="I576" s="207">
        <v>27362</v>
      </c>
      <c r="J576" s="207">
        <v>0</v>
      </c>
      <c r="K576" s="207">
        <v>0</v>
      </c>
      <c r="L576" s="207">
        <v>27362</v>
      </c>
      <c r="M576" s="207">
        <f t="shared" si="49"/>
        <v>0</v>
      </c>
      <c r="N576" s="207">
        <f t="shared" si="47"/>
        <v>0</v>
      </c>
      <c r="O576" s="208">
        <f t="shared" si="46"/>
        <v>0</v>
      </c>
      <c r="P576" s="205">
        <v>0</v>
      </c>
      <c r="Q576" s="208">
        <f t="shared" si="48"/>
        <v>0</v>
      </c>
      <c r="R576" s="206">
        <v>9</v>
      </c>
    </row>
    <row r="577" spans="1:19" s="200" customFormat="1">
      <c r="A577" s="199">
        <v>570</v>
      </c>
      <c r="B577" s="200">
        <v>101011306</v>
      </c>
      <c r="C577" s="201" t="s">
        <v>1309</v>
      </c>
      <c r="D577" s="201" t="s">
        <v>1310</v>
      </c>
      <c r="E577" s="201" t="s">
        <v>1582</v>
      </c>
      <c r="F577" s="201" t="s">
        <v>3660</v>
      </c>
      <c r="G577" s="201" t="s">
        <v>855</v>
      </c>
      <c r="H577" s="202" t="s">
        <v>238</v>
      </c>
      <c r="I577" s="207">
        <v>25406.39</v>
      </c>
      <c r="J577" s="207">
        <v>0</v>
      </c>
      <c r="K577" s="207">
        <v>0</v>
      </c>
      <c r="L577" s="207">
        <v>25406.39</v>
      </c>
      <c r="M577" s="207">
        <f t="shared" si="49"/>
        <v>0</v>
      </c>
      <c r="N577" s="207">
        <f t="shared" si="47"/>
        <v>0</v>
      </c>
      <c r="O577" s="208">
        <f t="shared" si="46"/>
        <v>0</v>
      </c>
      <c r="P577" s="205">
        <v>0</v>
      </c>
      <c r="Q577" s="208">
        <f t="shared" si="48"/>
        <v>0</v>
      </c>
      <c r="R577" s="206">
        <v>9</v>
      </c>
    </row>
    <row r="578" spans="1:19" s="200" customFormat="1">
      <c r="A578" s="199">
        <v>571</v>
      </c>
      <c r="B578" s="200">
        <v>101011308</v>
      </c>
      <c r="C578" s="201" t="s">
        <v>1309</v>
      </c>
      <c r="D578" s="201" t="s">
        <v>1310</v>
      </c>
      <c r="E578" s="201" t="s">
        <v>1582</v>
      </c>
      <c r="F578" s="201" t="s">
        <v>3660</v>
      </c>
      <c r="G578" s="201" t="s">
        <v>855</v>
      </c>
      <c r="H578" s="202" t="s">
        <v>239</v>
      </c>
      <c r="I578" s="207">
        <v>16228.5</v>
      </c>
      <c r="J578" s="207">
        <v>0</v>
      </c>
      <c r="K578" s="207">
        <v>0</v>
      </c>
      <c r="L578" s="207">
        <v>16228.5</v>
      </c>
      <c r="M578" s="207">
        <f t="shared" si="49"/>
        <v>0</v>
      </c>
      <c r="N578" s="207">
        <f t="shared" si="47"/>
        <v>0</v>
      </c>
      <c r="O578" s="208">
        <f t="shared" si="46"/>
        <v>0</v>
      </c>
      <c r="P578" s="205">
        <v>0</v>
      </c>
      <c r="Q578" s="208">
        <f t="shared" si="48"/>
        <v>0</v>
      </c>
      <c r="R578" s="206">
        <v>9</v>
      </c>
    </row>
    <row r="579" spans="1:19" s="200" customFormat="1">
      <c r="A579" s="199">
        <v>572</v>
      </c>
      <c r="B579" s="200">
        <v>101011310</v>
      </c>
      <c r="C579" s="201" t="s">
        <v>1309</v>
      </c>
      <c r="D579" s="201" t="s">
        <v>1310</v>
      </c>
      <c r="E579" s="201" t="s">
        <v>1582</v>
      </c>
      <c r="F579" s="201" t="s">
        <v>3660</v>
      </c>
      <c r="G579" s="201" t="s">
        <v>855</v>
      </c>
      <c r="H579" s="202" t="s">
        <v>240</v>
      </c>
      <c r="I579" s="207">
        <v>28190</v>
      </c>
      <c r="J579" s="207">
        <v>0</v>
      </c>
      <c r="K579" s="207">
        <v>0</v>
      </c>
      <c r="L579" s="207">
        <v>28190</v>
      </c>
      <c r="M579" s="207">
        <f t="shared" si="49"/>
        <v>0</v>
      </c>
      <c r="N579" s="207">
        <f t="shared" si="47"/>
        <v>0</v>
      </c>
      <c r="O579" s="208">
        <f t="shared" si="46"/>
        <v>0</v>
      </c>
      <c r="P579" s="205">
        <v>0</v>
      </c>
      <c r="Q579" s="208">
        <f t="shared" si="48"/>
        <v>0</v>
      </c>
      <c r="R579" s="206">
        <v>9</v>
      </c>
    </row>
    <row r="580" spans="1:19" s="200" customFormat="1">
      <c r="A580" s="199">
        <v>573</v>
      </c>
      <c r="B580" s="200">
        <v>101011312</v>
      </c>
      <c r="C580" s="201" t="s">
        <v>1309</v>
      </c>
      <c r="D580" s="201" t="s">
        <v>1310</v>
      </c>
      <c r="E580" s="201" t="s">
        <v>1582</v>
      </c>
      <c r="F580" s="201" t="s">
        <v>3660</v>
      </c>
      <c r="G580" s="201" t="s">
        <v>855</v>
      </c>
      <c r="H580" s="202" t="s">
        <v>241</v>
      </c>
      <c r="I580" s="207">
        <v>321850.41000000003</v>
      </c>
      <c r="J580" s="207">
        <v>0</v>
      </c>
      <c r="K580" s="207">
        <v>0</v>
      </c>
      <c r="L580" s="207">
        <v>321850.41000000003</v>
      </c>
      <c r="M580" s="207">
        <f t="shared" si="49"/>
        <v>0</v>
      </c>
      <c r="N580" s="207">
        <f t="shared" si="47"/>
        <v>0</v>
      </c>
      <c r="O580" s="208">
        <f t="shared" si="46"/>
        <v>0</v>
      </c>
      <c r="P580" s="205">
        <v>0</v>
      </c>
      <c r="Q580" s="208">
        <f t="shared" si="48"/>
        <v>0</v>
      </c>
      <c r="R580" s="206">
        <v>9</v>
      </c>
    </row>
    <row r="581" spans="1:19" s="200" customFormat="1">
      <c r="A581" s="199">
        <v>574</v>
      </c>
      <c r="B581" s="200">
        <v>101011314</v>
      </c>
      <c r="C581" s="201" t="s">
        <v>1309</v>
      </c>
      <c r="D581" s="201" t="s">
        <v>1310</v>
      </c>
      <c r="E581" s="201" t="s">
        <v>1582</v>
      </c>
      <c r="F581" s="201" t="s">
        <v>3660</v>
      </c>
      <c r="G581" s="201" t="s">
        <v>855</v>
      </c>
      <c r="H581" s="202" t="s">
        <v>242</v>
      </c>
      <c r="I581" s="207">
        <v>113305.83</v>
      </c>
      <c r="J581" s="207">
        <v>0</v>
      </c>
      <c r="K581" s="207">
        <v>0</v>
      </c>
      <c r="L581" s="207">
        <v>0</v>
      </c>
      <c r="M581" s="207">
        <f t="shared" si="49"/>
        <v>113305.83</v>
      </c>
      <c r="N581" s="207">
        <f t="shared" si="47"/>
        <v>0</v>
      </c>
      <c r="O581" s="208">
        <f t="shared" si="46"/>
        <v>113305.83</v>
      </c>
      <c r="P581" s="205">
        <v>0</v>
      </c>
      <c r="Q581" s="208">
        <f t="shared" si="48"/>
        <v>113305.83</v>
      </c>
      <c r="R581" s="206">
        <v>9</v>
      </c>
    </row>
    <row r="582" spans="1:19" s="200" customFormat="1">
      <c r="A582" s="199">
        <v>575</v>
      </c>
      <c r="B582" s="200">
        <v>101011315</v>
      </c>
      <c r="C582" s="201" t="s">
        <v>1309</v>
      </c>
      <c r="D582" s="201" t="s">
        <v>1310</v>
      </c>
      <c r="E582" s="201" t="s">
        <v>1582</v>
      </c>
      <c r="F582" s="201" t="s">
        <v>3660</v>
      </c>
      <c r="G582" s="201" t="s">
        <v>855</v>
      </c>
      <c r="H582" s="202" t="s">
        <v>243</v>
      </c>
      <c r="I582" s="207">
        <v>118420.649999</v>
      </c>
      <c r="J582" s="207">
        <v>0</v>
      </c>
      <c r="K582" s="207">
        <v>0</v>
      </c>
      <c r="L582" s="207">
        <v>0</v>
      </c>
      <c r="M582" s="207">
        <f t="shared" si="49"/>
        <v>118420.649999</v>
      </c>
      <c r="N582" s="207">
        <f t="shared" si="47"/>
        <v>0</v>
      </c>
      <c r="O582" s="208">
        <f t="shared" ref="O582:O645" si="50">M582-N582</f>
        <v>118420.649999</v>
      </c>
      <c r="P582" s="205">
        <v>0</v>
      </c>
      <c r="Q582" s="208">
        <f t="shared" si="48"/>
        <v>118420.649999</v>
      </c>
      <c r="R582" s="206">
        <v>9</v>
      </c>
    </row>
    <row r="583" spans="1:19" s="200" customFormat="1">
      <c r="A583" s="199">
        <v>576</v>
      </c>
      <c r="B583" s="200">
        <v>101011316</v>
      </c>
      <c r="C583" s="201" t="s">
        <v>1309</v>
      </c>
      <c r="D583" s="201" t="s">
        <v>1310</v>
      </c>
      <c r="E583" s="201" t="s">
        <v>1582</v>
      </c>
      <c r="F583" s="201" t="s">
        <v>3660</v>
      </c>
      <c r="G583" s="201" t="s">
        <v>855</v>
      </c>
      <c r="H583" s="202" t="s">
        <v>244</v>
      </c>
      <c r="I583" s="207">
        <v>179704.29</v>
      </c>
      <c r="J583" s="207">
        <v>0</v>
      </c>
      <c r="K583" s="207">
        <v>0</v>
      </c>
      <c r="L583" s="207">
        <v>0</v>
      </c>
      <c r="M583" s="207">
        <f t="shared" si="49"/>
        <v>179704.29</v>
      </c>
      <c r="N583" s="207">
        <f t="shared" si="47"/>
        <v>0</v>
      </c>
      <c r="O583" s="208">
        <f t="shared" si="50"/>
        <v>179704.29</v>
      </c>
      <c r="P583" s="205">
        <v>0</v>
      </c>
      <c r="Q583" s="208">
        <f t="shared" si="48"/>
        <v>179704.29</v>
      </c>
      <c r="R583" s="206">
        <v>9</v>
      </c>
    </row>
    <row r="584" spans="1:19" s="200" customFormat="1">
      <c r="A584" s="199">
        <v>577</v>
      </c>
      <c r="B584" s="200">
        <v>101011317</v>
      </c>
      <c r="C584" s="201" t="s">
        <v>1309</v>
      </c>
      <c r="D584" s="201" t="s">
        <v>1310</v>
      </c>
      <c r="E584" s="201" t="s">
        <v>1582</v>
      </c>
      <c r="F584" s="201" t="s">
        <v>3660</v>
      </c>
      <c r="G584" s="201" t="s">
        <v>855</v>
      </c>
      <c r="H584" s="202" t="s">
        <v>245</v>
      </c>
      <c r="I584" s="207">
        <v>134518.98999900001</v>
      </c>
      <c r="J584" s="207">
        <v>0</v>
      </c>
      <c r="K584" s="207">
        <v>0</v>
      </c>
      <c r="L584" s="207">
        <v>0</v>
      </c>
      <c r="M584" s="207">
        <f t="shared" si="49"/>
        <v>134518.98999900001</v>
      </c>
      <c r="N584" s="207">
        <f t="shared" si="47"/>
        <v>0</v>
      </c>
      <c r="O584" s="208">
        <f t="shared" si="50"/>
        <v>134518.98999900001</v>
      </c>
      <c r="P584" s="205">
        <v>0</v>
      </c>
      <c r="Q584" s="208">
        <f t="shared" si="48"/>
        <v>134518.98999900001</v>
      </c>
      <c r="R584" s="206">
        <v>9</v>
      </c>
    </row>
    <row r="585" spans="1:19" s="200" customFormat="1">
      <c r="A585" s="199">
        <v>578</v>
      </c>
      <c r="B585" s="200">
        <v>101011321</v>
      </c>
      <c r="C585" s="201" t="s">
        <v>1309</v>
      </c>
      <c r="D585" s="201" t="s">
        <v>1310</v>
      </c>
      <c r="E585" s="201" t="s">
        <v>1582</v>
      </c>
      <c r="F585" s="201" t="s">
        <v>3660</v>
      </c>
      <c r="G585" s="201" t="s">
        <v>855</v>
      </c>
      <c r="H585" s="202" t="s">
        <v>246</v>
      </c>
      <c r="I585" s="207">
        <v>501373.59</v>
      </c>
      <c r="J585" s="207">
        <v>0</v>
      </c>
      <c r="K585" s="207">
        <v>0</v>
      </c>
      <c r="L585" s="207">
        <v>501373.59</v>
      </c>
      <c r="M585" s="207">
        <f t="shared" si="49"/>
        <v>0</v>
      </c>
      <c r="N585" s="207">
        <f t="shared" si="47"/>
        <v>0</v>
      </c>
      <c r="O585" s="208">
        <f t="shared" si="50"/>
        <v>0</v>
      </c>
      <c r="P585" s="205">
        <v>0</v>
      </c>
      <c r="Q585" s="208">
        <f t="shared" si="48"/>
        <v>0</v>
      </c>
      <c r="R585" s="206">
        <v>9</v>
      </c>
      <c r="S585" s="209"/>
    </row>
    <row r="586" spans="1:19" s="200" customFormat="1">
      <c r="A586" s="199">
        <v>579</v>
      </c>
      <c r="B586" s="200">
        <v>101011324</v>
      </c>
      <c r="C586" s="201" t="s">
        <v>1309</v>
      </c>
      <c r="D586" s="201" t="s">
        <v>1310</v>
      </c>
      <c r="E586" s="201" t="s">
        <v>1582</v>
      </c>
      <c r="F586" s="201" t="s">
        <v>3660</v>
      </c>
      <c r="G586" s="201" t="s">
        <v>855</v>
      </c>
      <c r="H586" s="202" t="s">
        <v>247</v>
      </c>
      <c r="I586" s="207">
        <v>7379</v>
      </c>
      <c r="J586" s="207">
        <v>0</v>
      </c>
      <c r="K586" s="207">
        <v>0</v>
      </c>
      <c r="L586" s="207">
        <v>7379</v>
      </c>
      <c r="M586" s="207">
        <f t="shared" si="49"/>
        <v>0</v>
      </c>
      <c r="N586" s="207">
        <f t="shared" si="47"/>
        <v>0</v>
      </c>
      <c r="O586" s="208">
        <f t="shared" si="50"/>
        <v>0</v>
      </c>
      <c r="P586" s="205">
        <v>0</v>
      </c>
      <c r="Q586" s="208">
        <f t="shared" si="48"/>
        <v>0</v>
      </c>
      <c r="R586" s="206">
        <v>9</v>
      </c>
      <c r="S586" s="209"/>
    </row>
    <row r="587" spans="1:19" s="200" customFormat="1">
      <c r="A587" s="199">
        <v>580</v>
      </c>
      <c r="B587" s="200">
        <v>101011326</v>
      </c>
      <c r="C587" s="201" t="s">
        <v>1309</v>
      </c>
      <c r="D587" s="201" t="s">
        <v>1310</v>
      </c>
      <c r="E587" s="201" t="s">
        <v>1582</v>
      </c>
      <c r="F587" s="201" t="s">
        <v>3660</v>
      </c>
      <c r="G587" s="201" t="s">
        <v>855</v>
      </c>
      <c r="H587" s="202" t="s">
        <v>248</v>
      </c>
      <c r="I587" s="207">
        <v>446921.46999899996</v>
      </c>
      <c r="J587" s="207">
        <v>0</v>
      </c>
      <c r="K587" s="207">
        <v>0</v>
      </c>
      <c r="L587" s="207">
        <v>446921.47000000003</v>
      </c>
      <c r="M587" s="207">
        <f t="shared" si="49"/>
        <v>0</v>
      </c>
      <c r="N587" s="207">
        <f t="shared" si="47"/>
        <v>1.0000658221542835E-6</v>
      </c>
      <c r="O587" s="208">
        <f t="shared" si="50"/>
        <v>-1.0000658221542835E-6</v>
      </c>
      <c r="P587" s="205">
        <v>0</v>
      </c>
      <c r="Q587" s="208">
        <f t="shared" si="48"/>
        <v>-1.0000658221542835E-6</v>
      </c>
      <c r="R587" s="206">
        <v>9</v>
      </c>
      <c r="S587" s="209"/>
    </row>
    <row r="588" spans="1:19" s="200" customFormat="1">
      <c r="A588" s="199">
        <v>581</v>
      </c>
      <c r="B588" s="200">
        <v>101011328</v>
      </c>
      <c r="C588" s="201" t="s">
        <v>1309</v>
      </c>
      <c r="D588" s="201" t="s">
        <v>1310</v>
      </c>
      <c r="E588" s="201" t="s">
        <v>1582</v>
      </c>
      <c r="F588" s="201" t="s">
        <v>3660</v>
      </c>
      <c r="G588" s="201" t="s">
        <v>855</v>
      </c>
      <c r="H588" s="202" t="s">
        <v>249</v>
      </c>
      <c r="I588" s="207">
        <v>1501</v>
      </c>
      <c r="J588" s="207">
        <v>0</v>
      </c>
      <c r="K588" s="207">
        <v>0</v>
      </c>
      <c r="L588" s="207">
        <v>1501</v>
      </c>
      <c r="M588" s="207">
        <f t="shared" si="49"/>
        <v>0</v>
      </c>
      <c r="N588" s="207">
        <f t="shared" ref="N588:N651" si="51">-IF((I588+K588)-(J588+L588)&lt;0,(I588+K588)-(J588+L588),0)</f>
        <v>0</v>
      </c>
      <c r="O588" s="208">
        <f t="shared" si="50"/>
        <v>0</v>
      </c>
      <c r="P588" s="205">
        <v>0</v>
      </c>
      <c r="Q588" s="208">
        <f t="shared" si="48"/>
        <v>0</v>
      </c>
      <c r="R588" s="206">
        <v>9</v>
      </c>
      <c r="S588" s="209"/>
    </row>
    <row r="589" spans="1:19" s="200" customFormat="1">
      <c r="A589" s="199">
        <v>582</v>
      </c>
      <c r="B589" s="200">
        <v>101011330</v>
      </c>
      <c r="C589" s="201" t="s">
        <v>1309</v>
      </c>
      <c r="D589" s="201" t="s">
        <v>1310</v>
      </c>
      <c r="E589" s="201" t="s">
        <v>1582</v>
      </c>
      <c r="F589" s="201" t="s">
        <v>3660</v>
      </c>
      <c r="G589" s="201" t="s">
        <v>855</v>
      </c>
      <c r="H589" s="202" t="s">
        <v>250</v>
      </c>
      <c r="I589" s="207">
        <v>62800</v>
      </c>
      <c r="J589" s="207">
        <v>0</v>
      </c>
      <c r="K589" s="207">
        <v>0</v>
      </c>
      <c r="L589" s="207">
        <v>0</v>
      </c>
      <c r="M589" s="207">
        <f t="shared" si="49"/>
        <v>62800</v>
      </c>
      <c r="N589" s="207">
        <f t="shared" si="51"/>
        <v>0</v>
      </c>
      <c r="O589" s="208">
        <f t="shared" si="50"/>
        <v>62800</v>
      </c>
      <c r="P589" s="205">
        <v>0</v>
      </c>
      <c r="Q589" s="208">
        <f t="shared" si="48"/>
        <v>62800</v>
      </c>
      <c r="R589" s="206">
        <v>9</v>
      </c>
      <c r="S589" s="209"/>
    </row>
    <row r="590" spans="1:19" s="200" customFormat="1">
      <c r="A590" s="199">
        <v>583</v>
      </c>
      <c r="B590" s="200">
        <v>101011332</v>
      </c>
      <c r="C590" s="201" t="s">
        <v>1309</v>
      </c>
      <c r="D590" s="201" t="s">
        <v>1310</v>
      </c>
      <c r="E590" s="201" t="s">
        <v>1582</v>
      </c>
      <c r="F590" s="201" t="s">
        <v>3660</v>
      </c>
      <c r="G590" s="201" t="s">
        <v>855</v>
      </c>
      <c r="H590" s="202" t="s">
        <v>251</v>
      </c>
      <c r="I590" s="207">
        <v>68519.449999000004</v>
      </c>
      <c r="J590" s="207">
        <v>0</v>
      </c>
      <c r="K590" s="207">
        <v>0</v>
      </c>
      <c r="L590" s="207">
        <v>68519.45</v>
      </c>
      <c r="M590" s="207">
        <f t="shared" si="49"/>
        <v>0</v>
      </c>
      <c r="N590" s="207">
        <f t="shared" si="51"/>
        <v>9.9999306257814169E-7</v>
      </c>
      <c r="O590" s="208">
        <f t="shared" si="50"/>
        <v>-9.9999306257814169E-7</v>
      </c>
      <c r="P590" s="205">
        <v>0</v>
      </c>
      <c r="Q590" s="208">
        <f t="shared" si="48"/>
        <v>-9.9999306257814169E-7</v>
      </c>
      <c r="R590" s="206">
        <v>9</v>
      </c>
      <c r="S590" s="209"/>
    </row>
    <row r="591" spans="1:19" s="200" customFormat="1">
      <c r="A591" s="199">
        <v>584</v>
      </c>
      <c r="B591" s="200">
        <v>101011333</v>
      </c>
      <c r="C591" s="201" t="s">
        <v>1309</v>
      </c>
      <c r="D591" s="201" t="s">
        <v>1310</v>
      </c>
      <c r="E591" s="201" t="s">
        <v>1582</v>
      </c>
      <c r="F591" s="201" t="s">
        <v>3660</v>
      </c>
      <c r="G591" s="201" t="s">
        <v>855</v>
      </c>
      <c r="H591" s="202" t="s">
        <v>252</v>
      </c>
      <c r="I591" s="207">
        <v>25670</v>
      </c>
      <c r="J591" s="207">
        <v>0</v>
      </c>
      <c r="K591" s="207">
        <v>0</v>
      </c>
      <c r="L591" s="207">
        <v>25670</v>
      </c>
      <c r="M591" s="207">
        <f t="shared" si="49"/>
        <v>0</v>
      </c>
      <c r="N591" s="207">
        <f t="shared" si="51"/>
        <v>0</v>
      </c>
      <c r="O591" s="208">
        <f t="shared" si="50"/>
        <v>0</v>
      </c>
      <c r="P591" s="205">
        <v>0</v>
      </c>
      <c r="Q591" s="208">
        <f t="shared" si="48"/>
        <v>0</v>
      </c>
      <c r="R591" s="206">
        <v>9</v>
      </c>
    </row>
    <row r="592" spans="1:19" s="200" customFormat="1">
      <c r="A592" s="199">
        <v>585</v>
      </c>
      <c r="B592" s="200">
        <v>101011334</v>
      </c>
      <c r="C592" s="201" t="s">
        <v>1309</v>
      </c>
      <c r="D592" s="201" t="s">
        <v>1310</v>
      </c>
      <c r="E592" s="201" t="s">
        <v>1582</v>
      </c>
      <c r="F592" s="201" t="s">
        <v>3660</v>
      </c>
      <c r="G592" s="201" t="s">
        <v>855</v>
      </c>
      <c r="H592" s="202" t="s">
        <v>253</v>
      </c>
      <c r="I592" s="207">
        <v>25991.25</v>
      </c>
      <c r="J592" s="207">
        <v>0</v>
      </c>
      <c r="K592" s="207">
        <v>0</v>
      </c>
      <c r="L592" s="207">
        <v>25991.25</v>
      </c>
      <c r="M592" s="207">
        <f t="shared" si="49"/>
        <v>0</v>
      </c>
      <c r="N592" s="207">
        <f t="shared" si="51"/>
        <v>0</v>
      </c>
      <c r="O592" s="208">
        <f t="shared" si="50"/>
        <v>0</v>
      </c>
      <c r="P592" s="205">
        <v>0</v>
      </c>
      <c r="Q592" s="208">
        <f t="shared" si="48"/>
        <v>0</v>
      </c>
      <c r="R592" s="206">
        <v>9</v>
      </c>
      <c r="S592" s="209"/>
    </row>
    <row r="593" spans="1:19" s="200" customFormat="1">
      <c r="A593" s="199">
        <v>586</v>
      </c>
      <c r="B593" s="200">
        <v>101011336</v>
      </c>
      <c r="C593" s="201" t="s">
        <v>1309</v>
      </c>
      <c r="D593" s="201" t="s">
        <v>1310</v>
      </c>
      <c r="E593" s="201" t="s">
        <v>1582</v>
      </c>
      <c r="F593" s="201" t="s">
        <v>3660</v>
      </c>
      <c r="G593" s="201" t="s">
        <v>855</v>
      </c>
      <c r="H593" s="202" t="s">
        <v>254</v>
      </c>
      <c r="I593" s="207">
        <v>30994.99</v>
      </c>
      <c r="J593" s="207">
        <v>0</v>
      </c>
      <c r="K593" s="207">
        <v>0</v>
      </c>
      <c r="L593" s="207">
        <v>30994.99</v>
      </c>
      <c r="M593" s="207">
        <f t="shared" si="49"/>
        <v>0</v>
      </c>
      <c r="N593" s="207">
        <f t="shared" si="51"/>
        <v>0</v>
      </c>
      <c r="O593" s="208">
        <f t="shared" si="50"/>
        <v>0</v>
      </c>
      <c r="P593" s="205">
        <v>0</v>
      </c>
      <c r="Q593" s="208">
        <f t="shared" si="48"/>
        <v>0</v>
      </c>
      <c r="R593" s="206">
        <v>9</v>
      </c>
    </row>
    <row r="594" spans="1:19" s="200" customFormat="1">
      <c r="A594" s="199">
        <v>587</v>
      </c>
      <c r="B594" s="200">
        <v>101011337</v>
      </c>
      <c r="C594" s="201" t="s">
        <v>1309</v>
      </c>
      <c r="D594" s="201" t="s">
        <v>1310</v>
      </c>
      <c r="E594" s="201" t="s">
        <v>1582</v>
      </c>
      <c r="F594" s="201" t="s">
        <v>3660</v>
      </c>
      <c r="G594" s="201" t="s">
        <v>855</v>
      </c>
      <c r="H594" s="202" t="s">
        <v>255</v>
      </c>
      <c r="I594" s="207">
        <v>30000</v>
      </c>
      <c r="J594" s="207">
        <v>0</v>
      </c>
      <c r="K594" s="207">
        <v>0</v>
      </c>
      <c r="L594" s="207">
        <v>30000</v>
      </c>
      <c r="M594" s="207">
        <f t="shared" si="49"/>
        <v>0</v>
      </c>
      <c r="N594" s="207">
        <f t="shared" si="51"/>
        <v>0</v>
      </c>
      <c r="O594" s="208">
        <f t="shared" si="50"/>
        <v>0</v>
      </c>
      <c r="P594" s="205">
        <v>0</v>
      </c>
      <c r="Q594" s="208">
        <f t="shared" si="48"/>
        <v>0</v>
      </c>
      <c r="R594" s="206">
        <v>9</v>
      </c>
      <c r="S594" s="209"/>
    </row>
    <row r="595" spans="1:19" s="200" customFormat="1">
      <c r="A595" s="199">
        <v>588</v>
      </c>
      <c r="B595" s="200">
        <v>101011338</v>
      </c>
      <c r="C595" s="201" t="s">
        <v>1309</v>
      </c>
      <c r="D595" s="201" t="s">
        <v>1310</v>
      </c>
      <c r="E595" s="201" t="s">
        <v>1582</v>
      </c>
      <c r="F595" s="201" t="s">
        <v>3660</v>
      </c>
      <c r="G595" s="201" t="s">
        <v>855</v>
      </c>
      <c r="H595" s="202" t="s">
        <v>256</v>
      </c>
      <c r="I595" s="207">
        <v>199440</v>
      </c>
      <c r="J595" s="207">
        <v>0</v>
      </c>
      <c r="K595" s="207">
        <v>0</v>
      </c>
      <c r="L595" s="207">
        <v>199440</v>
      </c>
      <c r="M595" s="207">
        <f t="shared" si="49"/>
        <v>0</v>
      </c>
      <c r="N595" s="207">
        <f t="shared" si="51"/>
        <v>0</v>
      </c>
      <c r="O595" s="208">
        <f t="shared" si="50"/>
        <v>0</v>
      </c>
      <c r="P595" s="205">
        <v>0</v>
      </c>
      <c r="Q595" s="208">
        <f t="shared" si="48"/>
        <v>0</v>
      </c>
      <c r="R595" s="206">
        <v>9</v>
      </c>
      <c r="S595" s="209"/>
    </row>
    <row r="596" spans="1:19" s="200" customFormat="1">
      <c r="A596" s="199">
        <v>589</v>
      </c>
      <c r="B596" s="200">
        <v>101011339</v>
      </c>
      <c r="C596" s="201" t="s">
        <v>1309</v>
      </c>
      <c r="D596" s="201" t="s">
        <v>1310</v>
      </c>
      <c r="E596" s="201" t="s">
        <v>1582</v>
      </c>
      <c r="F596" s="201" t="s">
        <v>3660</v>
      </c>
      <c r="G596" s="201" t="s">
        <v>855</v>
      </c>
      <c r="H596" s="202" t="s">
        <v>257</v>
      </c>
      <c r="I596" s="207">
        <v>21015.79</v>
      </c>
      <c r="J596" s="207">
        <v>0</v>
      </c>
      <c r="K596" s="207">
        <v>0</v>
      </c>
      <c r="L596" s="207">
        <v>21015.79</v>
      </c>
      <c r="M596" s="207">
        <f t="shared" si="49"/>
        <v>0</v>
      </c>
      <c r="N596" s="207">
        <f t="shared" si="51"/>
        <v>0</v>
      </c>
      <c r="O596" s="208">
        <f t="shared" si="50"/>
        <v>0</v>
      </c>
      <c r="P596" s="205">
        <v>0</v>
      </c>
      <c r="Q596" s="208">
        <f t="shared" si="48"/>
        <v>0</v>
      </c>
      <c r="R596" s="206">
        <v>9</v>
      </c>
      <c r="S596" s="209">
        <f>N596-K596</f>
        <v>0</v>
      </c>
    </row>
    <row r="597" spans="1:19" s="200" customFormat="1">
      <c r="A597" s="199">
        <v>590</v>
      </c>
      <c r="B597" s="200">
        <v>101011340</v>
      </c>
      <c r="C597" s="201" t="s">
        <v>1309</v>
      </c>
      <c r="D597" s="201" t="s">
        <v>1310</v>
      </c>
      <c r="E597" s="201" t="s">
        <v>1582</v>
      </c>
      <c r="F597" s="201" t="s">
        <v>3660</v>
      </c>
      <c r="G597" s="201" t="s">
        <v>855</v>
      </c>
      <c r="H597" s="202" t="s">
        <v>258</v>
      </c>
      <c r="I597" s="207">
        <v>142524</v>
      </c>
      <c r="J597" s="207">
        <v>0</v>
      </c>
      <c r="K597" s="207">
        <v>0</v>
      </c>
      <c r="L597" s="207">
        <v>0</v>
      </c>
      <c r="M597" s="207">
        <f t="shared" si="49"/>
        <v>142524</v>
      </c>
      <c r="N597" s="207">
        <f t="shared" si="51"/>
        <v>0</v>
      </c>
      <c r="O597" s="208">
        <f t="shared" si="50"/>
        <v>142524</v>
      </c>
      <c r="P597" s="205">
        <v>0</v>
      </c>
      <c r="Q597" s="208">
        <f t="shared" si="48"/>
        <v>142524</v>
      </c>
      <c r="R597" s="206">
        <v>9</v>
      </c>
      <c r="S597" s="209"/>
    </row>
    <row r="598" spans="1:19" s="200" customFormat="1">
      <c r="A598" s="199">
        <v>591</v>
      </c>
      <c r="B598" s="200">
        <v>101011401</v>
      </c>
      <c r="C598" s="201" t="s">
        <v>1309</v>
      </c>
      <c r="D598" s="201" t="s">
        <v>1310</v>
      </c>
      <c r="E598" s="201" t="s">
        <v>1582</v>
      </c>
      <c r="F598" s="201" t="s">
        <v>3662</v>
      </c>
      <c r="G598" s="201" t="s">
        <v>3561</v>
      </c>
      <c r="H598" s="202" t="s">
        <v>2281</v>
      </c>
      <c r="I598" s="207">
        <v>0</v>
      </c>
      <c r="J598" s="207">
        <v>0</v>
      </c>
      <c r="K598" s="207">
        <v>0</v>
      </c>
      <c r="L598" s="207">
        <v>0</v>
      </c>
      <c r="M598" s="207">
        <f t="shared" si="49"/>
        <v>0</v>
      </c>
      <c r="N598" s="207">
        <f t="shared" si="51"/>
        <v>0</v>
      </c>
      <c r="O598" s="208">
        <f t="shared" si="50"/>
        <v>0</v>
      </c>
      <c r="P598" s="205">
        <v>0</v>
      </c>
      <c r="Q598" s="208">
        <f t="shared" si="48"/>
        <v>0</v>
      </c>
      <c r="R598" s="206"/>
      <c r="S598" s="209">
        <f>N598-K598</f>
        <v>0</v>
      </c>
    </row>
    <row r="599" spans="1:19" s="200" customFormat="1">
      <c r="A599" s="199">
        <v>592</v>
      </c>
      <c r="B599" s="200">
        <v>101011402</v>
      </c>
      <c r="C599" s="201" t="s">
        <v>1309</v>
      </c>
      <c r="D599" s="201" t="s">
        <v>1310</v>
      </c>
      <c r="E599" s="201" t="s">
        <v>1582</v>
      </c>
      <c r="F599" s="201" t="s">
        <v>3662</v>
      </c>
      <c r="G599" s="201" t="s">
        <v>3561</v>
      </c>
      <c r="H599" s="202" t="s">
        <v>3549</v>
      </c>
      <c r="I599" s="207">
        <v>19880993.719999999</v>
      </c>
      <c r="J599" s="207">
        <v>0</v>
      </c>
      <c r="K599" s="207">
        <v>57979.059990000002</v>
      </c>
      <c r="L599" s="207">
        <v>19938972.780000001</v>
      </c>
      <c r="M599" s="207">
        <f t="shared" si="49"/>
        <v>0</v>
      </c>
      <c r="N599" s="207">
        <f t="shared" si="51"/>
        <v>1.0002404451370239E-5</v>
      </c>
      <c r="O599" s="208">
        <f t="shared" si="50"/>
        <v>-1.0002404451370239E-5</v>
      </c>
      <c r="P599" s="205">
        <v>0</v>
      </c>
      <c r="Q599" s="208">
        <f t="shared" si="48"/>
        <v>-1.0002404451370239E-5</v>
      </c>
      <c r="R599" s="206"/>
    </row>
    <row r="600" spans="1:19" s="200" customFormat="1">
      <c r="A600" s="199">
        <v>593</v>
      </c>
      <c r="B600" s="200">
        <v>101011403</v>
      </c>
      <c r="C600" s="201" t="s">
        <v>1309</v>
      </c>
      <c r="D600" s="201" t="s">
        <v>1310</v>
      </c>
      <c r="E600" s="201" t="s">
        <v>1582</v>
      </c>
      <c r="F600" s="201" t="s">
        <v>3675</v>
      </c>
      <c r="G600" s="201" t="s">
        <v>3561</v>
      </c>
      <c r="H600" s="202" t="s">
        <v>2282</v>
      </c>
      <c r="I600" s="207">
        <v>0</v>
      </c>
      <c r="J600" s="207">
        <v>0</v>
      </c>
      <c r="K600" s="207">
        <v>45455955</v>
      </c>
      <c r="L600" s="207">
        <v>0</v>
      </c>
      <c r="M600" s="207">
        <f t="shared" si="49"/>
        <v>45455955</v>
      </c>
      <c r="N600" s="207">
        <f t="shared" si="51"/>
        <v>0</v>
      </c>
      <c r="O600" s="208">
        <f t="shared" si="50"/>
        <v>45455955</v>
      </c>
      <c r="P600" s="205">
        <v>0</v>
      </c>
      <c r="Q600" s="208">
        <f t="shared" si="48"/>
        <v>45455955</v>
      </c>
      <c r="R600" s="206"/>
    </row>
    <row r="601" spans="1:19" s="200" customFormat="1">
      <c r="A601" s="199">
        <v>594</v>
      </c>
      <c r="B601" s="200">
        <v>101011607</v>
      </c>
      <c r="C601" s="201" t="s">
        <v>1309</v>
      </c>
      <c r="D601" s="201" t="s">
        <v>1310</v>
      </c>
      <c r="E601" s="201" t="s">
        <v>1582</v>
      </c>
      <c r="F601" s="201" t="s">
        <v>3662</v>
      </c>
      <c r="G601" s="201" t="s">
        <v>3563</v>
      </c>
      <c r="H601" s="202" t="s">
        <v>1612</v>
      </c>
      <c r="I601" s="207">
        <v>508700</v>
      </c>
      <c r="J601" s="207">
        <v>0</v>
      </c>
      <c r="K601" s="207">
        <v>120000</v>
      </c>
      <c r="L601" s="207">
        <v>628700</v>
      </c>
      <c r="M601" s="207">
        <f t="shared" si="49"/>
        <v>0</v>
      </c>
      <c r="N601" s="207">
        <f t="shared" si="51"/>
        <v>0</v>
      </c>
      <c r="O601" s="208">
        <f t="shared" si="50"/>
        <v>0</v>
      </c>
      <c r="P601" s="205">
        <v>0</v>
      </c>
      <c r="Q601" s="208">
        <f t="shared" si="48"/>
        <v>0</v>
      </c>
      <c r="R601" s="206"/>
      <c r="S601" s="209"/>
    </row>
    <row r="602" spans="1:19" s="200" customFormat="1">
      <c r="A602" s="199">
        <v>595</v>
      </c>
      <c r="B602" s="200">
        <v>101011608</v>
      </c>
      <c r="C602" s="201" t="s">
        <v>1309</v>
      </c>
      <c r="D602" s="201" t="s">
        <v>1310</v>
      </c>
      <c r="E602" s="201" t="s">
        <v>1582</v>
      </c>
      <c r="F602" s="201" t="s">
        <v>3662</v>
      </c>
      <c r="G602" s="201" t="s">
        <v>3563</v>
      </c>
      <c r="H602" s="202" t="s">
        <v>1613</v>
      </c>
      <c r="I602" s="207">
        <v>0</v>
      </c>
      <c r="J602" s="207">
        <v>0</v>
      </c>
      <c r="K602" s="207">
        <v>251700</v>
      </c>
      <c r="L602" s="207">
        <v>251700</v>
      </c>
      <c r="M602" s="207">
        <f t="shared" si="49"/>
        <v>0</v>
      </c>
      <c r="N602" s="207">
        <f t="shared" si="51"/>
        <v>0</v>
      </c>
      <c r="O602" s="208">
        <f t="shared" si="50"/>
        <v>0</v>
      </c>
      <c r="P602" s="205">
        <v>0</v>
      </c>
      <c r="Q602" s="208">
        <f t="shared" si="48"/>
        <v>0</v>
      </c>
      <c r="R602" s="206"/>
      <c r="S602" s="209">
        <f>N602-K602</f>
        <v>-251700</v>
      </c>
    </row>
    <row r="603" spans="1:19" s="200" customFormat="1">
      <c r="A603" s="199">
        <v>596</v>
      </c>
      <c r="B603" s="200">
        <v>101011611</v>
      </c>
      <c r="C603" s="201" t="s">
        <v>1309</v>
      </c>
      <c r="D603" s="201" t="s">
        <v>1310</v>
      </c>
      <c r="E603" s="201" t="s">
        <v>1582</v>
      </c>
      <c r="F603" s="201" t="s">
        <v>3662</v>
      </c>
      <c r="G603" s="201" t="s">
        <v>3563</v>
      </c>
      <c r="H603" s="202" t="s">
        <v>2283</v>
      </c>
      <c r="I603" s="207">
        <v>0</v>
      </c>
      <c r="J603" s="207">
        <v>0</v>
      </c>
      <c r="K603" s="207">
        <v>114200</v>
      </c>
      <c r="L603" s="207">
        <v>114200</v>
      </c>
      <c r="M603" s="207">
        <f t="shared" si="49"/>
        <v>0</v>
      </c>
      <c r="N603" s="207">
        <f t="shared" si="51"/>
        <v>0</v>
      </c>
      <c r="O603" s="208">
        <f t="shared" si="50"/>
        <v>0</v>
      </c>
      <c r="P603" s="205">
        <v>0</v>
      </c>
      <c r="Q603" s="208">
        <f t="shared" si="48"/>
        <v>0</v>
      </c>
      <c r="R603" s="206"/>
    </row>
    <row r="604" spans="1:19" s="200" customFormat="1">
      <c r="A604" s="199">
        <v>597</v>
      </c>
      <c r="B604" s="200">
        <v>101011612</v>
      </c>
      <c r="C604" s="201" t="s">
        <v>1309</v>
      </c>
      <c r="D604" s="201" t="s">
        <v>1310</v>
      </c>
      <c r="E604" s="201" t="s">
        <v>1582</v>
      </c>
      <c r="F604" s="201" t="s">
        <v>3662</v>
      </c>
      <c r="G604" s="201" t="s">
        <v>3563</v>
      </c>
      <c r="H604" s="202" t="s">
        <v>2284</v>
      </c>
      <c r="I604" s="207">
        <v>0</v>
      </c>
      <c r="J604" s="207">
        <v>0</v>
      </c>
      <c r="K604" s="207">
        <v>112000</v>
      </c>
      <c r="L604" s="207">
        <v>29300</v>
      </c>
      <c r="M604" s="207">
        <f t="shared" si="49"/>
        <v>82700</v>
      </c>
      <c r="N604" s="207">
        <f t="shared" si="51"/>
        <v>0</v>
      </c>
      <c r="O604" s="208">
        <f t="shared" si="50"/>
        <v>82700</v>
      </c>
      <c r="P604" s="205">
        <v>0</v>
      </c>
      <c r="Q604" s="208">
        <f t="shared" si="48"/>
        <v>82700</v>
      </c>
      <c r="R604" s="206"/>
    </row>
    <row r="605" spans="1:19" s="200" customFormat="1">
      <c r="A605" s="199">
        <v>598</v>
      </c>
      <c r="B605" s="200">
        <v>101011613</v>
      </c>
      <c r="C605" s="201" t="s">
        <v>1309</v>
      </c>
      <c r="D605" s="201" t="s">
        <v>1310</v>
      </c>
      <c r="E605" s="201" t="s">
        <v>1582</v>
      </c>
      <c r="F605" s="201" t="s">
        <v>3662</v>
      </c>
      <c r="G605" s="201" t="s">
        <v>3563</v>
      </c>
      <c r="H605" s="202" t="s">
        <v>2285</v>
      </c>
      <c r="I605" s="207">
        <v>0</v>
      </c>
      <c r="J605" s="207">
        <v>0</v>
      </c>
      <c r="K605" s="207">
        <v>85400</v>
      </c>
      <c r="L605" s="207">
        <v>0</v>
      </c>
      <c r="M605" s="207">
        <f t="shared" si="49"/>
        <v>85400</v>
      </c>
      <c r="N605" s="207">
        <f t="shared" si="51"/>
        <v>0</v>
      </c>
      <c r="O605" s="208">
        <f t="shared" si="50"/>
        <v>85400</v>
      </c>
      <c r="P605" s="205">
        <v>0</v>
      </c>
      <c r="Q605" s="208">
        <f t="shared" si="48"/>
        <v>85400</v>
      </c>
      <c r="R605" s="206"/>
    </row>
    <row r="606" spans="1:19" s="200" customFormat="1">
      <c r="A606" s="199">
        <v>599</v>
      </c>
      <c r="B606" s="200">
        <v>101011614</v>
      </c>
      <c r="C606" s="201" t="s">
        <v>1309</v>
      </c>
      <c r="D606" s="201" t="s">
        <v>1310</v>
      </c>
      <c r="E606" s="201" t="s">
        <v>1582</v>
      </c>
      <c r="F606" s="201" t="s">
        <v>3662</v>
      </c>
      <c r="G606" s="201" t="s">
        <v>3563</v>
      </c>
      <c r="H606" s="202" t="s">
        <v>2286</v>
      </c>
      <c r="I606" s="207">
        <v>0</v>
      </c>
      <c r="J606" s="207">
        <v>0</v>
      </c>
      <c r="K606" s="207">
        <v>126000</v>
      </c>
      <c r="L606" s="207">
        <v>126000</v>
      </c>
      <c r="M606" s="207">
        <f t="shared" si="49"/>
        <v>0</v>
      </c>
      <c r="N606" s="207">
        <f t="shared" si="51"/>
        <v>0</v>
      </c>
      <c r="O606" s="208">
        <f t="shared" si="50"/>
        <v>0</v>
      </c>
      <c r="P606" s="205">
        <v>0</v>
      </c>
      <c r="Q606" s="208">
        <f t="shared" si="48"/>
        <v>0</v>
      </c>
      <c r="R606" s="206"/>
      <c r="S606" s="209">
        <f>N606-K606</f>
        <v>-126000</v>
      </c>
    </row>
    <row r="607" spans="1:19" s="200" customFormat="1">
      <c r="A607" s="199">
        <v>600</v>
      </c>
      <c r="B607" s="200">
        <v>101011615</v>
      </c>
      <c r="C607" s="201" t="s">
        <v>1309</v>
      </c>
      <c r="D607" s="201" t="s">
        <v>1310</v>
      </c>
      <c r="E607" s="201" t="s">
        <v>1582</v>
      </c>
      <c r="F607" s="201" t="s">
        <v>3662</v>
      </c>
      <c r="G607" s="201" t="s">
        <v>3563</v>
      </c>
      <c r="H607" s="202" t="s">
        <v>2287</v>
      </c>
      <c r="I607" s="207">
        <v>0</v>
      </c>
      <c r="J607" s="207">
        <v>0</v>
      </c>
      <c r="K607" s="207">
        <v>84800</v>
      </c>
      <c r="L607" s="207">
        <v>0</v>
      </c>
      <c r="M607" s="207">
        <f t="shared" si="49"/>
        <v>84800</v>
      </c>
      <c r="N607" s="207">
        <f t="shared" si="51"/>
        <v>0</v>
      </c>
      <c r="O607" s="208">
        <f t="shared" si="50"/>
        <v>84800</v>
      </c>
      <c r="P607" s="205">
        <v>0</v>
      </c>
      <c r="Q607" s="208">
        <f t="shared" si="48"/>
        <v>84800</v>
      </c>
      <c r="R607" s="206"/>
      <c r="S607" s="209">
        <f>N607-K607</f>
        <v>-84800</v>
      </c>
    </row>
    <row r="608" spans="1:19" s="200" customFormat="1">
      <c r="A608" s="199">
        <v>601</v>
      </c>
      <c r="B608" s="200">
        <v>101011701</v>
      </c>
      <c r="C608" s="201" t="s">
        <v>1309</v>
      </c>
      <c r="D608" s="201" t="s">
        <v>1310</v>
      </c>
      <c r="E608" s="201" t="s">
        <v>1582</v>
      </c>
      <c r="F608" s="201" t="s">
        <v>3662</v>
      </c>
      <c r="G608" s="201" t="s">
        <v>887</v>
      </c>
      <c r="H608" s="202" t="s">
        <v>888</v>
      </c>
      <c r="I608" s="207">
        <v>128050</v>
      </c>
      <c r="J608" s="207">
        <v>0</v>
      </c>
      <c r="K608" s="207">
        <v>0</v>
      </c>
      <c r="L608" s="207">
        <v>128050</v>
      </c>
      <c r="M608" s="207">
        <f t="shared" si="49"/>
        <v>0</v>
      </c>
      <c r="N608" s="207">
        <f t="shared" si="51"/>
        <v>0</v>
      </c>
      <c r="O608" s="208">
        <f t="shared" si="50"/>
        <v>0</v>
      </c>
      <c r="P608" s="205">
        <v>0</v>
      </c>
      <c r="Q608" s="208">
        <f t="shared" si="48"/>
        <v>0</v>
      </c>
      <c r="R608" s="206"/>
      <c r="S608" s="209">
        <f>N608-K608</f>
        <v>0</v>
      </c>
    </row>
    <row r="609" spans="1:19" s="200" customFormat="1">
      <c r="A609" s="199">
        <v>602</v>
      </c>
      <c r="B609" s="200">
        <v>101011703</v>
      </c>
      <c r="C609" s="201" t="s">
        <v>1309</v>
      </c>
      <c r="D609" s="201" t="s">
        <v>1310</v>
      </c>
      <c r="E609" s="201" t="s">
        <v>1582</v>
      </c>
      <c r="F609" s="201" t="s">
        <v>3662</v>
      </c>
      <c r="G609" s="201" t="s">
        <v>887</v>
      </c>
      <c r="H609" s="202" t="s">
        <v>889</v>
      </c>
      <c r="I609" s="207">
        <v>73516.05</v>
      </c>
      <c r="J609" s="207">
        <v>0</v>
      </c>
      <c r="K609" s="207">
        <v>31500</v>
      </c>
      <c r="L609" s="207">
        <v>25664.59</v>
      </c>
      <c r="M609" s="207">
        <f t="shared" si="49"/>
        <v>79351.460000000006</v>
      </c>
      <c r="N609" s="207">
        <f t="shared" si="51"/>
        <v>0</v>
      </c>
      <c r="O609" s="208">
        <f t="shared" si="50"/>
        <v>79351.460000000006</v>
      </c>
      <c r="P609" s="205">
        <v>0</v>
      </c>
      <c r="Q609" s="208">
        <f t="shared" si="48"/>
        <v>79351.460000000006</v>
      </c>
      <c r="R609" s="206"/>
    </row>
    <row r="610" spans="1:19" s="200" customFormat="1">
      <c r="A610" s="199">
        <v>603</v>
      </c>
      <c r="B610" s="200">
        <v>101011704</v>
      </c>
      <c r="C610" s="201" t="s">
        <v>1309</v>
      </c>
      <c r="D610" s="201" t="s">
        <v>1310</v>
      </c>
      <c r="E610" s="201" t="s">
        <v>1582</v>
      </c>
      <c r="F610" s="201" t="s">
        <v>3662</v>
      </c>
      <c r="G610" s="201" t="s">
        <v>887</v>
      </c>
      <c r="H610" s="202" t="s">
        <v>2288</v>
      </c>
      <c r="I610" s="207">
        <v>0</v>
      </c>
      <c r="J610" s="207">
        <v>0</v>
      </c>
      <c r="K610" s="207">
        <v>263104.59000000003</v>
      </c>
      <c r="L610" s="207">
        <v>263104.59000000003</v>
      </c>
      <c r="M610" s="207">
        <f t="shared" si="49"/>
        <v>0</v>
      </c>
      <c r="N610" s="207">
        <f t="shared" si="51"/>
        <v>0</v>
      </c>
      <c r="O610" s="208">
        <f t="shared" si="50"/>
        <v>0</v>
      </c>
      <c r="P610" s="205">
        <v>0</v>
      </c>
      <c r="Q610" s="208">
        <f t="shared" ref="Q610:Q673" si="52">O610-P610</f>
        <v>0</v>
      </c>
      <c r="R610" s="206"/>
      <c r="S610" s="209">
        <f>N610-K610</f>
        <v>-263104.59000000003</v>
      </c>
    </row>
    <row r="611" spans="1:19" s="200" customFormat="1">
      <c r="A611" s="199">
        <v>604</v>
      </c>
      <c r="B611" s="200">
        <v>101011705</v>
      </c>
      <c r="C611" s="201" t="s">
        <v>1309</v>
      </c>
      <c r="D611" s="201" t="s">
        <v>1310</v>
      </c>
      <c r="E611" s="201" t="s">
        <v>1582</v>
      </c>
      <c r="F611" s="201" t="s">
        <v>3662</v>
      </c>
      <c r="G611" s="201" t="s">
        <v>887</v>
      </c>
      <c r="H611" s="202" t="s">
        <v>2289</v>
      </c>
      <c r="I611" s="207">
        <v>0</v>
      </c>
      <c r="J611" s="207">
        <v>0</v>
      </c>
      <c r="K611" s="207">
        <v>18000</v>
      </c>
      <c r="L611" s="207">
        <v>2347.83</v>
      </c>
      <c r="M611" s="207">
        <f t="shared" si="49"/>
        <v>15652.17</v>
      </c>
      <c r="N611" s="207">
        <f t="shared" si="51"/>
        <v>0</v>
      </c>
      <c r="O611" s="208">
        <f t="shared" si="50"/>
        <v>15652.17</v>
      </c>
      <c r="P611" s="205">
        <v>0</v>
      </c>
      <c r="Q611" s="208">
        <f t="shared" si="52"/>
        <v>15652.17</v>
      </c>
      <c r="R611" s="206"/>
    </row>
    <row r="612" spans="1:19" s="200" customFormat="1">
      <c r="A612" s="199">
        <v>605</v>
      </c>
      <c r="B612" s="200">
        <v>101011706</v>
      </c>
      <c r="C612" s="201" t="s">
        <v>1309</v>
      </c>
      <c r="D612" s="201" t="s">
        <v>1310</v>
      </c>
      <c r="E612" s="201" t="s">
        <v>1582</v>
      </c>
      <c r="F612" s="201" t="s">
        <v>3662</v>
      </c>
      <c r="G612" s="201" t="s">
        <v>887</v>
      </c>
      <c r="H612" s="202" t="s">
        <v>2290</v>
      </c>
      <c r="I612" s="207">
        <v>0</v>
      </c>
      <c r="J612" s="207">
        <v>0</v>
      </c>
      <c r="K612" s="207">
        <v>65550</v>
      </c>
      <c r="L612" s="207">
        <v>65550</v>
      </c>
      <c r="M612" s="207">
        <f t="shared" si="49"/>
        <v>0</v>
      </c>
      <c r="N612" s="207">
        <f t="shared" si="51"/>
        <v>0</v>
      </c>
      <c r="O612" s="208">
        <f t="shared" si="50"/>
        <v>0</v>
      </c>
      <c r="P612" s="205">
        <v>0</v>
      </c>
      <c r="Q612" s="208">
        <f t="shared" si="52"/>
        <v>0</v>
      </c>
      <c r="R612" s="206"/>
    </row>
    <row r="613" spans="1:19" s="200" customFormat="1">
      <c r="A613" s="199">
        <v>606</v>
      </c>
      <c r="B613" s="200">
        <v>101012001</v>
      </c>
      <c r="C613" s="201" t="s">
        <v>1309</v>
      </c>
      <c r="D613" s="201" t="s">
        <v>1310</v>
      </c>
      <c r="E613" s="201" t="s">
        <v>1582</v>
      </c>
      <c r="F613" s="201" t="s">
        <v>3662</v>
      </c>
      <c r="G613" s="201" t="s">
        <v>3182</v>
      </c>
      <c r="H613" s="202" t="s">
        <v>1614</v>
      </c>
      <c r="I613" s="207">
        <v>0</v>
      </c>
      <c r="J613" s="207">
        <v>0</v>
      </c>
      <c r="K613" s="207">
        <v>192000</v>
      </c>
      <c r="L613" s="207">
        <v>192000</v>
      </c>
      <c r="M613" s="207">
        <f t="shared" si="49"/>
        <v>0</v>
      </c>
      <c r="N613" s="207">
        <f t="shared" si="51"/>
        <v>0</v>
      </c>
      <c r="O613" s="208">
        <f t="shared" si="50"/>
        <v>0</v>
      </c>
      <c r="P613" s="205">
        <v>0</v>
      </c>
      <c r="Q613" s="208">
        <f t="shared" si="52"/>
        <v>0</v>
      </c>
      <c r="R613" s="206"/>
      <c r="S613" s="209"/>
    </row>
    <row r="614" spans="1:19" s="200" customFormat="1">
      <c r="A614" s="199">
        <v>607</v>
      </c>
      <c r="B614" s="200">
        <v>101012002</v>
      </c>
      <c r="C614" s="201" t="s">
        <v>1309</v>
      </c>
      <c r="D614" s="201" t="s">
        <v>1310</v>
      </c>
      <c r="E614" s="201" t="s">
        <v>1582</v>
      </c>
      <c r="F614" s="201" t="s">
        <v>3662</v>
      </c>
      <c r="G614" s="201" t="s">
        <v>3182</v>
      </c>
      <c r="H614" s="202" t="s">
        <v>2291</v>
      </c>
      <c r="I614" s="207">
        <v>0</v>
      </c>
      <c r="J614" s="207">
        <v>0</v>
      </c>
      <c r="K614" s="207">
        <v>0</v>
      </c>
      <c r="L614" s="207">
        <v>0</v>
      </c>
      <c r="M614" s="207">
        <f t="shared" si="49"/>
        <v>0</v>
      </c>
      <c r="N614" s="207">
        <f t="shared" si="51"/>
        <v>0</v>
      </c>
      <c r="O614" s="208">
        <f t="shared" si="50"/>
        <v>0</v>
      </c>
      <c r="P614" s="205">
        <v>0</v>
      </c>
      <c r="Q614" s="208">
        <f t="shared" si="52"/>
        <v>0</v>
      </c>
      <c r="R614" s="206"/>
    </row>
    <row r="615" spans="1:19" s="200" customFormat="1">
      <c r="A615" s="199">
        <v>608</v>
      </c>
      <c r="B615" s="200">
        <v>201020301</v>
      </c>
      <c r="C615" s="201" t="s">
        <v>1309</v>
      </c>
      <c r="D615" s="201" t="s">
        <v>1310</v>
      </c>
      <c r="E615" s="201" t="s">
        <v>1314</v>
      </c>
      <c r="F615" s="201" t="s">
        <v>3655</v>
      </c>
      <c r="G615" s="201" t="s">
        <v>2113</v>
      </c>
      <c r="H615" s="202" t="s">
        <v>2292</v>
      </c>
      <c r="I615" s="207">
        <v>0</v>
      </c>
      <c r="J615" s="207">
        <v>0</v>
      </c>
      <c r="K615" s="207">
        <v>2553305.15</v>
      </c>
      <c r="L615" s="207">
        <v>3124649.34</v>
      </c>
      <c r="M615" s="207">
        <f t="shared" si="49"/>
        <v>0</v>
      </c>
      <c r="N615" s="207">
        <f t="shared" si="51"/>
        <v>571344.18999999994</v>
      </c>
      <c r="O615" s="208">
        <f t="shared" si="50"/>
        <v>-571344.18999999994</v>
      </c>
      <c r="P615" s="205">
        <v>0</v>
      </c>
      <c r="Q615" s="208">
        <f t="shared" si="52"/>
        <v>-571344.18999999994</v>
      </c>
      <c r="R615" s="206"/>
    </row>
    <row r="616" spans="1:19" s="200" customFormat="1">
      <c r="A616" s="199">
        <v>609</v>
      </c>
      <c r="B616" s="200">
        <v>201020302</v>
      </c>
      <c r="C616" s="201" t="s">
        <v>1309</v>
      </c>
      <c r="D616" s="201" t="s">
        <v>1310</v>
      </c>
      <c r="E616" s="201" t="s">
        <v>1314</v>
      </c>
      <c r="F616" s="201" t="s">
        <v>3655</v>
      </c>
      <c r="G616" s="201" t="s">
        <v>2113</v>
      </c>
      <c r="H616" s="202" t="s">
        <v>2293</v>
      </c>
      <c r="I616" s="207">
        <v>0</v>
      </c>
      <c r="J616" s="207">
        <v>0</v>
      </c>
      <c r="K616" s="207">
        <v>2095954</v>
      </c>
      <c r="L616" s="207">
        <v>3068234.34</v>
      </c>
      <c r="M616" s="207">
        <f t="shared" si="49"/>
        <v>0</v>
      </c>
      <c r="N616" s="207">
        <f t="shared" si="51"/>
        <v>972280.33999999985</v>
      </c>
      <c r="O616" s="208">
        <f t="shared" si="50"/>
        <v>-972280.33999999985</v>
      </c>
      <c r="P616" s="205">
        <v>0</v>
      </c>
      <c r="Q616" s="208">
        <f t="shared" si="52"/>
        <v>-972280.33999999985</v>
      </c>
      <c r="R616" s="206"/>
    </row>
    <row r="617" spans="1:19" s="200" customFormat="1">
      <c r="A617" s="199">
        <v>610</v>
      </c>
      <c r="B617" s="200">
        <v>201020303</v>
      </c>
      <c r="C617" s="201" t="s">
        <v>1309</v>
      </c>
      <c r="D617" s="201" t="s">
        <v>1310</v>
      </c>
      <c r="E617" s="201" t="s">
        <v>1314</v>
      </c>
      <c r="F617" s="201" t="s">
        <v>3655</v>
      </c>
      <c r="G617" s="201" t="s">
        <v>2113</v>
      </c>
      <c r="H617" s="202" t="s">
        <v>2294</v>
      </c>
      <c r="I617" s="207">
        <v>0</v>
      </c>
      <c r="J617" s="207">
        <v>0</v>
      </c>
      <c r="K617" s="207">
        <v>891150</v>
      </c>
      <c r="L617" s="207">
        <v>1215643.26</v>
      </c>
      <c r="M617" s="207">
        <f t="shared" si="49"/>
        <v>0</v>
      </c>
      <c r="N617" s="207">
        <f t="shared" si="51"/>
        <v>324493.26</v>
      </c>
      <c r="O617" s="208">
        <f t="shared" si="50"/>
        <v>-324493.26</v>
      </c>
      <c r="P617" s="205">
        <v>0</v>
      </c>
      <c r="Q617" s="208">
        <f t="shared" si="52"/>
        <v>-324493.26</v>
      </c>
      <c r="R617" s="206"/>
      <c r="S617" s="209"/>
    </row>
    <row r="618" spans="1:19" s="200" customFormat="1">
      <c r="A618" s="199">
        <v>611</v>
      </c>
      <c r="B618" s="200">
        <v>201020304</v>
      </c>
      <c r="C618" s="201" t="s">
        <v>1309</v>
      </c>
      <c r="D618" s="201" t="s">
        <v>1310</v>
      </c>
      <c r="E618" s="201" t="s">
        <v>1314</v>
      </c>
      <c r="F618" s="201" t="s">
        <v>3655</v>
      </c>
      <c r="G618" s="201" t="s">
        <v>2113</v>
      </c>
      <c r="H618" s="202" t="s">
        <v>2295</v>
      </c>
      <c r="I618" s="207">
        <v>0</v>
      </c>
      <c r="J618" s="207">
        <v>0</v>
      </c>
      <c r="K618" s="207">
        <v>160566.80000000002</v>
      </c>
      <c r="L618" s="207">
        <v>161068.80000000002</v>
      </c>
      <c r="M618" s="207">
        <f t="shared" si="49"/>
        <v>0</v>
      </c>
      <c r="N618" s="207">
        <f t="shared" si="51"/>
        <v>502</v>
      </c>
      <c r="O618" s="208">
        <f t="shared" si="50"/>
        <v>-502</v>
      </c>
      <c r="P618" s="205">
        <v>0</v>
      </c>
      <c r="Q618" s="208">
        <f t="shared" si="52"/>
        <v>-502</v>
      </c>
      <c r="R618" s="206"/>
      <c r="S618" s="209"/>
    </row>
    <row r="619" spans="1:19" s="200" customFormat="1">
      <c r="A619" s="199">
        <v>612</v>
      </c>
      <c r="B619" s="200">
        <v>201020305</v>
      </c>
      <c r="C619" s="201" t="s">
        <v>1309</v>
      </c>
      <c r="D619" s="201" t="s">
        <v>1310</v>
      </c>
      <c r="E619" s="201" t="s">
        <v>1314</v>
      </c>
      <c r="F619" s="201" t="s">
        <v>3655</v>
      </c>
      <c r="G619" s="201" t="s">
        <v>2113</v>
      </c>
      <c r="H619" s="202" t="s">
        <v>2296</v>
      </c>
      <c r="I619" s="207">
        <v>0</v>
      </c>
      <c r="J619" s="207">
        <v>0</v>
      </c>
      <c r="K619" s="207">
        <v>1103112.5</v>
      </c>
      <c r="L619" s="207">
        <v>1539231.7</v>
      </c>
      <c r="M619" s="207">
        <f t="shared" si="49"/>
        <v>0</v>
      </c>
      <c r="N619" s="207">
        <f t="shared" si="51"/>
        <v>436119.19999999995</v>
      </c>
      <c r="O619" s="208">
        <f t="shared" si="50"/>
        <v>-436119.19999999995</v>
      </c>
      <c r="P619" s="205">
        <v>0</v>
      </c>
      <c r="Q619" s="208">
        <f t="shared" si="52"/>
        <v>-436119.19999999995</v>
      </c>
      <c r="R619" s="206"/>
      <c r="S619" s="209"/>
    </row>
    <row r="620" spans="1:19" s="200" customFormat="1">
      <c r="A620" s="199">
        <v>613</v>
      </c>
      <c r="B620" s="200">
        <v>201020306</v>
      </c>
      <c r="C620" s="201" t="s">
        <v>1309</v>
      </c>
      <c r="D620" s="201" t="s">
        <v>1310</v>
      </c>
      <c r="E620" s="201" t="s">
        <v>1314</v>
      </c>
      <c r="F620" s="201" t="s">
        <v>3655</v>
      </c>
      <c r="G620" s="201" t="s">
        <v>2113</v>
      </c>
      <c r="H620" s="202" t="s">
        <v>2297</v>
      </c>
      <c r="I620" s="207">
        <v>0</v>
      </c>
      <c r="J620" s="207">
        <v>0</v>
      </c>
      <c r="K620" s="207">
        <v>778256</v>
      </c>
      <c r="L620" s="207">
        <v>1012578.4500000001</v>
      </c>
      <c r="M620" s="207">
        <f t="shared" si="49"/>
        <v>0</v>
      </c>
      <c r="N620" s="207">
        <f t="shared" si="51"/>
        <v>234322.45000000007</v>
      </c>
      <c r="O620" s="208">
        <f t="shared" si="50"/>
        <v>-234322.45000000007</v>
      </c>
      <c r="P620" s="205">
        <v>0</v>
      </c>
      <c r="Q620" s="208">
        <f t="shared" si="52"/>
        <v>-234322.45000000007</v>
      </c>
      <c r="R620" s="206"/>
      <c r="S620" s="209">
        <f>N620-K620</f>
        <v>-543933.54999999993</v>
      </c>
    </row>
    <row r="621" spans="1:19" s="200" customFormat="1">
      <c r="A621" s="199">
        <v>614</v>
      </c>
      <c r="B621" s="200">
        <v>201020307</v>
      </c>
      <c r="C621" s="201" t="s">
        <v>1309</v>
      </c>
      <c r="D621" s="201" t="s">
        <v>1310</v>
      </c>
      <c r="E621" s="201" t="s">
        <v>1314</v>
      </c>
      <c r="F621" s="201" t="s">
        <v>3655</v>
      </c>
      <c r="G621" s="201" t="s">
        <v>2113</v>
      </c>
      <c r="H621" s="202" t="s">
        <v>2298</v>
      </c>
      <c r="I621" s="207">
        <v>0</v>
      </c>
      <c r="J621" s="207">
        <v>0</v>
      </c>
      <c r="K621" s="207">
        <v>768396.52</v>
      </c>
      <c r="L621" s="207">
        <v>768396.52</v>
      </c>
      <c r="M621" s="207">
        <f t="shared" si="49"/>
        <v>0</v>
      </c>
      <c r="N621" s="207">
        <f t="shared" si="51"/>
        <v>0</v>
      </c>
      <c r="O621" s="208">
        <f t="shared" si="50"/>
        <v>0</v>
      </c>
      <c r="P621" s="205">
        <v>0</v>
      </c>
      <c r="Q621" s="208">
        <f t="shared" si="52"/>
        <v>0</v>
      </c>
      <c r="R621" s="206"/>
      <c r="S621" s="209"/>
    </row>
    <row r="622" spans="1:19" s="200" customFormat="1">
      <c r="A622" s="199">
        <v>615</v>
      </c>
      <c r="B622" s="200">
        <v>201020308</v>
      </c>
      <c r="C622" s="201" t="s">
        <v>1309</v>
      </c>
      <c r="D622" s="201" t="s">
        <v>1310</v>
      </c>
      <c r="E622" s="201" t="s">
        <v>1314</v>
      </c>
      <c r="F622" s="201" t="s">
        <v>3655</v>
      </c>
      <c r="G622" s="201" t="s">
        <v>2113</v>
      </c>
      <c r="H622" s="202" t="s">
        <v>2299</v>
      </c>
      <c r="I622" s="207">
        <v>0</v>
      </c>
      <c r="J622" s="207">
        <v>0</v>
      </c>
      <c r="K622" s="207">
        <v>851604</v>
      </c>
      <c r="L622" s="207">
        <v>1211383.56</v>
      </c>
      <c r="M622" s="207">
        <f t="shared" si="49"/>
        <v>0</v>
      </c>
      <c r="N622" s="207">
        <f t="shared" si="51"/>
        <v>359779.56000000006</v>
      </c>
      <c r="O622" s="208">
        <f t="shared" si="50"/>
        <v>-359779.56000000006</v>
      </c>
      <c r="P622" s="205">
        <v>0</v>
      </c>
      <c r="Q622" s="208">
        <f t="shared" si="52"/>
        <v>-359779.56000000006</v>
      </c>
      <c r="R622" s="206"/>
    </row>
    <row r="623" spans="1:19" s="200" customFormat="1">
      <c r="A623" s="199">
        <v>616</v>
      </c>
      <c r="B623" s="200">
        <v>201020309</v>
      </c>
      <c r="C623" s="201" t="s">
        <v>1309</v>
      </c>
      <c r="D623" s="201" t="s">
        <v>1310</v>
      </c>
      <c r="E623" s="201" t="s">
        <v>1314</v>
      </c>
      <c r="F623" s="201" t="s">
        <v>3655</v>
      </c>
      <c r="G623" s="201" t="s">
        <v>2113</v>
      </c>
      <c r="H623" s="202" t="s">
        <v>2300</v>
      </c>
      <c r="I623" s="207">
        <v>0</v>
      </c>
      <c r="J623" s="207">
        <v>0</v>
      </c>
      <c r="K623" s="207">
        <v>155996.38</v>
      </c>
      <c r="L623" s="207">
        <v>155996.38</v>
      </c>
      <c r="M623" s="207">
        <f t="shared" si="49"/>
        <v>0</v>
      </c>
      <c r="N623" s="207">
        <f t="shared" si="51"/>
        <v>0</v>
      </c>
      <c r="O623" s="208">
        <f t="shared" si="50"/>
        <v>0</v>
      </c>
      <c r="P623" s="205">
        <v>0</v>
      </c>
      <c r="Q623" s="208">
        <f t="shared" si="52"/>
        <v>0</v>
      </c>
      <c r="R623" s="206"/>
    </row>
    <row r="624" spans="1:19" s="200" customFormat="1">
      <c r="A624" s="199">
        <v>617</v>
      </c>
      <c r="B624" s="200">
        <v>201020310</v>
      </c>
      <c r="C624" s="201" t="s">
        <v>1309</v>
      </c>
      <c r="D624" s="201" t="s">
        <v>1310</v>
      </c>
      <c r="E624" s="201" t="s">
        <v>1314</v>
      </c>
      <c r="F624" s="201" t="s">
        <v>3655</v>
      </c>
      <c r="G624" s="201" t="s">
        <v>2113</v>
      </c>
      <c r="H624" s="202" t="s">
        <v>2301</v>
      </c>
      <c r="I624" s="207">
        <v>0</v>
      </c>
      <c r="J624" s="207">
        <v>0</v>
      </c>
      <c r="K624" s="207">
        <v>221000</v>
      </c>
      <c r="L624" s="207">
        <v>267542.87</v>
      </c>
      <c r="M624" s="207">
        <f t="shared" si="49"/>
        <v>0</v>
      </c>
      <c r="N624" s="207">
        <f t="shared" si="51"/>
        <v>46542.869999999995</v>
      </c>
      <c r="O624" s="208">
        <f t="shared" si="50"/>
        <v>-46542.869999999995</v>
      </c>
      <c r="P624" s="205">
        <v>0</v>
      </c>
      <c r="Q624" s="208">
        <f t="shared" si="52"/>
        <v>-46542.869999999995</v>
      </c>
      <c r="R624" s="206"/>
      <c r="S624" s="209"/>
    </row>
    <row r="625" spans="1:19" s="200" customFormat="1">
      <c r="A625" s="199">
        <v>618</v>
      </c>
      <c r="B625" s="200">
        <v>201020312</v>
      </c>
      <c r="C625" s="201" t="s">
        <v>1309</v>
      </c>
      <c r="D625" s="201" t="s">
        <v>1310</v>
      </c>
      <c r="E625" s="201" t="s">
        <v>1314</v>
      </c>
      <c r="F625" s="201" t="s">
        <v>3655</v>
      </c>
      <c r="G625" s="201" t="s">
        <v>2113</v>
      </c>
      <c r="H625" s="202" t="s">
        <v>2302</v>
      </c>
      <c r="I625" s="207">
        <v>0</v>
      </c>
      <c r="J625" s="207">
        <v>0</v>
      </c>
      <c r="K625" s="207">
        <v>394264</v>
      </c>
      <c r="L625" s="207">
        <v>734303.75</v>
      </c>
      <c r="M625" s="207">
        <f t="shared" ref="M625:M688" si="53">IF((I625+K625)-(J625+L625)&lt;0,0,(I625+K625)-(J625+L625))</f>
        <v>0</v>
      </c>
      <c r="N625" s="207">
        <f t="shared" si="51"/>
        <v>340039.75</v>
      </c>
      <c r="O625" s="208">
        <f t="shared" si="50"/>
        <v>-340039.75</v>
      </c>
      <c r="P625" s="205">
        <v>0</v>
      </c>
      <c r="Q625" s="208">
        <f t="shared" si="52"/>
        <v>-340039.75</v>
      </c>
      <c r="R625" s="206"/>
    </row>
    <row r="626" spans="1:19" s="200" customFormat="1">
      <c r="A626" s="199">
        <v>619</v>
      </c>
      <c r="B626" s="200">
        <v>201020313</v>
      </c>
      <c r="C626" s="201" t="s">
        <v>1309</v>
      </c>
      <c r="D626" s="201" t="s">
        <v>1310</v>
      </c>
      <c r="E626" s="201" t="s">
        <v>1314</v>
      </c>
      <c r="F626" s="201" t="s">
        <v>3655</v>
      </c>
      <c r="G626" s="201" t="s">
        <v>2113</v>
      </c>
      <c r="H626" s="202" t="s">
        <v>2303</v>
      </c>
      <c r="I626" s="207">
        <v>0</v>
      </c>
      <c r="J626" s="207">
        <v>0</v>
      </c>
      <c r="K626" s="207">
        <v>265300</v>
      </c>
      <c r="L626" s="207">
        <v>588635.55000000005</v>
      </c>
      <c r="M626" s="207">
        <f t="shared" si="53"/>
        <v>0</v>
      </c>
      <c r="N626" s="207">
        <f t="shared" si="51"/>
        <v>323335.55000000005</v>
      </c>
      <c r="O626" s="208">
        <f t="shared" si="50"/>
        <v>-323335.55000000005</v>
      </c>
      <c r="P626" s="205">
        <v>0</v>
      </c>
      <c r="Q626" s="208">
        <f t="shared" si="52"/>
        <v>-323335.55000000005</v>
      </c>
      <c r="R626" s="206"/>
    </row>
    <row r="627" spans="1:19" s="200" customFormat="1">
      <c r="A627" s="199">
        <v>620</v>
      </c>
      <c r="B627" s="200">
        <v>201020314</v>
      </c>
      <c r="C627" s="201" t="s">
        <v>1309</v>
      </c>
      <c r="D627" s="201" t="s">
        <v>1310</v>
      </c>
      <c r="E627" s="201" t="s">
        <v>1314</v>
      </c>
      <c r="F627" s="201" t="s">
        <v>3655</v>
      </c>
      <c r="G627" s="201" t="s">
        <v>2113</v>
      </c>
      <c r="H627" s="202" t="s">
        <v>2304</v>
      </c>
      <c r="I627" s="207">
        <v>0</v>
      </c>
      <c r="J627" s="207">
        <v>0</v>
      </c>
      <c r="K627" s="207">
        <v>450900</v>
      </c>
      <c r="L627" s="207">
        <v>838413.25</v>
      </c>
      <c r="M627" s="207">
        <f t="shared" si="53"/>
        <v>0</v>
      </c>
      <c r="N627" s="207">
        <f t="shared" si="51"/>
        <v>387513.25</v>
      </c>
      <c r="O627" s="208">
        <f t="shared" si="50"/>
        <v>-387513.25</v>
      </c>
      <c r="P627" s="205">
        <v>0</v>
      </c>
      <c r="Q627" s="208">
        <f t="shared" si="52"/>
        <v>-387513.25</v>
      </c>
      <c r="R627" s="206"/>
    </row>
    <row r="628" spans="1:19" s="200" customFormat="1">
      <c r="A628" s="199">
        <v>621</v>
      </c>
      <c r="B628" s="200">
        <v>201020315</v>
      </c>
      <c r="C628" s="201" t="s">
        <v>1309</v>
      </c>
      <c r="D628" s="201" t="s">
        <v>1310</v>
      </c>
      <c r="E628" s="201" t="s">
        <v>1314</v>
      </c>
      <c r="F628" s="201" t="s">
        <v>3655</v>
      </c>
      <c r="G628" s="201" t="s">
        <v>2113</v>
      </c>
      <c r="H628" s="202" t="s">
        <v>2305</v>
      </c>
      <c r="I628" s="207">
        <v>0</v>
      </c>
      <c r="J628" s="207">
        <v>0</v>
      </c>
      <c r="K628" s="207">
        <v>0</v>
      </c>
      <c r="L628" s="207">
        <v>60135</v>
      </c>
      <c r="M628" s="207">
        <f t="shared" si="53"/>
        <v>0</v>
      </c>
      <c r="N628" s="207">
        <f t="shared" si="51"/>
        <v>60135</v>
      </c>
      <c r="O628" s="208">
        <f t="shared" si="50"/>
        <v>-60135</v>
      </c>
      <c r="P628" s="205">
        <v>0</v>
      </c>
      <c r="Q628" s="208">
        <f t="shared" si="52"/>
        <v>-60135</v>
      </c>
      <c r="R628" s="206"/>
    </row>
    <row r="629" spans="1:19" s="200" customFormat="1">
      <c r="A629" s="199">
        <v>622</v>
      </c>
      <c r="B629" s="200">
        <v>201020502</v>
      </c>
      <c r="C629" s="201" t="s">
        <v>1309</v>
      </c>
      <c r="D629" s="201" t="s">
        <v>1310</v>
      </c>
      <c r="E629" s="201" t="s">
        <v>1314</v>
      </c>
      <c r="F629" s="201" t="s">
        <v>3655</v>
      </c>
      <c r="G629" s="201" t="s">
        <v>2113</v>
      </c>
      <c r="H629" s="202" t="s">
        <v>259</v>
      </c>
      <c r="I629" s="207">
        <v>0</v>
      </c>
      <c r="J629" s="207">
        <v>101507.28</v>
      </c>
      <c r="K629" s="207">
        <v>174000</v>
      </c>
      <c r="L629" s="207">
        <v>72492.72</v>
      </c>
      <c r="M629" s="207">
        <f t="shared" si="53"/>
        <v>0</v>
      </c>
      <c r="N629" s="207">
        <f t="shared" si="51"/>
        <v>0</v>
      </c>
      <c r="O629" s="208">
        <f t="shared" si="50"/>
        <v>0</v>
      </c>
      <c r="P629" s="205">
        <v>0</v>
      </c>
      <c r="Q629" s="208">
        <f t="shared" si="52"/>
        <v>0</v>
      </c>
      <c r="R629" s="206"/>
      <c r="S629" s="209"/>
    </row>
    <row r="630" spans="1:19" s="200" customFormat="1">
      <c r="A630" s="199">
        <v>623</v>
      </c>
      <c r="B630" s="200">
        <v>201020511</v>
      </c>
      <c r="C630" s="201" t="s">
        <v>1309</v>
      </c>
      <c r="D630" s="201" t="s">
        <v>1310</v>
      </c>
      <c r="E630" s="201" t="s">
        <v>1314</v>
      </c>
      <c r="F630" s="201" t="s">
        <v>3655</v>
      </c>
      <c r="G630" s="201" t="s">
        <v>887</v>
      </c>
      <c r="H630" s="202" t="s">
        <v>260</v>
      </c>
      <c r="I630" s="207">
        <v>0</v>
      </c>
      <c r="J630" s="207">
        <v>4285.5600000000004</v>
      </c>
      <c r="K630" s="207">
        <v>5371</v>
      </c>
      <c r="L630" s="207">
        <v>1085.44</v>
      </c>
      <c r="M630" s="207">
        <f t="shared" si="53"/>
        <v>0</v>
      </c>
      <c r="N630" s="207">
        <f t="shared" si="51"/>
        <v>0</v>
      </c>
      <c r="O630" s="208">
        <f t="shared" si="50"/>
        <v>0</v>
      </c>
      <c r="P630" s="205">
        <v>0</v>
      </c>
      <c r="Q630" s="208">
        <f t="shared" si="52"/>
        <v>0</v>
      </c>
      <c r="R630" s="206"/>
    </row>
    <row r="631" spans="1:19" s="200" customFormat="1">
      <c r="A631" s="199">
        <v>624</v>
      </c>
      <c r="B631" s="200">
        <v>201020524</v>
      </c>
      <c r="C631" s="201" t="s">
        <v>1309</v>
      </c>
      <c r="D631" s="201" t="s">
        <v>1310</v>
      </c>
      <c r="E631" s="201" t="s">
        <v>1314</v>
      </c>
      <c r="F631" s="201" t="s">
        <v>3655</v>
      </c>
      <c r="G631" s="201" t="s">
        <v>2113</v>
      </c>
      <c r="H631" s="202" t="s">
        <v>890</v>
      </c>
      <c r="I631" s="207">
        <v>0</v>
      </c>
      <c r="J631" s="207">
        <v>0</v>
      </c>
      <c r="K631" s="207">
        <v>106575.72</v>
      </c>
      <c r="L631" s="207">
        <v>136020</v>
      </c>
      <c r="M631" s="207">
        <f t="shared" si="53"/>
        <v>0</v>
      </c>
      <c r="N631" s="207">
        <f t="shared" si="51"/>
        <v>29444.28</v>
      </c>
      <c r="O631" s="208">
        <f t="shared" si="50"/>
        <v>-29444.28</v>
      </c>
      <c r="P631" s="205">
        <v>0</v>
      </c>
      <c r="Q631" s="208">
        <f t="shared" si="52"/>
        <v>-29444.28</v>
      </c>
      <c r="R631" s="206"/>
    </row>
    <row r="632" spans="1:19" s="200" customFormat="1">
      <c r="A632" s="199">
        <v>625</v>
      </c>
      <c r="B632" s="200">
        <v>201020525</v>
      </c>
      <c r="C632" s="201" t="s">
        <v>1309</v>
      </c>
      <c r="D632" s="201" t="s">
        <v>1310</v>
      </c>
      <c r="E632" s="201" t="s">
        <v>1314</v>
      </c>
      <c r="F632" s="201" t="s">
        <v>3655</v>
      </c>
      <c r="G632" s="201" t="s">
        <v>2113</v>
      </c>
      <c r="H632" s="202" t="s">
        <v>261</v>
      </c>
      <c r="I632" s="207">
        <v>0</v>
      </c>
      <c r="J632" s="207">
        <v>2212.09</v>
      </c>
      <c r="K632" s="207">
        <v>2212.09</v>
      </c>
      <c r="L632" s="207">
        <v>2212.09</v>
      </c>
      <c r="M632" s="207">
        <f t="shared" si="53"/>
        <v>0</v>
      </c>
      <c r="N632" s="207">
        <f t="shared" si="51"/>
        <v>2212.09</v>
      </c>
      <c r="O632" s="208">
        <f t="shared" si="50"/>
        <v>-2212.09</v>
      </c>
      <c r="P632" s="205">
        <v>0</v>
      </c>
      <c r="Q632" s="208">
        <f t="shared" si="52"/>
        <v>-2212.09</v>
      </c>
      <c r="R632" s="206"/>
    </row>
    <row r="633" spans="1:19" s="200" customFormat="1">
      <c r="A633" s="199">
        <v>626</v>
      </c>
      <c r="B633" s="200">
        <v>201020532</v>
      </c>
      <c r="C633" s="201" t="s">
        <v>1309</v>
      </c>
      <c r="D633" s="201" t="s">
        <v>1310</v>
      </c>
      <c r="E633" s="201" t="s">
        <v>1314</v>
      </c>
      <c r="F633" s="201" t="s">
        <v>3655</v>
      </c>
      <c r="G633" s="201" t="s">
        <v>2113</v>
      </c>
      <c r="H633" s="202" t="s">
        <v>891</v>
      </c>
      <c r="I633" s="207">
        <v>0</v>
      </c>
      <c r="J633" s="207">
        <v>43994</v>
      </c>
      <c r="K633" s="207">
        <v>43994</v>
      </c>
      <c r="L633" s="207">
        <v>0</v>
      </c>
      <c r="M633" s="207">
        <f t="shared" si="53"/>
        <v>0</v>
      </c>
      <c r="N633" s="207">
        <f t="shared" si="51"/>
        <v>0</v>
      </c>
      <c r="O633" s="208">
        <f t="shared" si="50"/>
        <v>0</v>
      </c>
      <c r="P633" s="205">
        <v>0</v>
      </c>
      <c r="Q633" s="208">
        <f t="shared" si="52"/>
        <v>0</v>
      </c>
      <c r="R633" s="206"/>
      <c r="S633" s="209"/>
    </row>
    <row r="634" spans="1:19" s="200" customFormat="1">
      <c r="A634" s="199">
        <v>627</v>
      </c>
      <c r="B634" s="200">
        <v>201020533</v>
      </c>
      <c r="C634" s="201" t="s">
        <v>1309</v>
      </c>
      <c r="D634" s="201" t="s">
        <v>1310</v>
      </c>
      <c r="E634" s="201" t="s">
        <v>1314</v>
      </c>
      <c r="F634" s="201" t="s">
        <v>3655</v>
      </c>
      <c r="G634" s="201" t="s">
        <v>2113</v>
      </c>
      <c r="H634" s="202" t="s">
        <v>892</v>
      </c>
      <c r="I634" s="207">
        <v>0</v>
      </c>
      <c r="J634" s="207">
        <v>26983</v>
      </c>
      <c r="K634" s="207">
        <v>31006</v>
      </c>
      <c r="L634" s="207">
        <v>4023</v>
      </c>
      <c r="M634" s="207">
        <f t="shared" si="53"/>
        <v>0</v>
      </c>
      <c r="N634" s="207">
        <f t="shared" si="51"/>
        <v>0</v>
      </c>
      <c r="O634" s="208">
        <f t="shared" si="50"/>
        <v>0</v>
      </c>
      <c r="P634" s="205">
        <v>0</v>
      </c>
      <c r="Q634" s="208">
        <f t="shared" si="52"/>
        <v>0</v>
      </c>
      <c r="R634" s="206"/>
    </row>
    <row r="635" spans="1:19" s="200" customFormat="1">
      <c r="A635" s="199">
        <v>628</v>
      </c>
      <c r="B635" s="200">
        <v>201020534</v>
      </c>
      <c r="C635" s="201" t="s">
        <v>1309</v>
      </c>
      <c r="D635" s="201" t="s">
        <v>1310</v>
      </c>
      <c r="E635" s="201" t="s">
        <v>1314</v>
      </c>
      <c r="F635" s="201" t="s">
        <v>3655</v>
      </c>
      <c r="G635" s="201" t="s">
        <v>2113</v>
      </c>
      <c r="H635" s="202" t="s">
        <v>2306</v>
      </c>
      <c r="I635" s="207">
        <v>0</v>
      </c>
      <c r="J635" s="207">
        <v>0</v>
      </c>
      <c r="K635" s="207">
        <v>1000</v>
      </c>
      <c r="L635" s="207">
        <v>1000</v>
      </c>
      <c r="M635" s="207">
        <f t="shared" si="53"/>
        <v>0</v>
      </c>
      <c r="N635" s="207">
        <f t="shared" si="51"/>
        <v>0</v>
      </c>
      <c r="O635" s="208">
        <f t="shared" si="50"/>
        <v>0</v>
      </c>
      <c r="P635" s="205">
        <v>0</v>
      </c>
      <c r="Q635" s="208">
        <f t="shared" si="52"/>
        <v>0</v>
      </c>
      <c r="R635" s="206"/>
    </row>
    <row r="636" spans="1:19" s="200" customFormat="1">
      <c r="A636" s="199">
        <v>629</v>
      </c>
      <c r="B636" s="200">
        <v>201020535</v>
      </c>
      <c r="C636" s="201" t="s">
        <v>1309</v>
      </c>
      <c r="D636" s="201" t="s">
        <v>1310</v>
      </c>
      <c r="E636" s="201" t="s">
        <v>1314</v>
      </c>
      <c r="F636" s="201" t="s">
        <v>3655</v>
      </c>
      <c r="G636" s="201" t="s">
        <v>2113</v>
      </c>
      <c r="H636" s="202" t="s">
        <v>1615</v>
      </c>
      <c r="I636" s="207">
        <v>0</v>
      </c>
      <c r="J636" s="207">
        <v>2300.25</v>
      </c>
      <c r="K636" s="207">
        <v>0</v>
      </c>
      <c r="L636" s="207">
        <v>0</v>
      </c>
      <c r="M636" s="207">
        <f t="shared" si="53"/>
        <v>0</v>
      </c>
      <c r="N636" s="207">
        <f t="shared" si="51"/>
        <v>2300.25</v>
      </c>
      <c r="O636" s="208">
        <f t="shared" si="50"/>
        <v>-2300.25</v>
      </c>
      <c r="P636" s="205">
        <v>0</v>
      </c>
      <c r="Q636" s="208">
        <f t="shared" si="52"/>
        <v>-2300.25</v>
      </c>
      <c r="R636" s="206"/>
    </row>
    <row r="637" spans="1:19" s="200" customFormat="1">
      <c r="A637" s="199">
        <v>630</v>
      </c>
      <c r="B637" s="200">
        <v>201020536</v>
      </c>
      <c r="C637" s="201" t="s">
        <v>1309</v>
      </c>
      <c r="D637" s="201" t="s">
        <v>1310</v>
      </c>
      <c r="E637" s="201" t="s">
        <v>1314</v>
      </c>
      <c r="F637" s="201" t="s">
        <v>3655</v>
      </c>
      <c r="G637" s="201" t="s">
        <v>2113</v>
      </c>
      <c r="H637" s="202" t="s">
        <v>893</v>
      </c>
      <c r="I637" s="207">
        <v>0</v>
      </c>
      <c r="J637" s="207">
        <v>24724.86</v>
      </c>
      <c r="K637" s="207">
        <v>0</v>
      </c>
      <c r="L637" s="207">
        <v>0</v>
      </c>
      <c r="M637" s="207">
        <f t="shared" si="53"/>
        <v>0</v>
      </c>
      <c r="N637" s="207">
        <f t="shared" si="51"/>
        <v>24724.86</v>
      </c>
      <c r="O637" s="208">
        <f t="shared" si="50"/>
        <v>-24724.86</v>
      </c>
      <c r="P637" s="205">
        <v>0</v>
      </c>
      <c r="Q637" s="208">
        <f t="shared" si="52"/>
        <v>-24724.86</v>
      </c>
      <c r="R637" s="206"/>
    </row>
    <row r="638" spans="1:19" s="200" customFormat="1">
      <c r="A638" s="199">
        <v>631</v>
      </c>
      <c r="B638" s="200">
        <v>201020537</v>
      </c>
      <c r="C638" s="201" t="s">
        <v>1309</v>
      </c>
      <c r="D638" s="201" t="s">
        <v>1310</v>
      </c>
      <c r="E638" s="201" t="s">
        <v>1314</v>
      </c>
      <c r="F638" s="201" t="s">
        <v>3655</v>
      </c>
      <c r="G638" s="201" t="s">
        <v>2113</v>
      </c>
      <c r="H638" s="202" t="s">
        <v>1616</v>
      </c>
      <c r="I638" s="207">
        <v>0</v>
      </c>
      <c r="J638" s="207">
        <v>13424.43</v>
      </c>
      <c r="K638" s="207">
        <v>4424</v>
      </c>
      <c r="L638" s="207">
        <v>0</v>
      </c>
      <c r="M638" s="207">
        <f t="shared" si="53"/>
        <v>0</v>
      </c>
      <c r="N638" s="207">
        <f t="shared" si="51"/>
        <v>9000.43</v>
      </c>
      <c r="O638" s="208">
        <f t="shared" si="50"/>
        <v>-9000.43</v>
      </c>
      <c r="P638" s="205">
        <v>0</v>
      </c>
      <c r="Q638" s="208">
        <f t="shared" si="52"/>
        <v>-9000.43</v>
      </c>
      <c r="R638" s="206"/>
    </row>
    <row r="639" spans="1:19" s="200" customFormat="1">
      <c r="A639" s="199">
        <v>632</v>
      </c>
      <c r="B639" s="200">
        <v>201020538</v>
      </c>
      <c r="C639" s="201" t="s">
        <v>1309</v>
      </c>
      <c r="D639" s="201" t="s">
        <v>1310</v>
      </c>
      <c r="E639" s="201" t="s">
        <v>1314</v>
      </c>
      <c r="F639" s="201" t="s">
        <v>3655</v>
      </c>
      <c r="G639" s="201" t="s">
        <v>2113</v>
      </c>
      <c r="H639" s="202" t="s">
        <v>2307</v>
      </c>
      <c r="I639" s="207">
        <v>0</v>
      </c>
      <c r="J639" s="207">
        <v>0</v>
      </c>
      <c r="K639" s="207">
        <v>39100</v>
      </c>
      <c r="L639" s="207">
        <v>39100</v>
      </c>
      <c r="M639" s="207">
        <f t="shared" si="53"/>
        <v>0</v>
      </c>
      <c r="N639" s="207">
        <f t="shared" si="51"/>
        <v>0</v>
      </c>
      <c r="O639" s="208">
        <f t="shared" si="50"/>
        <v>0</v>
      </c>
      <c r="P639" s="205">
        <v>0</v>
      </c>
      <c r="Q639" s="208">
        <f t="shared" si="52"/>
        <v>0</v>
      </c>
      <c r="R639" s="206"/>
    </row>
    <row r="640" spans="1:19" s="200" customFormat="1">
      <c r="A640" s="199">
        <v>633</v>
      </c>
      <c r="B640" s="200">
        <v>201020540</v>
      </c>
      <c r="C640" s="201" t="s">
        <v>1309</v>
      </c>
      <c r="D640" s="201" t="s">
        <v>1310</v>
      </c>
      <c r="E640" s="201" t="s">
        <v>1314</v>
      </c>
      <c r="F640" s="201" t="s">
        <v>3655</v>
      </c>
      <c r="G640" s="201" t="s">
        <v>2113</v>
      </c>
      <c r="H640" s="202" t="s">
        <v>2308</v>
      </c>
      <c r="I640" s="207">
        <v>0</v>
      </c>
      <c r="J640" s="207">
        <v>0</v>
      </c>
      <c r="K640" s="207">
        <v>0</v>
      </c>
      <c r="L640" s="207">
        <v>11600.16</v>
      </c>
      <c r="M640" s="207">
        <f t="shared" si="53"/>
        <v>0</v>
      </c>
      <c r="N640" s="207">
        <f t="shared" si="51"/>
        <v>11600.16</v>
      </c>
      <c r="O640" s="208">
        <f t="shared" si="50"/>
        <v>-11600.16</v>
      </c>
      <c r="P640" s="205">
        <v>0</v>
      </c>
      <c r="Q640" s="208">
        <f t="shared" si="52"/>
        <v>-11600.16</v>
      </c>
      <c r="R640" s="206"/>
    </row>
    <row r="641" spans="1:19" s="200" customFormat="1">
      <c r="A641" s="199">
        <v>634</v>
      </c>
      <c r="B641" s="200">
        <v>201020541</v>
      </c>
      <c r="C641" s="201" t="s">
        <v>1309</v>
      </c>
      <c r="D641" s="201" t="s">
        <v>1310</v>
      </c>
      <c r="E641" s="201" t="s">
        <v>1582</v>
      </c>
      <c r="F641" s="201" t="s">
        <v>3662</v>
      </c>
      <c r="G641" s="201" t="s">
        <v>887</v>
      </c>
      <c r="H641" s="202" t="s">
        <v>2309</v>
      </c>
      <c r="I641" s="207">
        <v>0</v>
      </c>
      <c r="J641" s="207">
        <v>0</v>
      </c>
      <c r="K641" s="207">
        <v>11000</v>
      </c>
      <c r="L641" s="207">
        <v>10905.17</v>
      </c>
      <c r="M641" s="207">
        <f t="shared" si="53"/>
        <v>94.829999999999927</v>
      </c>
      <c r="N641" s="207">
        <f t="shared" si="51"/>
        <v>0</v>
      </c>
      <c r="O641" s="208">
        <f t="shared" si="50"/>
        <v>94.829999999999927</v>
      </c>
      <c r="P641" s="205">
        <v>0</v>
      </c>
      <c r="Q641" s="208">
        <f t="shared" si="52"/>
        <v>94.829999999999927</v>
      </c>
      <c r="R641" s="206"/>
    </row>
    <row r="642" spans="1:19" s="200" customFormat="1">
      <c r="A642" s="199">
        <v>635</v>
      </c>
      <c r="B642" s="200">
        <v>201020601</v>
      </c>
      <c r="C642" s="201" t="s">
        <v>1309</v>
      </c>
      <c r="D642" s="201" t="s">
        <v>1310</v>
      </c>
      <c r="E642" s="201" t="s">
        <v>1582</v>
      </c>
      <c r="F642" s="201" t="s">
        <v>3662</v>
      </c>
      <c r="G642" s="201" t="s">
        <v>887</v>
      </c>
      <c r="H642" s="202" t="s">
        <v>2310</v>
      </c>
      <c r="I642" s="207">
        <v>0</v>
      </c>
      <c r="J642" s="207">
        <v>0</v>
      </c>
      <c r="K642" s="207">
        <v>24000</v>
      </c>
      <c r="L642" s="207">
        <v>0</v>
      </c>
      <c r="M642" s="207">
        <f t="shared" si="53"/>
        <v>24000</v>
      </c>
      <c r="N642" s="207">
        <f t="shared" si="51"/>
        <v>0</v>
      </c>
      <c r="O642" s="208">
        <f t="shared" si="50"/>
        <v>24000</v>
      </c>
      <c r="P642" s="205">
        <v>0</v>
      </c>
      <c r="Q642" s="208">
        <f t="shared" si="52"/>
        <v>24000</v>
      </c>
      <c r="R642" s="206"/>
      <c r="S642" s="209"/>
    </row>
    <row r="643" spans="1:19" s="200" customFormat="1">
      <c r="A643" s="199">
        <v>636</v>
      </c>
      <c r="B643" s="200">
        <v>201020801</v>
      </c>
      <c r="C643" s="201" t="s">
        <v>1309</v>
      </c>
      <c r="D643" s="201" t="s">
        <v>1310</v>
      </c>
      <c r="E643" s="201" t="s">
        <v>1314</v>
      </c>
      <c r="F643" s="201" t="s">
        <v>3655</v>
      </c>
      <c r="G643" s="201" t="s">
        <v>2113</v>
      </c>
      <c r="H643" s="202" t="s">
        <v>2311</v>
      </c>
      <c r="I643" s="207">
        <v>0</v>
      </c>
      <c r="J643" s="207">
        <v>0</v>
      </c>
      <c r="K643" s="207">
        <v>57000</v>
      </c>
      <c r="L643" s="207">
        <v>88504.17</v>
      </c>
      <c r="M643" s="207">
        <f t="shared" si="53"/>
        <v>0</v>
      </c>
      <c r="N643" s="207">
        <f t="shared" si="51"/>
        <v>31504.17</v>
      </c>
      <c r="O643" s="208">
        <f t="shared" si="50"/>
        <v>-31504.17</v>
      </c>
      <c r="P643" s="205">
        <v>0</v>
      </c>
      <c r="Q643" s="208">
        <f t="shared" si="52"/>
        <v>-31504.17</v>
      </c>
      <c r="R643" s="206"/>
      <c r="S643" s="209"/>
    </row>
    <row r="644" spans="1:19" s="200" customFormat="1">
      <c r="A644" s="199">
        <v>637</v>
      </c>
      <c r="B644" s="200">
        <v>201020901</v>
      </c>
      <c r="C644" s="201" t="s">
        <v>1309</v>
      </c>
      <c r="D644" s="201" t="s">
        <v>1310</v>
      </c>
      <c r="E644" s="201" t="s">
        <v>1314</v>
      </c>
      <c r="F644" s="201" t="s">
        <v>3655</v>
      </c>
      <c r="G644" s="201" t="s">
        <v>2113</v>
      </c>
      <c r="H644" s="202" t="s">
        <v>2312</v>
      </c>
      <c r="I644" s="207">
        <v>0</v>
      </c>
      <c r="J644" s="207">
        <v>0</v>
      </c>
      <c r="K644" s="207">
        <v>276000</v>
      </c>
      <c r="L644" s="207">
        <v>276000</v>
      </c>
      <c r="M644" s="207">
        <f t="shared" si="53"/>
        <v>0</v>
      </c>
      <c r="N644" s="207">
        <f t="shared" si="51"/>
        <v>0</v>
      </c>
      <c r="O644" s="208">
        <f t="shared" si="50"/>
        <v>0</v>
      </c>
      <c r="P644" s="205">
        <v>0</v>
      </c>
      <c r="Q644" s="208">
        <f t="shared" si="52"/>
        <v>0</v>
      </c>
      <c r="R644" s="206"/>
    </row>
    <row r="645" spans="1:19" s="200" customFormat="1">
      <c r="A645" s="199">
        <v>638</v>
      </c>
      <c r="B645" s="200">
        <v>201021007</v>
      </c>
      <c r="C645" s="201" t="s">
        <v>1309</v>
      </c>
      <c r="D645" s="201" t="s">
        <v>1310</v>
      </c>
      <c r="E645" s="201" t="s">
        <v>1314</v>
      </c>
      <c r="F645" s="201" t="s">
        <v>3655</v>
      </c>
      <c r="G645" s="201" t="s">
        <v>887</v>
      </c>
      <c r="H645" s="202" t="s">
        <v>894</v>
      </c>
      <c r="I645" s="207">
        <v>5371</v>
      </c>
      <c r="J645" s="207">
        <v>0</v>
      </c>
      <c r="K645" s="207">
        <v>0</v>
      </c>
      <c r="L645" s="207">
        <v>5371</v>
      </c>
      <c r="M645" s="207">
        <f t="shared" si="53"/>
        <v>0</v>
      </c>
      <c r="N645" s="207">
        <f t="shared" si="51"/>
        <v>0</v>
      </c>
      <c r="O645" s="208">
        <f t="shared" si="50"/>
        <v>0</v>
      </c>
      <c r="P645" s="205">
        <v>0</v>
      </c>
      <c r="Q645" s="208">
        <f t="shared" si="52"/>
        <v>0</v>
      </c>
      <c r="R645" s="206"/>
    </row>
    <row r="646" spans="1:19" s="200" customFormat="1">
      <c r="A646" s="199">
        <v>639</v>
      </c>
      <c r="B646" s="200">
        <v>201021107</v>
      </c>
      <c r="C646" s="201" t="s">
        <v>1309</v>
      </c>
      <c r="D646" s="201" t="s">
        <v>1310</v>
      </c>
      <c r="E646" s="201" t="s">
        <v>1314</v>
      </c>
      <c r="F646" s="201" t="s">
        <v>3655</v>
      </c>
      <c r="G646" s="201" t="s">
        <v>2113</v>
      </c>
      <c r="H646" s="202" t="s">
        <v>895</v>
      </c>
      <c r="I646" s="207">
        <v>799.32</v>
      </c>
      <c r="J646" s="207">
        <v>0</v>
      </c>
      <c r="K646" s="207">
        <v>2200.6799999999998</v>
      </c>
      <c r="L646" s="207">
        <v>3000</v>
      </c>
      <c r="M646" s="207">
        <f t="shared" si="53"/>
        <v>0</v>
      </c>
      <c r="N646" s="207">
        <f t="shared" si="51"/>
        <v>0</v>
      </c>
      <c r="O646" s="208">
        <f t="shared" ref="O646:O709" si="54">M646-N646</f>
        <v>0</v>
      </c>
      <c r="P646" s="205">
        <v>0</v>
      </c>
      <c r="Q646" s="208">
        <f t="shared" si="52"/>
        <v>0</v>
      </c>
      <c r="R646" s="206"/>
      <c r="S646" s="209"/>
    </row>
    <row r="647" spans="1:19" s="200" customFormat="1">
      <c r="A647" s="199">
        <v>640</v>
      </c>
      <c r="B647" s="200">
        <v>201021301</v>
      </c>
      <c r="C647" s="201" t="s">
        <v>1309</v>
      </c>
      <c r="D647" s="201" t="s">
        <v>1310</v>
      </c>
      <c r="E647" s="201" t="s">
        <v>1314</v>
      </c>
      <c r="F647" s="201" t="s">
        <v>3655</v>
      </c>
      <c r="G647" s="201" t="s">
        <v>2113</v>
      </c>
      <c r="H647" s="202" t="s">
        <v>2313</v>
      </c>
      <c r="I647" s="207">
        <v>0</v>
      </c>
      <c r="J647" s="207">
        <v>0</v>
      </c>
      <c r="K647" s="207">
        <v>140000</v>
      </c>
      <c r="L647" s="207">
        <v>183031.94</v>
      </c>
      <c r="M647" s="207">
        <f t="shared" si="53"/>
        <v>0</v>
      </c>
      <c r="N647" s="207">
        <f t="shared" si="51"/>
        <v>43031.94</v>
      </c>
      <c r="O647" s="208">
        <f t="shared" si="54"/>
        <v>-43031.94</v>
      </c>
      <c r="P647" s="205">
        <v>0</v>
      </c>
      <c r="Q647" s="208">
        <f t="shared" si="52"/>
        <v>-43031.94</v>
      </c>
      <c r="R647" s="206"/>
    </row>
    <row r="648" spans="1:19" s="200" customFormat="1">
      <c r="A648" s="199">
        <v>641</v>
      </c>
      <c r="B648" s="200">
        <v>201021501</v>
      </c>
      <c r="C648" s="201" t="s">
        <v>1309</v>
      </c>
      <c r="D648" s="201" t="s">
        <v>1310</v>
      </c>
      <c r="E648" s="201" t="s">
        <v>1314</v>
      </c>
      <c r="F648" s="201" t="s">
        <v>3655</v>
      </c>
      <c r="G648" s="201" t="s">
        <v>2113</v>
      </c>
      <c r="H648" s="202" t="s">
        <v>2314</v>
      </c>
      <c r="I648" s="207">
        <v>0</v>
      </c>
      <c r="J648" s="207">
        <v>0</v>
      </c>
      <c r="K648" s="207">
        <v>77000</v>
      </c>
      <c r="L648" s="207">
        <v>77330.03</v>
      </c>
      <c r="M648" s="207">
        <f t="shared" si="53"/>
        <v>0</v>
      </c>
      <c r="N648" s="207">
        <f t="shared" si="51"/>
        <v>330.02999999999884</v>
      </c>
      <c r="O648" s="208">
        <f t="shared" si="54"/>
        <v>-330.02999999999884</v>
      </c>
      <c r="P648" s="205">
        <v>0</v>
      </c>
      <c r="Q648" s="208">
        <f t="shared" si="52"/>
        <v>-330.02999999999884</v>
      </c>
      <c r="R648" s="206"/>
      <c r="S648" s="209"/>
    </row>
    <row r="649" spans="1:19" s="200" customFormat="1">
      <c r="A649" s="199">
        <v>642</v>
      </c>
      <c r="B649" s="200">
        <v>201021601</v>
      </c>
      <c r="C649" s="201" t="s">
        <v>1309</v>
      </c>
      <c r="D649" s="201" t="s">
        <v>1310</v>
      </c>
      <c r="E649" s="201" t="s">
        <v>1314</v>
      </c>
      <c r="F649" s="201" t="s">
        <v>3655</v>
      </c>
      <c r="G649" s="201" t="s">
        <v>2113</v>
      </c>
      <c r="H649" s="202" t="s">
        <v>3550</v>
      </c>
      <c r="I649" s="207">
        <v>0</v>
      </c>
      <c r="J649" s="207">
        <v>0</v>
      </c>
      <c r="K649" s="207">
        <v>110000</v>
      </c>
      <c r="L649" s="207">
        <v>148322.23000000001</v>
      </c>
      <c r="M649" s="207">
        <f t="shared" si="53"/>
        <v>0</v>
      </c>
      <c r="N649" s="207">
        <f t="shared" si="51"/>
        <v>38322.23000000001</v>
      </c>
      <c r="O649" s="208">
        <f t="shared" si="54"/>
        <v>-38322.23000000001</v>
      </c>
      <c r="P649" s="205">
        <v>0</v>
      </c>
      <c r="Q649" s="208">
        <f t="shared" si="52"/>
        <v>-38322.23000000001</v>
      </c>
      <c r="R649" s="206"/>
      <c r="S649" s="209"/>
    </row>
    <row r="650" spans="1:19" s="200" customFormat="1">
      <c r="A650" s="199">
        <v>643</v>
      </c>
      <c r="B650" s="200">
        <v>201021801</v>
      </c>
      <c r="C650" s="201" t="s">
        <v>1309</v>
      </c>
      <c r="D650" s="201" t="s">
        <v>1310</v>
      </c>
      <c r="E650" s="201" t="s">
        <v>1314</v>
      </c>
      <c r="F650" s="201" t="s">
        <v>3655</v>
      </c>
      <c r="G650" s="201" t="s">
        <v>2113</v>
      </c>
      <c r="H650" s="202" t="s">
        <v>262</v>
      </c>
      <c r="I650" s="207">
        <v>0</v>
      </c>
      <c r="J650" s="207">
        <v>288557.91000000003</v>
      </c>
      <c r="K650" s="207">
        <v>150000</v>
      </c>
      <c r="L650" s="207">
        <v>158631</v>
      </c>
      <c r="M650" s="207">
        <f t="shared" si="53"/>
        <v>0</v>
      </c>
      <c r="N650" s="207">
        <f t="shared" si="51"/>
        <v>297188.91000000003</v>
      </c>
      <c r="O650" s="208">
        <f t="shared" si="54"/>
        <v>-297188.91000000003</v>
      </c>
      <c r="P650" s="205">
        <v>0</v>
      </c>
      <c r="Q650" s="208">
        <f t="shared" si="52"/>
        <v>-297188.91000000003</v>
      </c>
      <c r="R650" s="206"/>
    </row>
    <row r="651" spans="1:19" s="200" customFormat="1">
      <c r="A651" s="199">
        <v>644</v>
      </c>
      <c r="B651" s="200">
        <v>201022002</v>
      </c>
      <c r="C651" s="201" t="s">
        <v>1309</v>
      </c>
      <c r="D651" s="201" t="s">
        <v>1310</v>
      </c>
      <c r="E651" s="201" t="s">
        <v>1314</v>
      </c>
      <c r="F651" s="201" t="s">
        <v>3655</v>
      </c>
      <c r="G651" s="201" t="s">
        <v>2113</v>
      </c>
      <c r="H651" s="202" t="s">
        <v>1617</v>
      </c>
      <c r="I651" s="207">
        <v>0</v>
      </c>
      <c r="J651" s="207">
        <v>125604.39</v>
      </c>
      <c r="K651" s="207">
        <v>126625</v>
      </c>
      <c r="L651" s="207">
        <v>3510</v>
      </c>
      <c r="M651" s="207">
        <f t="shared" si="53"/>
        <v>0</v>
      </c>
      <c r="N651" s="207">
        <f t="shared" si="51"/>
        <v>2489.3899999999994</v>
      </c>
      <c r="O651" s="208">
        <f t="shared" si="54"/>
        <v>-2489.3899999999994</v>
      </c>
      <c r="P651" s="205">
        <v>0</v>
      </c>
      <c r="Q651" s="208">
        <f t="shared" si="52"/>
        <v>-2489.3899999999994</v>
      </c>
      <c r="R651" s="206"/>
      <c r="S651" s="209">
        <f>N651-K651</f>
        <v>-124135.61</v>
      </c>
    </row>
    <row r="652" spans="1:19" s="200" customFormat="1">
      <c r="A652" s="199">
        <v>645</v>
      </c>
      <c r="B652" s="200">
        <v>201022101</v>
      </c>
      <c r="C652" s="201" t="s">
        <v>1309</v>
      </c>
      <c r="D652" s="201" t="s">
        <v>1310</v>
      </c>
      <c r="E652" s="201" t="s">
        <v>1314</v>
      </c>
      <c r="F652" s="201" t="s">
        <v>3655</v>
      </c>
      <c r="G652" s="201" t="s">
        <v>2113</v>
      </c>
      <c r="H652" s="202" t="s">
        <v>2315</v>
      </c>
      <c r="I652" s="207">
        <v>0</v>
      </c>
      <c r="J652" s="207">
        <v>0</v>
      </c>
      <c r="K652" s="207">
        <v>0</v>
      </c>
      <c r="L652" s="207">
        <v>0</v>
      </c>
      <c r="M652" s="207">
        <f t="shared" si="53"/>
        <v>0</v>
      </c>
      <c r="N652" s="207">
        <f t="shared" ref="N652:N715" si="55">-IF((I652+K652)-(J652+L652)&lt;0,(I652+K652)-(J652+L652),0)</f>
        <v>0</v>
      </c>
      <c r="O652" s="208">
        <f t="shared" si="54"/>
        <v>0</v>
      </c>
      <c r="P652" s="205">
        <v>0</v>
      </c>
      <c r="Q652" s="208">
        <f t="shared" si="52"/>
        <v>0</v>
      </c>
      <c r="R652" s="206"/>
    </row>
    <row r="653" spans="1:19" s="200" customFormat="1">
      <c r="A653" s="199">
        <v>646</v>
      </c>
      <c r="B653" s="200">
        <v>201022402</v>
      </c>
      <c r="C653" s="201" t="s">
        <v>1309</v>
      </c>
      <c r="D653" s="201" t="s">
        <v>1310</v>
      </c>
      <c r="E653" s="201" t="s">
        <v>1314</v>
      </c>
      <c r="F653" s="201" t="s">
        <v>3655</v>
      </c>
      <c r="G653" s="201" t="s">
        <v>2113</v>
      </c>
      <c r="H653" s="202" t="s">
        <v>2316</v>
      </c>
      <c r="I653" s="207">
        <v>0</v>
      </c>
      <c r="J653" s="207">
        <v>3995.3</v>
      </c>
      <c r="K653" s="207">
        <v>11345.300000000001</v>
      </c>
      <c r="L653" s="207">
        <v>7350</v>
      </c>
      <c r="M653" s="207">
        <f t="shared" si="53"/>
        <v>1.8189894035458565E-12</v>
      </c>
      <c r="N653" s="207">
        <f t="shared" si="55"/>
        <v>0</v>
      </c>
      <c r="O653" s="208">
        <f t="shared" si="54"/>
        <v>1.8189894035458565E-12</v>
      </c>
      <c r="P653" s="205">
        <v>0</v>
      </c>
      <c r="Q653" s="208">
        <f t="shared" si="52"/>
        <v>1.8189894035458565E-12</v>
      </c>
      <c r="R653" s="206"/>
      <c r="S653" s="209"/>
    </row>
    <row r="654" spans="1:19" s="200" customFormat="1">
      <c r="A654" s="199">
        <v>647</v>
      </c>
      <c r="B654" s="200">
        <v>201022503</v>
      </c>
      <c r="C654" s="201" t="s">
        <v>1309</v>
      </c>
      <c r="D654" s="201" t="s">
        <v>1310</v>
      </c>
      <c r="E654" s="201" t="s">
        <v>1314</v>
      </c>
      <c r="F654" s="201" t="s">
        <v>3655</v>
      </c>
      <c r="G654" s="201" t="s">
        <v>2113</v>
      </c>
      <c r="H654" s="202" t="s">
        <v>2317</v>
      </c>
      <c r="I654" s="207">
        <v>0</v>
      </c>
      <c r="J654" s="207">
        <v>0</v>
      </c>
      <c r="K654" s="207">
        <v>104000</v>
      </c>
      <c r="L654" s="207">
        <v>123821.42</v>
      </c>
      <c r="M654" s="207">
        <f t="shared" si="53"/>
        <v>0</v>
      </c>
      <c r="N654" s="207">
        <f t="shared" si="55"/>
        <v>19821.419999999998</v>
      </c>
      <c r="O654" s="208">
        <f t="shared" si="54"/>
        <v>-19821.419999999998</v>
      </c>
      <c r="P654" s="205">
        <v>0</v>
      </c>
      <c r="Q654" s="208">
        <f t="shared" si="52"/>
        <v>-19821.419999999998</v>
      </c>
      <c r="R654" s="206"/>
    </row>
    <row r="655" spans="1:19" s="200" customFormat="1">
      <c r="A655" s="199">
        <v>648</v>
      </c>
      <c r="B655" s="200">
        <v>201022505</v>
      </c>
      <c r="C655" s="201" t="s">
        <v>1309</v>
      </c>
      <c r="D655" s="201" t="s">
        <v>1310</v>
      </c>
      <c r="E655" s="201" t="s">
        <v>1314</v>
      </c>
      <c r="F655" s="201" t="s">
        <v>3655</v>
      </c>
      <c r="G655" s="201" t="s">
        <v>2113</v>
      </c>
      <c r="H655" s="202" t="s">
        <v>896</v>
      </c>
      <c r="I655" s="207">
        <v>0</v>
      </c>
      <c r="J655" s="207">
        <v>1210.46</v>
      </c>
      <c r="K655" s="207">
        <v>1210.46</v>
      </c>
      <c r="L655" s="207">
        <v>0</v>
      </c>
      <c r="M655" s="207">
        <f t="shared" si="53"/>
        <v>0</v>
      </c>
      <c r="N655" s="207">
        <f t="shared" si="55"/>
        <v>0</v>
      </c>
      <c r="O655" s="208">
        <f t="shared" si="54"/>
        <v>0</v>
      </c>
      <c r="P655" s="205">
        <v>0</v>
      </c>
      <c r="Q655" s="208">
        <f t="shared" si="52"/>
        <v>0</v>
      </c>
      <c r="R655" s="206"/>
    </row>
    <row r="656" spans="1:19" s="200" customFormat="1">
      <c r="A656" s="199">
        <v>649</v>
      </c>
      <c r="B656" s="200">
        <v>201023601</v>
      </c>
      <c r="C656" s="201" t="s">
        <v>1309</v>
      </c>
      <c r="D656" s="201" t="s">
        <v>1310</v>
      </c>
      <c r="E656" s="201" t="s">
        <v>1314</v>
      </c>
      <c r="F656" s="201" t="s">
        <v>3655</v>
      </c>
      <c r="G656" s="201" t="s">
        <v>2113</v>
      </c>
      <c r="H656" s="202" t="s">
        <v>263</v>
      </c>
      <c r="I656" s="207">
        <v>0</v>
      </c>
      <c r="J656" s="207">
        <v>63758.8</v>
      </c>
      <c r="K656" s="207">
        <v>63758.8</v>
      </c>
      <c r="L656" s="207">
        <v>0</v>
      </c>
      <c r="M656" s="207">
        <f t="shared" si="53"/>
        <v>0</v>
      </c>
      <c r="N656" s="207">
        <f t="shared" si="55"/>
        <v>0</v>
      </c>
      <c r="O656" s="208">
        <f t="shared" si="54"/>
        <v>0</v>
      </c>
      <c r="P656" s="205">
        <v>0</v>
      </c>
      <c r="Q656" s="208">
        <f t="shared" si="52"/>
        <v>0</v>
      </c>
      <c r="R656" s="206"/>
    </row>
    <row r="657" spans="1:19" s="200" customFormat="1">
      <c r="A657" s="199">
        <v>650</v>
      </c>
      <c r="B657" s="200">
        <v>201023603</v>
      </c>
      <c r="C657" s="201" t="s">
        <v>1309</v>
      </c>
      <c r="D657" s="201" t="s">
        <v>1310</v>
      </c>
      <c r="E657" s="201" t="s">
        <v>1314</v>
      </c>
      <c r="F657" s="201" t="s">
        <v>3655</v>
      </c>
      <c r="G657" s="201" t="s">
        <v>2113</v>
      </c>
      <c r="H657" s="202" t="s">
        <v>2318</v>
      </c>
      <c r="I657" s="207">
        <v>0</v>
      </c>
      <c r="J657" s="207">
        <v>0</v>
      </c>
      <c r="K657" s="207">
        <v>0</v>
      </c>
      <c r="L657" s="207">
        <v>0</v>
      </c>
      <c r="M657" s="207">
        <f t="shared" si="53"/>
        <v>0</v>
      </c>
      <c r="N657" s="207">
        <f t="shared" si="55"/>
        <v>0</v>
      </c>
      <c r="O657" s="208">
        <f t="shared" si="54"/>
        <v>0</v>
      </c>
      <c r="P657" s="205">
        <v>0</v>
      </c>
      <c r="Q657" s="208">
        <f t="shared" si="52"/>
        <v>0</v>
      </c>
      <c r="R657" s="206"/>
      <c r="S657" s="209">
        <f>N657-K657</f>
        <v>0</v>
      </c>
    </row>
    <row r="658" spans="1:19" s="200" customFormat="1">
      <c r="A658" s="199">
        <v>651</v>
      </c>
      <c r="B658" s="200">
        <v>201023607</v>
      </c>
      <c r="C658" s="201" t="s">
        <v>1309</v>
      </c>
      <c r="D658" s="201" t="s">
        <v>1310</v>
      </c>
      <c r="E658" s="201" t="s">
        <v>1314</v>
      </c>
      <c r="F658" s="201" t="s">
        <v>3655</v>
      </c>
      <c r="G658" s="201" t="s">
        <v>2113</v>
      </c>
      <c r="H658" s="202" t="s">
        <v>1618</v>
      </c>
      <c r="I658" s="207">
        <v>21288</v>
      </c>
      <c r="J658" s="207">
        <v>0</v>
      </c>
      <c r="K658" s="207">
        <v>0</v>
      </c>
      <c r="L658" s="207">
        <v>21288</v>
      </c>
      <c r="M658" s="207">
        <f t="shared" si="53"/>
        <v>0</v>
      </c>
      <c r="N658" s="207">
        <f t="shared" si="55"/>
        <v>0</v>
      </c>
      <c r="O658" s="208">
        <f t="shared" si="54"/>
        <v>0</v>
      </c>
      <c r="P658" s="205">
        <v>0</v>
      </c>
      <c r="Q658" s="208">
        <f t="shared" si="52"/>
        <v>0</v>
      </c>
      <c r="R658" s="206"/>
      <c r="S658" s="209"/>
    </row>
    <row r="659" spans="1:19" s="200" customFormat="1">
      <c r="A659" s="199">
        <v>652</v>
      </c>
      <c r="B659" s="200">
        <v>201023608</v>
      </c>
      <c r="C659" s="201" t="s">
        <v>1309</v>
      </c>
      <c r="D659" s="201" t="s">
        <v>1310</v>
      </c>
      <c r="E659" s="201" t="s">
        <v>1314</v>
      </c>
      <c r="F659" s="201" t="s">
        <v>3655</v>
      </c>
      <c r="G659" s="201" t="s">
        <v>2113</v>
      </c>
      <c r="H659" s="202" t="s">
        <v>1619</v>
      </c>
      <c r="I659" s="207">
        <v>0</v>
      </c>
      <c r="J659" s="207">
        <v>751397.44000000006</v>
      </c>
      <c r="K659" s="207">
        <v>5197023.1500000004</v>
      </c>
      <c r="L659" s="207">
        <v>5502297</v>
      </c>
      <c r="M659" s="207">
        <f t="shared" si="53"/>
        <v>0</v>
      </c>
      <c r="N659" s="207">
        <f t="shared" si="55"/>
        <v>1056671.29</v>
      </c>
      <c r="O659" s="208">
        <f t="shared" si="54"/>
        <v>-1056671.29</v>
      </c>
      <c r="P659" s="205">
        <v>0</v>
      </c>
      <c r="Q659" s="208">
        <f t="shared" si="52"/>
        <v>-1056671.29</v>
      </c>
      <c r="R659" s="206"/>
      <c r="S659" s="209"/>
    </row>
    <row r="660" spans="1:19" s="200" customFormat="1">
      <c r="A660" s="199">
        <v>653</v>
      </c>
      <c r="B660" s="200">
        <v>201023609</v>
      </c>
      <c r="C660" s="201" t="s">
        <v>1309</v>
      </c>
      <c r="D660" s="201" t="s">
        <v>1310</v>
      </c>
      <c r="E660" s="201" t="s">
        <v>1314</v>
      </c>
      <c r="F660" s="201" t="s">
        <v>3655</v>
      </c>
      <c r="G660" s="201" t="s">
        <v>2113</v>
      </c>
      <c r="H660" s="202" t="s">
        <v>1620</v>
      </c>
      <c r="I660" s="207">
        <v>0</v>
      </c>
      <c r="J660" s="207">
        <v>102345.15000000001</v>
      </c>
      <c r="K660" s="207">
        <v>102345.15000000001</v>
      </c>
      <c r="L660" s="207">
        <v>0</v>
      </c>
      <c r="M660" s="207">
        <f t="shared" si="53"/>
        <v>0</v>
      </c>
      <c r="N660" s="207">
        <f t="shared" si="55"/>
        <v>0</v>
      </c>
      <c r="O660" s="208">
        <f t="shared" si="54"/>
        <v>0</v>
      </c>
      <c r="P660" s="205">
        <v>0</v>
      </c>
      <c r="Q660" s="208">
        <f t="shared" si="52"/>
        <v>0</v>
      </c>
      <c r="R660" s="206"/>
      <c r="S660" s="209"/>
    </row>
    <row r="661" spans="1:19" s="200" customFormat="1">
      <c r="A661" s="199">
        <v>654</v>
      </c>
      <c r="B661" s="200">
        <v>201023901</v>
      </c>
      <c r="C661" s="201" t="s">
        <v>1309</v>
      </c>
      <c r="D661" s="201" t="s">
        <v>1310</v>
      </c>
      <c r="E661" s="201" t="s">
        <v>1314</v>
      </c>
      <c r="F661" s="201" t="s">
        <v>3655</v>
      </c>
      <c r="G661" s="201" t="s">
        <v>2113</v>
      </c>
      <c r="H661" s="202" t="s">
        <v>1621</v>
      </c>
      <c r="I661" s="207">
        <v>0</v>
      </c>
      <c r="J661" s="207">
        <v>0</v>
      </c>
      <c r="K661" s="207">
        <v>8180.64</v>
      </c>
      <c r="L661" s="207">
        <v>8180.64</v>
      </c>
      <c r="M661" s="207">
        <f t="shared" si="53"/>
        <v>0</v>
      </c>
      <c r="N661" s="207">
        <f t="shared" si="55"/>
        <v>0</v>
      </c>
      <c r="O661" s="208">
        <f t="shared" si="54"/>
        <v>0</v>
      </c>
      <c r="P661" s="205">
        <v>0</v>
      </c>
      <c r="Q661" s="208">
        <f t="shared" si="52"/>
        <v>0</v>
      </c>
      <c r="R661" s="206"/>
      <c r="S661" s="209">
        <f>N661-K661</f>
        <v>-8180.64</v>
      </c>
    </row>
    <row r="662" spans="1:19" s="200" customFormat="1">
      <c r="A662" s="199">
        <v>655</v>
      </c>
      <c r="B662" s="200">
        <v>201024301</v>
      </c>
      <c r="C662" s="201" t="s">
        <v>1309</v>
      </c>
      <c r="D662" s="201" t="s">
        <v>1310</v>
      </c>
      <c r="E662" s="201" t="s">
        <v>1314</v>
      </c>
      <c r="F662" s="201" t="s">
        <v>3655</v>
      </c>
      <c r="G662" s="201" t="s">
        <v>2113</v>
      </c>
      <c r="H662" s="202" t="s">
        <v>264</v>
      </c>
      <c r="I662" s="207">
        <v>0</v>
      </c>
      <c r="J662" s="207">
        <v>7645.8600000000006</v>
      </c>
      <c r="K662" s="207">
        <v>7645.8600000000006</v>
      </c>
      <c r="L662" s="207">
        <v>0</v>
      </c>
      <c r="M662" s="207">
        <f t="shared" si="53"/>
        <v>0</v>
      </c>
      <c r="N662" s="207">
        <f t="shared" si="55"/>
        <v>0</v>
      </c>
      <c r="O662" s="208">
        <f t="shared" si="54"/>
        <v>0</v>
      </c>
      <c r="P662" s="205">
        <v>0</v>
      </c>
      <c r="Q662" s="208">
        <f t="shared" si="52"/>
        <v>0</v>
      </c>
      <c r="R662" s="206"/>
      <c r="S662" s="209">
        <f>N662-K662</f>
        <v>-7645.8600000000006</v>
      </c>
    </row>
    <row r="663" spans="1:19" s="200" customFormat="1">
      <c r="A663" s="199">
        <v>656</v>
      </c>
      <c r="B663" s="200">
        <v>201024302</v>
      </c>
      <c r="C663" s="201" t="s">
        <v>1309</v>
      </c>
      <c r="D663" s="201" t="s">
        <v>1310</v>
      </c>
      <c r="E663" s="201" t="s">
        <v>1314</v>
      </c>
      <c r="F663" s="201" t="s">
        <v>3655</v>
      </c>
      <c r="G663" s="201" t="s">
        <v>2113</v>
      </c>
      <c r="H663" s="202" t="s">
        <v>265</v>
      </c>
      <c r="I663" s="207">
        <v>0</v>
      </c>
      <c r="J663" s="207">
        <v>0</v>
      </c>
      <c r="K663" s="207">
        <v>922849.02</v>
      </c>
      <c r="L663" s="207">
        <v>1251824.8</v>
      </c>
      <c r="M663" s="207">
        <f t="shared" si="53"/>
        <v>0</v>
      </c>
      <c r="N663" s="207">
        <f t="shared" si="55"/>
        <v>328975.78000000003</v>
      </c>
      <c r="O663" s="208">
        <f t="shared" si="54"/>
        <v>-328975.78000000003</v>
      </c>
      <c r="P663" s="205">
        <v>0</v>
      </c>
      <c r="Q663" s="208">
        <f t="shared" si="52"/>
        <v>-328975.78000000003</v>
      </c>
      <c r="R663" s="206"/>
      <c r="S663" s="209"/>
    </row>
    <row r="664" spans="1:19" s="200" customFormat="1">
      <c r="A664" s="199">
        <v>657</v>
      </c>
      <c r="B664" s="200">
        <v>201024306</v>
      </c>
      <c r="C664" s="201" t="s">
        <v>1309</v>
      </c>
      <c r="D664" s="201" t="s">
        <v>1310</v>
      </c>
      <c r="E664" s="201" t="s">
        <v>1314</v>
      </c>
      <c r="F664" s="201" t="s">
        <v>3655</v>
      </c>
      <c r="G664" s="201" t="s">
        <v>2113</v>
      </c>
      <c r="H664" s="202" t="s">
        <v>266</v>
      </c>
      <c r="I664" s="207">
        <v>0</v>
      </c>
      <c r="J664" s="207">
        <v>0</v>
      </c>
      <c r="K664" s="207">
        <v>0</v>
      </c>
      <c r="L664" s="207">
        <v>0</v>
      </c>
      <c r="M664" s="207">
        <f t="shared" si="53"/>
        <v>0</v>
      </c>
      <c r="N664" s="207">
        <f t="shared" si="55"/>
        <v>0</v>
      </c>
      <c r="O664" s="208">
        <f t="shared" si="54"/>
        <v>0</v>
      </c>
      <c r="P664" s="205">
        <v>0</v>
      </c>
      <c r="Q664" s="208">
        <f t="shared" si="52"/>
        <v>0</v>
      </c>
      <c r="R664" s="206"/>
      <c r="S664" s="209"/>
    </row>
    <row r="665" spans="1:19" s="200" customFormat="1">
      <c r="A665" s="199">
        <v>658</v>
      </c>
      <c r="B665" s="200">
        <v>201024307</v>
      </c>
      <c r="C665" s="201" t="s">
        <v>1309</v>
      </c>
      <c r="D665" s="201" t="s">
        <v>1310</v>
      </c>
      <c r="E665" s="201" t="s">
        <v>1314</v>
      </c>
      <c r="F665" s="201" t="s">
        <v>3655</v>
      </c>
      <c r="G665" s="201" t="s">
        <v>2113</v>
      </c>
      <c r="H665" s="202" t="s">
        <v>897</v>
      </c>
      <c r="I665" s="207">
        <v>0</v>
      </c>
      <c r="J665" s="207">
        <v>10599.37</v>
      </c>
      <c r="K665" s="207">
        <v>10599.37</v>
      </c>
      <c r="L665" s="207">
        <v>0</v>
      </c>
      <c r="M665" s="207">
        <f t="shared" si="53"/>
        <v>0</v>
      </c>
      <c r="N665" s="207">
        <f t="shared" si="55"/>
        <v>0</v>
      </c>
      <c r="O665" s="208">
        <f t="shared" si="54"/>
        <v>0</v>
      </c>
      <c r="P665" s="205">
        <v>0</v>
      </c>
      <c r="Q665" s="208">
        <f t="shared" si="52"/>
        <v>0</v>
      </c>
      <c r="R665" s="206"/>
    </row>
    <row r="666" spans="1:19" s="200" customFormat="1">
      <c r="A666" s="199">
        <v>659</v>
      </c>
      <c r="B666" s="200">
        <v>201024308</v>
      </c>
      <c r="C666" s="201" t="s">
        <v>1309</v>
      </c>
      <c r="D666" s="201" t="s">
        <v>1310</v>
      </c>
      <c r="E666" s="201" t="s">
        <v>1314</v>
      </c>
      <c r="F666" s="201" t="s">
        <v>3655</v>
      </c>
      <c r="G666" s="201" t="s">
        <v>2113</v>
      </c>
      <c r="H666" s="202" t="s">
        <v>898</v>
      </c>
      <c r="I666" s="207">
        <v>0</v>
      </c>
      <c r="J666" s="207">
        <v>3766.25</v>
      </c>
      <c r="K666" s="207">
        <v>3766.25</v>
      </c>
      <c r="L666" s="207">
        <v>0</v>
      </c>
      <c r="M666" s="207">
        <f t="shared" si="53"/>
        <v>0</v>
      </c>
      <c r="N666" s="207">
        <f t="shared" si="55"/>
        <v>0</v>
      </c>
      <c r="O666" s="208">
        <f t="shared" si="54"/>
        <v>0</v>
      </c>
      <c r="P666" s="205">
        <v>0</v>
      </c>
      <c r="Q666" s="208">
        <f t="shared" si="52"/>
        <v>0</v>
      </c>
      <c r="R666" s="206"/>
      <c r="S666" s="209"/>
    </row>
    <row r="667" spans="1:19" s="200" customFormat="1">
      <c r="A667" s="199">
        <v>660</v>
      </c>
      <c r="B667" s="200">
        <v>201024310</v>
      </c>
      <c r="C667" s="201" t="s">
        <v>1309</v>
      </c>
      <c r="D667" s="201" t="s">
        <v>1310</v>
      </c>
      <c r="E667" s="201" t="s">
        <v>1314</v>
      </c>
      <c r="F667" s="201" t="s">
        <v>3655</v>
      </c>
      <c r="G667" s="201" t="s">
        <v>2113</v>
      </c>
      <c r="H667" s="202" t="s">
        <v>899</v>
      </c>
      <c r="I667" s="207">
        <v>0</v>
      </c>
      <c r="J667" s="207">
        <v>1980.2</v>
      </c>
      <c r="K667" s="207">
        <v>3996.84</v>
      </c>
      <c r="L667" s="207">
        <v>2016.64</v>
      </c>
      <c r="M667" s="207">
        <f t="shared" si="53"/>
        <v>0</v>
      </c>
      <c r="N667" s="207">
        <f t="shared" si="55"/>
        <v>0</v>
      </c>
      <c r="O667" s="208">
        <f t="shared" si="54"/>
        <v>0</v>
      </c>
      <c r="P667" s="205">
        <v>0</v>
      </c>
      <c r="Q667" s="208">
        <f t="shared" si="52"/>
        <v>0</v>
      </c>
      <c r="R667" s="206"/>
    </row>
    <row r="668" spans="1:19" s="200" customFormat="1">
      <c r="A668" s="199">
        <v>661</v>
      </c>
      <c r="B668" s="200">
        <v>201024506</v>
      </c>
      <c r="C668" s="201" t="s">
        <v>1309</v>
      </c>
      <c r="D668" s="201" t="s">
        <v>1310</v>
      </c>
      <c r="E668" s="201" t="s">
        <v>1314</v>
      </c>
      <c r="F668" s="201" t="s">
        <v>3655</v>
      </c>
      <c r="G668" s="201" t="s">
        <v>2113</v>
      </c>
      <c r="H668" s="202" t="s">
        <v>267</v>
      </c>
      <c r="I668" s="207">
        <v>0</v>
      </c>
      <c r="J668" s="207">
        <v>5615.9000000000005</v>
      </c>
      <c r="K668" s="207">
        <v>5615.9000000000005</v>
      </c>
      <c r="L668" s="207">
        <v>0</v>
      </c>
      <c r="M668" s="207">
        <f t="shared" si="53"/>
        <v>0</v>
      </c>
      <c r="N668" s="207">
        <f t="shared" si="55"/>
        <v>0</v>
      </c>
      <c r="O668" s="208">
        <f t="shared" si="54"/>
        <v>0</v>
      </c>
      <c r="P668" s="205">
        <v>0</v>
      </c>
      <c r="Q668" s="208">
        <f t="shared" si="52"/>
        <v>0</v>
      </c>
      <c r="R668" s="206"/>
    </row>
    <row r="669" spans="1:19" s="200" customFormat="1">
      <c r="A669" s="199">
        <v>662</v>
      </c>
      <c r="B669" s="200">
        <v>201024507</v>
      </c>
      <c r="C669" s="201" t="s">
        <v>1309</v>
      </c>
      <c r="D669" s="201" t="s">
        <v>1310</v>
      </c>
      <c r="E669" s="201" t="s">
        <v>1314</v>
      </c>
      <c r="F669" s="201" t="s">
        <v>3655</v>
      </c>
      <c r="G669" s="201" t="s">
        <v>2113</v>
      </c>
      <c r="H669" s="202" t="s">
        <v>268</v>
      </c>
      <c r="I669" s="207">
        <v>0</v>
      </c>
      <c r="J669" s="207">
        <v>16328.18</v>
      </c>
      <c r="K669" s="207">
        <v>16328.18</v>
      </c>
      <c r="L669" s="207">
        <v>0</v>
      </c>
      <c r="M669" s="207">
        <f t="shared" si="53"/>
        <v>0</v>
      </c>
      <c r="N669" s="207">
        <f t="shared" si="55"/>
        <v>0</v>
      </c>
      <c r="O669" s="208">
        <f t="shared" si="54"/>
        <v>0</v>
      </c>
      <c r="P669" s="205">
        <v>0</v>
      </c>
      <c r="Q669" s="208">
        <f t="shared" si="52"/>
        <v>0</v>
      </c>
      <c r="R669" s="206"/>
      <c r="S669" s="209"/>
    </row>
    <row r="670" spans="1:19" s="200" customFormat="1">
      <c r="A670" s="199">
        <v>663</v>
      </c>
      <c r="B670" s="200">
        <v>201024510</v>
      </c>
      <c r="C670" s="201" t="s">
        <v>1309</v>
      </c>
      <c r="D670" s="201" t="s">
        <v>1310</v>
      </c>
      <c r="E670" s="201" t="s">
        <v>1314</v>
      </c>
      <c r="F670" s="201" t="s">
        <v>3655</v>
      </c>
      <c r="G670" s="201" t="s">
        <v>2113</v>
      </c>
      <c r="H670" s="202" t="s">
        <v>269</v>
      </c>
      <c r="I670" s="207">
        <v>0</v>
      </c>
      <c r="J670" s="207">
        <v>0</v>
      </c>
      <c r="K670" s="207">
        <v>102976.24</v>
      </c>
      <c r="L670" s="207">
        <v>102976.24</v>
      </c>
      <c r="M670" s="207">
        <f t="shared" si="53"/>
        <v>0</v>
      </c>
      <c r="N670" s="207">
        <f t="shared" si="55"/>
        <v>0</v>
      </c>
      <c r="O670" s="208">
        <f t="shared" si="54"/>
        <v>0</v>
      </c>
      <c r="P670" s="205">
        <v>0</v>
      </c>
      <c r="Q670" s="208">
        <f t="shared" si="52"/>
        <v>0</v>
      </c>
      <c r="R670" s="206"/>
      <c r="S670" s="209"/>
    </row>
    <row r="671" spans="1:19" s="200" customFormat="1">
      <c r="A671" s="199">
        <v>664</v>
      </c>
      <c r="B671" s="200">
        <v>201024701</v>
      </c>
      <c r="C671" s="201" t="s">
        <v>1309</v>
      </c>
      <c r="D671" s="201" t="s">
        <v>1310</v>
      </c>
      <c r="E671" s="201" t="s">
        <v>1314</v>
      </c>
      <c r="F671" s="201" t="s">
        <v>3655</v>
      </c>
      <c r="G671" s="201" t="s">
        <v>2113</v>
      </c>
      <c r="H671" s="202" t="s">
        <v>2319</v>
      </c>
      <c r="I671" s="207">
        <v>0</v>
      </c>
      <c r="J671" s="207">
        <v>0</v>
      </c>
      <c r="K671" s="207">
        <v>139033.39000000001</v>
      </c>
      <c r="L671" s="207">
        <v>139033.39000000001</v>
      </c>
      <c r="M671" s="207">
        <f t="shared" si="53"/>
        <v>0</v>
      </c>
      <c r="N671" s="207">
        <f t="shared" si="55"/>
        <v>0</v>
      </c>
      <c r="O671" s="208">
        <f t="shared" si="54"/>
        <v>0</v>
      </c>
      <c r="P671" s="205">
        <v>0</v>
      </c>
      <c r="Q671" s="208">
        <f t="shared" si="52"/>
        <v>0</v>
      </c>
      <c r="R671" s="206"/>
    </row>
    <row r="672" spans="1:19" s="200" customFormat="1">
      <c r="A672" s="199">
        <v>665</v>
      </c>
      <c r="B672" s="200">
        <v>201024801</v>
      </c>
      <c r="C672" s="201" t="s">
        <v>1309</v>
      </c>
      <c r="D672" s="201" t="s">
        <v>1310</v>
      </c>
      <c r="E672" s="201" t="s">
        <v>1314</v>
      </c>
      <c r="F672" s="201" t="s">
        <v>3655</v>
      </c>
      <c r="G672" s="201" t="s">
        <v>2113</v>
      </c>
      <c r="H672" s="202" t="s">
        <v>2320</v>
      </c>
      <c r="I672" s="207">
        <v>0</v>
      </c>
      <c r="J672" s="207">
        <v>0</v>
      </c>
      <c r="K672" s="207">
        <v>10158</v>
      </c>
      <c r="L672" s="207">
        <v>15663.23</v>
      </c>
      <c r="M672" s="207">
        <f t="shared" si="53"/>
        <v>0</v>
      </c>
      <c r="N672" s="207">
        <f t="shared" si="55"/>
        <v>5505.23</v>
      </c>
      <c r="O672" s="208">
        <f t="shared" si="54"/>
        <v>-5505.23</v>
      </c>
      <c r="P672" s="205">
        <v>0</v>
      </c>
      <c r="Q672" s="208">
        <f t="shared" si="52"/>
        <v>-5505.23</v>
      </c>
      <c r="R672" s="206"/>
      <c r="S672" s="209"/>
    </row>
    <row r="673" spans="1:19" s="200" customFormat="1">
      <c r="A673" s="199">
        <v>666</v>
      </c>
      <c r="B673" s="200">
        <v>201025205</v>
      </c>
      <c r="C673" s="201" t="s">
        <v>1309</v>
      </c>
      <c r="D673" s="201" t="s">
        <v>1310</v>
      </c>
      <c r="E673" s="201" t="s">
        <v>1314</v>
      </c>
      <c r="F673" s="201" t="s">
        <v>3655</v>
      </c>
      <c r="G673" s="201" t="s">
        <v>2113</v>
      </c>
      <c r="H673" s="202" t="s">
        <v>900</v>
      </c>
      <c r="I673" s="207">
        <v>0</v>
      </c>
      <c r="J673" s="207">
        <v>50296.450000000004</v>
      </c>
      <c r="K673" s="207">
        <v>134326.84</v>
      </c>
      <c r="L673" s="207">
        <v>84725.62</v>
      </c>
      <c r="M673" s="207">
        <f t="shared" si="53"/>
        <v>0</v>
      </c>
      <c r="N673" s="207">
        <f t="shared" si="55"/>
        <v>695.23000000001048</v>
      </c>
      <c r="O673" s="208">
        <f t="shared" si="54"/>
        <v>-695.23000000001048</v>
      </c>
      <c r="P673" s="205">
        <v>0</v>
      </c>
      <c r="Q673" s="208">
        <f t="shared" si="52"/>
        <v>-695.23000000001048</v>
      </c>
      <c r="R673" s="206"/>
    </row>
    <row r="674" spans="1:19" s="200" customFormat="1">
      <c r="A674" s="199">
        <v>667</v>
      </c>
      <c r="B674" s="200">
        <v>201025206</v>
      </c>
      <c r="C674" s="201" t="s">
        <v>1309</v>
      </c>
      <c r="D674" s="201" t="s">
        <v>1310</v>
      </c>
      <c r="E674" s="201" t="s">
        <v>1314</v>
      </c>
      <c r="F674" s="201" t="s">
        <v>3655</v>
      </c>
      <c r="G674" s="201" t="s">
        <v>2113</v>
      </c>
      <c r="H674" s="202" t="s">
        <v>901</v>
      </c>
      <c r="I674" s="207">
        <v>0</v>
      </c>
      <c r="J674" s="207">
        <v>1802.9</v>
      </c>
      <c r="K674" s="207">
        <v>15000</v>
      </c>
      <c r="L674" s="207">
        <v>13197.1</v>
      </c>
      <c r="M674" s="207">
        <f t="shared" si="53"/>
        <v>0</v>
      </c>
      <c r="N674" s="207">
        <f t="shared" si="55"/>
        <v>0</v>
      </c>
      <c r="O674" s="208">
        <f t="shared" si="54"/>
        <v>0</v>
      </c>
      <c r="P674" s="205">
        <v>0</v>
      </c>
      <c r="Q674" s="208">
        <f t="shared" ref="Q674:Q737" si="56">O674-P674</f>
        <v>0</v>
      </c>
      <c r="R674" s="206"/>
    </row>
    <row r="675" spans="1:19" s="200" customFormat="1">
      <c r="A675" s="199">
        <v>668</v>
      </c>
      <c r="B675" s="200">
        <v>201025207</v>
      </c>
      <c r="C675" s="201" t="s">
        <v>1309</v>
      </c>
      <c r="D675" s="201" t="s">
        <v>1310</v>
      </c>
      <c r="E675" s="201" t="s">
        <v>1314</v>
      </c>
      <c r="F675" s="201" t="s">
        <v>3655</v>
      </c>
      <c r="G675" s="201" t="s">
        <v>2113</v>
      </c>
      <c r="H675" s="202" t="s">
        <v>1622</v>
      </c>
      <c r="I675" s="207">
        <v>0</v>
      </c>
      <c r="J675" s="207">
        <v>0</v>
      </c>
      <c r="K675" s="207">
        <v>55000</v>
      </c>
      <c r="L675" s="207">
        <v>55000</v>
      </c>
      <c r="M675" s="207">
        <f t="shared" si="53"/>
        <v>0</v>
      </c>
      <c r="N675" s="207">
        <f t="shared" si="55"/>
        <v>0</v>
      </c>
      <c r="O675" s="208">
        <f t="shared" si="54"/>
        <v>0</v>
      </c>
      <c r="P675" s="205">
        <v>0</v>
      </c>
      <c r="Q675" s="208">
        <f t="shared" si="56"/>
        <v>0</v>
      </c>
      <c r="R675" s="206"/>
      <c r="S675" s="209"/>
    </row>
    <row r="676" spans="1:19" s="200" customFormat="1">
      <c r="A676" s="199">
        <v>669</v>
      </c>
      <c r="B676" s="200">
        <v>201025301</v>
      </c>
      <c r="C676" s="201" t="s">
        <v>1309</v>
      </c>
      <c r="D676" s="201" t="s">
        <v>1310</v>
      </c>
      <c r="E676" s="201" t="s">
        <v>1314</v>
      </c>
      <c r="F676" s="201" t="s">
        <v>3655</v>
      </c>
      <c r="G676" s="201" t="s">
        <v>2113</v>
      </c>
      <c r="H676" s="202" t="s">
        <v>2321</v>
      </c>
      <c r="I676" s="207">
        <v>0</v>
      </c>
      <c r="J676" s="207">
        <v>0</v>
      </c>
      <c r="K676" s="207">
        <v>62471</v>
      </c>
      <c r="L676" s="207">
        <v>63014.25</v>
      </c>
      <c r="M676" s="207">
        <f t="shared" si="53"/>
        <v>0</v>
      </c>
      <c r="N676" s="207">
        <f t="shared" si="55"/>
        <v>543.25</v>
      </c>
      <c r="O676" s="208">
        <f t="shared" si="54"/>
        <v>-543.25</v>
      </c>
      <c r="P676" s="205">
        <v>0</v>
      </c>
      <c r="Q676" s="208">
        <f t="shared" si="56"/>
        <v>-543.25</v>
      </c>
      <c r="R676" s="206"/>
      <c r="S676" s="209"/>
    </row>
    <row r="677" spans="1:19" s="200" customFormat="1">
      <c r="A677" s="199">
        <v>670</v>
      </c>
      <c r="B677" s="200">
        <v>201026001</v>
      </c>
      <c r="C677" s="201" t="s">
        <v>1309</v>
      </c>
      <c r="D677" s="201" t="s">
        <v>1310</v>
      </c>
      <c r="E677" s="201" t="s">
        <v>1314</v>
      </c>
      <c r="F677" s="201" t="s">
        <v>3655</v>
      </c>
      <c r="G677" s="201" t="s">
        <v>2113</v>
      </c>
      <c r="H677" s="202" t="s">
        <v>2322</v>
      </c>
      <c r="I677" s="207">
        <v>0</v>
      </c>
      <c r="J677" s="207">
        <v>0</v>
      </c>
      <c r="K677" s="207">
        <v>74880.14</v>
      </c>
      <c r="L677" s="207">
        <v>74880.14</v>
      </c>
      <c r="M677" s="207">
        <f t="shared" si="53"/>
        <v>0</v>
      </c>
      <c r="N677" s="207">
        <f t="shared" si="55"/>
        <v>0</v>
      </c>
      <c r="O677" s="208">
        <f t="shared" si="54"/>
        <v>0</v>
      </c>
      <c r="P677" s="205">
        <v>0</v>
      </c>
      <c r="Q677" s="208">
        <f t="shared" si="56"/>
        <v>0</v>
      </c>
      <c r="R677" s="206"/>
      <c r="S677" s="209"/>
    </row>
    <row r="678" spans="1:19" s="200" customFormat="1">
      <c r="A678" s="199">
        <v>671</v>
      </c>
      <c r="B678" s="200">
        <v>201026002</v>
      </c>
      <c r="C678" s="201" t="s">
        <v>1309</v>
      </c>
      <c r="D678" s="201" t="s">
        <v>1310</v>
      </c>
      <c r="E678" s="201" t="s">
        <v>1314</v>
      </c>
      <c r="F678" s="201" t="s">
        <v>3655</v>
      </c>
      <c r="G678" s="201" t="s">
        <v>2113</v>
      </c>
      <c r="H678" s="202" t="s">
        <v>2323</v>
      </c>
      <c r="I678" s="207">
        <v>0</v>
      </c>
      <c r="J678" s="207">
        <v>0</v>
      </c>
      <c r="K678" s="207">
        <v>286345</v>
      </c>
      <c r="L678" s="207">
        <v>301853.45</v>
      </c>
      <c r="M678" s="207">
        <f t="shared" si="53"/>
        <v>0</v>
      </c>
      <c r="N678" s="207">
        <f t="shared" si="55"/>
        <v>15508.450000000012</v>
      </c>
      <c r="O678" s="208">
        <f t="shared" si="54"/>
        <v>-15508.450000000012</v>
      </c>
      <c r="P678" s="205">
        <v>0</v>
      </c>
      <c r="Q678" s="208">
        <f t="shared" si="56"/>
        <v>-15508.450000000012</v>
      </c>
      <c r="R678" s="206"/>
    </row>
    <row r="679" spans="1:19" s="200" customFormat="1">
      <c r="A679" s="199">
        <v>672</v>
      </c>
      <c r="B679" s="200">
        <v>201026201</v>
      </c>
      <c r="C679" s="201" t="s">
        <v>1309</v>
      </c>
      <c r="D679" s="201" t="s">
        <v>1310</v>
      </c>
      <c r="E679" s="201" t="s">
        <v>1314</v>
      </c>
      <c r="F679" s="201" t="s">
        <v>3655</v>
      </c>
      <c r="G679" s="201" t="s">
        <v>2113</v>
      </c>
      <c r="H679" s="202" t="s">
        <v>2324</v>
      </c>
      <c r="I679" s="207">
        <v>0</v>
      </c>
      <c r="J679" s="207">
        <v>0</v>
      </c>
      <c r="K679" s="207">
        <v>269000</v>
      </c>
      <c r="L679" s="207">
        <v>342496</v>
      </c>
      <c r="M679" s="207">
        <f t="shared" si="53"/>
        <v>0</v>
      </c>
      <c r="N679" s="207">
        <f t="shared" si="55"/>
        <v>73496</v>
      </c>
      <c r="O679" s="208">
        <f t="shared" si="54"/>
        <v>-73496</v>
      </c>
      <c r="P679" s="205">
        <v>0</v>
      </c>
      <c r="Q679" s="208">
        <f t="shared" si="56"/>
        <v>-73496</v>
      </c>
      <c r="R679" s="206"/>
    </row>
    <row r="680" spans="1:19" s="200" customFormat="1">
      <c r="A680" s="199">
        <v>673</v>
      </c>
      <c r="B680" s="200">
        <v>201026501</v>
      </c>
      <c r="C680" s="201" t="s">
        <v>1309</v>
      </c>
      <c r="D680" s="201" t="s">
        <v>1310</v>
      </c>
      <c r="E680" s="201" t="s">
        <v>1314</v>
      </c>
      <c r="F680" s="201" t="s">
        <v>3655</v>
      </c>
      <c r="G680" s="201" t="s">
        <v>2113</v>
      </c>
      <c r="H680" s="202" t="s">
        <v>2325</v>
      </c>
      <c r="I680" s="207">
        <v>0</v>
      </c>
      <c r="J680" s="207">
        <v>0</v>
      </c>
      <c r="K680" s="207">
        <v>65371</v>
      </c>
      <c r="L680" s="207">
        <v>65371</v>
      </c>
      <c r="M680" s="207">
        <f t="shared" si="53"/>
        <v>0</v>
      </c>
      <c r="N680" s="207">
        <f t="shared" si="55"/>
        <v>0</v>
      </c>
      <c r="O680" s="208">
        <f t="shared" si="54"/>
        <v>0</v>
      </c>
      <c r="P680" s="205">
        <v>0</v>
      </c>
      <c r="Q680" s="208">
        <f t="shared" si="56"/>
        <v>0</v>
      </c>
      <c r="R680" s="206"/>
      <c r="S680" s="209"/>
    </row>
    <row r="681" spans="1:19" s="200" customFormat="1">
      <c r="A681" s="199">
        <v>674</v>
      </c>
      <c r="B681" s="200">
        <v>201026503</v>
      </c>
      <c r="C681" s="201" t="s">
        <v>1309</v>
      </c>
      <c r="D681" s="201" t="s">
        <v>1310</v>
      </c>
      <c r="E681" s="201" t="s">
        <v>1314</v>
      </c>
      <c r="F681" s="201" t="s">
        <v>3655</v>
      </c>
      <c r="G681" s="201" t="s">
        <v>2113</v>
      </c>
      <c r="H681" s="202" t="s">
        <v>902</v>
      </c>
      <c r="I681" s="207">
        <v>0</v>
      </c>
      <c r="J681" s="207">
        <v>3105</v>
      </c>
      <c r="K681" s="207">
        <v>0</v>
      </c>
      <c r="L681" s="207">
        <v>0</v>
      </c>
      <c r="M681" s="207">
        <f t="shared" si="53"/>
        <v>0</v>
      </c>
      <c r="N681" s="207">
        <f t="shared" si="55"/>
        <v>3105</v>
      </c>
      <c r="O681" s="208">
        <f t="shared" si="54"/>
        <v>-3105</v>
      </c>
      <c r="P681" s="205">
        <v>0</v>
      </c>
      <c r="Q681" s="208">
        <f t="shared" si="56"/>
        <v>-3105</v>
      </c>
      <c r="R681" s="206"/>
    </row>
    <row r="682" spans="1:19" s="200" customFormat="1">
      <c r="A682" s="199">
        <v>675</v>
      </c>
      <c r="B682" s="200">
        <v>201026701</v>
      </c>
      <c r="C682" s="201" t="s">
        <v>1309</v>
      </c>
      <c r="D682" s="201" t="s">
        <v>1310</v>
      </c>
      <c r="E682" s="201" t="s">
        <v>1314</v>
      </c>
      <c r="F682" s="201" t="s">
        <v>3655</v>
      </c>
      <c r="G682" s="201" t="s">
        <v>2113</v>
      </c>
      <c r="H682" s="202" t="s">
        <v>903</v>
      </c>
      <c r="I682" s="207">
        <v>0</v>
      </c>
      <c r="J682" s="207">
        <v>0</v>
      </c>
      <c r="K682" s="207">
        <v>0</v>
      </c>
      <c r="L682" s="207">
        <v>0</v>
      </c>
      <c r="M682" s="207">
        <f t="shared" si="53"/>
        <v>0</v>
      </c>
      <c r="N682" s="207">
        <f t="shared" si="55"/>
        <v>0</v>
      </c>
      <c r="O682" s="208">
        <f t="shared" si="54"/>
        <v>0</v>
      </c>
      <c r="P682" s="205">
        <v>0</v>
      </c>
      <c r="Q682" s="208">
        <f t="shared" si="56"/>
        <v>0</v>
      </c>
      <c r="R682" s="206"/>
    </row>
    <row r="683" spans="1:19" s="200" customFormat="1">
      <c r="A683" s="199">
        <v>676</v>
      </c>
      <c r="B683" s="200">
        <v>201026901</v>
      </c>
      <c r="C683" s="201" t="s">
        <v>1309</v>
      </c>
      <c r="D683" s="201" t="s">
        <v>1310</v>
      </c>
      <c r="E683" s="201" t="s">
        <v>1314</v>
      </c>
      <c r="F683" s="201" t="s">
        <v>3655</v>
      </c>
      <c r="G683" s="201" t="s">
        <v>2113</v>
      </c>
      <c r="H683" s="202" t="s">
        <v>904</v>
      </c>
      <c r="I683" s="207">
        <v>0</v>
      </c>
      <c r="J683" s="207">
        <v>52262.06</v>
      </c>
      <c r="K683" s="207">
        <v>65595.930000000008</v>
      </c>
      <c r="L683" s="207">
        <v>13600</v>
      </c>
      <c r="M683" s="207">
        <f t="shared" si="53"/>
        <v>0</v>
      </c>
      <c r="N683" s="207">
        <f t="shared" si="55"/>
        <v>266.1299999999901</v>
      </c>
      <c r="O683" s="208">
        <f t="shared" si="54"/>
        <v>-266.1299999999901</v>
      </c>
      <c r="P683" s="205">
        <v>0</v>
      </c>
      <c r="Q683" s="208">
        <f t="shared" si="56"/>
        <v>-266.1299999999901</v>
      </c>
      <c r="R683" s="206"/>
    </row>
    <row r="684" spans="1:19" s="200" customFormat="1">
      <c r="A684" s="199">
        <v>677</v>
      </c>
      <c r="B684" s="200">
        <v>201026902</v>
      </c>
      <c r="C684" s="201" t="s">
        <v>1309</v>
      </c>
      <c r="D684" s="201" t="s">
        <v>1310</v>
      </c>
      <c r="E684" s="201" t="s">
        <v>1314</v>
      </c>
      <c r="F684" s="201" t="s">
        <v>3655</v>
      </c>
      <c r="G684" s="201" t="s">
        <v>2113</v>
      </c>
      <c r="H684" s="202" t="s">
        <v>905</v>
      </c>
      <c r="I684" s="207">
        <v>0</v>
      </c>
      <c r="J684" s="207">
        <v>1004.07</v>
      </c>
      <c r="K684" s="207">
        <v>8000</v>
      </c>
      <c r="L684" s="207">
        <v>6995.93</v>
      </c>
      <c r="M684" s="207">
        <f t="shared" si="53"/>
        <v>0</v>
      </c>
      <c r="N684" s="207">
        <f t="shared" si="55"/>
        <v>0</v>
      </c>
      <c r="O684" s="208">
        <f t="shared" si="54"/>
        <v>0</v>
      </c>
      <c r="P684" s="205">
        <v>0</v>
      </c>
      <c r="Q684" s="208">
        <f t="shared" si="56"/>
        <v>0</v>
      </c>
      <c r="R684" s="206"/>
      <c r="S684" s="209">
        <f>N684-K684</f>
        <v>-8000</v>
      </c>
    </row>
    <row r="685" spans="1:19" s="200" customFormat="1">
      <c r="A685" s="199">
        <v>678</v>
      </c>
      <c r="B685" s="200">
        <v>201027001</v>
      </c>
      <c r="C685" s="201" t="s">
        <v>1309</v>
      </c>
      <c r="D685" s="201" t="s">
        <v>1310</v>
      </c>
      <c r="E685" s="201" t="s">
        <v>1314</v>
      </c>
      <c r="F685" s="201" t="s">
        <v>3655</v>
      </c>
      <c r="G685" s="201" t="s">
        <v>2113</v>
      </c>
      <c r="H685" s="202" t="s">
        <v>2326</v>
      </c>
      <c r="I685" s="207">
        <v>0</v>
      </c>
      <c r="J685" s="207">
        <v>0</v>
      </c>
      <c r="K685" s="207">
        <v>124326.96</v>
      </c>
      <c r="L685" s="207">
        <v>124326.96</v>
      </c>
      <c r="M685" s="207">
        <f t="shared" si="53"/>
        <v>0</v>
      </c>
      <c r="N685" s="207">
        <f t="shared" si="55"/>
        <v>0</v>
      </c>
      <c r="O685" s="208">
        <f t="shared" si="54"/>
        <v>0</v>
      </c>
      <c r="P685" s="205">
        <v>0</v>
      </c>
      <c r="Q685" s="208">
        <f t="shared" si="56"/>
        <v>0</v>
      </c>
      <c r="R685" s="206"/>
    </row>
    <row r="686" spans="1:19" s="200" customFormat="1">
      <c r="A686" s="199">
        <v>679</v>
      </c>
      <c r="B686" s="200">
        <v>201027101</v>
      </c>
      <c r="C686" s="201" t="s">
        <v>1309</v>
      </c>
      <c r="D686" s="201" t="s">
        <v>1310</v>
      </c>
      <c r="E686" s="201" t="s">
        <v>1582</v>
      </c>
      <c r="F686" s="201" t="s">
        <v>3662</v>
      </c>
      <c r="G686" s="201" t="s">
        <v>887</v>
      </c>
      <c r="H686" s="202" t="s">
        <v>2327</v>
      </c>
      <c r="I686" s="207">
        <v>0</v>
      </c>
      <c r="J686" s="207">
        <v>0</v>
      </c>
      <c r="K686" s="207">
        <v>47150</v>
      </c>
      <c r="L686" s="207">
        <v>0</v>
      </c>
      <c r="M686" s="207">
        <f t="shared" si="53"/>
        <v>47150</v>
      </c>
      <c r="N686" s="207">
        <f t="shared" si="55"/>
        <v>0</v>
      </c>
      <c r="O686" s="208">
        <f t="shared" si="54"/>
        <v>47150</v>
      </c>
      <c r="P686" s="205">
        <v>0</v>
      </c>
      <c r="Q686" s="208">
        <f t="shared" si="56"/>
        <v>47150</v>
      </c>
      <c r="R686" s="206"/>
      <c r="S686" s="209"/>
    </row>
    <row r="687" spans="1:19" s="200" customFormat="1">
      <c r="A687" s="199">
        <v>680</v>
      </c>
      <c r="B687" s="200">
        <v>201027401</v>
      </c>
      <c r="C687" s="201" t="s">
        <v>1309</v>
      </c>
      <c r="D687" s="201" t="s">
        <v>1310</v>
      </c>
      <c r="E687" s="201" t="s">
        <v>1314</v>
      </c>
      <c r="F687" s="201" t="s">
        <v>3655</v>
      </c>
      <c r="G687" s="201" t="s">
        <v>2113</v>
      </c>
      <c r="H687" s="202" t="s">
        <v>906</v>
      </c>
      <c r="I687" s="207">
        <v>0</v>
      </c>
      <c r="J687" s="207">
        <v>1514.5599990000001</v>
      </c>
      <c r="K687" s="207">
        <v>0</v>
      </c>
      <c r="L687" s="207">
        <v>0</v>
      </c>
      <c r="M687" s="207">
        <f t="shared" si="53"/>
        <v>0</v>
      </c>
      <c r="N687" s="207">
        <f t="shared" si="55"/>
        <v>1514.5599990000001</v>
      </c>
      <c r="O687" s="208">
        <f t="shared" si="54"/>
        <v>-1514.5599990000001</v>
      </c>
      <c r="P687" s="205">
        <v>0</v>
      </c>
      <c r="Q687" s="208">
        <f t="shared" si="56"/>
        <v>-1514.5599990000001</v>
      </c>
      <c r="R687" s="206"/>
      <c r="S687" s="209"/>
    </row>
    <row r="688" spans="1:19" s="200" customFormat="1">
      <c r="A688" s="199">
        <v>681</v>
      </c>
      <c r="B688" s="200">
        <v>201027501</v>
      </c>
      <c r="C688" s="201" t="s">
        <v>1309</v>
      </c>
      <c r="D688" s="201" t="s">
        <v>1310</v>
      </c>
      <c r="E688" s="201" t="s">
        <v>1314</v>
      </c>
      <c r="F688" s="201" t="s">
        <v>3655</v>
      </c>
      <c r="G688" s="201" t="s">
        <v>2113</v>
      </c>
      <c r="H688" s="202" t="s">
        <v>2328</v>
      </c>
      <c r="I688" s="207">
        <v>0</v>
      </c>
      <c r="J688" s="207">
        <v>0</v>
      </c>
      <c r="K688" s="207">
        <v>13000</v>
      </c>
      <c r="L688" s="207">
        <v>22973.850000000002</v>
      </c>
      <c r="M688" s="207">
        <f t="shared" si="53"/>
        <v>0</v>
      </c>
      <c r="N688" s="207">
        <f t="shared" si="55"/>
        <v>9973.8500000000022</v>
      </c>
      <c r="O688" s="208">
        <f t="shared" si="54"/>
        <v>-9973.8500000000022</v>
      </c>
      <c r="P688" s="205">
        <v>0</v>
      </c>
      <c r="Q688" s="208">
        <f t="shared" si="56"/>
        <v>-9973.8500000000022</v>
      </c>
      <c r="R688" s="206"/>
      <c r="S688" s="209"/>
    </row>
    <row r="689" spans="1:19" s="200" customFormat="1">
      <c r="A689" s="199">
        <v>682</v>
      </c>
      <c r="B689" s="200">
        <v>201027601</v>
      </c>
      <c r="C689" s="201" t="s">
        <v>1309</v>
      </c>
      <c r="D689" s="201" t="s">
        <v>1310</v>
      </c>
      <c r="E689" s="201" t="s">
        <v>1314</v>
      </c>
      <c r="F689" s="201" t="s">
        <v>3655</v>
      </c>
      <c r="G689" s="201" t="s">
        <v>2113</v>
      </c>
      <c r="H689" s="202" t="s">
        <v>2329</v>
      </c>
      <c r="I689" s="207">
        <v>0</v>
      </c>
      <c r="J689" s="207">
        <v>403560.29000000004</v>
      </c>
      <c r="K689" s="207">
        <v>1149216.9099999999</v>
      </c>
      <c r="L689" s="207">
        <v>758026.61</v>
      </c>
      <c r="M689" s="207">
        <f t="shared" ref="M689:M752" si="57">IF((I689+K689)-(J689+L689)&lt;0,0,(I689+K689)-(J689+L689))</f>
        <v>0</v>
      </c>
      <c r="N689" s="207">
        <f t="shared" si="55"/>
        <v>12369.989999999991</v>
      </c>
      <c r="O689" s="208">
        <f t="shared" si="54"/>
        <v>-12369.989999999991</v>
      </c>
      <c r="P689" s="205">
        <v>0</v>
      </c>
      <c r="Q689" s="208">
        <f t="shared" si="56"/>
        <v>-12369.989999999991</v>
      </c>
      <c r="R689" s="206"/>
      <c r="S689" s="209"/>
    </row>
    <row r="690" spans="1:19" s="200" customFormat="1">
      <c r="A690" s="199">
        <v>683</v>
      </c>
      <c r="B690" s="200">
        <v>201027602</v>
      </c>
      <c r="C690" s="201" t="s">
        <v>1309</v>
      </c>
      <c r="D690" s="201" t="s">
        <v>1310</v>
      </c>
      <c r="E690" s="201" t="s">
        <v>1314</v>
      </c>
      <c r="F690" s="201" t="s">
        <v>3655</v>
      </c>
      <c r="G690" s="201" t="s">
        <v>2113</v>
      </c>
      <c r="H690" s="202" t="s">
        <v>2330</v>
      </c>
      <c r="I690" s="207">
        <v>0</v>
      </c>
      <c r="J690" s="207">
        <v>0</v>
      </c>
      <c r="K690" s="207">
        <v>2960086.25</v>
      </c>
      <c r="L690" s="207">
        <v>4131596.25</v>
      </c>
      <c r="M690" s="207">
        <f t="shared" si="57"/>
        <v>0</v>
      </c>
      <c r="N690" s="207">
        <f t="shared" si="55"/>
        <v>1171510</v>
      </c>
      <c r="O690" s="208">
        <f t="shared" si="54"/>
        <v>-1171510</v>
      </c>
      <c r="P690" s="205">
        <v>0</v>
      </c>
      <c r="Q690" s="208">
        <f t="shared" si="56"/>
        <v>-1171510</v>
      </c>
      <c r="R690" s="206"/>
      <c r="S690" s="209"/>
    </row>
    <row r="691" spans="1:19" s="200" customFormat="1">
      <c r="A691" s="199">
        <v>684</v>
      </c>
      <c r="B691" s="200">
        <v>201027701</v>
      </c>
      <c r="C691" s="201" t="s">
        <v>1309</v>
      </c>
      <c r="D691" s="201" t="s">
        <v>1310</v>
      </c>
      <c r="E691" s="201" t="s">
        <v>1314</v>
      </c>
      <c r="F691" s="201" t="s">
        <v>3655</v>
      </c>
      <c r="G691" s="201" t="s">
        <v>2113</v>
      </c>
      <c r="H691" s="202" t="s">
        <v>1623</v>
      </c>
      <c r="I691" s="207">
        <v>0</v>
      </c>
      <c r="J691" s="207">
        <v>902.32</v>
      </c>
      <c r="K691" s="207">
        <v>0</v>
      </c>
      <c r="L691" s="207">
        <v>0</v>
      </c>
      <c r="M691" s="207">
        <f t="shared" si="57"/>
        <v>0</v>
      </c>
      <c r="N691" s="207">
        <f t="shared" si="55"/>
        <v>902.32</v>
      </c>
      <c r="O691" s="208">
        <f t="shared" si="54"/>
        <v>-902.32</v>
      </c>
      <c r="P691" s="205">
        <v>0</v>
      </c>
      <c r="Q691" s="208">
        <f t="shared" si="56"/>
        <v>-902.32</v>
      </c>
      <c r="R691" s="206"/>
      <c r="S691" s="209"/>
    </row>
    <row r="692" spans="1:19" s="200" customFormat="1">
      <c r="A692" s="199">
        <v>685</v>
      </c>
      <c r="B692" s="200">
        <v>201027801</v>
      </c>
      <c r="C692" s="201" t="s">
        <v>1309</v>
      </c>
      <c r="D692" s="201" t="s">
        <v>1310</v>
      </c>
      <c r="E692" s="201" t="s">
        <v>1314</v>
      </c>
      <c r="F692" s="201" t="s">
        <v>3655</v>
      </c>
      <c r="G692" s="201" t="s">
        <v>2113</v>
      </c>
      <c r="H692" s="202" t="s">
        <v>907</v>
      </c>
      <c r="I692" s="207">
        <v>0</v>
      </c>
      <c r="J692" s="207">
        <v>1394.349999</v>
      </c>
      <c r="K692" s="207">
        <v>0</v>
      </c>
      <c r="L692" s="207">
        <v>0</v>
      </c>
      <c r="M692" s="207">
        <f t="shared" si="57"/>
        <v>0</v>
      </c>
      <c r="N692" s="207">
        <f t="shared" si="55"/>
        <v>1394.349999</v>
      </c>
      <c r="O692" s="208">
        <f t="shared" si="54"/>
        <v>-1394.349999</v>
      </c>
      <c r="P692" s="205">
        <v>0</v>
      </c>
      <c r="Q692" s="208">
        <f t="shared" si="56"/>
        <v>-1394.349999</v>
      </c>
      <c r="R692" s="206"/>
      <c r="S692" s="209"/>
    </row>
    <row r="693" spans="1:19" s="200" customFormat="1">
      <c r="A693" s="199">
        <v>686</v>
      </c>
      <c r="B693" s="200">
        <v>201027901</v>
      </c>
      <c r="C693" s="201" t="s">
        <v>1309</v>
      </c>
      <c r="D693" s="201" t="s">
        <v>1310</v>
      </c>
      <c r="E693" s="201" t="s">
        <v>1314</v>
      </c>
      <c r="F693" s="201" t="s">
        <v>3655</v>
      </c>
      <c r="G693" s="201" t="s">
        <v>2113</v>
      </c>
      <c r="H693" s="202" t="s">
        <v>2331</v>
      </c>
      <c r="I693" s="207">
        <v>0</v>
      </c>
      <c r="J693" s="207">
        <v>0</v>
      </c>
      <c r="K693" s="207">
        <v>472086</v>
      </c>
      <c r="L693" s="207">
        <v>590302.44000000006</v>
      </c>
      <c r="M693" s="207">
        <f t="shared" si="57"/>
        <v>0</v>
      </c>
      <c r="N693" s="207">
        <f t="shared" si="55"/>
        <v>118216.44000000006</v>
      </c>
      <c r="O693" s="208">
        <f t="shared" si="54"/>
        <v>-118216.44000000006</v>
      </c>
      <c r="P693" s="205">
        <v>0</v>
      </c>
      <c r="Q693" s="208">
        <f t="shared" si="56"/>
        <v>-118216.44000000006</v>
      </c>
      <c r="R693" s="206"/>
      <c r="S693" s="209"/>
    </row>
    <row r="694" spans="1:19" s="200" customFormat="1">
      <c r="A694" s="199">
        <v>687</v>
      </c>
      <c r="B694" s="200">
        <v>201028001</v>
      </c>
      <c r="C694" s="201" t="s">
        <v>1309</v>
      </c>
      <c r="D694" s="201" t="s">
        <v>1310</v>
      </c>
      <c r="E694" s="201" t="s">
        <v>1314</v>
      </c>
      <c r="F694" s="201" t="s">
        <v>3655</v>
      </c>
      <c r="G694" s="201" t="s">
        <v>2113</v>
      </c>
      <c r="H694" s="202" t="s">
        <v>2332</v>
      </c>
      <c r="I694" s="207">
        <v>0</v>
      </c>
      <c r="J694" s="207">
        <v>16978.3</v>
      </c>
      <c r="K694" s="207">
        <v>16000</v>
      </c>
      <c r="L694" s="207">
        <v>0</v>
      </c>
      <c r="M694" s="207">
        <f t="shared" si="57"/>
        <v>0</v>
      </c>
      <c r="N694" s="207">
        <f t="shared" si="55"/>
        <v>978.29999999999927</v>
      </c>
      <c r="O694" s="208">
        <f t="shared" si="54"/>
        <v>-978.29999999999927</v>
      </c>
      <c r="P694" s="205">
        <v>0</v>
      </c>
      <c r="Q694" s="208">
        <f t="shared" si="56"/>
        <v>-978.29999999999927</v>
      </c>
      <c r="R694" s="206"/>
    </row>
    <row r="695" spans="1:19" s="200" customFormat="1">
      <c r="A695" s="199">
        <v>688</v>
      </c>
      <c r="B695" s="200">
        <v>201028101</v>
      </c>
      <c r="C695" s="201" t="s">
        <v>1309</v>
      </c>
      <c r="D695" s="201" t="s">
        <v>1310</v>
      </c>
      <c r="E695" s="201" t="s">
        <v>1314</v>
      </c>
      <c r="F695" s="201" t="s">
        <v>3655</v>
      </c>
      <c r="G695" s="201" t="s">
        <v>2113</v>
      </c>
      <c r="H695" s="202" t="s">
        <v>1624</v>
      </c>
      <c r="I695" s="207">
        <v>0</v>
      </c>
      <c r="J695" s="207">
        <v>207.5</v>
      </c>
      <c r="K695" s="207">
        <v>207.5</v>
      </c>
      <c r="L695" s="207">
        <v>0</v>
      </c>
      <c r="M695" s="207">
        <f t="shared" si="57"/>
        <v>0</v>
      </c>
      <c r="N695" s="207">
        <f t="shared" si="55"/>
        <v>0</v>
      </c>
      <c r="O695" s="208">
        <f t="shared" si="54"/>
        <v>0</v>
      </c>
      <c r="P695" s="205">
        <v>0</v>
      </c>
      <c r="Q695" s="208">
        <f t="shared" si="56"/>
        <v>0</v>
      </c>
      <c r="R695" s="206"/>
      <c r="S695" s="209"/>
    </row>
    <row r="696" spans="1:19" s="200" customFormat="1">
      <c r="A696" s="199">
        <v>689</v>
      </c>
      <c r="B696" s="200">
        <v>201028301</v>
      </c>
      <c r="C696" s="201" t="s">
        <v>1309</v>
      </c>
      <c r="D696" s="201" t="s">
        <v>1310</v>
      </c>
      <c r="E696" s="201" t="s">
        <v>1314</v>
      </c>
      <c r="F696" s="201" t="s">
        <v>3655</v>
      </c>
      <c r="G696" s="201" t="s">
        <v>2113</v>
      </c>
      <c r="H696" s="202" t="s">
        <v>1625</v>
      </c>
      <c r="I696" s="207">
        <v>0</v>
      </c>
      <c r="J696" s="207">
        <v>79408</v>
      </c>
      <c r="K696" s="207">
        <v>79000</v>
      </c>
      <c r="L696" s="207">
        <v>0</v>
      </c>
      <c r="M696" s="207">
        <f t="shared" si="57"/>
        <v>0</v>
      </c>
      <c r="N696" s="207">
        <f t="shared" si="55"/>
        <v>408</v>
      </c>
      <c r="O696" s="208">
        <f t="shared" si="54"/>
        <v>-408</v>
      </c>
      <c r="P696" s="205">
        <v>0</v>
      </c>
      <c r="Q696" s="208">
        <f t="shared" si="56"/>
        <v>-408</v>
      </c>
      <c r="R696" s="206"/>
    </row>
    <row r="697" spans="1:19" s="200" customFormat="1">
      <c r="A697" s="199">
        <v>690</v>
      </c>
      <c r="B697" s="200">
        <v>201028401</v>
      </c>
      <c r="C697" s="201" t="s">
        <v>1309</v>
      </c>
      <c r="D697" s="201" t="s">
        <v>1310</v>
      </c>
      <c r="E697" s="201" t="s">
        <v>1582</v>
      </c>
      <c r="F697" s="201" t="s">
        <v>3662</v>
      </c>
      <c r="G697" s="201" t="s">
        <v>887</v>
      </c>
      <c r="H697" s="202" t="s">
        <v>1626</v>
      </c>
      <c r="I697" s="207">
        <v>4600</v>
      </c>
      <c r="J697" s="207">
        <v>0</v>
      </c>
      <c r="K697" s="207">
        <v>0</v>
      </c>
      <c r="L697" s="207">
        <v>0</v>
      </c>
      <c r="M697" s="207">
        <f t="shared" si="57"/>
        <v>4600</v>
      </c>
      <c r="N697" s="207">
        <f t="shared" si="55"/>
        <v>0</v>
      </c>
      <c r="O697" s="208">
        <f t="shared" si="54"/>
        <v>4600</v>
      </c>
      <c r="P697" s="205">
        <v>0</v>
      </c>
      <c r="Q697" s="208">
        <f t="shared" si="56"/>
        <v>4600</v>
      </c>
      <c r="R697" s="206"/>
    </row>
    <row r="698" spans="1:19" s="200" customFormat="1">
      <c r="A698" s="199">
        <v>691</v>
      </c>
      <c r="B698" s="200">
        <v>201028501</v>
      </c>
      <c r="C698" s="201" t="s">
        <v>1309</v>
      </c>
      <c r="D698" s="201" t="s">
        <v>1310</v>
      </c>
      <c r="E698" s="201" t="s">
        <v>1582</v>
      </c>
      <c r="F698" s="201" t="s">
        <v>3662</v>
      </c>
      <c r="G698" s="201" t="s">
        <v>887</v>
      </c>
      <c r="H698" s="202" t="s">
        <v>2333</v>
      </c>
      <c r="I698" s="207">
        <v>0</v>
      </c>
      <c r="J698" s="207">
        <v>0</v>
      </c>
      <c r="K698" s="207">
        <v>45000</v>
      </c>
      <c r="L698" s="207">
        <v>0</v>
      </c>
      <c r="M698" s="207">
        <f t="shared" si="57"/>
        <v>45000</v>
      </c>
      <c r="N698" s="207">
        <f t="shared" si="55"/>
        <v>0</v>
      </c>
      <c r="O698" s="208">
        <f t="shared" si="54"/>
        <v>45000</v>
      </c>
      <c r="P698" s="205">
        <v>0</v>
      </c>
      <c r="Q698" s="208">
        <f t="shared" si="56"/>
        <v>45000</v>
      </c>
      <c r="R698" s="206"/>
      <c r="S698" s="209">
        <f>N698-K698</f>
        <v>-45000</v>
      </c>
    </row>
    <row r="699" spans="1:19" s="200" customFormat="1">
      <c r="A699" s="199">
        <v>692</v>
      </c>
      <c r="B699" s="200">
        <v>201028601</v>
      </c>
      <c r="C699" s="201" t="s">
        <v>1309</v>
      </c>
      <c r="D699" s="201" t="s">
        <v>1310</v>
      </c>
      <c r="E699" s="201" t="s">
        <v>1314</v>
      </c>
      <c r="F699" s="201" t="s">
        <v>3655</v>
      </c>
      <c r="G699" s="201" t="s">
        <v>2113</v>
      </c>
      <c r="H699" s="202" t="s">
        <v>1627</v>
      </c>
      <c r="I699" s="207">
        <v>0</v>
      </c>
      <c r="J699" s="207">
        <v>112250</v>
      </c>
      <c r="K699" s="207">
        <v>323250</v>
      </c>
      <c r="L699" s="207">
        <v>271371.25</v>
      </c>
      <c r="M699" s="207">
        <f t="shared" si="57"/>
        <v>0</v>
      </c>
      <c r="N699" s="207">
        <f t="shared" si="55"/>
        <v>60371.25</v>
      </c>
      <c r="O699" s="208">
        <f t="shared" si="54"/>
        <v>-60371.25</v>
      </c>
      <c r="P699" s="205">
        <v>0</v>
      </c>
      <c r="Q699" s="208">
        <f t="shared" si="56"/>
        <v>-60371.25</v>
      </c>
      <c r="R699" s="206"/>
    </row>
    <row r="700" spans="1:19" s="200" customFormat="1">
      <c r="A700" s="199">
        <v>693</v>
      </c>
      <c r="B700" s="200">
        <v>201028701</v>
      </c>
      <c r="C700" s="201" t="s">
        <v>1309</v>
      </c>
      <c r="D700" s="201" t="s">
        <v>1310</v>
      </c>
      <c r="E700" s="201" t="s">
        <v>1314</v>
      </c>
      <c r="F700" s="201" t="s">
        <v>3655</v>
      </c>
      <c r="G700" s="201" t="s">
        <v>2113</v>
      </c>
      <c r="H700" s="202" t="s">
        <v>2334</v>
      </c>
      <c r="I700" s="207">
        <v>0</v>
      </c>
      <c r="J700" s="207">
        <v>0</v>
      </c>
      <c r="K700" s="207">
        <v>138670</v>
      </c>
      <c r="L700" s="207">
        <v>167960.57</v>
      </c>
      <c r="M700" s="207">
        <f t="shared" si="57"/>
        <v>0</v>
      </c>
      <c r="N700" s="207">
        <f t="shared" si="55"/>
        <v>29290.570000000007</v>
      </c>
      <c r="O700" s="208">
        <f t="shared" si="54"/>
        <v>-29290.570000000007</v>
      </c>
      <c r="P700" s="205">
        <v>0</v>
      </c>
      <c r="Q700" s="208">
        <f t="shared" si="56"/>
        <v>-29290.570000000007</v>
      </c>
      <c r="R700" s="206"/>
      <c r="S700" s="209">
        <f>N700-K700</f>
        <v>-109379.43</v>
      </c>
    </row>
    <row r="701" spans="1:19" s="200" customFormat="1">
      <c r="A701" s="199">
        <v>694</v>
      </c>
      <c r="B701" s="200">
        <v>201028801</v>
      </c>
      <c r="C701" s="201" t="s">
        <v>1309</v>
      </c>
      <c r="D701" s="201" t="s">
        <v>1310</v>
      </c>
      <c r="E701" s="201" t="s">
        <v>1314</v>
      </c>
      <c r="F701" s="201" t="s">
        <v>3655</v>
      </c>
      <c r="G701" s="201" t="s">
        <v>2113</v>
      </c>
      <c r="H701" s="202" t="s">
        <v>1628</v>
      </c>
      <c r="I701" s="207">
        <v>0</v>
      </c>
      <c r="J701" s="207">
        <v>52035.200000000004</v>
      </c>
      <c r="K701" s="207">
        <v>52035.200000000004</v>
      </c>
      <c r="L701" s="207">
        <v>0</v>
      </c>
      <c r="M701" s="207">
        <f t="shared" si="57"/>
        <v>0</v>
      </c>
      <c r="N701" s="207">
        <f t="shared" si="55"/>
        <v>0</v>
      </c>
      <c r="O701" s="208">
        <f t="shared" si="54"/>
        <v>0</v>
      </c>
      <c r="P701" s="205">
        <v>0</v>
      </c>
      <c r="Q701" s="208">
        <f t="shared" si="56"/>
        <v>0</v>
      </c>
      <c r="R701" s="206"/>
      <c r="S701" s="209">
        <f>N701-K701</f>
        <v>-52035.200000000004</v>
      </c>
    </row>
    <row r="702" spans="1:19" s="200" customFormat="1">
      <c r="A702" s="199">
        <v>695</v>
      </c>
      <c r="B702" s="200">
        <v>201028901</v>
      </c>
      <c r="C702" s="201" t="s">
        <v>1309</v>
      </c>
      <c r="D702" s="201" t="s">
        <v>1310</v>
      </c>
      <c r="E702" s="201" t="s">
        <v>1314</v>
      </c>
      <c r="F702" s="201" t="s">
        <v>3655</v>
      </c>
      <c r="G702" s="201" t="s">
        <v>2113</v>
      </c>
      <c r="H702" s="202" t="s">
        <v>1629</v>
      </c>
      <c r="I702" s="207">
        <v>0</v>
      </c>
      <c r="J702" s="207">
        <v>82801.16</v>
      </c>
      <c r="K702" s="207">
        <v>164687</v>
      </c>
      <c r="L702" s="207">
        <v>84202.07</v>
      </c>
      <c r="M702" s="207">
        <f t="shared" si="57"/>
        <v>0</v>
      </c>
      <c r="N702" s="207">
        <f t="shared" si="55"/>
        <v>2316.2300000000105</v>
      </c>
      <c r="O702" s="208">
        <f t="shared" si="54"/>
        <v>-2316.2300000000105</v>
      </c>
      <c r="P702" s="205">
        <v>0</v>
      </c>
      <c r="Q702" s="208">
        <f t="shared" si="56"/>
        <v>-2316.2300000000105</v>
      </c>
      <c r="R702" s="206"/>
    </row>
    <row r="703" spans="1:19" s="200" customFormat="1">
      <c r="A703" s="199">
        <v>696</v>
      </c>
      <c r="B703" s="200">
        <v>201029001</v>
      </c>
      <c r="C703" s="201" t="s">
        <v>1309</v>
      </c>
      <c r="D703" s="201" t="s">
        <v>1310</v>
      </c>
      <c r="E703" s="201" t="s">
        <v>1582</v>
      </c>
      <c r="F703" s="201" t="s">
        <v>3662</v>
      </c>
      <c r="G703" s="201" t="s">
        <v>887</v>
      </c>
      <c r="H703" s="202" t="s">
        <v>1630</v>
      </c>
      <c r="I703" s="207">
        <v>0</v>
      </c>
      <c r="J703" s="207">
        <v>27701.38</v>
      </c>
      <c r="K703" s="207">
        <v>45000</v>
      </c>
      <c r="L703" s="207">
        <v>0</v>
      </c>
      <c r="M703" s="207">
        <f t="shared" si="57"/>
        <v>17298.62</v>
      </c>
      <c r="N703" s="207">
        <f t="shared" si="55"/>
        <v>0</v>
      </c>
      <c r="O703" s="208">
        <f t="shared" si="54"/>
        <v>17298.62</v>
      </c>
      <c r="P703" s="205">
        <v>0</v>
      </c>
      <c r="Q703" s="208">
        <f t="shared" si="56"/>
        <v>17298.62</v>
      </c>
      <c r="R703" s="206"/>
      <c r="S703" s="209">
        <f t="shared" ref="S703:S709" si="58">N703-K703</f>
        <v>-45000</v>
      </c>
    </row>
    <row r="704" spans="1:19" s="200" customFormat="1">
      <c r="A704" s="199">
        <v>697</v>
      </c>
      <c r="B704" s="200">
        <v>201029101</v>
      </c>
      <c r="C704" s="201" t="s">
        <v>1309</v>
      </c>
      <c r="D704" s="201" t="s">
        <v>1310</v>
      </c>
      <c r="E704" s="201" t="s">
        <v>1314</v>
      </c>
      <c r="F704" s="201" t="s">
        <v>3655</v>
      </c>
      <c r="G704" s="201" t="s">
        <v>2113</v>
      </c>
      <c r="H704" s="202" t="s">
        <v>1631</v>
      </c>
      <c r="I704" s="207">
        <v>0</v>
      </c>
      <c r="J704" s="207">
        <v>0</v>
      </c>
      <c r="K704" s="207">
        <v>0</v>
      </c>
      <c r="L704" s="207">
        <v>0</v>
      </c>
      <c r="M704" s="207">
        <f t="shared" si="57"/>
        <v>0</v>
      </c>
      <c r="N704" s="207">
        <f t="shared" si="55"/>
        <v>0</v>
      </c>
      <c r="O704" s="208">
        <f t="shared" si="54"/>
        <v>0</v>
      </c>
      <c r="P704" s="205">
        <v>0</v>
      </c>
      <c r="Q704" s="208">
        <f t="shared" si="56"/>
        <v>0</v>
      </c>
      <c r="R704" s="206"/>
      <c r="S704" s="209">
        <f t="shared" si="58"/>
        <v>0</v>
      </c>
    </row>
    <row r="705" spans="1:19" s="200" customFormat="1">
      <c r="A705" s="199">
        <v>698</v>
      </c>
      <c r="B705" s="200">
        <v>201029102</v>
      </c>
      <c r="C705" s="201" t="s">
        <v>1309</v>
      </c>
      <c r="D705" s="201" t="s">
        <v>1310</v>
      </c>
      <c r="E705" s="201" t="s">
        <v>1314</v>
      </c>
      <c r="F705" s="201" t="s">
        <v>3655</v>
      </c>
      <c r="G705" s="201" t="s">
        <v>2113</v>
      </c>
      <c r="H705" s="202" t="s">
        <v>2335</v>
      </c>
      <c r="I705" s="207">
        <v>0</v>
      </c>
      <c r="J705" s="207">
        <v>11157.53</v>
      </c>
      <c r="K705" s="207">
        <v>345000</v>
      </c>
      <c r="L705" s="207">
        <v>419014</v>
      </c>
      <c r="M705" s="207">
        <f t="shared" si="57"/>
        <v>0</v>
      </c>
      <c r="N705" s="207">
        <f t="shared" si="55"/>
        <v>85171.530000000028</v>
      </c>
      <c r="O705" s="208">
        <f t="shared" si="54"/>
        <v>-85171.530000000028</v>
      </c>
      <c r="P705" s="205">
        <v>0</v>
      </c>
      <c r="Q705" s="208">
        <f t="shared" si="56"/>
        <v>-85171.530000000028</v>
      </c>
      <c r="R705" s="206"/>
      <c r="S705" s="209">
        <f t="shared" si="58"/>
        <v>-259828.46999999997</v>
      </c>
    </row>
    <row r="706" spans="1:19" s="200" customFormat="1">
      <c r="A706" s="199">
        <v>699</v>
      </c>
      <c r="B706" s="200">
        <v>201029103</v>
      </c>
      <c r="C706" s="201" t="s">
        <v>1309</v>
      </c>
      <c r="D706" s="201" t="s">
        <v>1310</v>
      </c>
      <c r="E706" s="201" t="s">
        <v>1314</v>
      </c>
      <c r="F706" s="201" t="s">
        <v>3655</v>
      </c>
      <c r="G706" s="201" t="s">
        <v>2113</v>
      </c>
      <c r="H706" s="202" t="s">
        <v>1632</v>
      </c>
      <c r="I706" s="207">
        <v>0</v>
      </c>
      <c r="J706" s="207">
        <v>104105.40000000001</v>
      </c>
      <c r="K706" s="207">
        <v>268700</v>
      </c>
      <c r="L706" s="207">
        <v>184724.5</v>
      </c>
      <c r="M706" s="207">
        <f t="shared" si="57"/>
        <v>0</v>
      </c>
      <c r="N706" s="207">
        <f t="shared" si="55"/>
        <v>20129.900000000023</v>
      </c>
      <c r="O706" s="208">
        <f t="shared" si="54"/>
        <v>-20129.900000000023</v>
      </c>
      <c r="P706" s="205">
        <v>0</v>
      </c>
      <c r="Q706" s="208">
        <f t="shared" si="56"/>
        <v>-20129.900000000023</v>
      </c>
      <c r="R706" s="206"/>
      <c r="S706" s="209">
        <f t="shared" si="58"/>
        <v>-248570.09999999998</v>
      </c>
    </row>
    <row r="707" spans="1:19" s="200" customFormat="1">
      <c r="A707" s="199">
        <v>700</v>
      </c>
      <c r="B707" s="200">
        <v>201029104</v>
      </c>
      <c r="C707" s="201" t="s">
        <v>1309</v>
      </c>
      <c r="D707" s="201" t="s">
        <v>1310</v>
      </c>
      <c r="E707" s="201" t="s">
        <v>1314</v>
      </c>
      <c r="F707" s="201" t="s">
        <v>3655</v>
      </c>
      <c r="G707" s="201" t="s">
        <v>2113</v>
      </c>
      <c r="H707" s="202" t="s">
        <v>1633</v>
      </c>
      <c r="I707" s="207">
        <v>0</v>
      </c>
      <c r="J707" s="207">
        <v>53133.94</v>
      </c>
      <c r="K707" s="207">
        <v>50000</v>
      </c>
      <c r="L707" s="207">
        <v>0</v>
      </c>
      <c r="M707" s="207">
        <f t="shared" si="57"/>
        <v>0</v>
      </c>
      <c r="N707" s="207">
        <f t="shared" si="55"/>
        <v>3133.9400000000023</v>
      </c>
      <c r="O707" s="208">
        <f t="shared" si="54"/>
        <v>-3133.9400000000023</v>
      </c>
      <c r="P707" s="205">
        <v>0</v>
      </c>
      <c r="Q707" s="208">
        <f t="shared" si="56"/>
        <v>-3133.9400000000023</v>
      </c>
      <c r="R707" s="206"/>
      <c r="S707" s="209">
        <f t="shared" si="58"/>
        <v>-46866.06</v>
      </c>
    </row>
    <row r="708" spans="1:19" s="200" customFormat="1">
      <c r="A708" s="199">
        <v>701</v>
      </c>
      <c r="B708" s="200">
        <v>201029105</v>
      </c>
      <c r="C708" s="201" t="s">
        <v>1309</v>
      </c>
      <c r="D708" s="201" t="s">
        <v>1310</v>
      </c>
      <c r="E708" s="201" t="s">
        <v>1314</v>
      </c>
      <c r="F708" s="201" t="s">
        <v>3655</v>
      </c>
      <c r="G708" s="201" t="s">
        <v>2113</v>
      </c>
      <c r="H708" s="202" t="s">
        <v>1634</v>
      </c>
      <c r="I708" s="207">
        <v>0</v>
      </c>
      <c r="J708" s="207">
        <v>0</v>
      </c>
      <c r="K708" s="207">
        <v>10000</v>
      </c>
      <c r="L708" s="207">
        <v>10000</v>
      </c>
      <c r="M708" s="207">
        <f t="shared" si="57"/>
        <v>0</v>
      </c>
      <c r="N708" s="207">
        <f t="shared" si="55"/>
        <v>0</v>
      </c>
      <c r="O708" s="208">
        <f t="shared" si="54"/>
        <v>0</v>
      </c>
      <c r="P708" s="205">
        <v>0</v>
      </c>
      <c r="Q708" s="208">
        <f t="shared" si="56"/>
        <v>0</v>
      </c>
      <c r="R708" s="206"/>
      <c r="S708" s="209">
        <f t="shared" si="58"/>
        <v>-10000</v>
      </c>
    </row>
    <row r="709" spans="1:19" s="200" customFormat="1">
      <c r="A709" s="199">
        <v>702</v>
      </c>
      <c r="B709" s="200">
        <v>201029106</v>
      </c>
      <c r="C709" s="201" t="s">
        <v>1309</v>
      </c>
      <c r="D709" s="201" t="s">
        <v>1310</v>
      </c>
      <c r="E709" s="201" t="s">
        <v>1314</v>
      </c>
      <c r="F709" s="201" t="s">
        <v>3655</v>
      </c>
      <c r="G709" s="201" t="s">
        <v>2113</v>
      </c>
      <c r="H709" s="202" t="s">
        <v>1635</v>
      </c>
      <c r="I709" s="207">
        <v>0</v>
      </c>
      <c r="J709" s="207">
        <v>3536.91</v>
      </c>
      <c r="K709" s="207">
        <v>3536.91</v>
      </c>
      <c r="L709" s="207">
        <v>0</v>
      </c>
      <c r="M709" s="207">
        <f t="shared" si="57"/>
        <v>0</v>
      </c>
      <c r="N709" s="207">
        <f t="shared" si="55"/>
        <v>0</v>
      </c>
      <c r="O709" s="208">
        <f t="shared" si="54"/>
        <v>0</v>
      </c>
      <c r="P709" s="205">
        <v>0</v>
      </c>
      <c r="Q709" s="208">
        <f t="shared" si="56"/>
        <v>0</v>
      </c>
      <c r="R709" s="206"/>
      <c r="S709" s="209">
        <f t="shared" si="58"/>
        <v>-3536.91</v>
      </c>
    </row>
    <row r="710" spans="1:19" s="200" customFormat="1">
      <c r="A710" s="199">
        <v>703</v>
      </c>
      <c r="B710" s="200">
        <v>201029107</v>
      </c>
      <c r="C710" s="201" t="s">
        <v>1309</v>
      </c>
      <c r="D710" s="201" t="s">
        <v>1310</v>
      </c>
      <c r="E710" s="201" t="s">
        <v>1314</v>
      </c>
      <c r="F710" s="201" t="s">
        <v>3655</v>
      </c>
      <c r="G710" s="201" t="s">
        <v>2113</v>
      </c>
      <c r="H710" s="202" t="s">
        <v>1636</v>
      </c>
      <c r="I710" s="207">
        <v>0</v>
      </c>
      <c r="J710" s="207">
        <v>0</v>
      </c>
      <c r="K710" s="207">
        <v>8000</v>
      </c>
      <c r="L710" s="207">
        <v>9980.16</v>
      </c>
      <c r="M710" s="207">
        <f t="shared" si="57"/>
        <v>0</v>
      </c>
      <c r="N710" s="207">
        <f t="shared" si="55"/>
        <v>1980.1599999999999</v>
      </c>
      <c r="O710" s="208">
        <f t="shared" ref="O710:O773" si="59">M710-N710</f>
        <v>-1980.1599999999999</v>
      </c>
      <c r="P710" s="205">
        <v>0</v>
      </c>
      <c r="Q710" s="208">
        <f t="shared" si="56"/>
        <v>-1980.1599999999999</v>
      </c>
      <c r="R710" s="206"/>
    </row>
    <row r="711" spans="1:19" s="200" customFormat="1">
      <c r="A711" s="199">
        <v>704</v>
      </c>
      <c r="B711" s="200">
        <v>201029108</v>
      </c>
      <c r="C711" s="201" t="s">
        <v>1309</v>
      </c>
      <c r="D711" s="201" t="s">
        <v>1310</v>
      </c>
      <c r="E711" s="201" t="s">
        <v>1314</v>
      </c>
      <c r="F711" s="201" t="s">
        <v>3655</v>
      </c>
      <c r="G711" s="201" t="s">
        <v>2113</v>
      </c>
      <c r="H711" s="202" t="s">
        <v>1637</v>
      </c>
      <c r="I711" s="207">
        <v>0</v>
      </c>
      <c r="J711" s="207">
        <v>1301.07</v>
      </c>
      <c r="K711" s="207">
        <v>1301.07</v>
      </c>
      <c r="L711" s="207">
        <v>0</v>
      </c>
      <c r="M711" s="207">
        <f t="shared" si="57"/>
        <v>0</v>
      </c>
      <c r="N711" s="207">
        <f t="shared" si="55"/>
        <v>0</v>
      </c>
      <c r="O711" s="208">
        <f t="shared" si="59"/>
        <v>0</v>
      </c>
      <c r="P711" s="205">
        <v>0</v>
      </c>
      <c r="Q711" s="208">
        <f t="shared" si="56"/>
        <v>0</v>
      </c>
      <c r="R711" s="206"/>
    </row>
    <row r="712" spans="1:19" s="200" customFormat="1">
      <c r="A712" s="199">
        <v>705</v>
      </c>
      <c r="B712" s="200">
        <v>201029109</v>
      </c>
      <c r="C712" s="201" t="s">
        <v>1309</v>
      </c>
      <c r="D712" s="201" t="s">
        <v>1310</v>
      </c>
      <c r="E712" s="201" t="s">
        <v>1314</v>
      </c>
      <c r="F712" s="201" t="s">
        <v>3655</v>
      </c>
      <c r="G712" s="201" t="s">
        <v>2113</v>
      </c>
      <c r="H712" s="202" t="s">
        <v>1638</v>
      </c>
      <c r="I712" s="207">
        <v>0</v>
      </c>
      <c r="J712" s="207">
        <v>6420.58</v>
      </c>
      <c r="K712" s="207">
        <v>6420.58</v>
      </c>
      <c r="L712" s="207">
        <v>0</v>
      </c>
      <c r="M712" s="207">
        <f t="shared" si="57"/>
        <v>0</v>
      </c>
      <c r="N712" s="207">
        <f t="shared" si="55"/>
        <v>0</v>
      </c>
      <c r="O712" s="208">
        <f t="shared" si="59"/>
        <v>0</v>
      </c>
      <c r="P712" s="205">
        <v>0</v>
      </c>
      <c r="Q712" s="208">
        <f t="shared" si="56"/>
        <v>0</v>
      </c>
      <c r="R712" s="206"/>
    </row>
    <row r="713" spans="1:19" s="200" customFormat="1">
      <c r="A713" s="199">
        <v>706</v>
      </c>
      <c r="B713" s="200">
        <v>201029201</v>
      </c>
      <c r="C713" s="201" t="s">
        <v>1309</v>
      </c>
      <c r="D713" s="201" t="s">
        <v>1310</v>
      </c>
      <c r="E713" s="201" t="s">
        <v>1314</v>
      </c>
      <c r="F713" s="201" t="s">
        <v>3655</v>
      </c>
      <c r="G713" s="201" t="s">
        <v>2113</v>
      </c>
      <c r="H713" s="202" t="s">
        <v>2336</v>
      </c>
      <c r="I713" s="207">
        <v>0</v>
      </c>
      <c r="J713" s="207">
        <v>0</v>
      </c>
      <c r="K713" s="207">
        <v>5727</v>
      </c>
      <c r="L713" s="207">
        <v>5727</v>
      </c>
      <c r="M713" s="207">
        <f t="shared" si="57"/>
        <v>0</v>
      </c>
      <c r="N713" s="207">
        <f t="shared" si="55"/>
        <v>0</v>
      </c>
      <c r="O713" s="208">
        <f t="shared" si="59"/>
        <v>0</v>
      </c>
      <c r="P713" s="205">
        <v>0</v>
      </c>
      <c r="Q713" s="208">
        <f t="shared" si="56"/>
        <v>0</v>
      </c>
      <c r="R713" s="206"/>
    </row>
    <row r="714" spans="1:19" s="200" customFormat="1">
      <c r="A714" s="199">
        <v>707</v>
      </c>
      <c r="B714" s="200">
        <v>201029301</v>
      </c>
      <c r="C714" s="201" t="s">
        <v>1309</v>
      </c>
      <c r="D714" s="201" t="s">
        <v>1310</v>
      </c>
      <c r="E714" s="201" t="s">
        <v>1314</v>
      </c>
      <c r="F714" s="201" t="s">
        <v>3655</v>
      </c>
      <c r="G714" s="201" t="s">
        <v>2113</v>
      </c>
      <c r="H714" s="202" t="s">
        <v>1639</v>
      </c>
      <c r="I714" s="207">
        <v>0</v>
      </c>
      <c r="J714" s="207">
        <v>1500</v>
      </c>
      <c r="K714" s="207">
        <v>0</v>
      </c>
      <c r="L714" s="207">
        <v>0</v>
      </c>
      <c r="M714" s="207">
        <f t="shared" si="57"/>
        <v>0</v>
      </c>
      <c r="N714" s="207">
        <f t="shared" si="55"/>
        <v>1500</v>
      </c>
      <c r="O714" s="208">
        <f t="shared" si="59"/>
        <v>-1500</v>
      </c>
      <c r="P714" s="205">
        <v>0</v>
      </c>
      <c r="Q714" s="208">
        <f t="shared" si="56"/>
        <v>-1500</v>
      </c>
      <c r="R714" s="206"/>
    </row>
    <row r="715" spans="1:19" s="200" customFormat="1">
      <c r="A715" s="199">
        <v>708</v>
      </c>
      <c r="B715" s="200">
        <v>201029401</v>
      </c>
      <c r="C715" s="201" t="s">
        <v>1309</v>
      </c>
      <c r="D715" s="201" t="s">
        <v>1310</v>
      </c>
      <c r="E715" s="201" t="s">
        <v>1314</v>
      </c>
      <c r="F715" s="201" t="s">
        <v>3655</v>
      </c>
      <c r="G715" s="201" t="s">
        <v>2113</v>
      </c>
      <c r="H715" s="202" t="s">
        <v>2337</v>
      </c>
      <c r="I715" s="207">
        <v>0</v>
      </c>
      <c r="J715" s="207">
        <v>0</v>
      </c>
      <c r="K715" s="207">
        <v>10798.5</v>
      </c>
      <c r="L715" s="207">
        <v>10798.5</v>
      </c>
      <c r="M715" s="207">
        <f t="shared" si="57"/>
        <v>0</v>
      </c>
      <c r="N715" s="207">
        <f t="shared" si="55"/>
        <v>0</v>
      </c>
      <c r="O715" s="208">
        <f t="shared" si="59"/>
        <v>0</v>
      </c>
      <c r="P715" s="205">
        <v>0</v>
      </c>
      <c r="Q715" s="208">
        <f t="shared" si="56"/>
        <v>0</v>
      </c>
      <c r="R715" s="206"/>
    </row>
    <row r="716" spans="1:19" s="200" customFormat="1">
      <c r="A716" s="199">
        <v>709</v>
      </c>
      <c r="B716" s="200">
        <v>201029501</v>
      </c>
      <c r="C716" s="201" t="s">
        <v>1309</v>
      </c>
      <c r="D716" s="201" t="s">
        <v>1310</v>
      </c>
      <c r="E716" s="201" t="s">
        <v>1314</v>
      </c>
      <c r="F716" s="201" t="s">
        <v>3655</v>
      </c>
      <c r="G716" s="201" t="s">
        <v>2113</v>
      </c>
      <c r="H716" s="202" t="s">
        <v>2338</v>
      </c>
      <c r="I716" s="207">
        <v>0</v>
      </c>
      <c r="J716" s="207">
        <v>0</v>
      </c>
      <c r="K716" s="207">
        <v>90000</v>
      </c>
      <c r="L716" s="207">
        <v>90302.03</v>
      </c>
      <c r="M716" s="207">
        <f t="shared" si="57"/>
        <v>0</v>
      </c>
      <c r="N716" s="207">
        <f t="shared" ref="N716:N779" si="60">-IF((I716+K716)-(J716+L716)&lt;0,(I716+K716)-(J716+L716),0)</f>
        <v>302.02999999999884</v>
      </c>
      <c r="O716" s="208">
        <f t="shared" si="59"/>
        <v>-302.02999999999884</v>
      </c>
      <c r="P716" s="205">
        <v>0</v>
      </c>
      <c r="Q716" s="208">
        <f t="shared" si="56"/>
        <v>-302.02999999999884</v>
      </c>
      <c r="R716" s="206"/>
    </row>
    <row r="717" spans="1:19" s="200" customFormat="1">
      <c r="A717" s="199">
        <v>710</v>
      </c>
      <c r="B717" s="200">
        <v>201029601</v>
      </c>
      <c r="C717" s="201" t="s">
        <v>1309</v>
      </c>
      <c r="D717" s="201" t="s">
        <v>1310</v>
      </c>
      <c r="E717" s="201" t="s">
        <v>1314</v>
      </c>
      <c r="F717" s="201" t="s">
        <v>3655</v>
      </c>
      <c r="G717" s="201" t="s">
        <v>2113</v>
      </c>
      <c r="H717" s="202" t="s">
        <v>2339</v>
      </c>
      <c r="I717" s="207">
        <v>0</v>
      </c>
      <c r="J717" s="207">
        <v>0</v>
      </c>
      <c r="K717" s="207">
        <v>70000</v>
      </c>
      <c r="L717" s="207">
        <v>77576.72</v>
      </c>
      <c r="M717" s="207">
        <f t="shared" si="57"/>
        <v>0</v>
      </c>
      <c r="N717" s="207">
        <f t="shared" si="60"/>
        <v>7576.7200000000012</v>
      </c>
      <c r="O717" s="208">
        <f t="shared" si="59"/>
        <v>-7576.7200000000012</v>
      </c>
      <c r="P717" s="205">
        <v>0</v>
      </c>
      <c r="Q717" s="208">
        <f t="shared" si="56"/>
        <v>-7576.7200000000012</v>
      </c>
      <c r="R717" s="206"/>
    </row>
    <row r="718" spans="1:19" s="200" customFormat="1">
      <c r="A718" s="199">
        <v>711</v>
      </c>
      <c r="B718" s="200">
        <v>201029701</v>
      </c>
      <c r="C718" s="201" t="s">
        <v>1309</v>
      </c>
      <c r="D718" s="201" t="s">
        <v>1310</v>
      </c>
      <c r="E718" s="201" t="s">
        <v>1314</v>
      </c>
      <c r="F718" s="201" t="s">
        <v>3655</v>
      </c>
      <c r="G718" s="201" t="s">
        <v>2113</v>
      </c>
      <c r="H718" s="202" t="s">
        <v>2340</v>
      </c>
      <c r="I718" s="207">
        <v>0</v>
      </c>
      <c r="J718" s="207">
        <v>0</v>
      </c>
      <c r="K718" s="207">
        <v>25806.66</v>
      </c>
      <c r="L718" s="207">
        <v>26143.690000000002</v>
      </c>
      <c r="M718" s="207">
        <f t="shared" si="57"/>
        <v>0</v>
      </c>
      <c r="N718" s="207">
        <f t="shared" si="60"/>
        <v>337.03000000000247</v>
      </c>
      <c r="O718" s="208">
        <f t="shared" si="59"/>
        <v>-337.03000000000247</v>
      </c>
      <c r="P718" s="205">
        <v>0</v>
      </c>
      <c r="Q718" s="208">
        <f t="shared" si="56"/>
        <v>-337.03000000000247</v>
      </c>
      <c r="R718" s="206"/>
    </row>
    <row r="719" spans="1:19" s="200" customFormat="1">
      <c r="A719" s="199">
        <v>712</v>
      </c>
      <c r="B719" s="200">
        <v>201029901</v>
      </c>
      <c r="C719" s="201" t="s">
        <v>1309</v>
      </c>
      <c r="D719" s="201" t="s">
        <v>1310</v>
      </c>
      <c r="E719" s="201" t="s">
        <v>1314</v>
      </c>
      <c r="F719" s="201" t="s">
        <v>3655</v>
      </c>
      <c r="G719" s="201" t="s">
        <v>2113</v>
      </c>
      <c r="H719" s="202" t="s">
        <v>2341</v>
      </c>
      <c r="I719" s="207">
        <v>0</v>
      </c>
      <c r="J719" s="207">
        <v>0</v>
      </c>
      <c r="K719" s="207">
        <v>66000</v>
      </c>
      <c r="L719" s="207">
        <v>84124.800000000003</v>
      </c>
      <c r="M719" s="207">
        <f t="shared" si="57"/>
        <v>0</v>
      </c>
      <c r="N719" s="207">
        <f t="shared" si="60"/>
        <v>18124.800000000003</v>
      </c>
      <c r="O719" s="208">
        <f t="shared" si="59"/>
        <v>-18124.800000000003</v>
      </c>
      <c r="P719" s="205">
        <v>0</v>
      </c>
      <c r="Q719" s="208">
        <f t="shared" si="56"/>
        <v>-18124.800000000003</v>
      </c>
      <c r="R719" s="206"/>
    </row>
    <row r="720" spans="1:19" s="200" customFormat="1">
      <c r="A720" s="199">
        <v>713</v>
      </c>
      <c r="B720" s="200">
        <v>201030001</v>
      </c>
      <c r="C720" s="201" t="s">
        <v>1309</v>
      </c>
      <c r="D720" s="201" t="s">
        <v>1310</v>
      </c>
      <c r="E720" s="201" t="s">
        <v>1314</v>
      </c>
      <c r="F720" s="201" t="s">
        <v>3655</v>
      </c>
      <c r="G720" s="201" t="s">
        <v>2113</v>
      </c>
      <c r="H720" s="202" t="s">
        <v>3551</v>
      </c>
      <c r="I720" s="207">
        <v>0</v>
      </c>
      <c r="J720" s="207">
        <v>0</v>
      </c>
      <c r="K720" s="207">
        <v>98000</v>
      </c>
      <c r="L720" s="207">
        <v>115083.72</v>
      </c>
      <c r="M720" s="207">
        <f t="shared" si="57"/>
        <v>0</v>
      </c>
      <c r="N720" s="207">
        <f t="shared" si="60"/>
        <v>17083.72</v>
      </c>
      <c r="O720" s="208">
        <f t="shared" si="59"/>
        <v>-17083.72</v>
      </c>
      <c r="P720" s="205">
        <v>0</v>
      </c>
      <c r="Q720" s="208">
        <f t="shared" si="56"/>
        <v>-17083.72</v>
      </c>
      <c r="R720" s="206"/>
    </row>
    <row r="721" spans="1:18" s="200" customFormat="1">
      <c r="A721" s="199">
        <v>714</v>
      </c>
      <c r="B721" s="200">
        <v>201030101</v>
      </c>
      <c r="C721" s="201" t="s">
        <v>1309</v>
      </c>
      <c r="D721" s="201" t="s">
        <v>1310</v>
      </c>
      <c r="E721" s="201" t="s">
        <v>1314</v>
      </c>
      <c r="F721" s="201" t="s">
        <v>3655</v>
      </c>
      <c r="G721" s="201" t="s">
        <v>2113</v>
      </c>
      <c r="H721" s="202" t="s">
        <v>2342</v>
      </c>
      <c r="I721" s="207">
        <v>0</v>
      </c>
      <c r="J721" s="207">
        <v>0</v>
      </c>
      <c r="K721" s="207">
        <v>57000</v>
      </c>
      <c r="L721" s="207">
        <v>67813.19</v>
      </c>
      <c r="M721" s="207">
        <f t="shared" si="57"/>
        <v>0</v>
      </c>
      <c r="N721" s="207">
        <f t="shared" si="60"/>
        <v>10813.190000000002</v>
      </c>
      <c r="O721" s="208">
        <f t="shared" si="59"/>
        <v>-10813.190000000002</v>
      </c>
      <c r="P721" s="205">
        <v>0</v>
      </c>
      <c r="Q721" s="208">
        <f t="shared" si="56"/>
        <v>-10813.190000000002</v>
      </c>
      <c r="R721" s="206"/>
    </row>
    <row r="722" spans="1:18" s="200" customFormat="1">
      <c r="A722" s="199">
        <v>715</v>
      </c>
      <c r="B722" s="200">
        <v>201030201</v>
      </c>
      <c r="C722" s="201" t="s">
        <v>1309</v>
      </c>
      <c r="D722" s="201" t="s">
        <v>1310</v>
      </c>
      <c r="E722" s="201" t="s">
        <v>1314</v>
      </c>
      <c r="F722" s="201" t="s">
        <v>3655</v>
      </c>
      <c r="G722" s="201" t="s">
        <v>2113</v>
      </c>
      <c r="H722" s="202" t="s">
        <v>2343</v>
      </c>
      <c r="I722" s="207">
        <v>0</v>
      </c>
      <c r="J722" s="207">
        <v>0</v>
      </c>
      <c r="K722" s="207">
        <v>55000</v>
      </c>
      <c r="L722" s="207">
        <v>69098.67</v>
      </c>
      <c r="M722" s="207">
        <f t="shared" si="57"/>
        <v>0</v>
      </c>
      <c r="N722" s="207">
        <f t="shared" si="60"/>
        <v>14098.669999999998</v>
      </c>
      <c r="O722" s="208">
        <f t="shared" si="59"/>
        <v>-14098.669999999998</v>
      </c>
      <c r="P722" s="205">
        <v>0</v>
      </c>
      <c r="Q722" s="208">
        <f t="shared" si="56"/>
        <v>-14098.669999999998</v>
      </c>
      <c r="R722" s="206"/>
    </row>
    <row r="723" spans="1:18" s="200" customFormat="1">
      <c r="A723" s="199">
        <v>716</v>
      </c>
      <c r="B723" s="200">
        <v>201030301</v>
      </c>
      <c r="C723" s="201" t="s">
        <v>1309</v>
      </c>
      <c r="D723" s="201" t="s">
        <v>1310</v>
      </c>
      <c r="E723" s="201" t="s">
        <v>1314</v>
      </c>
      <c r="F723" s="201" t="s">
        <v>3655</v>
      </c>
      <c r="G723" s="201" t="s">
        <v>2113</v>
      </c>
      <c r="H723" s="202" t="s">
        <v>2344</v>
      </c>
      <c r="I723" s="207">
        <v>0</v>
      </c>
      <c r="J723" s="207">
        <v>0</v>
      </c>
      <c r="K723" s="207">
        <v>60000</v>
      </c>
      <c r="L723" s="207">
        <v>81134.69</v>
      </c>
      <c r="M723" s="207">
        <f t="shared" si="57"/>
        <v>0</v>
      </c>
      <c r="N723" s="207">
        <f t="shared" si="60"/>
        <v>21134.690000000002</v>
      </c>
      <c r="O723" s="208">
        <f t="shared" si="59"/>
        <v>-21134.690000000002</v>
      </c>
      <c r="P723" s="205">
        <v>0</v>
      </c>
      <c r="Q723" s="208">
        <f t="shared" si="56"/>
        <v>-21134.690000000002</v>
      </c>
      <c r="R723" s="206"/>
    </row>
    <row r="724" spans="1:18" s="200" customFormat="1">
      <c r="A724" s="199">
        <v>717</v>
      </c>
      <c r="B724" s="200">
        <v>201030401</v>
      </c>
      <c r="C724" s="201" t="s">
        <v>1309</v>
      </c>
      <c r="D724" s="201" t="s">
        <v>1310</v>
      </c>
      <c r="E724" s="201" t="s">
        <v>1314</v>
      </c>
      <c r="F724" s="201" t="s">
        <v>3655</v>
      </c>
      <c r="G724" s="201" t="s">
        <v>2113</v>
      </c>
      <c r="H724" s="202" t="s">
        <v>2345</v>
      </c>
      <c r="I724" s="207">
        <v>0</v>
      </c>
      <c r="J724" s="207">
        <v>0</v>
      </c>
      <c r="K724" s="207">
        <v>0</v>
      </c>
      <c r="L724" s="207">
        <v>0</v>
      </c>
      <c r="M724" s="207">
        <f t="shared" si="57"/>
        <v>0</v>
      </c>
      <c r="N724" s="207">
        <f t="shared" si="60"/>
        <v>0</v>
      </c>
      <c r="O724" s="208">
        <f t="shared" si="59"/>
        <v>0</v>
      </c>
      <c r="P724" s="205">
        <v>0</v>
      </c>
      <c r="Q724" s="208">
        <f t="shared" si="56"/>
        <v>0</v>
      </c>
      <c r="R724" s="206"/>
    </row>
    <row r="725" spans="1:18" s="200" customFormat="1">
      <c r="A725" s="199">
        <v>718</v>
      </c>
      <c r="B725" s="200">
        <v>201030501</v>
      </c>
      <c r="C725" s="201" t="s">
        <v>1309</v>
      </c>
      <c r="D725" s="201" t="s">
        <v>1310</v>
      </c>
      <c r="E725" s="201" t="s">
        <v>1314</v>
      </c>
      <c r="F725" s="201" t="s">
        <v>3655</v>
      </c>
      <c r="G725" s="201" t="s">
        <v>2113</v>
      </c>
      <c r="H725" s="202" t="s">
        <v>2346</v>
      </c>
      <c r="I725" s="207">
        <v>0</v>
      </c>
      <c r="J725" s="207">
        <v>0</v>
      </c>
      <c r="K725" s="207">
        <v>8107.5</v>
      </c>
      <c r="L725" s="207">
        <v>14317.5</v>
      </c>
      <c r="M725" s="207">
        <f t="shared" si="57"/>
        <v>0</v>
      </c>
      <c r="N725" s="207">
        <f t="shared" si="60"/>
        <v>6210</v>
      </c>
      <c r="O725" s="208">
        <f t="shared" si="59"/>
        <v>-6210</v>
      </c>
      <c r="P725" s="205">
        <v>0</v>
      </c>
      <c r="Q725" s="208">
        <f t="shared" si="56"/>
        <v>-6210</v>
      </c>
      <c r="R725" s="206"/>
    </row>
    <row r="726" spans="1:18" s="200" customFormat="1">
      <c r="A726" s="199">
        <v>719</v>
      </c>
      <c r="B726" s="200">
        <v>201040001</v>
      </c>
      <c r="C726" s="201" t="s">
        <v>1309</v>
      </c>
      <c r="D726" s="201" t="s">
        <v>1310</v>
      </c>
      <c r="E726" s="201" t="s">
        <v>1314</v>
      </c>
      <c r="F726" s="201" t="s">
        <v>3655</v>
      </c>
      <c r="G726" s="201" t="s">
        <v>2113</v>
      </c>
      <c r="H726" s="202" t="s">
        <v>2347</v>
      </c>
      <c r="I726" s="207">
        <v>0</v>
      </c>
      <c r="J726" s="207">
        <v>0</v>
      </c>
      <c r="K726" s="207">
        <v>0</v>
      </c>
      <c r="L726" s="207">
        <v>0</v>
      </c>
      <c r="M726" s="207">
        <f t="shared" si="57"/>
        <v>0</v>
      </c>
      <c r="N726" s="207">
        <f t="shared" si="60"/>
        <v>0</v>
      </c>
      <c r="O726" s="208">
        <f t="shared" si="59"/>
        <v>0</v>
      </c>
      <c r="P726" s="205">
        <v>0</v>
      </c>
      <c r="Q726" s="208">
        <f t="shared" si="56"/>
        <v>0</v>
      </c>
      <c r="R726" s="206"/>
    </row>
    <row r="727" spans="1:18" s="200" customFormat="1">
      <c r="A727" s="199">
        <v>720</v>
      </c>
      <c r="B727" s="200">
        <v>201040002</v>
      </c>
      <c r="C727" s="201" t="s">
        <v>1309</v>
      </c>
      <c r="D727" s="201" t="s">
        <v>1310</v>
      </c>
      <c r="E727" s="201" t="s">
        <v>1314</v>
      </c>
      <c r="F727" s="201" t="s">
        <v>3655</v>
      </c>
      <c r="G727" s="201" t="s">
        <v>2113</v>
      </c>
      <c r="H727" s="202" t="s">
        <v>2348</v>
      </c>
      <c r="I727" s="207">
        <v>0</v>
      </c>
      <c r="J727" s="207">
        <v>0</v>
      </c>
      <c r="K727" s="207">
        <v>0</v>
      </c>
      <c r="L727" s="207">
        <v>0</v>
      </c>
      <c r="M727" s="207">
        <f t="shared" si="57"/>
        <v>0</v>
      </c>
      <c r="N727" s="207">
        <f t="shared" si="60"/>
        <v>0</v>
      </c>
      <c r="O727" s="208">
        <f t="shared" si="59"/>
        <v>0</v>
      </c>
      <c r="P727" s="205">
        <v>0</v>
      </c>
      <c r="Q727" s="208">
        <f t="shared" si="56"/>
        <v>0</v>
      </c>
      <c r="R727" s="206"/>
    </row>
    <row r="728" spans="1:18" s="200" customFormat="1">
      <c r="A728" s="199">
        <v>721</v>
      </c>
      <c r="B728" s="200">
        <v>201040003</v>
      </c>
      <c r="C728" s="201" t="s">
        <v>1309</v>
      </c>
      <c r="D728" s="201" t="s">
        <v>1310</v>
      </c>
      <c r="E728" s="201" t="s">
        <v>1314</v>
      </c>
      <c r="F728" s="201" t="s">
        <v>3655</v>
      </c>
      <c r="G728" s="201" t="s">
        <v>2113</v>
      </c>
      <c r="H728" s="202" t="s">
        <v>2349</v>
      </c>
      <c r="I728" s="207">
        <v>0</v>
      </c>
      <c r="J728" s="207">
        <v>0</v>
      </c>
      <c r="K728" s="207">
        <v>0</v>
      </c>
      <c r="L728" s="207">
        <v>114393.3</v>
      </c>
      <c r="M728" s="207">
        <f t="shared" si="57"/>
        <v>0</v>
      </c>
      <c r="N728" s="207">
        <f t="shared" si="60"/>
        <v>114393.3</v>
      </c>
      <c r="O728" s="208">
        <f t="shared" si="59"/>
        <v>-114393.3</v>
      </c>
      <c r="P728" s="205">
        <v>0</v>
      </c>
      <c r="Q728" s="208">
        <f t="shared" si="56"/>
        <v>-114393.3</v>
      </c>
      <c r="R728" s="206"/>
    </row>
    <row r="729" spans="1:18" s="200" customFormat="1">
      <c r="A729" s="199">
        <v>722</v>
      </c>
      <c r="B729" s="200">
        <v>201040004</v>
      </c>
      <c r="C729" s="201" t="s">
        <v>1309</v>
      </c>
      <c r="D729" s="201" t="s">
        <v>1310</v>
      </c>
      <c r="E729" s="201" t="s">
        <v>1314</v>
      </c>
      <c r="F729" s="201" t="s">
        <v>3655</v>
      </c>
      <c r="G729" s="201" t="s">
        <v>2113</v>
      </c>
      <c r="H729" s="202" t="s">
        <v>2350</v>
      </c>
      <c r="I729" s="207">
        <v>0</v>
      </c>
      <c r="J729" s="207">
        <v>0</v>
      </c>
      <c r="K729" s="207">
        <v>0</v>
      </c>
      <c r="L729" s="207">
        <v>0</v>
      </c>
      <c r="M729" s="207">
        <f t="shared" si="57"/>
        <v>0</v>
      </c>
      <c r="N729" s="207">
        <f t="shared" si="60"/>
        <v>0</v>
      </c>
      <c r="O729" s="208">
        <f t="shared" si="59"/>
        <v>0</v>
      </c>
      <c r="P729" s="205">
        <v>0</v>
      </c>
      <c r="Q729" s="208">
        <f t="shared" si="56"/>
        <v>0</v>
      </c>
      <c r="R729" s="206"/>
    </row>
    <row r="730" spans="1:18" s="200" customFormat="1">
      <c r="A730" s="199">
        <v>723</v>
      </c>
      <c r="B730" s="200">
        <v>203030118</v>
      </c>
      <c r="C730" s="201" t="s">
        <v>1309</v>
      </c>
      <c r="D730" s="201" t="s">
        <v>1310</v>
      </c>
      <c r="E730" s="201" t="s">
        <v>1314</v>
      </c>
      <c r="F730" s="201" t="s">
        <v>3676</v>
      </c>
      <c r="G730" s="201" t="s">
        <v>3580</v>
      </c>
      <c r="H730" s="202" t="s">
        <v>2351</v>
      </c>
      <c r="I730" s="207">
        <v>0</v>
      </c>
      <c r="J730" s="207">
        <v>0</v>
      </c>
      <c r="K730" s="207">
        <v>0</v>
      </c>
      <c r="L730" s="207">
        <v>0</v>
      </c>
      <c r="M730" s="207">
        <f t="shared" si="57"/>
        <v>0</v>
      </c>
      <c r="N730" s="207">
        <f t="shared" si="60"/>
        <v>0</v>
      </c>
      <c r="O730" s="208">
        <f t="shared" si="59"/>
        <v>0</v>
      </c>
      <c r="P730" s="205">
        <v>0</v>
      </c>
      <c r="Q730" s="208">
        <f t="shared" si="56"/>
        <v>0</v>
      </c>
      <c r="R730" s="206"/>
    </row>
    <row r="731" spans="1:18" s="200" customFormat="1">
      <c r="A731" s="199">
        <v>724</v>
      </c>
      <c r="B731" s="200">
        <v>203030119</v>
      </c>
      <c r="C731" s="201" t="s">
        <v>1309</v>
      </c>
      <c r="D731" s="201" t="s">
        <v>1310</v>
      </c>
      <c r="E731" s="201" t="s">
        <v>1314</v>
      </c>
      <c r="F731" s="201" t="s">
        <v>3676</v>
      </c>
      <c r="G731" s="201" t="s">
        <v>3580</v>
      </c>
      <c r="H731" s="202" t="s">
        <v>2352</v>
      </c>
      <c r="I731" s="207">
        <v>0</v>
      </c>
      <c r="J731" s="207">
        <v>0</v>
      </c>
      <c r="K731" s="207">
        <v>0</v>
      </c>
      <c r="L731" s="207">
        <v>0</v>
      </c>
      <c r="M731" s="207">
        <f t="shared" si="57"/>
        <v>0</v>
      </c>
      <c r="N731" s="207">
        <f t="shared" si="60"/>
        <v>0</v>
      </c>
      <c r="O731" s="208">
        <f t="shared" si="59"/>
        <v>0</v>
      </c>
      <c r="P731" s="205">
        <v>0</v>
      </c>
      <c r="Q731" s="208">
        <f t="shared" si="56"/>
        <v>0</v>
      </c>
      <c r="R731" s="206"/>
    </row>
    <row r="732" spans="1:18" s="200" customFormat="1">
      <c r="A732" s="199">
        <v>725</v>
      </c>
      <c r="B732" s="200">
        <v>203030120</v>
      </c>
      <c r="C732" s="201" t="s">
        <v>1309</v>
      </c>
      <c r="D732" s="201" t="s">
        <v>1310</v>
      </c>
      <c r="E732" s="201" t="s">
        <v>1314</v>
      </c>
      <c r="F732" s="201" t="s">
        <v>3676</v>
      </c>
      <c r="G732" s="201" t="s">
        <v>3580</v>
      </c>
      <c r="H732" s="202" t="s">
        <v>2353</v>
      </c>
      <c r="I732" s="207">
        <v>0</v>
      </c>
      <c r="J732" s="207">
        <v>0</v>
      </c>
      <c r="K732" s="207">
        <v>0</v>
      </c>
      <c r="L732" s="207">
        <v>0</v>
      </c>
      <c r="M732" s="207">
        <f t="shared" si="57"/>
        <v>0</v>
      </c>
      <c r="N732" s="207">
        <f t="shared" si="60"/>
        <v>0</v>
      </c>
      <c r="O732" s="208">
        <f t="shared" si="59"/>
        <v>0</v>
      </c>
      <c r="P732" s="205">
        <v>0</v>
      </c>
      <c r="Q732" s="208">
        <f t="shared" si="56"/>
        <v>0</v>
      </c>
      <c r="R732" s="206"/>
    </row>
    <row r="733" spans="1:18" s="200" customFormat="1">
      <c r="A733" s="199">
        <v>726</v>
      </c>
      <c r="B733" s="200">
        <v>203030121</v>
      </c>
      <c r="C733" s="201" t="s">
        <v>1309</v>
      </c>
      <c r="D733" s="201" t="s">
        <v>1310</v>
      </c>
      <c r="E733" s="201" t="s">
        <v>1314</v>
      </c>
      <c r="F733" s="201" t="s">
        <v>3676</v>
      </c>
      <c r="G733" s="201" t="s">
        <v>3580</v>
      </c>
      <c r="H733" s="202" t="s">
        <v>2354</v>
      </c>
      <c r="I733" s="207">
        <v>0</v>
      </c>
      <c r="J733" s="207">
        <v>0</v>
      </c>
      <c r="K733" s="207">
        <v>0</v>
      </c>
      <c r="L733" s="207">
        <v>0</v>
      </c>
      <c r="M733" s="207">
        <f t="shared" si="57"/>
        <v>0</v>
      </c>
      <c r="N733" s="207">
        <f t="shared" si="60"/>
        <v>0</v>
      </c>
      <c r="O733" s="208">
        <f t="shared" si="59"/>
        <v>0</v>
      </c>
      <c r="P733" s="205">
        <v>0</v>
      </c>
      <c r="Q733" s="208">
        <f t="shared" si="56"/>
        <v>0</v>
      </c>
      <c r="R733" s="206"/>
    </row>
    <row r="734" spans="1:18" s="200" customFormat="1">
      <c r="A734" s="199">
        <v>727</v>
      </c>
      <c r="B734" s="200">
        <v>203030122</v>
      </c>
      <c r="C734" s="201" t="s">
        <v>1309</v>
      </c>
      <c r="D734" s="201" t="s">
        <v>1310</v>
      </c>
      <c r="E734" s="201" t="s">
        <v>1314</v>
      </c>
      <c r="F734" s="201" t="s">
        <v>3676</v>
      </c>
      <c r="G734" s="201" t="s">
        <v>3580</v>
      </c>
      <c r="H734" s="202" t="s">
        <v>2355</v>
      </c>
      <c r="I734" s="207">
        <v>0</v>
      </c>
      <c r="J734" s="207">
        <v>0</v>
      </c>
      <c r="K734" s="207">
        <v>0</v>
      </c>
      <c r="L734" s="207">
        <v>0</v>
      </c>
      <c r="M734" s="207">
        <f t="shared" si="57"/>
        <v>0</v>
      </c>
      <c r="N734" s="207">
        <f t="shared" si="60"/>
        <v>0</v>
      </c>
      <c r="O734" s="208">
        <f t="shared" si="59"/>
        <v>0</v>
      </c>
      <c r="P734" s="205">
        <v>0</v>
      </c>
      <c r="Q734" s="208">
        <f t="shared" si="56"/>
        <v>0</v>
      </c>
      <c r="R734" s="206"/>
    </row>
    <row r="735" spans="1:18" s="200" customFormat="1">
      <c r="A735" s="199">
        <v>728</v>
      </c>
      <c r="B735" s="200">
        <v>203030123</v>
      </c>
      <c r="C735" s="201" t="s">
        <v>1309</v>
      </c>
      <c r="D735" s="201" t="s">
        <v>1310</v>
      </c>
      <c r="E735" s="201" t="s">
        <v>1314</v>
      </c>
      <c r="F735" s="201" t="s">
        <v>3676</v>
      </c>
      <c r="G735" s="201" t="s">
        <v>3580</v>
      </c>
      <c r="H735" s="202" t="s">
        <v>2356</v>
      </c>
      <c r="I735" s="207">
        <v>0</v>
      </c>
      <c r="J735" s="207">
        <v>0</v>
      </c>
      <c r="K735" s="207">
        <v>0</v>
      </c>
      <c r="L735" s="207">
        <v>0</v>
      </c>
      <c r="M735" s="207">
        <f t="shared" si="57"/>
        <v>0</v>
      </c>
      <c r="N735" s="207">
        <f t="shared" si="60"/>
        <v>0</v>
      </c>
      <c r="O735" s="208">
        <f t="shared" si="59"/>
        <v>0</v>
      </c>
      <c r="P735" s="205">
        <v>0</v>
      </c>
      <c r="Q735" s="208">
        <f t="shared" si="56"/>
        <v>0</v>
      </c>
      <c r="R735" s="206"/>
    </row>
    <row r="736" spans="1:18" s="200" customFormat="1">
      <c r="A736" s="199">
        <v>729</v>
      </c>
      <c r="B736" s="200">
        <v>203030124</v>
      </c>
      <c r="C736" s="201" t="s">
        <v>1309</v>
      </c>
      <c r="D736" s="201" t="s">
        <v>1310</v>
      </c>
      <c r="E736" s="201" t="s">
        <v>1314</v>
      </c>
      <c r="F736" s="201" t="s">
        <v>3676</v>
      </c>
      <c r="G736" s="201" t="s">
        <v>3580</v>
      </c>
      <c r="H736" s="202" t="s">
        <v>2357</v>
      </c>
      <c r="I736" s="207">
        <v>0</v>
      </c>
      <c r="J736" s="207">
        <v>0</v>
      </c>
      <c r="K736" s="207">
        <v>0</v>
      </c>
      <c r="L736" s="207">
        <v>0</v>
      </c>
      <c r="M736" s="207">
        <f t="shared" si="57"/>
        <v>0</v>
      </c>
      <c r="N736" s="207">
        <f t="shared" si="60"/>
        <v>0</v>
      </c>
      <c r="O736" s="208">
        <f t="shared" si="59"/>
        <v>0</v>
      </c>
      <c r="P736" s="205">
        <v>0</v>
      </c>
      <c r="Q736" s="208">
        <f t="shared" si="56"/>
        <v>0</v>
      </c>
      <c r="R736" s="206"/>
    </row>
    <row r="737" spans="1:18" s="200" customFormat="1">
      <c r="A737" s="199">
        <v>730</v>
      </c>
      <c r="B737" s="200">
        <v>203030125</v>
      </c>
      <c r="C737" s="201" t="s">
        <v>1309</v>
      </c>
      <c r="D737" s="201" t="s">
        <v>1310</v>
      </c>
      <c r="E737" s="201" t="s">
        <v>1314</v>
      </c>
      <c r="F737" s="201" t="s">
        <v>3676</v>
      </c>
      <c r="G737" s="201" t="s">
        <v>3580</v>
      </c>
      <c r="H737" s="202" t="s">
        <v>2358</v>
      </c>
      <c r="I737" s="207">
        <v>0</v>
      </c>
      <c r="J737" s="207">
        <v>0</v>
      </c>
      <c r="K737" s="207">
        <v>0</v>
      </c>
      <c r="L737" s="207">
        <v>0</v>
      </c>
      <c r="M737" s="207">
        <f t="shared" si="57"/>
        <v>0</v>
      </c>
      <c r="N737" s="207">
        <f t="shared" si="60"/>
        <v>0</v>
      </c>
      <c r="O737" s="208">
        <f t="shared" si="59"/>
        <v>0</v>
      </c>
      <c r="P737" s="205">
        <v>0</v>
      </c>
      <c r="Q737" s="208">
        <f t="shared" si="56"/>
        <v>0</v>
      </c>
      <c r="R737" s="206"/>
    </row>
    <row r="738" spans="1:18" s="200" customFormat="1">
      <c r="A738" s="199">
        <v>731</v>
      </c>
      <c r="B738" s="200">
        <v>203030126</v>
      </c>
      <c r="C738" s="201" t="s">
        <v>1309</v>
      </c>
      <c r="D738" s="201" t="s">
        <v>1310</v>
      </c>
      <c r="E738" s="201" t="s">
        <v>1314</v>
      </c>
      <c r="F738" s="201" t="s">
        <v>3676</v>
      </c>
      <c r="G738" s="201" t="s">
        <v>3580</v>
      </c>
      <c r="H738" s="202" t="s">
        <v>2359</v>
      </c>
      <c r="I738" s="207">
        <v>0</v>
      </c>
      <c r="J738" s="207">
        <v>0</v>
      </c>
      <c r="K738" s="207">
        <v>0</v>
      </c>
      <c r="L738" s="207">
        <v>0</v>
      </c>
      <c r="M738" s="207">
        <f t="shared" si="57"/>
        <v>0</v>
      </c>
      <c r="N738" s="207">
        <f t="shared" si="60"/>
        <v>0</v>
      </c>
      <c r="O738" s="208">
        <f t="shared" si="59"/>
        <v>0</v>
      </c>
      <c r="P738" s="205">
        <v>0</v>
      </c>
      <c r="Q738" s="208">
        <f t="shared" ref="Q738:Q801" si="61">O738-P738</f>
        <v>0</v>
      </c>
      <c r="R738" s="206"/>
    </row>
    <row r="739" spans="1:18" s="200" customFormat="1">
      <c r="A739" s="199">
        <v>732</v>
      </c>
      <c r="B739" s="200">
        <v>203030127</v>
      </c>
      <c r="C739" s="201" t="s">
        <v>1309</v>
      </c>
      <c r="D739" s="201" t="s">
        <v>1310</v>
      </c>
      <c r="E739" s="201" t="s">
        <v>1314</v>
      </c>
      <c r="F739" s="201" t="s">
        <v>3676</v>
      </c>
      <c r="G739" s="201" t="s">
        <v>3580</v>
      </c>
      <c r="H739" s="202" t="s">
        <v>2360</v>
      </c>
      <c r="I739" s="207">
        <v>0</v>
      </c>
      <c r="J739" s="207">
        <v>0</v>
      </c>
      <c r="K739" s="207">
        <v>0</v>
      </c>
      <c r="L739" s="207">
        <v>0</v>
      </c>
      <c r="M739" s="207">
        <f t="shared" si="57"/>
        <v>0</v>
      </c>
      <c r="N739" s="207">
        <f t="shared" si="60"/>
        <v>0</v>
      </c>
      <c r="O739" s="208">
        <f t="shared" si="59"/>
        <v>0</v>
      </c>
      <c r="P739" s="205">
        <v>0</v>
      </c>
      <c r="Q739" s="208">
        <f t="shared" si="61"/>
        <v>0</v>
      </c>
      <c r="R739" s="206"/>
    </row>
    <row r="740" spans="1:18" s="200" customFormat="1">
      <c r="A740" s="199">
        <v>733</v>
      </c>
      <c r="B740" s="200">
        <v>203030201</v>
      </c>
      <c r="C740" s="201" t="s">
        <v>1309</v>
      </c>
      <c r="D740" s="201" t="s">
        <v>1310</v>
      </c>
      <c r="E740" s="201" t="s">
        <v>1314</v>
      </c>
      <c r="F740" s="201" t="s">
        <v>3676</v>
      </c>
      <c r="G740" s="201" t="s">
        <v>3580</v>
      </c>
      <c r="H740" s="202" t="s">
        <v>270</v>
      </c>
      <c r="I740" s="207">
        <v>0</v>
      </c>
      <c r="J740" s="207">
        <v>0</v>
      </c>
      <c r="K740" s="207">
        <v>0</v>
      </c>
      <c r="L740" s="207">
        <v>0</v>
      </c>
      <c r="M740" s="207">
        <f t="shared" si="57"/>
        <v>0</v>
      </c>
      <c r="N740" s="207">
        <f t="shared" si="60"/>
        <v>0</v>
      </c>
      <c r="O740" s="208">
        <f t="shared" si="59"/>
        <v>0</v>
      </c>
      <c r="P740" s="205">
        <v>0</v>
      </c>
      <c r="Q740" s="208">
        <f t="shared" si="61"/>
        <v>0</v>
      </c>
      <c r="R740" s="206"/>
    </row>
    <row r="741" spans="1:18" s="200" customFormat="1">
      <c r="A741" s="199">
        <v>734</v>
      </c>
      <c r="B741" s="200">
        <v>203030202</v>
      </c>
      <c r="C741" s="201" t="s">
        <v>1309</v>
      </c>
      <c r="D741" s="201" t="s">
        <v>1310</v>
      </c>
      <c r="E741" s="201" t="s">
        <v>1314</v>
      </c>
      <c r="F741" s="201" t="s">
        <v>3676</v>
      </c>
      <c r="G741" s="201" t="s">
        <v>3580</v>
      </c>
      <c r="H741" s="202" t="s">
        <v>271</v>
      </c>
      <c r="I741" s="207">
        <v>0</v>
      </c>
      <c r="J741" s="207">
        <v>0</v>
      </c>
      <c r="K741" s="207">
        <v>0</v>
      </c>
      <c r="L741" s="207">
        <v>0</v>
      </c>
      <c r="M741" s="207">
        <f t="shared" si="57"/>
        <v>0</v>
      </c>
      <c r="N741" s="207">
        <f t="shared" si="60"/>
        <v>0</v>
      </c>
      <c r="O741" s="208">
        <f t="shared" si="59"/>
        <v>0</v>
      </c>
      <c r="P741" s="205">
        <v>0</v>
      </c>
      <c r="Q741" s="208">
        <f t="shared" si="61"/>
        <v>0</v>
      </c>
      <c r="R741" s="206"/>
    </row>
    <row r="742" spans="1:18" s="200" customFormat="1">
      <c r="A742" s="199">
        <v>735</v>
      </c>
      <c r="B742" s="200">
        <v>203030301</v>
      </c>
      <c r="C742" s="201" t="s">
        <v>1309</v>
      </c>
      <c r="D742" s="201" t="s">
        <v>1310</v>
      </c>
      <c r="E742" s="201" t="s">
        <v>1314</v>
      </c>
      <c r="F742" s="201" t="s">
        <v>3676</v>
      </c>
      <c r="G742" s="201" t="s">
        <v>3580</v>
      </c>
      <c r="H742" s="202" t="s">
        <v>272</v>
      </c>
      <c r="I742" s="207">
        <v>0</v>
      </c>
      <c r="J742" s="207">
        <v>0</v>
      </c>
      <c r="K742" s="207">
        <v>0</v>
      </c>
      <c r="L742" s="207">
        <v>0</v>
      </c>
      <c r="M742" s="207">
        <f t="shared" si="57"/>
        <v>0</v>
      </c>
      <c r="N742" s="207">
        <f t="shared" si="60"/>
        <v>0</v>
      </c>
      <c r="O742" s="208">
        <f t="shared" si="59"/>
        <v>0</v>
      </c>
      <c r="P742" s="205">
        <v>0</v>
      </c>
      <c r="Q742" s="208">
        <f t="shared" si="61"/>
        <v>0</v>
      </c>
      <c r="R742" s="206"/>
    </row>
    <row r="743" spans="1:18" s="200" customFormat="1">
      <c r="A743" s="199">
        <v>736</v>
      </c>
      <c r="B743" s="200">
        <v>203030302</v>
      </c>
      <c r="C743" s="201" t="s">
        <v>1309</v>
      </c>
      <c r="D743" s="201" t="s">
        <v>1310</v>
      </c>
      <c r="E743" s="201" t="s">
        <v>1314</v>
      </c>
      <c r="F743" s="201" t="s">
        <v>3676</v>
      </c>
      <c r="G743" s="201" t="s">
        <v>3580</v>
      </c>
      <c r="H743" s="202" t="s">
        <v>273</v>
      </c>
      <c r="I743" s="207">
        <v>0</v>
      </c>
      <c r="J743" s="207">
        <v>0</v>
      </c>
      <c r="K743" s="207">
        <v>0</v>
      </c>
      <c r="L743" s="207">
        <v>0</v>
      </c>
      <c r="M743" s="207">
        <f t="shared" si="57"/>
        <v>0</v>
      </c>
      <c r="N743" s="207">
        <f t="shared" si="60"/>
        <v>0</v>
      </c>
      <c r="O743" s="208">
        <f t="shared" si="59"/>
        <v>0</v>
      </c>
      <c r="P743" s="205">
        <v>0</v>
      </c>
      <c r="Q743" s="208">
        <f t="shared" si="61"/>
        <v>0</v>
      </c>
      <c r="R743" s="206"/>
    </row>
    <row r="744" spans="1:18" s="200" customFormat="1">
      <c r="A744" s="199">
        <v>737</v>
      </c>
      <c r="B744" s="200">
        <v>203030401</v>
      </c>
      <c r="C744" s="201" t="s">
        <v>1309</v>
      </c>
      <c r="D744" s="201" t="s">
        <v>1310</v>
      </c>
      <c r="E744" s="201" t="s">
        <v>1314</v>
      </c>
      <c r="F744" s="201" t="s">
        <v>3676</v>
      </c>
      <c r="G744" s="201" t="s">
        <v>3580</v>
      </c>
      <c r="H744" s="202" t="s">
        <v>1640</v>
      </c>
      <c r="I744" s="207">
        <v>0</v>
      </c>
      <c r="J744" s="207">
        <v>0</v>
      </c>
      <c r="K744" s="207">
        <v>0</v>
      </c>
      <c r="L744" s="207">
        <v>0</v>
      </c>
      <c r="M744" s="207">
        <f t="shared" si="57"/>
        <v>0</v>
      </c>
      <c r="N744" s="207">
        <f t="shared" si="60"/>
        <v>0</v>
      </c>
      <c r="O744" s="208">
        <f t="shared" si="59"/>
        <v>0</v>
      </c>
      <c r="P744" s="205">
        <v>0</v>
      </c>
      <c r="Q744" s="208">
        <f t="shared" si="61"/>
        <v>0</v>
      </c>
      <c r="R744" s="206"/>
    </row>
    <row r="745" spans="1:18" s="200" customFormat="1">
      <c r="A745" s="199">
        <v>738</v>
      </c>
      <c r="B745" s="200">
        <v>203030403</v>
      </c>
      <c r="C745" s="201" t="s">
        <v>1309</v>
      </c>
      <c r="D745" s="201" t="s">
        <v>1310</v>
      </c>
      <c r="E745" s="201" t="s">
        <v>1314</v>
      </c>
      <c r="F745" s="201" t="s">
        <v>3676</v>
      </c>
      <c r="G745" s="201" t="s">
        <v>3580</v>
      </c>
      <c r="H745" s="202" t="s">
        <v>2361</v>
      </c>
      <c r="I745" s="207">
        <v>0</v>
      </c>
      <c r="J745" s="207">
        <v>0</v>
      </c>
      <c r="K745" s="207">
        <v>0</v>
      </c>
      <c r="L745" s="207">
        <v>0</v>
      </c>
      <c r="M745" s="207">
        <f t="shared" si="57"/>
        <v>0</v>
      </c>
      <c r="N745" s="207">
        <f t="shared" si="60"/>
        <v>0</v>
      </c>
      <c r="O745" s="208">
        <f t="shared" si="59"/>
        <v>0</v>
      </c>
      <c r="P745" s="205">
        <v>0</v>
      </c>
      <c r="Q745" s="208">
        <f t="shared" si="61"/>
        <v>0</v>
      </c>
      <c r="R745" s="206"/>
    </row>
    <row r="746" spans="1:18" s="200" customFormat="1">
      <c r="A746" s="199">
        <v>739</v>
      </c>
      <c r="B746" s="200">
        <v>203060102</v>
      </c>
      <c r="C746" s="201" t="s">
        <v>1309</v>
      </c>
      <c r="D746" s="201" t="s">
        <v>1310</v>
      </c>
      <c r="E746" s="201" t="s">
        <v>1314</v>
      </c>
      <c r="F746" s="201" t="s">
        <v>3655</v>
      </c>
      <c r="G746" s="201" t="s">
        <v>94</v>
      </c>
      <c r="H746" s="202" t="s">
        <v>274</v>
      </c>
      <c r="I746" s="207">
        <v>0</v>
      </c>
      <c r="J746" s="207">
        <v>0</v>
      </c>
      <c r="K746" s="207">
        <v>3664144.7600000002</v>
      </c>
      <c r="L746" s="207">
        <v>3664144.7600000002</v>
      </c>
      <c r="M746" s="207">
        <f t="shared" si="57"/>
        <v>0</v>
      </c>
      <c r="N746" s="207">
        <f t="shared" si="60"/>
        <v>0</v>
      </c>
      <c r="O746" s="208">
        <f t="shared" si="59"/>
        <v>0</v>
      </c>
      <c r="P746" s="205">
        <v>0</v>
      </c>
      <c r="Q746" s="208">
        <f t="shared" si="61"/>
        <v>0</v>
      </c>
      <c r="R746" s="206"/>
    </row>
    <row r="747" spans="1:18" s="200" customFormat="1">
      <c r="A747" s="199">
        <v>740</v>
      </c>
      <c r="B747" s="200">
        <v>203060103</v>
      </c>
      <c r="C747" s="201" t="s">
        <v>1309</v>
      </c>
      <c r="D747" s="201" t="s">
        <v>1310</v>
      </c>
      <c r="E747" s="201" t="s">
        <v>1582</v>
      </c>
      <c r="F747" s="201" t="s">
        <v>3662</v>
      </c>
      <c r="G747" s="201" t="s">
        <v>94</v>
      </c>
      <c r="H747" s="202" t="s">
        <v>275</v>
      </c>
      <c r="I747" s="207">
        <v>0</v>
      </c>
      <c r="J747" s="207">
        <v>0</v>
      </c>
      <c r="K747" s="207">
        <v>357941</v>
      </c>
      <c r="L747" s="207">
        <v>357941</v>
      </c>
      <c r="M747" s="207">
        <f t="shared" si="57"/>
        <v>0</v>
      </c>
      <c r="N747" s="207">
        <f t="shared" si="60"/>
        <v>0</v>
      </c>
      <c r="O747" s="208">
        <f t="shared" si="59"/>
        <v>0</v>
      </c>
      <c r="P747" s="205">
        <v>0</v>
      </c>
      <c r="Q747" s="208">
        <f t="shared" si="61"/>
        <v>0</v>
      </c>
      <c r="R747" s="206"/>
    </row>
    <row r="748" spans="1:18" s="200" customFormat="1">
      <c r="A748" s="199">
        <v>741</v>
      </c>
      <c r="B748" s="200">
        <v>203060104</v>
      </c>
      <c r="C748" s="201" t="s">
        <v>1309</v>
      </c>
      <c r="D748" s="201" t="s">
        <v>1310</v>
      </c>
      <c r="E748" s="201" t="s">
        <v>1582</v>
      </c>
      <c r="F748" s="201" t="s">
        <v>3662</v>
      </c>
      <c r="G748" s="201" t="s">
        <v>94</v>
      </c>
      <c r="H748" s="202" t="s">
        <v>276</v>
      </c>
      <c r="I748" s="207">
        <v>0</v>
      </c>
      <c r="J748" s="207">
        <v>0</v>
      </c>
      <c r="K748" s="207">
        <v>252944</v>
      </c>
      <c r="L748" s="207">
        <v>252944</v>
      </c>
      <c r="M748" s="207">
        <f t="shared" si="57"/>
        <v>0</v>
      </c>
      <c r="N748" s="207">
        <f t="shared" si="60"/>
        <v>0</v>
      </c>
      <c r="O748" s="208">
        <f t="shared" si="59"/>
        <v>0</v>
      </c>
      <c r="P748" s="205">
        <v>0</v>
      </c>
      <c r="Q748" s="208">
        <f t="shared" si="61"/>
        <v>0</v>
      </c>
      <c r="R748" s="206"/>
    </row>
    <row r="749" spans="1:18" s="200" customFormat="1">
      <c r="A749" s="199">
        <v>742</v>
      </c>
      <c r="B749" s="200">
        <v>203060105</v>
      </c>
      <c r="C749" s="201" t="s">
        <v>1309</v>
      </c>
      <c r="D749" s="201" t="s">
        <v>1310</v>
      </c>
      <c r="E749" s="201" t="s">
        <v>1582</v>
      </c>
      <c r="F749" s="201" t="s">
        <v>3662</v>
      </c>
      <c r="G749" s="201" t="s">
        <v>94</v>
      </c>
      <c r="H749" s="202" t="s">
        <v>277</v>
      </c>
      <c r="I749" s="207">
        <v>0</v>
      </c>
      <c r="J749" s="207">
        <v>0</v>
      </c>
      <c r="K749" s="207">
        <v>196075</v>
      </c>
      <c r="L749" s="207">
        <v>196075</v>
      </c>
      <c r="M749" s="207">
        <f t="shared" si="57"/>
        <v>0</v>
      </c>
      <c r="N749" s="207">
        <f t="shared" si="60"/>
        <v>0</v>
      </c>
      <c r="O749" s="208">
        <f t="shared" si="59"/>
        <v>0</v>
      </c>
      <c r="P749" s="205">
        <v>0</v>
      </c>
      <c r="Q749" s="208">
        <f t="shared" si="61"/>
        <v>0</v>
      </c>
      <c r="R749" s="206"/>
    </row>
    <row r="750" spans="1:18" s="200" customFormat="1">
      <c r="A750" s="199">
        <v>743</v>
      </c>
      <c r="B750" s="200">
        <v>203060106</v>
      </c>
      <c r="C750" s="201" t="s">
        <v>1309</v>
      </c>
      <c r="D750" s="201" t="s">
        <v>1310</v>
      </c>
      <c r="E750" s="201" t="s">
        <v>1582</v>
      </c>
      <c r="F750" s="201" t="s">
        <v>3662</v>
      </c>
      <c r="G750" s="201" t="s">
        <v>94</v>
      </c>
      <c r="H750" s="202" t="s">
        <v>278</v>
      </c>
      <c r="I750" s="207">
        <v>0</v>
      </c>
      <c r="J750" s="207">
        <v>0</v>
      </c>
      <c r="K750" s="207">
        <v>76717</v>
      </c>
      <c r="L750" s="207">
        <v>76717</v>
      </c>
      <c r="M750" s="207">
        <f t="shared" si="57"/>
        <v>0</v>
      </c>
      <c r="N750" s="207">
        <f t="shared" si="60"/>
        <v>0</v>
      </c>
      <c r="O750" s="208">
        <f t="shared" si="59"/>
        <v>0</v>
      </c>
      <c r="P750" s="205">
        <v>0</v>
      </c>
      <c r="Q750" s="208">
        <f t="shared" si="61"/>
        <v>0</v>
      </c>
      <c r="R750" s="206"/>
    </row>
    <row r="751" spans="1:18" s="200" customFormat="1">
      <c r="A751" s="199">
        <v>744</v>
      </c>
      <c r="B751" s="200">
        <v>203060107</v>
      </c>
      <c r="C751" s="201" t="s">
        <v>1309</v>
      </c>
      <c r="D751" s="201" t="s">
        <v>1310</v>
      </c>
      <c r="E751" s="201" t="s">
        <v>1582</v>
      </c>
      <c r="F751" s="201" t="s">
        <v>3662</v>
      </c>
      <c r="G751" s="201" t="s">
        <v>94</v>
      </c>
      <c r="H751" s="202" t="s">
        <v>279</v>
      </c>
      <c r="I751" s="207">
        <v>0</v>
      </c>
      <c r="J751" s="207">
        <v>0</v>
      </c>
      <c r="K751" s="207">
        <v>129924</v>
      </c>
      <c r="L751" s="207">
        <v>129924</v>
      </c>
      <c r="M751" s="207">
        <f t="shared" si="57"/>
        <v>0</v>
      </c>
      <c r="N751" s="207">
        <f t="shared" si="60"/>
        <v>0</v>
      </c>
      <c r="O751" s="208">
        <f t="shared" si="59"/>
        <v>0</v>
      </c>
      <c r="P751" s="205">
        <v>0</v>
      </c>
      <c r="Q751" s="208">
        <f t="shared" si="61"/>
        <v>0</v>
      </c>
      <c r="R751" s="206"/>
    </row>
    <row r="752" spans="1:18" s="200" customFormat="1">
      <c r="A752" s="199">
        <v>745</v>
      </c>
      <c r="B752" s="200">
        <v>203061002</v>
      </c>
      <c r="C752" s="201" t="s">
        <v>1309</v>
      </c>
      <c r="D752" s="201" t="s">
        <v>1310</v>
      </c>
      <c r="E752" s="201" t="s">
        <v>1582</v>
      </c>
      <c r="F752" s="201" t="s">
        <v>3662</v>
      </c>
      <c r="G752" s="201" t="s">
        <v>94</v>
      </c>
      <c r="H752" s="202" t="s">
        <v>2362</v>
      </c>
      <c r="I752" s="207">
        <v>0</v>
      </c>
      <c r="J752" s="207">
        <v>0</v>
      </c>
      <c r="K752" s="207">
        <v>1638091.3900000001</v>
      </c>
      <c r="L752" s="207">
        <v>1638091.3900000001</v>
      </c>
      <c r="M752" s="207">
        <f t="shared" si="57"/>
        <v>0</v>
      </c>
      <c r="N752" s="207">
        <f t="shared" si="60"/>
        <v>0</v>
      </c>
      <c r="O752" s="208">
        <f t="shared" si="59"/>
        <v>0</v>
      </c>
      <c r="P752" s="205">
        <v>0</v>
      </c>
      <c r="Q752" s="208">
        <f t="shared" si="61"/>
        <v>0</v>
      </c>
      <c r="R752" s="206"/>
    </row>
    <row r="753" spans="1:18" s="200" customFormat="1">
      <c r="A753" s="199">
        <v>746</v>
      </c>
      <c r="B753" s="200">
        <v>203061003</v>
      </c>
      <c r="C753" s="201" t="s">
        <v>1309</v>
      </c>
      <c r="D753" s="201" t="s">
        <v>1310</v>
      </c>
      <c r="E753" s="201" t="s">
        <v>1582</v>
      </c>
      <c r="F753" s="201" t="s">
        <v>3662</v>
      </c>
      <c r="G753" s="201" t="s">
        <v>94</v>
      </c>
      <c r="H753" s="202" t="s">
        <v>280</v>
      </c>
      <c r="I753" s="207">
        <v>0</v>
      </c>
      <c r="J753" s="207">
        <v>0</v>
      </c>
      <c r="K753" s="207">
        <v>142246.25</v>
      </c>
      <c r="L753" s="207">
        <v>142246.25</v>
      </c>
      <c r="M753" s="207">
        <f t="shared" ref="M753:M816" si="62">IF((I753+K753)-(J753+L753)&lt;0,0,(I753+K753)-(J753+L753))</f>
        <v>0</v>
      </c>
      <c r="N753" s="207">
        <f t="shared" si="60"/>
        <v>0</v>
      </c>
      <c r="O753" s="208">
        <f t="shared" si="59"/>
        <v>0</v>
      </c>
      <c r="P753" s="205">
        <v>0</v>
      </c>
      <c r="Q753" s="208">
        <f t="shared" si="61"/>
        <v>0</v>
      </c>
      <c r="R753" s="206"/>
    </row>
    <row r="754" spans="1:18" s="200" customFormat="1">
      <c r="A754" s="199">
        <v>747</v>
      </c>
      <c r="B754" s="200">
        <v>203061005</v>
      </c>
      <c r="C754" s="201" t="s">
        <v>1309</v>
      </c>
      <c r="D754" s="201" t="s">
        <v>1310</v>
      </c>
      <c r="E754" s="201" t="s">
        <v>1582</v>
      </c>
      <c r="F754" s="201" t="s">
        <v>3662</v>
      </c>
      <c r="G754" s="201" t="s">
        <v>94</v>
      </c>
      <c r="H754" s="202" t="s">
        <v>281</v>
      </c>
      <c r="I754" s="207">
        <v>0</v>
      </c>
      <c r="J754" s="207">
        <v>0</v>
      </c>
      <c r="K754" s="207">
        <v>0</v>
      </c>
      <c r="L754" s="207">
        <v>0</v>
      </c>
      <c r="M754" s="207">
        <f t="shared" si="62"/>
        <v>0</v>
      </c>
      <c r="N754" s="207">
        <f t="shared" si="60"/>
        <v>0</v>
      </c>
      <c r="O754" s="208">
        <f t="shared" si="59"/>
        <v>0</v>
      </c>
      <c r="P754" s="205">
        <v>0</v>
      </c>
      <c r="Q754" s="208">
        <f t="shared" si="61"/>
        <v>0</v>
      </c>
      <c r="R754" s="206"/>
    </row>
    <row r="755" spans="1:18" s="200" customFormat="1">
      <c r="A755" s="199">
        <v>748</v>
      </c>
      <c r="B755" s="200">
        <v>203061006</v>
      </c>
      <c r="C755" s="201" t="s">
        <v>1309</v>
      </c>
      <c r="D755" s="201" t="s">
        <v>1310</v>
      </c>
      <c r="E755" s="201" t="s">
        <v>1582</v>
      </c>
      <c r="F755" s="201" t="s">
        <v>3662</v>
      </c>
      <c r="G755" s="201" t="s">
        <v>94</v>
      </c>
      <c r="H755" s="202" t="s">
        <v>282</v>
      </c>
      <c r="I755" s="207">
        <v>0</v>
      </c>
      <c r="J755" s="207">
        <v>0</v>
      </c>
      <c r="K755" s="207">
        <v>112088</v>
      </c>
      <c r="L755" s="207">
        <v>112088</v>
      </c>
      <c r="M755" s="207">
        <f t="shared" si="62"/>
        <v>0</v>
      </c>
      <c r="N755" s="207">
        <f t="shared" si="60"/>
        <v>0</v>
      </c>
      <c r="O755" s="208">
        <f t="shared" si="59"/>
        <v>0</v>
      </c>
      <c r="P755" s="205">
        <v>0</v>
      </c>
      <c r="Q755" s="208">
        <f t="shared" si="61"/>
        <v>0</v>
      </c>
      <c r="R755" s="206"/>
    </row>
    <row r="756" spans="1:18" s="200" customFormat="1">
      <c r="A756" s="199">
        <v>749</v>
      </c>
      <c r="B756" s="200">
        <v>203061007</v>
      </c>
      <c r="C756" s="201" t="s">
        <v>1309</v>
      </c>
      <c r="D756" s="201" t="s">
        <v>1310</v>
      </c>
      <c r="E756" s="201" t="s">
        <v>1582</v>
      </c>
      <c r="F756" s="201" t="s">
        <v>3662</v>
      </c>
      <c r="G756" s="201" t="s">
        <v>94</v>
      </c>
      <c r="H756" s="202" t="s">
        <v>283</v>
      </c>
      <c r="I756" s="207">
        <v>0</v>
      </c>
      <c r="J756" s="207">
        <v>0</v>
      </c>
      <c r="K756" s="207">
        <v>122972</v>
      </c>
      <c r="L756" s="207">
        <v>122972</v>
      </c>
      <c r="M756" s="207">
        <f t="shared" si="62"/>
        <v>0</v>
      </c>
      <c r="N756" s="207">
        <f t="shared" si="60"/>
        <v>0</v>
      </c>
      <c r="O756" s="208">
        <f t="shared" si="59"/>
        <v>0</v>
      </c>
      <c r="P756" s="205">
        <v>0</v>
      </c>
      <c r="Q756" s="208">
        <f t="shared" si="61"/>
        <v>0</v>
      </c>
      <c r="R756" s="206"/>
    </row>
    <row r="757" spans="1:18" s="200" customFormat="1">
      <c r="A757" s="199">
        <v>750</v>
      </c>
      <c r="B757" s="200">
        <v>203061008</v>
      </c>
      <c r="C757" s="201" t="s">
        <v>1309</v>
      </c>
      <c r="D757" s="201" t="s">
        <v>1310</v>
      </c>
      <c r="E757" s="201" t="s">
        <v>1582</v>
      </c>
      <c r="F757" s="201" t="s">
        <v>3662</v>
      </c>
      <c r="G757" s="201" t="s">
        <v>94</v>
      </c>
      <c r="H757" s="202" t="s">
        <v>284</v>
      </c>
      <c r="I757" s="207">
        <v>0</v>
      </c>
      <c r="J757" s="207">
        <v>0</v>
      </c>
      <c r="K757" s="207">
        <v>180772</v>
      </c>
      <c r="L757" s="207">
        <v>180772</v>
      </c>
      <c r="M757" s="207">
        <f t="shared" si="62"/>
        <v>0</v>
      </c>
      <c r="N757" s="207">
        <f t="shared" si="60"/>
        <v>0</v>
      </c>
      <c r="O757" s="208">
        <f t="shared" si="59"/>
        <v>0</v>
      </c>
      <c r="P757" s="205">
        <v>0</v>
      </c>
      <c r="Q757" s="208">
        <f t="shared" si="61"/>
        <v>0</v>
      </c>
      <c r="R757" s="206"/>
    </row>
    <row r="758" spans="1:18" s="200" customFormat="1">
      <c r="A758" s="199">
        <v>751</v>
      </c>
      <c r="B758" s="200">
        <v>203061009</v>
      </c>
      <c r="C758" s="201" t="s">
        <v>1309</v>
      </c>
      <c r="D758" s="201" t="s">
        <v>1310</v>
      </c>
      <c r="E758" s="201" t="s">
        <v>1582</v>
      </c>
      <c r="F758" s="201" t="s">
        <v>3662</v>
      </c>
      <c r="G758" s="201" t="s">
        <v>94</v>
      </c>
      <c r="H758" s="202" t="s">
        <v>285</v>
      </c>
      <c r="I758" s="207">
        <v>0</v>
      </c>
      <c r="J758" s="207">
        <v>0</v>
      </c>
      <c r="K758" s="207">
        <v>506250</v>
      </c>
      <c r="L758" s="207">
        <v>506250</v>
      </c>
      <c r="M758" s="207">
        <f t="shared" si="62"/>
        <v>0</v>
      </c>
      <c r="N758" s="207">
        <f t="shared" si="60"/>
        <v>0</v>
      </c>
      <c r="O758" s="208">
        <f t="shared" si="59"/>
        <v>0</v>
      </c>
      <c r="P758" s="205">
        <v>0</v>
      </c>
      <c r="Q758" s="208">
        <f t="shared" si="61"/>
        <v>0</v>
      </c>
      <c r="R758" s="206"/>
    </row>
    <row r="759" spans="1:18" s="200" customFormat="1">
      <c r="A759" s="199">
        <v>752</v>
      </c>
      <c r="B759" s="200">
        <v>203061011</v>
      </c>
      <c r="C759" s="201" t="s">
        <v>1309</v>
      </c>
      <c r="D759" s="201" t="s">
        <v>1310</v>
      </c>
      <c r="E759" s="201" t="s">
        <v>1582</v>
      </c>
      <c r="F759" s="201" t="s">
        <v>3662</v>
      </c>
      <c r="G759" s="201" t="s">
        <v>94</v>
      </c>
      <c r="H759" s="202" t="s">
        <v>286</v>
      </c>
      <c r="I759" s="207">
        <v>0</v>
      </c>
      <c r="J759" s="207">
        <v>0</v>
      </c>
      <c r="K759" s="207">
        <v>197696.36000000002</v>
      </c>
      <c r="L759" s="207">
        <v>197696.36000000002</v>
      </c>
      <c r="M759" s="207">
        <f t="shared" si="62"/>
        <v>0</v>
      </c>
      <c r="N759" s="207">
        <f t="shared" si="60"/>
        <v>0</v>
      </c>
      <c r="O759" s="208">
        <f t="shared" si="59"/>
        <v>0</v>
      </c>
      <c r="P759" s="205">
        <v>0</v>
      </c>
      <c r="Q759" s="208">
        <f t="shared" si="61"/>
        <v>0</v>
      </c>
      <c r="R759" s="206"/>
    </row>
    <row r="760" spans="1:18" s="200" customFormat="1">
      <c r="A760" s="199">
        <v>753</v>
      </c>
      <c r="B760" s="200">
        <v>203061012</v>
      </c>
      <c r="C760" s="201" t="s">
        <v>1309</v>
      </c>
      <c r="D760" s="201" t="s">
        <v>1310</v>
      </c>
      <c r="E760" s="201" t="s">
        <v>1582</v>
      </c>
      <c r="F760" s="201" t="s">
        <v>3662</v>
      </c>
      <c r="G760" s="201" t="s">
        <v>94</v>
      </c>
      <c r="H760" s="202" t="s">
        <v>287</v>
      </c>
      <c r="I760" s="207">
        <v>0</v>
      </c>
      <c r="J760" s="207">
        <v>0</v>
      </c>
      <c r="K760" s="207">
        <v>275597</v>
      </c>
      <c r="L760" s="207">
        <v>275597</v>
      </c>
      <c r="M760" s="207">
        <f t="shared" si="62"/>
        <v>0</v>
      </c>
      <c r="N760" s="207">
        <f t="shared" si="60"/>
        <v>0</v>
      </c>
      <c r="O760" s="208">
        <f t="shared" si="59"/>
        <v>0</v>
      </c>
      <c r="P760" s="205">
        <v>0</v>
      </c>
      <c r="Q760" s="208">
        <f t="shared" si="61"/>
        <v>0</v>
      </c>
      <c r="R760" s="206"/>
    </row>
    <row r="761" spans="1:18" s="200" customFormat="1">
      <c r="A761" s="199">
        <v>754</v>
      </c>
      <c r="B761" s="200">
        <v>203061013</v>
      </c>
      <c r="C761" s="201" t="s">
        <v>1309</v>
      </c>
      <c r="D761" s="201" t="s">
        <v>1310</v>
      </c>
      <c r="E761" s="201" t="s">
        <v>1582</v>
      </c>
      <c r="F761" s="201" t="s">
        <v>3662</v>
      </c>
      <c r="G761" s="201" t="s">
        <v>94</v>
      </c>
      <c r="H761" s="202" t="s">
        <v>288</v>
      </c>
      <c r="I761" s="207">
        <v>0</v>
      </c>
      <c r="J761" s="207">
        <v>0</v>
      </c>
      <c r="K761" s="207">
        <v>132693</v>
      </c>
      <c r="L761" s="207">
        <v>132693</v>
      </c>
      <c r="M761" s="207">
        <f t="shared" si="62"/>
        <v>0</v>
      </c>
      <c r="N761" s="207">
        <f t="shared" si="60"/>
        <v>0</v>
      </c>
      <c r="O761" s="208">
        <f t="shared" si="59"/>
        <v>0</v>
      </c>
      <c r="P761" s="205">
        <v>0</v>
      </c>
      <c r="Q761" s="208">
        <f t="shared" si="61"/>
        <v>0</v>
      </c>
      <c r="R761" s="206"/>
    </row>
    <row r="762" spans="1:18" s="200" customFormat="1">
      <c r="A762" s="199">
        <v>755</v>
      </c>
      <c r="B762" s="200">
        <v>203061015</v>
      </c>
      <c r="C762" s="201" t="s">
        <v>1309</v>
      </c>
      <c r="D762" s="201" t="s">
        <v>1310</v>
      </c>
      <c r="E762" s="201" t="s">
        <v>1582</v>
      </c>
      <c r="F762" s="201" t="s">
        <v>3662</v>
      </c>
      <c r="G762" s="201" t="s">
        <v>94</v>
      </c>
      <c r="H762" s="202" t="s">
        <v>289</v>
      </c>
      <c r="I762" s="207">
        <v>0</v>
      </c>
      <c r="J762" s="207">
        <v>0</v>
      </c>
      <c r="K762" s="207">
        <v>175956</v>
      </c>
      <c r="L762" s="207">
        <v>175956</v>
      </c>
      <c r="M762" s="207">
        <f t="shared" si="62"/>
        <v>0</v>
      </c>
      <c r="N762" s="207">
        <f t="shared" si="60"/>
        <v>0</v>
      </c>
      <c r="O762" s="208">
        <f t="shared" si="59"/>
        <v>0</v>
      </c>
      <c r="P762" s="205">
        <v>0</v>
      </c>
      <c r="Q762" s="208">
        <f t="shared" si="61"/>
        <v>0</v>
      </c>
      <c r="R762" s="206"/>
    </row>
    <row r="763" spans="1:18" s="200" customFormat="1">
      <c r="A763" s="199">
        <v>756</v>
      </c>
      <c r="B763" s="200">
        <v>203061018</v>
      </c>
      <c r="C763" s="201" t="s">
        <v>1309</v>
      </c>
      <c r="D763" s="201" t="s">
        <v>1310</v>
      </c>
      <c r="E763" s="201" t="s">
        <v>1314</v>
      </c>
      <c r="F763" s="201" t="s">
        <v>3655</v>
      </c>
      <c r="G763" s="201" t="s">
        <v>94</v>
      </c>
      <c r="H763" s="202" t="s">
        <v>290</v>
      </c>
      <c r="I763" s="207">
        <v>0</v>
      </c>
      <c r="J763" s="207">
        <v>0</v>
      </c>
      <c r="K763" s="207">
        <v>86124</v>
      </c>
      <c r="L763" s="207">
        <v>86124</v>
      </c>
      <c r="M763" s="207">
        <f t="shared" si="62"/>
        <v>0</v>
      </c>
      <c r="N763" s="207">
        <f t="shared" si="60"/>
        <v>0</v>
      </c>
      <c r="O763" s="208">
        <f t="shared" si="59"/>
        <v>0</v>
      </c>
      <c r="P763" s="205">
        <v>0</v>
      </c>
      <c r="Q763" s="208">
        <f t="shared" si="61"/>
        <v>0</v>
      </c>
      <c r="R763" s="206"/>
    </row>
    <row r="764" spans="1:18" s="200" customFormat="1">
      <c r="A764" s="199">
        <v>757</v>
      </c>
      <c r="B764" s="200">
        <v>203061020</v>
      </c>
      <c r="C764" s="201" t="s">
        <v>1309</v>
      </c>
      <c r="D764" s="201" t="s">
        <v>1310</v>
      </c>
      <c r="E764" s="201" t="s">
        <v>1582</v>
      </c>
      <c r="F764" s="201" t="s">
        <v>3662</v>
      </c>
      <c r="G764" s="201" t="s">
        <v>94</v>
      </c>
      <c r="H764" s="202" t="s">
        <v>291</v>
      </c>
      <c r="I764" s="207">
        <v>0</v>
      </c>
      <c r="J764" s="207">
        <v>0</v>
      </c>
      <c r="K764" s="207">
        <v>122624.05</v>
      </c>
      <c r="L764" s="207">
        <v>122624.05</v>
      </c>
      <c r="M764" s="207">
        <f t="shared" si="62"/>
        <v>0</v>
      </c>
      <c r="N764" s="207">
        <f t="shared" si="60"/>
        <v>0</v>
      </c>
      <c r="O764" s="208">
        <f t="shared" si="59"/>
        <v>0</v>
      </c>
      <c r="P764" s="205">
        <v>0</v>
      </c>
      <c r="Q764" s="208">
        <f t="shared" si="61"/>
        <v>0</v>
      </c>
      <c r="R764" s="206"/>
    </row>
    <row r="765" spans="1:18" s="200" customFormat="1">
      <c r="A765" s="199">
        <v>758</v>
      </c>
      <c r="B765" s="200">
        <v>203061022</v>
      </c>
      <c r="C765" s="201" t="s">
        <v>1309</v>
      </c>
      <c r="D765" s="201" t="s">
        <v>1310</v>
      </c>
      <c r="E765" s="201" t="s">
        <v>1582</v>
      </c>
      <c r="F765" s="201" t="s">
        <v>3662</v>
      </c>
      <c r="G765" s="201" t="s">
        <v>94</v>
      </c>
      <c r="H765" s="202" t="s">
        <v>292</v>
      </c>
      <c r="I765" s="207">
        <v>0</v>
      </c>
      <c r="J765" s="207">
        <v>0</v>
      </c>
      <c r="K765" s="207">
        <v>176525</v>
      </c>
      <c r="L765" s="207">
        <v>176525</v>
      </c>
      <c r="M765" s="207">
        <f t="shared" si="62"/>
        <v>0</v>
      </c>
      <c r="N765" s="207">
        <f t="shared" si="60"/>
        <v>0</v>
      </c>
      <c r="O765" s="208">
        <f t="shared" si="59"/>
        <v>0</v>
      </c>
      <c r="P765" s="205">
        <v>0</v>
      </c>
      <c r="Q765" s="208">
        <f t="shared" si="61"/>
        <v>0</v>
      </c>
      <c r="R765" s="206"/>
    </row>
    <row r="766" spans="1:18" s="200" customFormat="1">
      <c r="A766" s="199">
        <v>759</v>
      </c>
      <c r="B766" s="200">
        <v>203061023</v>
      </c>
      <c r="C766" s="201" t="s">
        <v>1309</v>
      </c>
      <c r="D766" s="201" t="s">
        <v>1310</v>
      </c>
      <c r="E766" s="201" t="s">
        <v>1582</v>
      </c>
      <c r="F766" s="201" t="s">
        <v>3662</v>
      </c>
      <c r="G766" s="201" t="s">
        <v>94</v>
      </c>
      <c r="H766" s="202" t="s">
        <v>293</v>
      </c>
      <c r="I766" s="207">
        <v>0</v>
      </c>
      <c r="J766" s="207">
        <v>0</v>
      </c>
      <c r="K766" s="207">
        <v>64587.5</v>
      </c>
      <c r="L766" s="207">
        <v>64587.5</v>
      </c>
      <c r="M766" s="207">
        <f t="shared" si="62"/>
        <v>0</v>
      </c>
      <c r="N766" s="207">
        <f t="shared" si="60"/>
        <v>0</v>
      </c>
      <c r="O766" s="208">
        <f t="shared" si="59"/>
        <v>0</v>
      </c>
      <c r="P766" s="205">
        <v>0</v>
      </c>
      <c r="Q766" s="208">
        <f t="shared" si="61"/>
        <v>0</v>
      </c>
      <c r="R766" s="206"/>
    </row>
    <row r="767" spans="1:18" s="200" customFormat="1">
      <c r="A767" s="199">
        <v>760</v>
      </c>
      <c r="B767" s="200">
        <v>203061024</v>
      </c>
      <c r="C767" s="201" t="s">
        <v>1309</v>
      </c>
      <c r="D767" s="201" t="s">
        <v>1310</v>
      </c>
      <c r="E767" s="201" t="s">
        <v>1582</v>
      </c>
      <c r="F767" s="201" t="s">
        <v>3662</v>
      </c>
      <c r="G767" s="201" t="s">
        <v>94</v>
      </c>
      <c r="H767" s="202" t="s">
        <v>294</v>
      </c>
      <c r="I767" s="207">
        <v>0</v>
      </c>
      <c r="J767" s="207">
        <v>0</v>
      </c>
      <c r="K767" s="207">
        <v>55191</v>
      </c>
      <c r="L767" s="207">
        <v>55191</v>
      </c>
      <c r="M767" s="207">
        <f t="shared" si="62"/>
        <v>0</v>
      </c>
      <c r="N767" s="207">
        <f t="shared" si="60"/>
        <v>0</v>
      </c>
      <c r="O767" s="208">
        <f t="shared" si="59"/>
        <v>0</v>
      </c>
      <c r="P767" s="205">
        <v>0</v>
      </c>
      <c r="Q767" s="208">
        <f t="shared" si="61"/>
        <v>0</v>
      </c>
      <c r="R767" s="206"/>
    </row>
    <row r="768" spans="1:18" s="200" customFormat="1">
      <c r="A768" s="199">
        <v>761</v>
      </c>
      <c r="B768" s="200">
        <v>203061026</v>
      </c>
      <c r="C768" s="201" t="s">
        <v>1309</v>
      </c>
      <c r="D768" s="201" t="s">
        <v>1310</v>
      </c>
      <c r="E768" s="201" t="s">
        <v>1582</v>
      </c>
      <c r="F768" s="201" t="s">
        <v>3662</v>
      </c>
      <c r="G768" s="201" t="s">
        <v>94</v>
      </c>
      <c r="H768" s="202" t="s">
        <v>295</v>
      </c>
      <c r="I768" s="207">
        <v>0</v>
      </c>
      <c r="J768" s="207">
        <v>0</v>
      </c>
      <c r="K768" s="207">
        <v>196286</v>
      </c>
      <c r="L768" s="207">
        <v>196286</v>
      </c>
      <c r="M768" s="207">
        <f t="shared" si="62"/>
        <v>0</v>
      </c>
      <c r="N768" s="207">
        <f t="shared" si="60"/>
        <v>0</v>
      </c>
      <c r="O768" s="208">
        <f t="shared" si="59"/>
        <v>0</v>
      </c>
      <c r="P768" s="205">
        <v>0</v>
      </c>
      <c r="Q768" s="208">
        <f t="shared" si="61"/>
        <v>0</v>
      </c>
      <c r="R768" s="206"/>
    </row>
    <row r="769" spans="1:18" s="200" customFormat="1">
      <c r="A769" s="199">
        <v>762</v>
      </c>
      <c r="B769" s="200">
        <v>203061035</v>
      </c>
      <c r="C769" s="201" t="s">
        <v>1309</v>
      </c>
      <c r="D769" s="201" t="s">
        <v>1310</v>
      </c>
      <c r="E769" s="201" t="s">
        <v>1582</v>
      </c>
      <c r="F769" s="201" t="s">
        <v>3662</v>
      </c>
      <c r="G769" s="201" t="s">
        <v>94</v>
      </c>
      <c r="H769" s="202" t="s">
        <v>296</v>
      </c>
      <c r="I769" s="207">
        <v>0</v>
      </c>
      <c r="J769" s="207">
        <v>0</v>
      </c>
      <c r="K769" s="207">
        <v>177044</v>
      </c>
      <c r="L769" s="207">
        <v>177044</v>
      </c>
      <c r="M769" s="207">
        <f t="shared" si="62"/>
        <v>0</v>
      </c>
      <c r="N769" s="207">
        <f t="shared" si="60"/>
        <v>0</v>
      </c>
      <c r="O769" s="208">
        <f t="shared" si="59"/>
        <v>0</v>
      </c>
      <c r="P769" s="205">
        <v>0</v>
      </c>
      <c r="Q769" s="208">
        <f t="shared" si="61"/>
        <v>0</v>
      </c>
      <c r="R769" s="206"/>
    </row>
    <row r="770" spans="1:18" s="200" customFormat="1">
      <c r="A770" s="199">
        <v>763</v>
      </c>
      <c r="B770" s="200">
        <v>203061038</v>
      </c>
      <c r="C770" s="201" t="s">
        <v>1309</v>
      </c>
      <c r="D770" s="201" t="s">
        <v>1310</v>
      </c>
      <c r="E770" s="201" t="s">
        <v>1582</v>
      </c>
      <c r="F770" s="201" t="s">
        <v>3662</v>
      </c>
      <c r="G770" s="201" t="s">
        <v>94</v>
      </c>
      <c r="H770" s="202" t="s">
        <v>297</v>
      </c>
      <c r="I770" s="207">
        <v>0</v>
      </c>
      <c r="J770" s="207">
        <v>0</v>
      </c>
      <c r="K770" s="207">
        <v>232520.66</v>
      </c>
      <c r="L770" s="207">
        <v>232520.66</v>
      </c>
      <c r="M770" s="207">
        <f t="shared" si="62"/>
        <v>0</v>
      </c>
      <c r="N770" s="207">
        <f t="shared" si="60"/>
        <v>0</v>
      </c>
      <c r="O770" s="208">
        <f t="shared" si="59"/>
        <v>0</v>
      </c>
      <c r="P770" s="205">
        <v>0</v>
      </c>
      <c r="Q770" s="208">
        <f t="shared" si="61"/>
        <v>0</v>
      </c>
      <c r="R770" s="206"/>
    </row>
    <row r="771" spans="1:18" s="200" customFormat="1">
      <c r="A771" s="199">
        <v>764</v>
      </c>
      <c r="B771" s="200">
        <v>203061039</v>
      </c>
      <c r="C771" s="201" t="s">
        <v>1309</v>
      </c>
      <c r="D771" s="201" t="s">
        <v>1310</v>
      </c>
      <c r="E771" s="201" t="s">
        <v>1314</v>
      </c>
      <c r="F771" s="201" t="s">
        <v>3655</v>
      </c>
      <c r="G771" s="201" t="s">
        <v>94</v>
      </c>
      <c r="H771" s="202" t="s">
        <v>298</v>
      </c>
      <c r="I771" s="207">
        <v>0</v>
      </c>
      <c r="J771" s="207">
        <v>0</v>
      </c>
      <c r="K771" s="207">
        <v>120144.40000000001</v>
      </c>
      <c r="L771" s="207">
        <v>120144.40000000001</v>
      </c>
      <c r="M771" s="207">
        <f t="shared" si="62"/>
        <v>0</v>
      </c>
      <c r="N771" s="207">
        <f t="shared" si="60"/>
        <v>0</v>
      </c>
      <c r="O771" s="208">
        <f t="shared" si="59"/>
        <v>0</v>
      </c>
      <c r="P771" s="205">
        <v>0</v>
      </c>
      <c r="Q771" s="208">
        <f t="shared" si="61"/>
        <v>0</v>
      </c>
      <c r="R771" s="206"/>
    </row>
    <row r="772" spans="1:18" s="200" customFormat="1">
      <c r="A772" s="199">
        <v>765</v>
      </c>
      <c r="B772" s="200">
        <v>203061040</v>
      </c>
      <c r="C772" s="201" t="s">
        <v>1309</v>
      </c>
      <c r="D772" s="201" t="s">
        <v>1310</v>
      </c>
      <c r="E772" s="201" t="s">
        <v>1582</v>
      </c>
      <c r="F772" s="201" t="s">
        <v>3662</v>
      </c>
      <c r="G772" s="201" t="s">
        <v>94</v>
      </c>
      <c r="H772" s="202" t="s">
        <v>299</v>
      </c>
      <c r="I772" s="207">
        <v>0</v>
      </c>
      <c r="J772" s="207">
        <v>0</v>
      </c>
      <c r="K772" s="207">
        <v>89828</v>
      </c>
      <c r="L772" s="207">
        <v>89828</v>
      </c>
      <c r="M772" s="207">
        <f t="shared" si="62"/>
        <v>0</v>
      </c>
      <c r="N772" s="207">
        <f t="shared" si="60"/>
        <v>0</v>
      </c>
      <c r="O772" s="208">
        <f t="shared" si="59"/>
        <v>0</v>
      </c>
      <c r="P772" s="205">
        <v>0</v>
      </c>
      <c r="Q772" s="208">
        <f t="shared" si="61"/>
        <v>0</v>
      </c>
      <c r="R772" s="206"/>
    </row>
    <row r="773" spans="1:18" s="200" customFormat="1">
      <c r="A773" s="199">
        <v>766</v>
      </c>
      <c r="B773" s="200">
        <v>203061041</v>
      </c>
      <c r="C773" s="201" t="s">
        <v>1309</v>
      </c>
      <c r="D773" s="201" t="s">
        <v>1310</v>
      </c>
      <c r="E773" s="201" t="s">
        <v>1582</v>
      </c>
      <c r="F773" s="201" t="s">
        <v>3662</v>
      </c>
      <c r="G773" s="201" t="s">
        <v>94</v>
      </c>
      <c r="H773" s="202" t="s">
        <v>300</v>
      </c>
      <c r="I773" s="207">
        <v>0</v>
      </c>
      <c r="J773" s="207">
        <v>0</v>
      </c>
      <c r="K773" s="207">
        <v>158661</v>
      </c>
      <c r="L773" s="207">
        <v>158661</v>
      </c>
      <c r="M773" s="207">
        <f t="shared" si="62"/>
        <v>0</v>
      </c>
      <c r="N773" s="207">
        <f t="shared" si="60"/>
        <v>0</v>
      </c>
      <c r="O773" s="208">
        <f t="shared" si="59"/>
        <v>0</v>
      </c>
      <c r="P773" s="205">
        <v>0</v>
      </c>
      <c r="Q773" s="208">
        <f t="shared" si="61"/>
        <v>0</v>
      </c>
      <c r="R773" s="206"/>
    </row>
    <row r="774" spans="1:18" s="200" customFormat="1">
      <c r="A774" s="199">
        <v>767</v>
      </c>
      <c r="B774" s="200">
        <v>203061044</v>
      </c>
      <c r="C774" s="201" t="s">
        <v>1309</v>
      </c>
      <c r="D774" s="201" t="s">
        <v>1310</v>
      </c>
      <c r="E774" s="201" t="s">
        <v>1582</v>
      </c>
      <c r="F774" s="201" t="s">
        <v>3662</v>
      </c>
      <c r="G774" s="201" t="s">
        <v>94</v>
      </c>
      <c r="H774" s="202" t="s">
        <v>301</v>
      </c>
      <c r="I774" s="207">
        <v>0</v>
      </c>
      <c r="J774" s="207">
        <v>0</v>
      </c>
      <c r="K774" s="207">
        <v>29731.72</v>
      </c>
      <c r="L774" s="207">
        <v>29731.72</v>
      </c>
      <c r="M774" s="207">
        <f t="shared" si="62"/>
        <v>0</v>
      </c>
      <c r="N774" s="207">
        <f t="shared" si="60"/>
        <v>0</v>
      </c>
      <c r="O774" s="208">
        <f t="shared" ref="O774:O837" si="63">M774-N774</f>
        <v>0</v>
      </c>
      <c r="P774" s="205">
        <v>0</v>
      </c>
      <c r="Q774" s="208">
        <f t="shared" si="61"/>
        <v>0</v>
      </c>
      <c r="R774" s="206"/>
    </row>
    <row r="775" spans="1:18" s="200" customFormat="1">
      <c r="A775" s="199">
        <v>768</v>
      </c>
      <c r="B775" s="200">
        <v>203061045</v>
      </c>
      <c r="C775" s="201" t="s">
        <v>1309</v>
      </c>
      <c r="D775" s="201" t="s">
        <v>1310</v>
      </c>
      <c r="E775" s="201" t="s">
        <v>1582</v>
      </c>
      <c r="F775" s="201" t="s">
        <v>3662</v>
      </c>
      <c r="G775" s="201" t="s">
        <v>94</v>
      </c>
      <c r="H775" s="202" t="s">
        <v>302</v>
      </c>
      <c r="I775" s="207">
        <v>0</v>
      </c>
      <c r="J775" s="207">
        <v>0</v>
      </c>
      <c r="K775" s="207">
        <v>378176.5</v>
      </c>
      <c r="L775" s="207">
        <v>378176.5</v>
      </c>
      <c r="M775" s="207">
        <f t="shared" si="62"/>
        <v>0</v>
      </c>
      <c r="N775" s="207">
        <f t="shared" si="60"/>
        <v>0</v>
      </c>
      <c r="O775" s="208">
        <f t="shared" si="63"/>
        <v>0</v>
      </c>
      <c r="P775" s="205">
        <v>0</v>
      </c>
      <c r="Q775" s="208">
        <f t="shared" si="61"/>
        <v>0</v>
      </c>
      <c r="R775" s="206"/>
    </row>
    <row r="776" spans="1:18" s="200" customFormat="1">
      <c r="A776" s="199">
        <v>769</v>
      </c>
      <c r="B776" s="200">
        <v>203061048</v>
      </c>
      <c r="C776" s="201" t="s">
        <v>1309</v>
      </c>
      <c r="D776" s="201" t="s">
        <v>1310</v>
      </c>
      <c r="E776" s="201" t="s">
        <v>1314</v>
      </c>
      <c r="F776" s="201" t="s">
        <v>3655</v>
      </c>
      <c r="G776" s="201" t="s">
        <v>94</v>
      </c>
      <c r="H776" s="202" t="s">
        <v>303</v>
      </c>
      <c r="I776" s="207">
        <v>0</v>
      </c>
      <c r="J776" s="207">
        <v>0</v>
      </c>
      <c r="K776" s="207">
        <v>16617</v>
      </c>
      <c r="L776" s="207">
        <v>16617</v>
      </c>
      <c r="M776" s="207">
        <f t="shared" si="62"/>
        <v>0</v>
      </c>
      <c r="N776" s="207">
        <f t="shared" si="60"/>
        <v>0</v>
      </c>
      <c r="O776" s="208">
        <f t="shared" si="63"/>
        <v>0</v>
      </c>
      <c r="P776" s="205">
        <v>0</v>
      </c>
      <c r="Q776" s="208">
        <f t="shared" si="61"/>
        <v>0</v>
      </c>
      <c r="R776" s="206"/>
    </row>
    <row r="777" spans="1:18" s="200" customFormat="1">
      <c r="A777" s="199">
        <v>770</v>
      </c>
      <c r="B777" s="200">
        <v>203061049</v>
      </c>
      <c r="C777" s="201" t="s">
        <v>1309</v>
      </c>
      <c r="D777" s="201" t="s">
        <v>1310</v>
      </c>
      <c r="E777" s="201" t="s">
        <v>1314</v>
      </c>
      <c r="F777" s="201" t="s">
        <v>3655</v>
      </c>
      <c r="G777" s="201" t="s">
        <v>94</v>
      </c>
      <c r="H777" s="202" t="s">
        <v>304</v>
      </c>
      <c r="I777" s="207">
        <v>0</v>
      </c>
      <c r="J777" s="207">
        <v>0</v>
      </c>
      <c r="K777" s="207">
        <v>3742</v>
      </c>
      <c r="L777" s="207">
        <v>3742</v>
      </c>
      <c r="M777" s="207">
        <f t="shared" si="62"/>
        <v>0</v>
      </c>
      <c r="N777" s="207">
        <f t="shared" si="60"/>
        <v>0</v>
      </c>
      <c r="O777" s="208">
        <f t="shared" si="63"/>
        <v>0</v>
      </c>
      <c r="P777" s="205">
        <v>0</v>
      </c>
      <c r="Q777" s="208">
        <f t="shared" si="61"/>
        <v>0</v>
      </c>
      <c r="R777" s="206"/>
    </row>
    <row r="778" spans="1:18" s="200" customFormat="1">
      <c r="A778" s="199">
        <v>771</v>
      </c>
      <c r="B778" s="200">
        <v>203061050</v>
      </c>
      <c r="C778" s="201" t="s">
        <v>1309</v>
      </c>
      <c r="D778" s="201" t="s">
        <v>1310</v>
      </c>
      <c r="E778" s="201" t="s">
        <v>1582</v>
      </c>
      <c r="F778" s="201" t="s">
        <v>3662</v>
      </c>
      <c r="G778" s="201" t="s">
        <v>94</v>
      </c>
      <c r="H778" s="202" t="s">
        <v>305</v>
      </c>
      <c r="I778" s="207">
        <v>0</v>
      </c>
      <c r="J778" s="207">
        <v>0</v>
      </c>
      <c r="K778" s="207">
        <v>201202.26</v>
      </c>
      <c r="L778" s="207">
        <v>201202.26</v>
      </c>
      <c r="M778" s="207">
        <f t="shared" si="62"/>
        <v>0</v>
      </c>
      <c r="N778" s="207">
        <f t="shared" si="60"/>
        <v>0</v>
      </c>
      <c r="O778" s="208">
        <f t="shared" si="63"/>
        <v>0</v>
      </c>
      <c r="P778" s="205">
        <v>0</v>
      </c>
      <c r="Q778" s="208">
        <f t="shared" si="61"/>
        <v>0</v>
      </c>
      <c r="R778" s="206"/>
    </row>
    <row r="779" spans="1:18" s="200" customFormat="1">
      <c r="A779" s="199">
        <v>772</v>
      </c>
      <c r="B779" s="200">
        <v>203061052</v>
      </c>
      <c r="C779" s="201" t="s">
        <v>1309</v>
      </c>
      <c r="D779" s="201" t="s">
        <v>1310</v>
      </c>
      <c r="E779" s="201" t="s">
        <v>1582</v>
      </c>
      <c r="F779" s="201" t="s">
        <v>3662</v>
      </c>
      <c r="G779" s="201" t="s">
        <v>94</v>
      </c>
      <c r="H779" s="202" t="s">
        <v>306</v>
      </c>
      <c r="I779" s="207">
        <v>0</v>
      </c>
      <c r="J779" s="207">
        <v>0</v>
      </c>
      <c r="K779" s="207">
        <v>178038.83000000002</v>
      </c>
      <c r="L779" s="207">
        <v>178038.83000000002</v>
      </c>
      <c r="M779" s="207">
        <f t="shared" si="62"/>
        <v>0</v>
      </c>
      <c r="N779" s="207">
        <f t="shared" si="60"/>
        <v>0</v>
      </c>
      <c r="O779" s="208">
        <f t="shared" si="63"/>
        <v>0</v>
      </c>
      <c r="P779" s="205">
        <v>0</v>
      </c>
      <c r="Q779" s="208">
        <f t="shared" si="61"/>
        <v>0</v>
      </c>
      <c r="R779" s="206"/>
    </row>
    <row r="780" spans="1:18" s="200" customFormat="1">
      <c r="A780" s="199">
        <v>773</v>
      </c>
      <c r="B780" s="200">
        <v>203061053</v>
      </c>
      <c r="C780" s="201" t="s">
        <v>1309</v>
      </c>
      <c r="D780" s="201" t="s">
        <v>1310</v>
      </c>
      <c r="E780" s="201" t="s">
        <v>1582</v>
      </c>
      <c r="F780" s="201" t="s">
        <v>3662</v>
      </c>
      <c r="G780" s="201" t="s">
        <v>94</v>
      </c>
      <c r="H780" s="202" t="s">
        <v>307</v>
      </c>
      <c r="I780" s="207">
        <v>0</v>
      </c>
      <c r="J780" s="207">
        <v>0</v>
      </c>
      <c r="K780" s="207">
        <v>375</v>
      </c>
      <c r="L780" s="207">
        <v>375</v>
      </c>
      <c r="M780" s="207">
        <f t="shared" si="62"/>
        <v>0</v>
      </c>
      <c r="N780" s="207">
        <f t="shared" ref="N780:N843" si="64">-IF((I780+K780)-(J780+L780)&lt;0,(I780+K780)-(J780+L780),0)</f>
        <v>0</v>
      </c>
      <c r="O780" s="208">
        <f t="shared" si="63"/>
        <v>0</v>
      </c>
      <c r="P780" s="205">
        <v>0</v>
      </c>
      <c r="Q780" s="208">
        <f t="shared" si="61"/>
        <v>0</v>
      </c>
      <c r="R780" s="206"/>
    </row>
    <row r="781" spans="1:18" s="200" customFormat="1">
      <c r="A781" s="199">
        <v>774</v>
      </c>
      <c r="B781" s="200">
        <v>203061054</v>
      </c>
      <c r="C781" s="201" t="s">
        <v>1309</v>
      </c>
      <c r="D781" s="201" t="s">
        <v>1310</v>
      </c>
      <c r="E781" s="201" t="s">
        <v>1582</v>
      </c>
      <c r="F781" s="201" t="s">
        <v>3662</v>
      </c>
      <c r="G781" s="201" t="s">
        <v>94</v>
      </c>
      <c r="H781" s="202" t="s">
        <v>308</v>
      </c>
      <c r="I781" s="207">
        <v>0</v>
      </c>
      <c r="J781" s="207">
        <v>0</v>
      </c>
      <c r="K781" s="207">
        <v>106180.01000000001</v>
      </c>
      <c r="L781" s="207">
        <v>106180.01000000001</v>
      </c>
      <c r="M781" s="207">
        <f t="shared" si="62"/>
        <v>0</v>
      </c>
      <c r="N781" s="207">
        <f t="shared" si="64"/>
        <v>0</v>
      </c>
      <c r="O781" s="208">
        <f t="shared" si="63"/>
        <v>0</v>
      </c>
      <c r="P781" s="205">
        <v>0</v>
      </c>
      <c r="Q781" s="208">
        <f t="shared" si="61"/>
        <v>0</v>
      </c>
      <c r="R781" s="206"/>
    </row>
    <row r="782" spans="1:18" s="200" customFormat="1">
      <c r="A782" s="199">
        <v>775</v>
      </c>
      <c r="B782" s="200">
        <v>203061055</v>
      </c>
      <c r="C782" s="201" t="s">
        <v>1309</v>
      </c>
      <c r="D782" s="201" t="s">
        <v>1310</v>
      </c>
      <c r="E782" s="201" t="s">
        <v>1582</v>
      </c>
      <c r="F782" s="201" t="s">
        <v>3662</v>
      </c>
      <c r="G782" s="201" t="s">
        <v>94</v>
      </c>
      <c r="H782" s="202" t="s">
        <v>309</v>
      </c>
      <c r="I782" s="207">
        <v>0</v>
      </c>
      <c r="J782" s="207">
        <v>0</v>
      </c>
      <c r="K782" s="207">
        <v>64729</v>
      </c>
      <c r="L782" s="207">
        <v>64729</v>
      </c>
      <c r="M782" s="207">
        <f t="shared" si="62"/>
        <v>0</v>
      </c>
      <c r="N782" s="207">
        <f t="shared" si="64"/>
        <v>0</v>
      </c>
      <c r="O782" s="208">
        <f t="shared" si="63"/>
        <v>0</v>
      </c>
      <c r="P782" s="205">
        <v>0</v>
      </c>
      <c r="Q782" s="208">
        <f t="shared" si="61"/>
        <v>0</v>
      </c>
      <c r="R782" s="206"/>
    </row>
    <row r="783" spans="1:18" s="200" customFormat="1">
      <c r="A783" s="199">
        <v>776</v>
      </c>
      <c r="B783" s="200">
        <v>203061058</v>
      </c>
      <c r="C783" s="201" t="s">
        <v>1309</v>
      </c>
      <c r="D783" s="201" t="s">
        <v>1310</v>
      </c>
      <c r="E783" s="201" t="s">
        <v>1582</v>
      </c>
      <c r="F783" s="201" t="s">
        <v>3662</v>
      </c>
      <c r="G783" s="201" t="s">
        <v>94</v>
      </c>
      <c r="H783" s="202" t="s">
        <v>310</v>
      </c>
      <c r="I783" s="207">
        <v>0</v>
      </c>
      <c r="J783" s="207">
        <v>0</v>
      </c>
      <c r="K783" s="207">
        <v>94538</v>
      </c>
      <c r="L783" s="207">
        <v>94538</v>
      </c>
      <c r="M783" s="207">
        <f t="shared" si="62"/>
        <v>0</v>
      </c>
      <c r="N783" s="207">
        <f t="shared" si="64"/>
        <v>0</v>
      </c>
      <c r="O783" s="208">
        <f t="shared" si="63"/>
        <v>0</v>
      </c>
      <c r="P783" s="205">
        <v>0</v>
      </c>
      <c r="Q783" s="208">
        <f t="shared" si="61"/>
        <v>0</v>
      </c>
      <c r="R783" s="206"/>
    </row>
    <row r="784" spans="1:18" s="200" customFormat="1">
      <c r="A784" s="199">
        <v>777</v>
      </c>
      <c r="B784" s="200">
        <v>203061064</v>
      </c>
      <c r="C784" s="201" t="s">
        <v>1309</v>
      </c>
      <c r="D784" s="201" t="s">
        <v>1310</v>
      </c>
      <c r="E784" s="201" t="s">
        <v>1582</v>
      </c>
      <c r="F784" s="201" t="s">
        <v>3662</v>
      </c>
      <c r="G784" s="201" t="s">
        <v>94</v>
      </c>
      <c r="H784" s="202" t="s">
        <v>311</v>
      </c>
      <c r="I784" s="207">
        <v>0</v>
      </c>
      <c r="J784" s="207">
        <v>0</v>
      </c>
      <c r="K784" s="207">
        <v>261623.94</v>
      </c>
      <c r="L784" s="207">
        <v>261623.94</v>
      </c>
      <c r="M784" s="207">
        <f t="shared" si="62"/>
        <v>0</v>
      </c>
      <c r="N784" s="207">
        <f t="shared" si="64"/>
        <v>0</v>
      </c>
      <c r="O784" s="208">
        <f t="shared" si="63"/>
        <v>0</v>
      </c>
      <c r="P784" s="205">
        <v>0</v>
      </c>
      <c r="Q784" s="208">
        <f t="shared" si="61"/>
        <v>0</v>
      </c>
      <c r="R784" s="206"/>
    </row>
    <row r="785" spans="1:18" s="200" customFormat="1">
      <c r="A785" s="199">
        <v>778</v>
      </c>
      <c r="B785" s="200">
        <v>203061175</v>
      </c>
      <c r="C785" s="201" t="s">
        <v>1309</v>
      </c>
      <c r="D785" s="201" t="s">
        <v>1310</v>
      </c>
      <c r="E785" s="201" t="s">
        <v>1582</v>
      </c>
      <c r="F785" s="201" t="s">
        <v>3662</v>
      </c>
      <c r="G785" s="201" t="s">
        <v>94</v>
      </c>
      <c r="H785" s="202" t="s">
        <v>2363</v>
      </c>
      <c r="I785" s="207">
        <v>0</v>
      </c>
      <c r="J785" s="207">
        <v>0</v>
      </c>
      <c r="K785" s="207">
        <v>44925</v>
      </c>
      <c r="L785" s="207">
        <v>44925</v>
      </c>
      <c r="M785" s="207">
        <f t="shared" si="62"/>
        <v>0</v>
      </c>
      <c r="N785" s="207">
        <f t="shared" si="64"/>
        <v>0</v>
      </c>
      <c r="O785" s="208">
        <f t="shared" si="63"/>
        <v>0</v>
      </c>
      <c r="P785" s="205">
        <v>0</v>
      </c>
      <c r="Q785" s="208">
        <f t="shared" si="61"/>
        <v>0</v>
      </c>
      <c r="R785" s="206"/>
    </row>
    <row r="786" spans="1:18" s="200" customFormat="1">
      <c r="A786" s="199">
        <v>779</v>
      </c>
      <c r="B786" s="200">
        <v>203061401</v>
      </c>
      <c r="C786" s="201" t="s">
        <v>1309</v>
      </c>
      <c r="D786" s="201" t="s">
        <v>1310</v>
      </c>
      <c r="E786" s="201" t="s">
        <v>1582</v>
      </c>
      <c r="F786" s="201" t="s">
        <v>3662</v>
      </c>
      <c r="G786" s="201" t="s">
        <v>94</v>
      </c>
      <c r="H786" s="202" t="s">
        <v>312</v>
      </c>
      <c r="I786" s="207">
        <v>0</v>
      </c>
      <c r="J786" s="207">
        <v>0</v>
      </c>
      <c r="K786" s="207">
        <v>164035</v>
      </c>
      <c r="L786" s="207">
        <v>164035</v>
      </c>
      <c r="M786" s="207">
        <f t="shared" si="62"/>
        <v>0</v>
      </c>
      <c r="N786" s="207">
        <f t="shared" si="64"/>
        <v>0</v>
      </c>
      <c r="O786" s="208">
        <f t="shared" si="63"/>
        <v>0</v>
      </c>
      <c r="P786" s="205">
        <v>0</v>
      </c>
      <c r="Q786" s="208">
        <f t="shared" si="61"/>
        <v>0</v>
      </c>
      <c r="R786" s="206"/>
    </row>
    <row r="787" spans="1:18" s="200" customFormat="1">
      <c r="A787" s="199">
        <v>780</v>
      </c>
      <c r="B787" s="200">
        <v>203061402</v>
      </c>
      <c r="C787" s="201" t="s">
        <v>1309</v>
      </c>
      <c r="D787" s="201" t="s">
        <v>1310</v>
      </c>
      <c r="E787" s="201" t="s">
        <v>1582</v>
      </c>
      <c r="F787" s="201" t="s">
        <v>3662</v>
      </c>
      <c r="G787" s="201" t="s">
        <v>94</v>
      </c>
      <c r="H787" s="202" t="s">
        <v>313</v>
      </c>
      <c r="I787" s="207">
        <v>0</v>
      </c>
      <c r="J787" s="207">
        <v>0</v>
      </c>
      <c r="K787" s="207">
        <v>79058</v>
      </c>
      <c r="L787" s="207">
        <v>79058</v>
      </c>
      <c r="M787" s="207">
        <f t="shared" si="62"/>
        <v>0</v>
      </c>
      <c r="N787" s="207">
        <f t="shared" si="64"/>
        <v>0</v>
      </c>
      <c r="O787" s="208">
        <f t="shared" si="63"/>
        <v>0</v>
      </c>
      <c r="P787" s="205">
        <v>0</v>
      </c>
      <c r="Q787" s="208">
        <f t="shared" si="61"/>
        <v>0</v>
      </c>
      <c r="R787" s="206"/>
    </row>
    <row r="788" spans="1:18" s="200" customFormat="1">
      <c r="A788" s="199">
        <v>781</v>
      </c>
      <c r="B788" s="200">
        <v>203061405</v>
      </c>
      <c r="C788" s="201" t="s">
        <v>1309</v>
      </c>
      <c r="D788" s="201" t="s">
        <v>1310</v>
      </c>
      <c r="E788" s="201" t="s">
        <v>1582</v>
      </c>
      <c r="F788" s="201" t="s">
        <v>3662</v>
      </c>
      <c r="G788" s="201" t="s">
        <v>94</v>
      </c>
      <c r="H788" s="202" t="s">
        <v>314</v>
      </c>
      <c r="I788" s="207">
        <v>0</v>
      </c>
      <c r="J788" s="207">
        <v>0</v>
      </c>
      <c r="K788" s="207">
        <v>33373</v>
      </c>
      <c r="L788" s="207">
        <v>33373</v>
      </c>
      <c r="M788" s="207">
        <f t="shared" si="62"/>
        <v>0</v>
      </c>
      <c r="N788" s="207">
        <f t="shared" si="64"/>
        <v>0</v>
      </c>
      <c r="O788" s="208">
        <f t="shared" si="63"/>
        <v>0</v>
      </c>
      <c r="P788" s="205">
        <v>0</v>
      </c>
      <c r="Q788" s="208">
        <f t="shared" si="61"/>
        <v>0</v>
      </c>
      <c r="R788" s="206"/>
    </row>
    <row r="789" spans="1:18" s="200" customFormat="1">
      <c r="A789" s="199">
        <v>782</v>
      </c>
      <c r="B789" s="200">
        <v>203061407</v>
      </c>
      <c r="C789" s="201" t="s">
        <v>1309</v>
      </c>
      <c r="D789" s="201" t="s">
        <v>1310</v>
      </c>
      <c r="E789" s="201" t="s">
        <v>1582</v>
      </c>
      <c r="F789" s="201" t="s">
        <v>3662</v>
      </c>
      <c r="G789" s="201" t="s">
        <v>94</v>
      </c>
      <c r="H789" s="202" t="s">
        <v>315</v>
      </c>
      <c r="I789" s="207">
        <v>0</v>
      </c>
      <c r="J789" s="207">
        <v>0</v>
      </c>
      <c r="K789" s="207">
        <v>30400</v>
      </c>
      <c r="L789" s="207">
        <v>30400</v>
      </c>
      <c r="M789" s="207">
        <f t="shared" si="62"/>
        <v>0</v>
      </c>
      <c r="N789" s="207">
        <f t="shared" si="64"/>
        <v>0</v>
      </c>
      <c r="O789" s="208">
        <f t="shared" si="63"/>
        <v>0</v>
      </c>
      <c r="P789" s="205">
        <v>0</v>
      </c>
      <c r="Q789" s="208">
        <f t="shared" si="61"/>
        <v>0</v>
      </c>
      <c r="R789" s="206"/>
    </row>
    <row r="790" spans="1:18" s="200" customFormat="1">
      <c r="A790" s="199">
        <v>783</v>
      </c>
      <c r="B790" s="200">
        <v>203061410</v>
      </c>
      <c r="C790" s="201" t="s">
        <v>1309</v>
      </c>
      <c r="D790" s="201" t="s">
        <v>1310</v>
      </c>
      <c r="E790" s="201" t="s">
        <v>1582</v>
      </c>
      <c r="F790" s="201" t="s">
        <v>3662</v>
      </c>
      <c r="G790" s="201" t="s">
        <v>94</v>
      </c>
      <c r="H790" s="202" t="s">
        <v>316</v>
      </c>
      <c r="I790" s="207">
        <v>0</v>
      </c>
      <c r="J790" s="207">
        <v>0</v>
      </c>
      <c r="K790" s="207">
        <v>29838</v>
      </c>
      <c r="L790" s="207">
        <v>29838</v>
      </c>
      <c r="M790" s="207">
        <f t="shared" si="62"/>
        <v>0</v>
      </c>
      <c r="N790" s="207">
        <f t="shared" si="64"/>
        <v>0</v>
      </c>
      <c r="O790" s="208">
        <f t="shared" si="63"/>
        <v>0</v>
      </c>
      <c r="P790" s="205">
        <v>0</v>
      </c>
      <c r="Q790" s="208">
        <f t="shared" si="61"/>
        <v>0</v>
      </c>
      <c r="R790" s="206"/>
    </row>
    <row r="791" spans="1:18" s="200" customFormat="1">
      <c r="A791" s="199">
        <v>784</v>
      </c>
      <c r="B791" s="200">
        <v>203061415</v>
      </c>
      <c r="C791" s="201" t="s">
        <v>1309</v>
      </c>
      <c r="D791" s="201" t="s">
        <v>1310</v>
      </c>
      <c r="E791" s="201" t="s">
        <v>1582</v>
      </c>
      <c r="F791" s="201" t="s">
        <v>3662</v>
      </c>
      <c r="G791" s="201" t="s">
        <v>94</v>
      </c>
      <c r="H791" s="202" t="s">
        <v>317</v>
      </c>
      <c r="I791" s="207">
        <v>0</v>
      </c>
      <c r="J791" s="207">
        <v>0</v>
      </c>
      <c r="K791" s="207">
        <v>30551</v>
      </c>
      <c r="L791" s="207">
        <v>30551</v>
      </c>
      <c r="M791" s="207">
        <f t="shared" si="62"/>
        <v>0</v>
      </c>
      <c r="N791" s="207">
        <f t="shared" si="64"/>
        <v>0</v>
      </c>
      <c r="O791" s="208">
        <f t="shared" si="63"/>
        <v>0</v>
      </c>
      <c r="P791" s="205">
        <v>0</v>
      </c>
      <c r="Q791" s="208">
        <f t="shared" si="61"/>
        <v>0</v>
      </c>
      <c r="R791" s="206"/>
    </row>
    <row r="792" spans="1:18" s="200" customFormat="1">
      <c r="A792" s="199">
        <v>785</v>
      </c>
      <c r="B792" s="200">
        <v>203061416</v>
      </c>
      <c r="C792" s="201" t="s">
        <v>1309</v>
      </c>
      <c r="D792" s="201" t="s">
        <v>1310</v>
      </c>
      <c r="E792" s="201" t="s">
        <v>1582</v>
      </c>
      <c r="F792" s="201" t="s">
        <v>3662</v>
      </c>
      <c r="G792" s="201" t="s">
        <v>94</v>
      </c>
      <c r="H792" s="202" t="s">
        <v>318</v>
      </c>
      <c r="I792" s="207">
        <v>0</v>
      </c>
      <c r="J792" s="207">
        <v>0</v>
      </c>
      <c r="K792" s="207">
        <v>111001</v>
      </c>
      <c r="L792" s="207">
        <v>111001</v>
      </c>
      <c r="M792" s="207">
        <f t="shared" si="62"/>
        <v>0</v>
      </c>
      <c r="N792" s="207">
        <f t="shared" si="64"/>
        <v>0</v>
      </c>
      <c r="O792" s="208">
        <f t="shared" si="63"/>
        <v>0</v>
      </c>
      <c r="P792" s="205">
        <v>0</v>
      </c>
      <c r="Q792" s="208">
        <f t="shared" si="61"/>
        <v>0</v>
      </c>
      <c r="R792" s="206"/>
    </row>
    <row r="793" spans="1:18" s="200" customFormat="1">
      <c r="A793" s="199">
        <v>786</v>
      </c>
      <c r="B793" s="200">
        <v>203061419</v>
      </c>
      <c r="C793" s="201" t="s">
        <v>1309</v>
      </c>
      <c r="D793" s="201" t="s">
        <v>1310</v>
      </c>
      <c r="E793" s="201" t="s">
        <v>1582</v>
      </c>
      <c r="F793" s="201" t="s">
        <v>3662</v>
      </c>
      <c r="G793" s="201" t="s">
        <v>94</v>
      </c>
      <c r="H793" s="202" t="s">
        <v>319</v>
      </c>
      <c r="I793" s="207">
        <v>0</v>
      </c>
      <c r="J793" s="207">
        <v>0</v>
      </c>
      <c r="K793" s="207">
        <v>62216</v>
      </c>
      <c r="L793" s="207">
        <v>62216</v>
      </c>
      <c r="M793" s="207">
        <f t="shared" si="62"/>
        <v>0</v>
      </c>
      <c r="N793" s="207">
        <f t="shared" si="64"/>
        <v>0</v>
      </c>
      <c r="O793" s="208">
        <f t="shared" si="63"/>
        <v>0</v>
      </c>
      <c r="P793" s="205">
        <v>0</v>
      </c>
      <c r="Q793" s="208">
        <f t="shared" si="61"/>
        <v>0</v>
      </c>
      <c r="R793" s="206"/>
    </row>
    <row r="794" spans="1:18" s="200" customFormat="1">
      <c r="A794" s="199">
        <v>787</v>
      </c>
      <c r="B794" s="200">
        <v>203061420</v>
      </c>
      <c r="C794" s="201" t="s">
        <v>1309</v>
      </c>
      <c r="D794" s="201" t="s">
        <v>1310</v>
      </c>
      <c r="E794" s="201" t="s">
        <v>1582</v>
      </c>
      <c r="F794" s="201" t="s">
        <v>3662</v>
      </c>
      <c r="G794" s="201" t="s">
        <v>94</v>
      </c>
      <c r="H794" s="202" t="s">
        <v>320</v>
      </c>
      <c r="I794" s="207">
        <v>0</v>
      </c>
      <c r="J794" s="207">
        <v>0</v>
      </c>
      <c r="K794" s="207">
        <v>65121</v>
      </c>
      <c r="L794" s="207">
        <v>65121</v>
      </c>
      <c r="M794" s="207">
        <f t="shared" si="62"/>
        <v>0</v>
      </c>
      <c r="N794" s="207">
        <f t="shared" si="64"/>
        <v>0</v>
      </c>
      <c r="O794" s="208">
        <f t="shared" si="63"/>
        <v>0</v>
      </c>
      <c r="P794" s="205">
        <v>0</v>
      </c>
      <c r="Q794" s="208">
        <f t="shared" si="61"/>
        <v>0</v>
      </c>
      <c r="R794" s="206"/>
    </row>
    <row r="795" spans="1:18" s="200" customFormat="1">
      <c r="A795" s="199">
        <v>788</v>
      </c>
      <c r="B795" s="200">
        <v>203061422</v>
      </c>
      <c r="C795" s="201" t="s">
        <v>1309</v>
      </c>
      <c r="D795" s="201" t="s">
        <v>1310</v>
      </c>
      <c r="E795" s="201" t="s">
        <v>1582</v>
      </c>
      <c r="F795" s="201" t="s">
        <v>3662</v>
      </c>
      <c r="G795" s="201" t="s">
        <v>94</v>
      </c>
      <c r="H795" s="202" t="s">
        <v>321</v>
      </c>
      <c r="I795" s="207">
        <v>0</v>
      </c>
      <c r="J795" s="207">
        <v>0</v>
      </c>
      <c r="K795" s="207">
        <v>104494</v>
      </c>
      <c r="L795" s="207">
        <v>104494</v>
      </c>
      <c r="M795" s="207">
        <f t="shared" si="62"/>
        <v>0</v>
      </c>
      <c r="N795" s="207">
        <f t="shared" si="64"/>
        <v>0</v>
      </c>
      <c r="O795" s="208">
        <f t="shared" si="63"/>
        <v>0</v>
      </c>
      <c r="P795" s="205">
        <v>0</v>
      </c>
      <c r="Q795" s="208">
        <f t="shared" si="61"/>
        <v>0</v>
      </c>
      <c r="R795" s="206"/>
    </row>
    <row r="796" spans="1:18" s="200" customFormat="1">
      <c r="A796" s="199">
        <v>789</v>
      </c>
      <c r="B796" s="200">
        <v>203061423</v>
      </c>
      <c r="C796" s="201" t="s">
        <v>1309</v>
      </c>
      <c r="D796" s="201" t="s">
        <v>1310</v>
      </c>
      <c r="E796" s="201" t="s">
        <v>1314</v>
      </c>
      <c r="F796" s="201" t="s">
        <v>3655</v>
      </c>
      <c r="G796" s="201" t="s">
        <v>94</v>
      </c>
      <c r="H796" s="202" t="s">
        <v>2364</v>
      </c>
      <c r="I796" s="207">
        <v>0</v>
      </c>
      <c r="J796" s="207">
        <v>0</v>
      </c>
      <c r="K796" s="207">
        <v>0</v>
      </c>
      <c r="L796" s="207">
        <v>0</v>
      </c>
      <c r="M796" s="207">
        <f t="shared" si="62"/>
        <v>0</v>
      </c>
      <c r="N796" s="207">
        <f t="shared" si="64"/>
        <v>0</v>
      </c>
      <c r="O796" s="208">
        <f t="shared" si="63"/>
        <v>0</v>
      </c>
      <c r="P796" s="205">
        <v>0</v>
      </c>
      <c r="Q796" s="208">
        <f t="shared" si="61"/>
        <v>0</v>
      </c>
      <c r="R796" s="206"/>
    </row>
    <row r="797" spans="1:18" s="200" customFormat="1">
      <c r="A797" s="199">
        <v>790</v>
      </c>
      <c r="B797" s="200">
        <v>203061424</v>
      </c>
      <c r="C797" s="201" t="s">
        <v>1309</v>
      </c>
      <c r="D797" s="201" t="s">
        <v>1310</v>
      </c>
      <c r="E797" s="201" t="s">
        <v>1582</v>
      </c>
      <c r="F797" s="201" t="s">
        <v>3662</v>
      </c>
      <c r="G797" s="201" t="s">
        <v>94</v>
      </c>
      <c r="H797" s="202" t="s">
        <v>322</v>
      </c>
      <c r="I797" s="207">
        <v>0</v>
      </c>
      <c r="J797" s="207">
        <v>0</v>
      </c>
      <c r="K797" s="207">
        <v>91563</v>
      </c>
      <c r="L797" s="207">
        <v>91563</v>
      </c>
      <c r="M797" s="207">
        <f t="shared" si="62"/>
        <v>0</v>
      </c>
      <c r="N797" s="207">
        <f t="shared" si="64"/>
        <v>0</v>
      </c>
      <c r="O797" s="208">
        <f t="shared" si="63"/>
        <v>0</v>
      </c>
      <c r="P797" s="205">
        <v>0</v>
      </c>
      <c r="Q797" s="208">
        <f t="shared" si="61"/>
        <v>0</v>
      </c>
      <c r="R797" s="206"/>
    </row>
    <row r="798" spans="1:18" s="200" customFormat="1">
      <c r="A798" s="199">
        <v>791</v>
      </c>
      <c r="B798" s="200">
        <v>203061426</v>
      </c>
      <c r="C798" s="201" t="s">
        <v>1309</v>
      </c>
      <c r="D798" s="201" t="s">
        <v>1310</v>
      </c>
      <c r="E798" s="201" t="s">
        <v>1582</v>
      </c>
      <c r="F798" s="201" t="s">
        <v>3662</v>
      </c>
      <c r="G798" s="201" t="s">
        <v>94</v>
      </c>
      <c r="H798" s="202" t="s">
        <v>323</v>
      </c>
      <c r="I798" s="207">
        <v>0</v>
      </c>
      <c r="J798" s="207">
        <v>0</v>
      </c>
      <c r="K798" s="207">
        <v>40323</v>
      </c>
      <c r="L798" s="207">
        <v>40323</v>
      </c>
      <c r="M798" s="207">
        <f t="shared" si="62"/>
        <v>0</v>
      </c>
      <c r="N798" s="207">
        <f t="shared" si="64"/>
        <v>0</v>
      </c>
      <c r="O798" s="208">
        <f t="shared" si="63"/>
        <v>0</v>
      </c>
      <c r="P798" s="205">
        <v>0</v>
      </c>
      <c r="Q798" s="208">
        <f t="shared" si="61"/>
        <v>0</v>
      </c>
      <c r="R798" s="206"/>
    </row>
    <row r="799" spans="1:18" s="200" customFormat="1">
      <c r="A799" s="199">
        <v>792</v>
      </c>
      <c r="B799" s="200">
        <v>203061427</v>
      </c>
      <c r="C799" s="201" t="s">
        <v>1309</v>
      </c>
      <c r="D799" s="201" t="s">
        <v>1310</v>
      </c>
      <c r="E799" s="201" t="s">
        <v>1582</v>
      </c>
      <c r="F799" s="201" t="s">
        <v>3662</v>
      </c>
      <c r="G799" s="201" t="s">
        <v>94</v>
      </c>
      <c r="H799" s="202" t="s">
        <v>324</v>
      </c>
      <c r="I799" s="207">
        <v>0</v>
      </c>
      <c r="J799" s="207">
        <v>0</v>
      </c>
      <c r="K799" s="207">
        <v>26636</v>
      </c>
      <c r="L799" s="207">
        <v>26636</v>
      </c>
      <c r="M799" s="207">
        <f t="shared" si="62"/>
        <v>0</v>
      </c>
      <c r="N799" s="207">
        <f t="shared" si="64"/>
        <v>0</v>
      </c>
      <c r="O799" s="208">
        <f t="shared" si="63"/>
        <v>0</v>
      </c>
      <c r="P799" s="205">
        <v>0</v>
      </c>
      <c r="Q799" s="208">
        <f t="shared" si="61"/>
        <v>0</v>
      </c>
      <c r="R799" s="206"/>
    </row>
    <row r="800" spans="1:18" s="200" customFormat="1">
      <c r="A800" s="199">
        <v>793</v>
      </c>
      <c r="B800" s="200">
        <v>203061429</v>
      </c>
      <c r="C800" s="201" t="s">
        <v>1309</v>
      </c>
      <c r="D800" s="201" t="s">
        <v>1310</v>
      </c>
      <c r="E800" s="201" t="s">
        <v>1582</v>
      </c>
      <c r="F800" s="201" t="s">
        <v>3662</v>
      </c>
      <c r="G800" s="201" t="s">
        <v>94</v>
      </c>
      <c r="H800" s="202" t="s">
        <v>325</v>
      </c>
      <c r="I800" s="207">
        <v>0</v>
      </c>
      <c r="J800" s="207">
        <v>0</v>
      </c>
      <c r="K800" s="207">
        <v>60016</v>
      </c>
      <c r="L800" s="207">
        <v>60016</v>
      </c>
      <c r="M800" s="207">
        <f t="shared" si="62"/>
        <v>0</v>
      </c>
      <c r="N800" s="207">
        <f t="shared" si="64"/>
        <v>0</v>
      </c>
      <c r="O800" s="208">
        <f t="shared" si="63"/>
        <v>0</v>
      </c>
      <c r="P800" s="205">
        <v>0</v>
      </c>
      <c r="Q800" s="208">
        <f t="shared" si="61"/>
        <v>0</v>
      </c>
      <c r="R800" s="206"/>
    </row>
    <row r="801" spans="1:18" s="200" customFormat="1">
      <c r="A801" s="199">
        <v>794</v>
      </c>
      <c r="B801" s="200">
        <v>203061430</v>
      </c>
      <c r="C801" s="201" t="s">
        <v>1309</v>
      </c>
      <c r="D801" s="201" t="s">
        <v>1310</v>
      </c>
      <c r="E801" s="201" t="s">
        <v>1582</v>
      </c>
      <c r="F801" s="201" t="s">
        <v>3662</v>
      </c>
      <c r="G801" s="201" t="s">
        <v>94</v>
      </c>
      <c r="H801" s="202" t="s">
        <v>326</v>
      </c>
      <c r="I801" s="207">
        <v>0</v>
      </c>
      <c r="J801" s="207">
        <v>0</v>
      </c>
      <c r="K801" s="207">
        <v>28334</v>
      </c>
      <c r="L801" s="207">
        <v>28334</v>
      </c>
      <c r="M801" s="207">
        <f t="shared" si="62"/>
        <v>0</v>
      </c>
      <c r="N801" s="207">
        <f t="shared" si="64"/>
        <v>0</v>
      </c>
      <c r="O801" s="208">
        <f t="shared" si="63"/>
        <v>0</v>
      </c>
      <c r="P801" s="205">
        <v>0</v>
      </c>
      <c r="Q801" s="208">
        <f t="shared" si="61"/>
        <v>0</v>
      </c>
      <c r="R801" s="206"/>
    </row>
    <row r="802" spans="1:18" s="200" customFormat="1">
      <c r="A802" s="199">
        <v>795</v>
      </c>
      <c r="B802" s="200">
        <v>203061432</v>
      </c>
      <c r="C802" s="201" t="s">
        <v>1309</v>
      </c>
      <c r="D802" s="201" t="s">
        <v>1310</v>
      </c>
      <c r="E802" s="201" t="s">
        <v>1582</v>
      </c>
      <c r="F802" s="201" t="s">
        <v>3662</v>
      </c>
      <c r="G802" s="201" t="s">
        <v>94</v>
      </c>
      <c r="H802" s="202" t="s">
        <v>327</v>
      </c>
      <c r="I802" s="207">
        <v>0</v>
      </c>
      <c r="J802" s="207">
        <v>0</v>
      </c>
      <c r="K802" s="207">
        <v>74914</v>
      </c>
      <c r="L802" s="207">
        <v>74914</v>
      </c>
      <c r="M802" s="207">
        <f t="shared" si="62"/>
        <v>0</v>
      </c>
      <c r="N802" s="207">
        <f t="shared" si="64"/>
        <v>0</v>
      </c>
      <c r="O802" s="208">
        <f t="shared" si="63"/>
        <v>0</v>
      </c>
      <c r="P802" s="205">
        <v>0</v>
      </c>
      <c r="Q802" s="208">
        <f t="shared" ref="Q802:Q865" si="65">O802-P802</f>
        <v>0</v>
      </c>
      <c r="R802" s="206"/>
    </row>
    <row r="803" spans="1:18" s="200" customFormat="1">
      <c r="A803" s="199">
        <v>796</v>
      </c>
      <c r="B803" s="200">
        <v>203061434</v>
      </c>
      <c r="C803" s="201" t="s">
        <v>1309</v>
      </c>
      <c r="D803" s="201" t="s">
        <v>1310</v>
      </c>
      <c r="E803" s="201" t="s">
        <v>1582</v>
      </c>
      <c r="F803" s="201" t="s">
        <v>3662</v>
      </c>
      <c r="G803" s="201" t="s">
        <v>94</v>
      </c>
      <c r="H803" s="202" t="s">
        <v>328</v>
      </c>
      <c r="I803" s="207">
        <v>0</v>
      </c>
      <c r="J803" s="207">
        <v>0</v>
      </c>
      <c r="K803" s="207">
        <v>30116</v>
      </c>
      <c r="L803" s="207">
        <v>30116</v>
      </c>
      <c r="M803" s="207">
        <f t="shared" si="62"/>
        <v>0</v>
      </c>
      <c r="N803" s="207">
        <f t="shared" si="64"/>
        <v>0</v>
      </c>
      <c r="O803" s="208">
        <f t="shared" si="63"/>
        <v>0</v>
      </c>
      <c r="P803" s="205">
        <v>0</v>
      </c>
      <c r="Q803" s="208">
        <f t="shared" si="65"/>
        <v>0</v>
      </c>
      <c r="R803" s="206"/>
    </row>
    <row r="804" spans="1:18" s="200" customFormat="1">
      <c r="A804" s="199">
        <v>797</v>
      </c>
      <c r="B804" s="200">
        <v>203061437</v>
      </c>
      <c r="C804" s="201" t="s">
        <v>1309</v>
      </c>
      <c r="D804" s="201" t="s">
        <v>1310</v>
      </c>
      <c r="E804" s="201" t="s">
        <v>1582</v>
      </c>
      <c r="F804" s="201" t="s">
        <v>3662</v>
      </c>
      <c r="G804" s="201" t="s">
        <v>94</v>
      </c>
      <c r="H804" s="202" t="s">
        <v>329</v>
      </c>
      <c r="I804" s="207">
        <v>0</v>
      </c>
      <c r="J804" s="207">
        <v>0</v>
      </c>
      <c r="K804" s="207">
        <v>60946</v>
      </c>
      <c r="L804" s="207">
        <v>60946</v>
      </c>
      <c r="M804" s="207">
        <f t="shared" si="62"/>
        <v>0</v>
      </c>
      <c r="N804" s="207">
        <f t="shared" si="64"/>
        <v>0</v>
      </c>
      <c r="O804" s="208">
        <f t="shared" si="63"/>
        <v>0</v>
      </c>
      <c r="P804" s="205">
        <v>0</v>
      </c>
      <c r="Q804" s="208">
        <f t="shared" si="65"/>
        <v>0</v>
      </c>
      <c r="R804" s="206"/>
    </row>
    <row r="805" spans="1:18" s="200" customFormat="1">
      <c r="A805" s="199">
        <v>798</v>
      </c>
      <c r="B805" s="200">
        <v>203061438</v>
      </c>
      <c r="C805" s="201" t="s">
        <v>1309</v>
      </c>
      <c r="D805" s="201" t="s">
        <v>1310</v>
      </c>
      <c r="E805" s="201" t="s">
        <v>1582</v>
      </c>
      <c r="F805" s="201" t="s">
        <v>3662</v>
      </c>
      <c r="G805" s="201" t="s">
        <v>94</v>
      </c>
      <c r="H805" s="202" t="s">
        <v>330</v>
      </c>
      <c r="I805" s="207">
        <v>0</v>
      </c>
      <c r="J805" s="207">
        <v>0</v>
      </c>
      <c r="K805" s="207">
        <v>27855</v>
      </c>
      <c r="L805" s="207">
        <v>27855</v>
      </c>
      <c r="M805" s="207">
        <f t="shared" si="62"/>
        <v>0</v>
      </c>
      <c r="N805" s="207">
        <f t="shared" si="64"/>
        <v>0</v>
      </c>
      <c r="O805" s="208">
        <f t="shared" si="63"/>
        <v>0</v>
      </c>
      <c r="P805" s="205">
        <v>0</v>
      </c>
      <c r="Q805" s="208">
        <f t="shared" si="65"/>
        <v>0</v>
      </c>
      <c r="R805" s="206"/>
    </row>
    <row r="806" spans="1:18" s="200" customFormat="1">
      <c r="A806" s="199">
        <v>799</v>
      </c>
      <c r="B806" s="200">
        <v>203061439</v>
      </c>
      <c r="C806" s="201" t="s">
        <v>1309</v>
      </c>
      <c r="D806" s="201" t="s">
        <v>1310</v>
      </c>
      <c r="E806" s="201" t="s">
        <v>1582</v>
      </c>
      <c r="F806" s="201" t="s">
        <v>3662</v>
      </c>
      <c r="G806" s="201" t="s">
        <v>94</v>
      </c>
      <c r="H806" s="202" t="s">
        <v>331</v>
      </c>
      <c r="I806" s="207">
        <v>0</v>
      </c>
      <c r="J806" s="207">
        <v>0</v>
      </c>
      <c r="K806" s="207">
        <v>38259</v>
      </c>
      <c r="L806" s="207">
        <v>38259</v>
      </c>
      <c r="M806" s="207">
        <f t="shared" si="62"/>
        <v>0</v>
      </c>
      <c r="N806" s="207">
        <f t="shared" si="64"/>
        <v>0</v>
      </c>
      <c r="O806" s="208">
        <f t="shared" si="63"/>
        <v>0</v>
      </c>
      <c r="P806" s="205">
        <v>0</v>
      </c>
      <c r="Q806" s="208">
        <f t="shared" si="65"/>
        <v>0</v>
      </c>
      <c r="R806" s="206"/>
    </row>
    <row r="807" spans="1:18" s="200" customFormat="1">
      <c r="A807" s="199">
        <v>800</v>
      </c>
      <c r="B807" s="200">
        <v>203061444</v>
      </c>
      <c r="C807" s="201" t="s">
        <v>1309</v>
      </c>
      <c r="D807" s="201" t="s">
        <v>1310</v>
      </c>
      <c r="E807" s="201" t="s">
        <v>1582</v>
      </c>
      <c r="F807" s="201" t="s">
        <v>3662</v>
      </c>
      <c r="G807" s="201" t="s">
        <v>94</v>
      </c>
      <c r="H807" s="202" t="s">
        <v>332</v>
      </c>
      <c r="I807" s="207">
        <v>0</v>
      </c>
      <c r="J807" s="207">
        <v>0</v>
      </c>
      <c r="K807" s="207">
        <v>44388</v>
      </c>
      <c r="L807" s="207">
        <v>44388</v>
      </c>
      <c r="M807" s="207">
        <f t="shared" si="62"/>
        <v>0</v>
      </c>
      <c r="N807" s="207">
        <f t="shared" si="64"/>
        <v>0</v>
      </c>
      <c r="O807" s="208">
        <f t="shared" si="63"/>
        <v>0</v>
      </c>
      <c r="P807" s="205">
        <v>0</v>
      </c>
      <c r="Q807" s="208">
        <f t="shared" si="65"/>
        <v>0</v>
      </c>
      <c r="R807" s="206"/>
    </row>
    <row r="808" spans="1:18" s="200" customFormat="1">
      <c r="A808" s="199">
        <v>801</v>
      </c>
      <c r="B808" s="200">
        <v>203061445</v>
      </c>
      <c r="C808" s="201" t="s">
        <v>1309</v>
      </c>
      <c r="D808" s="201" t="s">
        <v>1310</v>
      </c>
      <c r="E808" s="201" t="s">
        <v>1582</v>
      </c>
      <c r="F808" s="201" t="s">
        <v>3662</v>
      </c>
      <c r="G808" s="201" t="s">
        <v>94</v>
      </c>
      <c r="H808" s="202" t="s">
        <v>333</v>
      </c>
      <c r="I808" s="207">
        <v>0</v>
      </c>
      <c r="J808" s="207">
        <v>0</v>
      </c>
      <c r="K808" s="207">
        <v>40612</v>
      </c>
      <c r="L808" s="207">
        <v>40612</v>
      </c>
      <c r="M808" s="207">
        <f t="shared" si="62"/>
        <v>0</v>
      </c>
      <c r="N808" s="207">
        <f t="shared" si="64"/>
        <v>0</v>
      </c>
      <c r="O808" s="208">
        <f t="shared" si="63"/>
        <v>0</v>
      </c>
      <c r="P808" s="205">
        <v>0</v>
      </c>
      <c r="Q808" s="208">
        <f t="shared" si="65"/>
        <v>0</v>
      </c>
      <c r="R808" s="206"/>
    </row>
    <row r="809" spans="1:18" s="200" customFormat="1">
      <c r="A809" s="199">
        <v>802</v>
      </c>
      <c r="B809" s="200">
        <v>203061446</v>
      </c>
      <c r="C809" s="201" t="s">
        <v>1309</v>
      </c>
      <c r="D809" s="201" t="s">
        <v>1310</v>
      </c>
      <c r="E809" s="201" t="s">
        <v>1582</v>
      </c>
      <c r="F809" s="201" t="s">
        <v>3662</v>
      </c>
      <c r="G809" s="201" t="s">
        <v>94</v>
      </c>
      <c r="H809" s="202" t="s">
        <v>334</v>
      </c>
      <c r="I809" s="207">
        <v>0</v>
      </c>
      <c r="J809" s="207">
        <v>0</v>
      </c>
      <c r="K809" s="207">
        <v>47206</v>
      </c>
      <c r="L809" s="207">
        <v>47206</v>
      </c>
      <c r="M809" s="207">
        <f t="shared" si="62"/>
        <v>0</v>
      </c>
      <c r="N809" s="207">
        <f t="shared" si="64"/>
        <v>0</v>
      </c>
      <c r="O809" s="208">
        <f t="shared" si="63"/>
        <v>0</v>
      </c>
      <c r="P809" s="205">
        <v>0</v>
      </c>
      <c r="Q809" s="208">
        <f t="shared" si="65"/>
        <v>0</v>
      </c>
      <c r="R809" s="206"/>
    </row>
    <row r="810" spans="1:18" s="200" customFormat="1">
      <c r="A810" s="199">
        <v>803</v>
      </c>
      <c r="B810" s="200">
        <v>203061447</v>
      </c>
      <c r="C810" s="201" t="s">
        <v>1309</v>
      </c>
      <c r="D810" s="201" t="s">
        <v>1310</v>
      </c>
      <c r="E810" s="201" t="s">
        <v>1582</v>
      </c>
      <c r="F810" s="201" t="s">
        <v>3662</v>
      </c>
      <c r="G810" s="201" t="s">
        <v>94</v>
      </c>
      <c r="H810" s="202" t="s">
        <v>335</v>
      </c>
      <c r="I810" s="207">
        <v>0</v>
      </c>
      <c r="J810" s="207">
        <v>0</v>
      </c>
      <c r="K810" s="207">
        <v>39400</v>
      </c>
      <c r="L810" s="207">
        <v>39400</v>
      </c>
      <c r="M810" s="207">
        <f t="shared" si="62"/>
        <v>0</v>
      </c>
      <c r="N810" s="207">
        <f t="shared" si="64"/>
        <v>0</v>
      </c>
      <c r="O810" s="208">
        <f t="shared" si="63"/>
        <v>0</v>
      </c>
      <c r="P810" s="205">
        <v>0</v>
      </c>
      <c r="Q810" s="208">
        <f t="shared" si="65"/>
        <v>0</v>
      </c>
      <c r="R810" s="206"/>
    </row>
    <row r="811" spans="1:18" s="200" customFormat="1">
      <c r="A811" s="199">
        <v>804</v>
      </c>
      <c r="B811" s="200">
        <v>203061449</v>
      </c>
      <c r="C811" s="201" t="s">
        <v>1309</v>
      </c>
      <c r="D811" s="201" t="s">
        <v>1310</v>
      </c>
      <c r="E811" s="201" t="s">
        <v>1582</v>
      </c>
      <c r="F811" s="201" t="s">
        <v>3662</v>
      </c>
      <c r="G811" s="201" t="s">
        <v>94</v>
      </c>
      <c r="H811" s="202" t="s">
        <v>336</v>
      </c>
      <c r="I811" s="207">
        <v>0</v>
      </c>
      <c r="J811" s="207">
        <v>0</v>
      </c>
      <c r="K811" s="207">
        <v>35737</v>
      </c>
      <c r="L811" s="207">
        <v>35737</v>
      </c>
      <c r="M811" s="207">
        <f t="shared" si="62"/>
        <v>0</v>
      </c>
      <c r="N811" s="207">
        <f t="shared" si="64"/>
        <v>0</v>
      </c>
      <c r="O811" s="208">
        <f t="shared" si="63"/>
        <v>0</v>
      </c>
      <c r="P811" s="205">
        <v>0</v>
      </c>
      <c r="Q811" s="208">
        <f t="shared" si="65"/>
        <v>0</v>
      </c>
      <c r="R811" s="206"/>
    </row>
    <row r="812" spans="1:18" s="200" customFormat="1">
      <c r="A812" s="199">
        <v>805</v>
      </c>
      <c r="B812" s="200">
        <v>203061452</v>
      </c>
      <c r="C812" s="201" t="s">
        <v>1309</v>
      </c>
      <c r="D812" s="201" t="s">
        <v>1310</v>
      </c>
      <c r="E812" s="201" t="s">
        <v>1582</v>
      </c>
      <c r="F812" s="201" t="s">
        <v>3662</v>
      </c>
      <c r="G812" s="201" t="s">
        <v>94</v>
      </c>
      <c r="H812" s="202" t="s">
        <v>337</v>
      </c>
      <c r="I812" s="207">
        <v>0</v>
      </c>
      <c r="J812" s="207">
        <v>0</v>
      </c>
      <c r="K812" s="207">
        <v>26847</v>
      </c>
      <c r="L812" s="207">
        <v>26847</v>
      </c>
      <c r="M812" s="207">
        <f t="shared" si="62"/>
        <v>0</v>
      </c>
      <c r="N812" s="207">
        <f t="shared" si="64"/>
        <v>0</v>
      </c>
      <c r="O812" s="208">
        <f t="shared" si="63"/>
        <v>0</v>
      </c>
      <c r="P812" s="205">
        <v>0</v>
      </c>
      <c r="Q812" s="208">
        <f t="shared" si="65"/>
        <v>0</v>
      </c>
      <c r="R812" s="206"/>
    </row>
    <row r="813" spans="1:18" s="200" customFormat="1">
      <c r="A813" s="199">
        <v>806</v>
      </c>
      <c r="B813" s="200">
        <v>203061453</v>
      </c>
      <c r="C813" s="201" t="s">
        <v>1309</v>
      </c>
      <c r="D813" s="201" t="s">
        <v>1310</v>
      </c>
      <c r="E813" s="201" t="s">
        <v>1582</v>
      </c>
      <c r="F813" s="201" t="s">
        <v>3662</v>
      </c>
      <c r="G813" s="201" t="s">
        <v>94</v>
      </c>
      <c r="H813" s="202" t="s">
        <v>338</v>
      </c>
      <c r="I813" s="207">
        <v>0</v>
      </c>
      <c r="J813" s="207">
        <v>0</v>
      </c>
      <c r="K813" s="207">
        <v>34037</v>
      </c>
      <c r="L813" s="207">
        <v>34037</v>
      </c>
      <c r="M813" s="207">
        <f t="shared" si="62"/>
        <v>0</v>
      </c>
      <c r="N813" s="207">
        <f t="shared" si="64"/>
        <v>0</v>
      </c>
      <c r="O813" s="208">
        <f t="shared" si="63"/>
        <v>0</v>
      </c>
      <c r="P813" s="205">
        <v>0</v>
      </c>
      <c r="Q813" s="208">
        <f t="shared" si="65"/>
        <v>0</v>
      </c>
      <c r="R813" s="206"/>
    </row>
    <row r="814" spans="1:18" s="200" customFormat="1">
      <c r="A814" s="199">
        <v>807</v>
      </c>
      <c r="B814" s="200">
        <v>203061454</v>
      </c>
      <c r="C814" s="201" t="s">
        <v>1309</v>
      </c>
      <c r="D814" s="201" t="s">
        <v>1310</v>
      </c>
      <c r="E814" s="201" t="s">
        <v>1582</v>
      </c>
      <c r="F814" s="201" t="s">
        <v>3662</v>
      </c>
      <c r="G814" s="201" t="s">
        <v>94</v>
      </c>
      <c r="H814" s="202" t="s">
        <v>339</v>
      </c>
      <c r="I814" s="207">
        <v>0</v>
      </c>
      <c r="J814" s="207">
        <v>0</v>
      </c>
      <c r="K814" s="207">
        <v>40795</v>
      </c>
      <c r="L814" s="207">
        <v>40795</v>
      </c>
      <c r="M814" s="207">
        <f t="shared" si="62"/>
        <v>0</v>
      </c>
      <c r="N814" s="207">
        <f t="shared" si="64"/>
        <v>0</v>
      </c>
      <c r="O814" s="208">
        <f t="shared" si="63"/>
        <v>0</v>
      </c>
      <c r="P814" s="205">
        <v>0</v>
      </c>
      <c r="Q814" s="208">
        <f t="shared" si="65"/>
        <v>0</v>
      </c>
      <c r="R814" s="206"/>
    </row>
    <row r="815" spans="1:18" s="200" customFormat="1">
      <c r="A815" s="199">
        <v>808</v>
      </c>
      <c r="B815" s="200">
        <v>203061457</v>
      </c>
      <c r="C815" s="201" t="s">
        <v>1309</v>
      </c>
      <c r="D815" s="201" t="s">
        <v>1310</v>
      </c>
      <c r="E815" s="201" t="s">
        <v>1582</v>
      </c>
      <c r="F815" s="201" t="s">
        <v>3662</v>
      </c>
      <c r="G815" s="201" t="s">
        <v>94</v>
      </c>
      <c r="H815" s="202" t="s">
        <v>2365</v>
      </c>
      <c r="I815" s="207">
        <v>0</v>
      </c>
      <c r="J815" s="207">
        <v>0</v>
      </c>
      <c r="K815" s="207">
        <v>56392</v>
      </c>
      <c r="L815" s="207">
        <v>56392</v>
      </c>
      <c r="M815" s="207">
        <f t="shared" si="62"/>
        <v>0</v>
      </c>
      <c r="N815" s="207">
        <f t="shared" si="64"/>
        <v>0</v>
      </c>
      <c r="O815" s="208">
        <f t="shared" si="63"/>
        <v>0</v>
      </c>
      <c r="P815" s="205">
        <v>0</v>
      </c>
      <c r="Q815" s="208">
        <f t="shared" si="65"/>
        <v>0</v>
      </c>
      <c r="R815" s="206"/>
    </row>
    <row r="816" spans="1:18" s="200" customFormat="1">
      <c r="A816" s="199">
        <v>809</v>
      </c>
      <c r="B816" s="200">
        <v>203061458</v>
      </c>
      <c r="C816" s="201" t="s">
        <v>1309</v>
      </c>
      <c r="D816" s="201" t="s">
        <v>1310</v>
      </c>
      <c r="E816" s="201" t="s">
        <v>1582</v>
      </c>
      <c r="F816" s="201" t="s">
        <v>3662</v>
      </c>
      <c r="G816" s="201" t="s">
        <v>94</v>
      </c>
      <c r="H816" s="202" t="s">
        <v>340</v>
      </c>
      <c r="I816" s="207">
        <v>0</v>
      </c>
      <c r="J816" s="207">
        <v>0</v>
      </c>
      <c r="K816" s="207">
        <v>51613</v>
      </c>
      <c r="L816" s="207">
        <v>51613</v>
      </c>
      <c r="M816" s="207">
        <f t="shared" si="62"/>
        <v>0</v>
      </c>
      <c r="N816" s="207">
        <f t="shared" si="64"/>
        <v>0</v>
      </c>
      <c r="O816" s="208">
        <f t="shared" si="63"/>
        <v>0</v>
      </c>
      <c r="P816" s="205">
        <v>0</v>
      </c>
      <c r="Q816" s="208">
        <f t="shared" si="65"/>
        <v>0</v>
      </c>
      <c r="R816" s="206"/>
    </row>
    <row r="817" spans="1:18" s="200" customFormat="1">
      <c r="A817" s="199">
        <v>810</v>
      </c>
      <c r="B817" s="200">
        <v>203061460</v>
      </c>
      <c r="C817" s="201" t="s">
        <v>1309</v>
      </c>
      <c r="D817" s="201" t="s">
        <v>1310</v>
      </c>
      <c r="E817" s="201" t="s">
        <v>1314</v>
      </c>
      <c r="F817" s="201" t="s">
        <v>3655</v>
      </c>
      <c r="G817" s="201" t="s">
        <v>94</v>
      </c>
      <c r="H817" s="202" t="s">
        <v>341</v>
      </c>
      <c r="I817" s="207">
        <v>0</v>
      </c>
      <c r="J817" s="207">
        <v>0</v>
      </c>
      <c r="K817" s="207">
        <v>78383</v>
      </c>
      <c r="L817" s="207">
        <v>78383</v>
      </c>
      <c r="M817" s="207">
        <f t="shared" ref="M817:M880" si="66">IF((I817+K817)-(J817+L817)&lt;0,0,(I817+K817)-(J817+L817))</f>
        <v>0</v>
      </c>
      <c r="N817" s="207">
        <f t="shared" si="64"/>
        <v>0</v>
      </c>
      <c r="O817" s="208">
        <f t="shared" si="63"/>
        <v>0</v>
      </c>
      <c r="P817" s="205">
        <v>0</v>
      </c>
      <c r="Q817" s="208">
        <f t="shared" si="65"/>
        <v>0</v>
      </c>
      <c r="R817" s="206"/>
    </row>
    <row r="818" spans="1:18" s="200" customFormat="1">
      <c r="A818" s="199">
        <v>811</v>
      </c>
      <c r="B818" s="200">
        <v>203061462</v>
      </c>
      <c r="C818" s="201" t="s">
        <v>1309</v>
      </c>
      <c r="D818" s="201" t="s">
        <v>1310</v>
      </c>
      <c r="E818" s="201" t="s">
        <v>1582</v>
      </c>
      <c r="F818" s="201" t="s">
        <v>3662</v>
      </c>
      <c r="G818" s="201" t="s">
        <v>94</v>
      </c>
      <c r="H818" s="202" t="s">
        <v>342</v>
      </c>
      <c r="I818" s="207">
        <v>0</v>
      </c>
      <c r="J818" s="207">
        <v>0</v>
      </c>
      <c r="K818" s="207">
        <v>99282</v>
      </c>
      <c r="L818" s="207">
        <v>99282</v>
      </c>
      <c r="M818" s="207">
        <f t="shared" si="66"/>
        <v>0</v>
      </c>
      <c r="N818" s="207">
        <f t="shared" si="64"/>
        <v>0</v>
      </c>
      <c r="O818" s="208">
        <f t="shared" si="63"/>
        <v>0</v>
      </c>
      <c r="P818" s="205">
        <v>0</v>
      </c>
      <c r="Q818" s="208">
        <f t="shared" si="65"/>
        <v>0</v>
      </c>
      <c r="R818" s="206"/>
    </row>
    <row r="819" spans="1:18" s="200" customFormat="1">
      <c r="A819" s="199">
        <v>812</v>
      </c>
      <c r="B819" s="200">
        <v>203061465</v>
      </c>
      <c r="C819" s="201" t="s">
        <v>1309</v>
      </c>
      <c r="D819" s="201" t="s">
        <v>1310</v>
      </c>
      <c r="E819" s="201" t="s">
        <v>1582</v>
      </c>
      <c r="F819" s="201" t="s">
        <v>3662</v>
      </c>
      <c r="G819" s="201" t="s">
        <v>94</v>
      </c>
      <c r="H819" s="202" t="s">
        <v>343</v>
      </c>
      <c r="I819" s="207">
        <v>0</v>
      </c>
      <c r="J819" s="207">
        <v>0</v>
      </c>
      <c r="K819" s="207">
        <v>101668</v>
      </c>
      <c r="L819" s="207">
        <v>101668</v>
      </c>
      <c r="M819" s="207">
        <f t="shared" si="66"/>
        <v>0</v>
      </c>
      <c r="N819" s="207">
        <f t="shared" si="64"/>
        <v>0</v>
      </c>
      <c r="O819" s="208">
        <f t="shared" si="63"/>
        <v>0</v>
      </c>
      <c r="P819" s="205">
        <v>0</v>
      </c>
      <c r="Q819" s="208">
        <f t="shared" si="65"/>
        <v>0</v>
      </c>
      <c r="R819" s="206"/>
    </row>
    <row r="820" spans="1:18" s="200" customFormat="1">
      <c r="A820" s="199">
        <v>813</v>
      </c>
      <c r="B820" s="200">
        <v>203061466</v>
      </c>
      <c r="C820" s="201" t="s">
        <v>1309</v>
      </c>
      <c r="D820" s="201" t="s">
        <v>1310</v>
      </c>
      <c r="E820" s="201" t="s">
        <v>1582</v>
      </c>
      <c r="F820" s="201" t="s">
        <v>3662</v>
      </c>
      <c r="G820" s="201" t="s">
        <v>94</v>
      </c>
      <c r="H820" s="202" t="s">
        <v>2366</v>
      </c>
      <c r="I820" s="207">
        <v>0</v>
      </c>
      <c r="J820" s="207">
        <v>0</v>
      </c>
      <c r="K820" s="207">
        <v>82527</v>
      </c>
      <c r="L820" s="207">
        <v>82527</v>
      </c>
      <c r="M820" s="207">
        <f t="shared" si="66"/>
        <v>0</v>
      </c>
      <c r="N820" s="207">
        <f t="shared" si="64"/>
        <v>0</v>
      </c>
      <c r="O820" s="208">
        <f t="shared" si="63"/>
        <v>0</v>
      </c>
      <c r="P820" s="205">
        <v>0</v>
      </c>
      <c r="Q820" s="208">
        <f t="shared" si="65"/>
        <v>0</v>
      </c>
      <c r="R820" s="206"/>
    </row>
    <row r="821" spans="1:18" s="200" customFormat="1">
      <c r="A821" s="199">
        <v>814</v>
      </c>
      <c r="B821" s="200">
        <v>203061469</v>
      </c>
      <c r="C821" s="201" t="s">
        <v>1309</v>
      </c>
      <c r="D821" s="201" t="s">
        <v>1310</v>
      </c>
      <c r="E821" s="201" t="s">
        <v>1582</v>
      </c>
      <c r="F821" s="201" t="s">
        <v>3662</v>
      </c>
      <c r="G821" s="201" t="s">
        <v>94</v>
      </c>
      <c r="H821" s="202" t="s">
        <v>344</v>
      </c>
      <c r="I821" s="207">
        <v>0</v>
      </c>
      <c r="J821" s="207">
        <v>0</v>
      </c>
      <c r="K821" s="207">
        <v>82238</v>
      </c>
      <c r="L821" s="207">
        <v>82238</v>
      </c>
      <c r="M821" s="207">
        <f t="shared" si="66"/>
        <v>0</v>
      </c>
      <c r="N821" s="207">
        <f t="shared" si="64"/>
        <v>0</v>
      </c>
      <c r="O821" s="208">
        <f t="shared" si="63"/>
        <v>0</v>
      </c>
      <c r="P821" s="205">
        <v>0</v>
      </c>
      <c r="Q821" s="208">
        <f t="shared" si="65"/>
        <v>0</v>
      </c>
      <c r="R821" s="206"/>
    </row>
    <row r="822" spans="1:18" s="200" customFormat="1">
      <c r="A822" s="199">
        <v>815</v>
      </c>
      <c r="B822" s="200">
        <v>203061471</v>
      </c>
      <c r="C822" s="201" t="s">
        <v>1309</v>
      </c>
      <c r="D822" s="201" t="s">
        <v>1310</v>
      </c>
      <c r="E822" s="201" t="s">
        <v>1582</v>
      </c>
      <c r="F822" s="201" t="s">
        <v>3662</v>
      </c>
      <c r="G822" s="201" t="s">
        <v>94</v>
      </c>
      <c r="H822" s="202" t="s">
        <v>345</v>
      </c>
      <c r="I822" s="207">
        <v>0</v>
      </c>
      <c r="J822" s="207">
        <v>0</v>
      </c>
      <c r="K822" s="207">
        <v>49236</v>
      </c>
      <c r="L822" s="207">
        <v>49236</v>
      </c>
      <c r="M822" s="207">
        <f t="shared" si="66"/>
        <v>0</v>
      </c>
      <c r="N822" s="207">
        <f t="shared" si="64"/>
        <v>0</v>
      </c>
      <c r="O822" s="208">
        <f t="shared" si="63"/>
        <v>0</v>
      </c>
      <c r="P822" s="205">
        <v>0</v>
      </c>
      <c r="Q822" s="208">
        <f t="shared" si="65"/>
        <v>0</v>
      </c>
      <c r="R822" s="206"/>
    </row>
    <row r="823" spans="1:18" s="200" customFormat="1">
      <c r="A823" s="199">
        <v>816</v>
      </c>
      <c r="B823" s="200">
        <v>203061472</v>
      </c>
      <c r="C823" s="201" t="s">
        <v>1309</v>
      </c>
      <c r="D823" s="201" t="s">
        <v>1310</v>
      </c>
      <c r="E823" s="201" t="s">
        <v>1582</v>
      </c>
      <c r="F823" s="201" t="s">
        <v>3662</v>
      </c>
      <c r="G823" s="201" t="s">
        <v>94</v>
      </c>
      <c r="H823" s="202" t="s">
        <v>346</v>
      </c>
      <c r="I823" s="207">
        <v>0</v>
      </c>
      <c r="J823" s="207">
        <v>0</v>
      </c>
      <c r="K823" s="207">
        <v>40915</v>
      </c>
      <c r="L823" s="207">
        <v>40915</v>
      </c>
      <c r="M823" s="207">
        <f t="shared" si="66"/>
        <v>0</v>
      </c>
      <c r="N823" s="207">
        <f t="shared" si="64"/>
        <v>0</v>
      </c>
      <c r="O823" s="208">
        <f t="shared" si="63"/>
        <v>0</v>
      </c>
      <c r="P823" s="205">
        <v>0</v>
      </c>
      <c r="Q823" s="208">
        <f t="shared" si="65"/>
        <v>0</v>
      </c>
      <c r="R823" s="206"/>
    </row>
    <row r="824" spans="1:18" s="200" customFormat="1">
      <c r="A824" s="199">
        <v>817</v>
      </c>
      <c r="B824" s="200">
        <v>203061473</v>
      </c>
      <c r="C824" s="201" t="s">
        <v>1309</v>
      </c>
      <c r="D824" s="201" t="s">
        <v>1310</v>
      </c>
      <c r="E824" s="201" t="s">
        <v>1582</v>
      </c>
      <c r="F824" s="201" t="s">
        <v>3662</v>
      </c>
      <c r="G824" s="201" t="s">
        <v>94</v>
      </c>
      <c r="H824" s="202" t="s">
        <v>347</v>
      </c>
      <c r="I824" s="207">
        <v>0</v>
      </c>
      <c r="J824" s="207">
        <v>0</v>
      </c>
      <c r="K824" s="207">
        <v>64915.99</v>
      </c>
      <c r="L824" s="207">
        <v>64915.99</v>
      </c>
      <c r="M824" s="207">
        <f t="shared" si="66"/>
        <v>0</v>
      </c>
      <c r="N824" s="207">
        <f t="shared" si="64"/>
        <v>0</v>
      </c>
      <c r="O824" s="208">
        <f t="shared" si="63"/>
        <v>0</v>
      </c>
      <c r="P824" s="205">
        <v>0</v>
      </c>
      <c r="Q824" s="208">
        <f t="shared" si="65"/>
        <v>0</v>
      </c>
      <c r="R824" s="206"/>
    </row>
    <row r="825" spans="1:18" s="200" customFormat="1">
      <c r="A825" s="199">
        <v>818</v>
      </c>
      <c r="B825" s="200">
        <v>203061476</v>
      </c>
      <c r="C825" s="201" t="s">
        <v>1309</v>
      </c>
      <c r="D825" s="201" t="s">
        <v>1310</v>
      </c>
      <c r="E825" s="201" t="s">
        <v>1582</v>
      </c>
      <c r="F825" s="201" t="s">
        <v>3662</v>
      </c>
      <c r="G825" s="201" t="s">
        <v>94</v>
      </c>
      <c r="H825" s="202" t="s">
        <v>348</v>
      </c>
      <c r="I825" s="207">
        <v>0</v>
      </c>
      <c r="J825" s="207">
        <v>0</v>
      </c>
      <c r="K825" s="207">
        <v>20126</v>
      </c>
      <c r="L825" s="207">
        <v>20126</v>
      </c>
      <c r="M825" s="207">
        <f t="shared" si="66"/>
        <v>0</v>
      </c>
      <c r="N825" s="207">
        <f t="shared" si="64"/>
        <v>0</v>
      </c>
      <c r="O825" s="208">
        <f t="shared" si="63"/>
        <v>0</v>
      </c>
      <c r="P825" s="205">
        <v>0</v>
      </c>
      <c r="Q825" s="208">
        <f t="shared" si="65"/>
        <v>0</v>
      </c>
      <c r="R825" s="206"/>
    </row>
    <row r="826" spans="1:18" s="200" customFormat="1">
      <c r="A826" s="199">
        <v>819</v>
      </c>
      <c r="B826" s="200">
        <v>203061477</v>
      </c>
      <c r="C826" s="201" t="s">
        <v>1309</v>
      </c>
      <c r="D826" s="201" t="s">
        <v>1310</v>
      </c>
      <c r="E826" s="201" t="s">
        <v>1582</v>
      </c>
      <c r="F826" s="201" t="s">
        <v>3662</v>
      </c>
      <c r="G826" s="201" t="s">
        <v>94</v>
      </c>
      <c r="H826" s="202" t="s">
        <v>349</v>
      </c>
      <c r="I826" s="207">
        <v>0</v>
      </c>
      <c r="J826" s="207">
        <v>0</v>
      </c>
      <c r="K826" s="207">
        <v>34102</v>
      </c>
      <c r="L826" s="207">
        <v>34102</v>
      </c>
      <c r="M826" s="207">
        <f t="shared" si="66"/>
        <v>0</v>
      </c>
      <c r="N826" s="207">
        <f t="shared" si="64"/>
        <v>0</v>
      </c>
      <c r="O826" s="208">
        <f t="shared" si="63"/>
        <v>0</v>
      </c>
      <c r="P826" s="205">
        <v>0</v>
      </c>
      <c r="Q826" s="208">
        <f t="shared" si="65"/>
        <v>0</v>
      </c>
      <c r="R826" s="206"/>
    </row>
    <row r="827" spans="1:18" s="200" customFormat="1">
      <c r="A827" s="199">
        <v>820</v>
      </c>
      <c r="B827" s="200">
        <v>203061479</v>
      </c>
      <c r="C827" s="201" t="s">
        <v>1309</v>
      </c>
      <c r="D827" s="201" t="s">
        <v>1310</v>
      </c>
      <c r="E827" s="201" t="s">
        <v>1582</v>
      </c>
      <c r="F827" s="201" t="s">
        <v>3662</v>
      </c>
      <c r="G827" s="201" t="s">
        <v>94</v>
      </c>
      <c r="H827" s="202" t="s">
        <v>350</v>
      </c>
      <c r="I827" s="207">
        <v>0</v>
      </c>
      <c r="J827" s="207">
        <v>0</v>
      </c>
      <c r="K827" s="207">
        <v>39729</v>
      </c>
      <c r="L827" s="207">
        <v>39729</v>
      </c>
      <c r="M827" s="207">
        <f t="shared" si="66"/>
        <v>0</v>
      </c>
      <c r="N827" s="207">
        <f t="shared" si="64"/>
        <v>0</v>
      </c>
      <c r="O827" s="208">
        <f t="shared" si="63"/>
        <v>0</v>
      </c>
      <c r="P827" s="205">
        <v>0</v>
      </c>
      <c r="Q827" s="208">
        <f t="shared" si="65"/>
        <v>0</v>
      </c>
      <c r="R827" s="206"/>
    </row>
    <row r="828" spans="1:18" s="200" customFormat="1">
      <c r="A828" s="199">
        <v>821</v>
      </c>
      <c r="B828" s="200">
        <v>203061481</v>
      </c>
      <c r="C828" s="201" t="s">
        <v>1309</v>
      </c>
      <c r="D828" s="201" t="s">
        <v>1310</v>
      </c>
      <c r="E828" s="201" t="s">
        <v>1582</v>
      </c>
      <c r="F828" s="201" t="s">
        <v>3662</v>
      </c>
      <c r="G828" s="201" t="s">
        <v>94</v>
      </c>
      <c r="H828" s="202" t="s">
        <v>351</v>
      </c>
      <c r="I828" s="207">
        <v>0</v>
      </c>
      <c r="J828" s="207">
        <v>0</v>
      </c>
      <c r="K828" s="207">
        <v>37420</v>
      </c>
      <c r="L828" s="207">
        <v>37420</v>
      </c>
      <c r="M828" s="207">
        <f t="shared" si="66"/>
        <v>0</v>
      </c>
      <c r="N828" s="207">
        <f t="shared" si="64"/>
        <v>0</v>
      </c>
      <c r="O828" s="208">
        <f t="shared" si="63"/>
        <v>0</v>
      </c>
      <c r="P828" s="205">
        <v>0</v>
      </c>
      <c r="Q828" s="208">
        <f t="shared" si="65"/>
        <v>0</v>
      </c>
      <c r="R828" s="206"/>
    </row>
    <row r="829" spans="1:18" s="200" customFormat="1">
      <c r="A829" s="199">
        <v>822</v>
      </c>
      <c r="B829" s="200">
        <v>203061482</v>
      </c>
      <c r="C829" s="201" t="s">
        <v>1309</v>
      </c>
      <c r="D829" s="201" t="s">
        <v>1310</v>
      </c>
      <c r="E829" s="201" t="s">
        <v>1582</v>
      </c>
      <c r="F829" s="201" t="s">
        <v>3662</v>
      </c>
      <c r="G829" s="201" t="s">
        <v>94</v>
      </c>
      <c r="H829" s="202" t="s">
        <v>352</v>
      </c>
      <c r="I829" s="207">
        <v>0</v>
      </c>
      <c r="J829" s="207">
        <v>0</v>
      </c>
      <c r="K829" s="207">
        <v>30325</v>
      </c>
      <c r="L829" s="207">
        <v>30325</v>
      </c>
      <c r="M829" s="207">
        <f t="shared" si="66"/>
        <v>0</v>
      </c>
      <c r="N829" s="207">
        <f t="shared" si="64"/>
        <v>0</v>
      </c>
      <c r="O829" s="208">
        <f t="shared" si="63"/>
        <v>0</v>
      </c>
      <c r="P829" s="205">
        <v>0</v>
      </c>
      <c r="Q829" s="208">
        <f t="shared" si="65"/>
        <v>0</v>
      </c>
      <c r="R829" s="206"/>
    </row>
    <row r="830" spans="1:18" s="200" customFormat="1">
      <c r="A830" s="199">
        <v>823</v>
      </c>
      <c r="B830" s="200">
        <v>203061485</v>
      </c>
      <c r="C830" s="201" t="s">
        <v>1309</v>
      </c>
      <c r="D830" s="201" t="s">
        <v>1310</v>
      </c>
      <c r="E830" s="201" t="s">
        <v>1582</v>
      </c>
      <c r="F830" s="201" t="s">
        <v>3662</v>
      </c>
      <c r="G830" s="201" t="s">
        <v>94</v>
      </c>
      <c r="H830" s="202" t="s">
        <v>353</v>
      </c>
      <c r="I830" s="207">
        <v>0</v>
      </c>
      <c r="J830" s="207">
        <v>0</v>
      </c>
      <c r="K830" s="207">
        <v>38007</v>
      </c>
      <c r="L830" s="207">
        <v>38007</v>
      </c>
      <c r="M830" s="207">
        <f t="shared" si="66"/>
        <v>0</v>
      </c>
      <c r="N830" s="207">
        <f t="shared" si="64"/>
        <v>0</v>
      </c>
      <c r="O830" s="208">
        <f t="shared" si="63"/>
        <v>0</v>
      </c>
      <c r="P830" s="205">
        <v>0</v>
      </c>
      <c r="Q830" s="208">
        <f t="shared" si="65"/>
        <v>0</v>
      </c>
      <c r="R830" s="206"/>
    </row>
    <row r="831" spans="1:18" s="200" customFormat="1">
      <c r="A831" s="199">
        <v>824</v>
      </c>
      <c r="B831" s="200">
        <v>203061488</v>
      </c>
      <c r="C831" s="201" t="s">
        <v>1309</v>
      </c>
      <c r="D831" s="201" t="s">
        <v>1310</v>
      </c>
      <c r="E831" s="201" t="s">
        <v>1582</v>
      </c>
      <c r="F831" s="201" t="s">
        <v>3662</v>
      </c>
      <c r="G831" s="201" t="s">
        <v>94</v>
      </c>
      <c r="H831" s="202" t="s">
        <v>354</v>
      </c>
      <c r="I831" s="207">
        <v>0</v>
      </c>
      <c r="J831" s="207">
        <v>0</v>
      </c>
      <c r="K831" s="207">
        <v>38366</v>
      </c>
      <c r="L831" s="207">
        <v>38366</v>
      </c>
      <c r="M831" s="207">
        <f t="shared" si="66"/>
        <v>0</v>
      </c>
      <c r="N831" s="207">
        <f t="shared" si="64"/>
        <v>0</v>
      </c>
      <c r="O831" s="208">
        <f t="shared" si="63"/>
        <v>0</v>
      </c>
      <c r="P831" s="205">
        <v>0</v>
      </c>
      <c r="Q831" s="208">
        <f t="shared" si="65"/>
        <v>0</v>
      </c>
      <c r="R831" s="206"/>
    </row>
    <row r="832" spans="1:18" s="200" customFormat="1">
      <c r="A832" s="199">
        <v>825</v>
      </c>
      <c r="B832" s="200">
        <v>203061491</v>
      </c>
      <c r="C832" s="201" t="s">
        <v>1309</v>
      </c>
      <c r="D832" s="201" t="s">
        <v>1310</v>
      </c>
      <c r="E832" s="201" t="s">
        <v>1582</v>
      </c>
      <c r="F832" s="201" t="s">
        <v>3662</v>
      </c>
      <c r="G832" s="201" t="s">
        <v>94</v>
      </c>
      <c r="H832" s="202" t="s">
        <v>355</v>
      </c>
      <c r="I832" s="207">
        <v>0</v>
      </c>
      <c r="J832" s="207">
        <v>0</v>
      </c>
      <c r="K832" s="207">
        <v>28672</v>
      </c>
      <c r="L832" s="207">
        <v>28672</v>
      </c>
      <c r="M832" s="207">
        <f t="shared" si="66"/>
        <v>0</v>
      </c>
      <c r="N832" s="207">
        <f t="shared" si="64"/>
        <v>0</v>
      </c>
      <c r="O832" s="208">
        <f t="shared" si="63"/>
        <v>0</v>
      </c>
      <c r="P832" s="205">
        <v>0</v>
      </c>
      <c r="Q832" s="208">
        <f t="shared" si="65"/>
        <v>0</v>
      </c>
      <c r="R832" s="206"/>
    </row>
    <row r="833" spans="1:18" s="200" customFormat="1">
      <c r="A833" s="199">
        <v>826</v>
      </c>
      <c r="B833" s="200">
        <v>203061500</v>
      </c>
      <c r="C833" s="201" t="s">
        <v>1309</v>
      </c>
      <c r="D833" s="201" t="s">
        <v>1310</v>
      </c>
      <c r="E833" s="201" t="s">
        <v>1314</v>
      </c>
      <c r="F833" s="201" t="s">
        <v>3655</v>
      </c>
      <c r="G833" s="201" t="s">
        <v>94</v>
      </c>
      <c r="H833" s="202" t="s">
        <v>356</v>
      </c>
      <c r="I833" s="207">
        <v>0</v>
      </c>
      <c r="J833" s="207">
        <v>0</v>
      </c>
      <c r="K833" s="207">
        <v>47603</v>
      </c>
      <c r="L833" s="207">
        <v>47603</v>
      </c>
      <c r="M833" s="207">
        <f t="shared" si="66"/>
        <v>0</v>
      </c>
      <c r="N833" s="207">
        <f t="shared" si="64"/>
        <v>0</v>
      </c>
      <c r="O833" s="208">
        <f t="shared" si="63"/>
        <v>0</v>
      </c>
      <c r="P833" s="205">
        <v>0</v>
      </c>
      <c r="Q833" s="208">
        <f t="shared" si="65"/>
        <v>0</v>
      </c>
      <c r="R833" s="206"/>
    </row>
    <row r="834" spans="1:18" s="200" customFormat="1">
      <c r="A834" s="199">
        <v>827</v>
      </c>
      <c r="B834" s="200">
        <v>203061501</v>
      </c>
      <c r="C834" s="201" t="s">
        <v>1309</v>
      </c>
      <c r="D834" s="201" t="s">
        <v>1310</v>
      </c>
      <c r="E834" s="201" t="s">
        <v>1582</v>
      </c>
      <c r="F834" s="201" t="s">
        <v>3662</v>
      </c>
      <c r="G834" s="201" t="s">
        <v>94</v>
      </c>
      <c r="H834" s="202" t="s">
        <v>357</v>
      </c>
      <c r="I834" s="207">
        <v>0</v>
      </c>
      <c r="J834" s="207">
        <v>0</v>
      </c>
      <c r="K834" s="207">
        <v>60346</v>
      </c>
      <c r="L834" s="207">
        <v>60346</v>
      </c>
      <c r="M834" s="207">
        <f t="shared" si="66"/>
        <v>0</v>
      </c>
      <c r="N834" s="207">
        <f t="shared" si="64"/>
        <v>0</v>
      </c>
      <c r="O834" s="208">
        <f t="shared" si="63"/>
        <v>0</v>
      </c>
      <c r="P834" s="205">
        <v>0</v>
      </c>
      <c r="Q834" s="208">
        <f t="shared" si="65"/>
        <v>0</v>
      </c>
      <c r="R834" s="206"/>
    </row>
    <row r="835" spans="1:18" s="200" customFormat="1">
      <c r="A835" s="199">
        <v>828</v>
      </c>
      <c r="B835" s="200">
        <v>203061502</v>
      </c>
      <c r="C835" s="201" t="s">
        <v>1309</v>
      </c>
      <c r="D835" s="201" t="s">
        <v>1310</v>
      </c>
      <c r="E835" s="201" t="s">
        <v>1582</v>
      </c>
      <c r="F835" s="201" t="s">
        <v>3662</v>
      </c>
      <c r="G835" s="201" t="s">
        <v>94</v>
      </c>
      <c r="H835" s="202" t="s">
        <v>358</v>
      </c>
      <c r="I835" s="207">
        <v>0</v>
      </c>
      <c r="J835" s="207">
        <v>0</v>
      </c>
      <c r="K835" s="207">
        <v>28062</v>
      </c>
      <c r="L835" s="207">
        <v>28062</v>
      </c>
      <c r="M835" s="207">
        <f t="shared" si="66"/>
        <v>0</v>
      </c>
      <c r="N835" s="207">
        <f t="shared" si="64"/>
        <v>0</v>
      </c>
      <c r="O835" s="208">
        <f t="shared" si="63"/>
        <v>0</v>
      </c>
      <c r="P835" s="205">
        <v>0</v>
      </c>
      <c r="Q835" s="208">
        <f t="shared" si="65"/>
        <v>0</v>
      </c>
      <c r="R835" s="206"/>
    </row>
    <row r="836" spans="1:18" s="200" customFormat="1">
      <c r="A836" s="199">
        <v>829</v>
      </c>
      <c r="B836" s="200">
        <v>203061503</v>
      </c>
      <c r="C836" s="201" t="s">
        <v>1309</v>
      </c>
      <c r="D836" s="201" t="s">
        <v>1310</v>
      </c>
      <c r="E836" s="201" t="s">
        <v>1582</v>
      </c>
      <c r="F836" s="201" t="s">
        <v>3662</v>
      </c>
      <c r="G836" s="201" t="s">
        <v>94</v>
      </c>
      <c r="H836" s="202" t="s">
        <v>359</v>
      </c>
      <c r="I836" s="207">
        <v>0</v>
      </c>
      <c r="J836" s="207">
        <v>0</v>
      </c>
      <c r="K836" s="207">
        <v>19237.5</v>
      </c>
      <c r="L836" s="207">
        <v>19237.5</v>
      </c>
      <c r="M836" s="207">
        <f t="shared" si="66"/>
        <v>0</v>
      </c>
      <c r="N836" s="207">
        <f t="shared" si="64"/>
        <v>0</v>
      </c>
      <c r="O836" s="208">
        <f t="shared" si="63"/>
        <v>0</v>
      </c>
      <c r="P836" s="205">
        <v>0</v>
      </c>
      <c r="Q836" s="208">
        <f t="shared" si="65"/>
        <v>0</v>
      </c>
      <c r="R836" s="206"/>
    </row>
    <row r="837" spans="1:18" s="200" customFormat="1">
      <c r="A837" s="199">
        <v>830</v>
      </c>
      <c r="B837" s="200">
        <v>203061504</v>
      </c>
      <c r="C837" s="201" t="s">
        <v>1309</v>
      </c>
      <c r="D837" s="201" t="s">
        <v>1310</v>
      </c>
      <c r="E837" s="201" t="s">
        <v>1582</v>
      </c>
      <c r="F837" s="201" t="s">
        <v>3662</v>
      </c>
      <c r="G837" s="201" t="s">
        <v>94</v>
      </c>
      <c r="H837" s="202" t="s">
        <v>360</v>
      </c>
      <c r="I837" s="207">
        <v>0</v>
      </c>
      <c r="J837" s="207">
        <v>0</v>
      </c>
      <c r="K837" s="207">
        <v>30676</v>
      </c>
      <c r="L837" s="207">
        <v>30676</v>
      </c>
      <c r="M837" s="207">
        <f t="shared" si="66"/>
        <v>0</v>
      </c>
      <c r="N837" s="207">
        <f t="shared" si="64"/>
        <v>0</v>
      </c>
      <c r="O837" s="208">
        <f t="shared" si="63"/>
        <v>0</v>
      </c>
      <c r="P837" s="205">
        <v>0</v>
      </c>
      <c r="Q837" s="208">
        <f t="shared" si="65"/>
        <v>0</v>
      </c>
      <c r="R837" s="206"/>
    </row>
    <row r="838" spans="1:18" s="200" customFormat="1">
      <c r="A838" s="199">
        <v>831</v>
      </c>
      <c r="B838" s="200">
        <v>203061507</v>
      </c>
      <c r="C838" s="201" t="s">
        <v>1309</v>
      </c>
      <c r="D838" s="201" t="s">
        <v>1310</v>
      </c>
      <c r="E838" s="201" t="s">
        <v>1582</v>
      </c>
      <c r="F838" s="201" t="s">
        <v>3662</v>
      </c>
      <c r="G838" s="201" t="s">
        <v>94</v>
      </c>
      <c r="H838" s="202" t="s">
        <v>361</v>
      </c>
      <c r="I838" s="207">
        <v>0</v>
      </c>
      <c r="J838" s="207">
        <v>0</v>
      </c>
      <c r="K838" s="207">
        <v>21508</v>
      </c>
      <c r="L838" s="207">
        <v>21508</v>
      </c>
      <c r="M838" s="207">
        <f t="shared" si="66"/>
        <v>0</v>
      </c>
      <c r="N838" s="207">
        <f t="shared" si="64"/>
        <v>0</v>
      </c>
      <c r="O838" s="208">
        <f t="shared" ref="O838:O901" si="67">M838-N838</f>
        <v>0</v>
      </c>
      <c r="P838" s="205">
        <v>0</v>
      </c>
      <c r="Q838" s="208">
        <f t="shared" si="65"/>
        <v>0</v>
      </c>
      <c r="R838" s="206"/>
    </row>
    <row r="839" spans="1:18" s="200" customFormat="1">
      <c r="A839" s="199">
        <v>832</v>
      </c>
      <c r="B839" s="200">
        <v>203061508</v>
      </c>
      <c r="C839" s="201" t="s">
        <v>1309</v>
      </c>
      <c r="D839" s="201" t="s">
        <v>1310</v>
      </c>
      <c r="E839" s="201" t="s">
        <v>1582</v>
      </c>
      <c r="F839" s="201" t="s">
        <v>3662</v>
      </c>
      <c r="G839" s="201" t="s">
        <v>94</v>
      </c>
      <c r="H839" s="202" t="s">
        <v>362</v>
      </c>
      <c r="I839" s="207">
        <v>0</v>
      </c>
      <c r="J839" s="207">
        <v>0</v>
      </c>
      <c r="K839" s="207">
        <v>41526</v>
      </c>
      <c r="L839" s="207">
        <v>41526</v>
      </c>
      <c r="M839" s="207">
        <f t="shared" si="66"/>
        <v>0</v>
      </c>
      <c r="N839" s="207">
        <f t="shared" si="64"/>
        <v>0</v>
      </c>
      <c r="O839" s="208">
        <f t="shared" si="67"/>
        <v>0</v>
      </c>
      <c r="P839" s="205">
        <v>0</v>
      </c>
      <c r="Q839" s="208">
        <f t="shared" si="65"/>
        <v>0</v>
      </c>
      <c r="R839" s="206"/>
    </row>
    <row r="840" spans="1:18" s="200" customFormat="1">
      <c r="A840" s="199">
        <v>833</v>
      </c>
      <c r="B840" s="200">
        <v>203061510</v>
      </c>
      <c r="C840" s="201" t="s">
        <v>1309</v>
      </c>
      <c r="D840" s="201" t="s">
        <v>1310</v>
      </c>
      <c r="E840" s="201" t="s">
        <v>1582</v>
      </c>
      <c r="F840" s="201" t="s">
        <v>3662</v>
      </c>
      <c r="G840" s="201" t="s">
        <v>94</v>
      </c>
      <c r="H840" s="202" t="s">
        <v>363</v>
      </c>
      <c r="I840" s="207">
        <v>0</v>
      </c>
      <c r="J840" s="207">
        <v>0</v>
      </c>
      <c r="K840" s="207">
        <v>75794</v>
      </c>
      <c r="L840" s="207">
        <v>75794</v>
      </c>
      <c r="M840" s="207">
        <f t="shared" si="66"/>
        <v>0</v>
      </c>
      <c r="N840" s="207">
        <f t="shared" si="64"/>
        <v>0</v>
      </c>
      <c r="O840" s="208">
        <f t="shared" si="67"/>
        <v>0</v>
      </c>
      <c r="P840" s="205">
        <v>0</v>
      </c>
      <c r="Q840" s="208">
        <f t="shared" si="65"/>
        <v>0</v>
      </c>
      <c r="R840" s="206"/>
    </row>
    <row r="841" spans="1:18" s="200" customFormat="1">
      <c r="A841" s="199">
        <v>834</v>
      </c>
      <c r="B841" s="200">
        <v>203061515</v>
      </c>
      <c r="C841" s="201" t="s">
        <v>1309</v>
      </c>
      <c r="D841" s="201" t="s">
        <v>1310</v>
      </c>
      <c r="E841" s="201" t="s">
        <v>1582</v>
      </c>
      <c r="F841" s="201" t="s">
        <v>3662</v>
      </c>
      <c r="G841" s="201" t="s">
        <v>94</v>
      </c>
      <c r="H841" s="202" t="s">
        <v>364</v>
      </c>
      <c r="I841" s="207">
        <v>0</v>
      </c>
      <c r="J841" s="207">
        <v>0</v>
      </c>
      <c r="K841" s="207">
        <v>91605.25</v>
      </c>
      <c r="L841" s="207">
        <v>91605.25</v>
      </c>
      <c r="M841" s="207">
        <f t="shared" si="66"/>
        <v>0</v>
      </c>
      <c r="N841" s="207">
        <f t="shared" si="64"/>
        <v>0</v>
      </c>
      <c r="O841" s="208">
        <f t="shared" si="67"/>
        <v>0</v>
      </c>
      <c r="P841" s="205">
        <v>0</v>
      </c>
      <c r="Q841" s="208">
        <f t="shared" si="65"/>
        <v>0</v>
      </c>
      <c r="R841" s="206"/>
    </row>
    <row r="842" spans="1:18" s="200" customFormat="1">
      <c r="A842" s="199">
        <v>835</v>
      </c>
      <c r="B842" s="200">
        <v>203061518</v>
      </c>
      <c r="C842" s="201" t="s">
        <v>1309</v>
      </c>
      <c r="D842" s="201" t="s">
        <v>1310</v>
      </c>
      <c r="E842" s="201" t="s">
        <v>1582</v>
      </c>
      <c r="F842" s="201" t="s">
        <v>3662</v>
      </c>
      <c r="G842" s="201" t="s">
        <v>94</v>
      </c>
      <c r="H842" s="202" t="s">
        <v>365</v>
      </c>
      <c r="I842" s="207">
        <v>0</v>
      </c>
      <c r="J842" s="207">
        <v>0</v>
      </c>
      <c r="K842" s="207">
        <v>35772</v>
      </c>
      <c r="L842" s="207">
        <v>35772</v>
      </c>
      <c r="M842" s="207">
        <f t="shared" si="66"/>
        <v>0</v>
      </c>
      <c r="N842" s="207">
        <f t="shared" si="64"/>
        <v>0</v>
      </c>
      <c r="O842" s="208">
        <f t="shared" si="67"/>
        <v>0</v>
      </c>
      <c r="P842" s="205">
        <v>0</v>
      </c>
      <c r="Q842" s="208">
        <f t="shared" si="65"/>
        <v>0</v>
      </c>
      <c r="R842" s="206"/>
    </row>
    <row r="843" spans="1:18" s="200" customFormat="1">
      <c r="A843" s="199">
        <v>836</v>
      </c>
      <c r="B843" s="200">
        <v>203061520</v>
      </c>
      <c r="C843" s="201" t="s">
        <v>1309</v>
      </c>
      <c r="D843" s="201" t="s">
        <v>1310</v>
      </c>
      <c r="E843" s="201" t="s">
        <v>1582</v>
      </c>
      <c r="F843" s="201" t="s">
        <v>3662</v>
      </c>
      <c r="G843" s="201" t="s">
        <v>94</v>
      </c>
      <c r="H843" s="202" t="s">
        <v>366</v>
      </c>
      <c r="I843" s="207">
        <v>0</v>
      </c>
      <c r="J843" s="207">
        <v>0</v>
      </c>
      <c r="K843" s="207">
        <v>32303</v>
      </c>
      <c r="L843" s="207">
        <v>32303</v>
      </c>
      <c r="M843" s="207">
        <f t="shared" si="66"/>
        <v>0</v>
      </c>
      <c r="N843" s="207">
        <f t="shared" si="64"/>
        <v>0</v>
      </c>
      <c r="O843" s="208">
        <f t="shared" si="67"/>
        <v>0</v>
      </c>
      <c r="P843" s="205">
        <v>0</v>
      </c>
      <c r="Q843" s="208">
        <f t="shared" si="65"/>
        <v>0</v>
      </c>
      <c r="R843" s="206"/>
    </row>
    <row r="844" spans="1:18" s="200" customFormat="1">
      <c r="A844" s="199">
        <v>837</v>
      </c>
      <c r="B844" s="200">
        <v>203061521</v>
      </c>
      <c r="C844" s="201" t="s">
        <v>1309</v>
      </c>
      <c r="D844" s="201" t="s">
        <v>1310</v>
      </c>
      <c r="E844" s="201" t="s">
        <v>1314</v>
      </c>
      <c r="F844" s="201" t="s">
        <v>3655</v>
      </c>
      <c r="G844" s="201" t="s">
        <v>94</v>
      </c>
      <c r="H844" s="202" t="s">
        <v>367</v>
      </c>
      <c r="I844" s="207">
        <v>0</v>
      </c>
      <c r="J844" s="207">
        <v>0</v>
      </c>
      <c r="K844" s="207">
        <v>35887</v>
      </c>
      <c r="L844" s="207">
        <v>35887</v>
      </c>
      <c r="M844" s="207">
        <f t="shared" si="66"/>
        <v>0</v>
      </c>
      <c r="N844" s="207">
        <f t="shared" ref="N844:N907" si="68">-IF((I844+K844)-(J844+L844)&lt;0,(I844+K844)-(J844+L844),0)</f>
        <v>0</v>
      </c>
      <c r="O844" s="208">
        <f t="shared" si="67"/>
        <v>0</v>
      </c>
      <c r="P844" s="205">
        <v>0</v>
      </c>
      <c r="Q844" s="208">
        <f t="shared" si="65"/>
        <v>0</v>
      </c>
      <c r="R844" s="206"/>
    </row>
    <row r="845" spans="1:18" s="200" customFormat="1">
      <c r="A845" s="199">
        <v>838</v>
      </c>
      <c r="B845" s="200">
        <v>203061522</v>
      </c>
      <c r="C845" s="201" t="s">
        <v>1309</v>
      </c>
      <c r="D845" s="201" t="s">
        <v>1310</v>
      </c>
      <c r="E845" s="201" t="s">
        <v>1582</v>
      </c>
      <c r="F845" s="201" t="s">
        <v>3662</v>
      </c>
      <c r="G845" s="201" t="s">
        <v>94</v>
      </c>
      <c r="H845" s="202" t="s">
        <v>368</v>
      </c>
      <c r="I845" s="207">
        <v>0</v>
      </c>
      <c r="J845" s="207">
        <v>0</v>
      </c>
      <c r="K845" s="207">
        <v>31399</v>
      </c>
      <c r="L845" s="207">
        <v>31399</v>
      </c>
      <c r="M845" s="207">
        <f t="shared" si="66"/>
        <v>0</v>
      </c>
      <c r="N845" s="207">
        <f t="shared" si="68"/>
        <v>0</v>
      </c>
      <c r="O845" s="208">
        <f t="shared" si="67"/>
        <v>0</v>
      </c>
      <c r="P845" s="205">
        <v>0</v>
      </c>
      <c r="Q845" s="208">
        <f t="shared" si="65"/>
        <v>0</v>
      </c>
      <c r="R845" s="206"/>
    </row>
    <row r="846" spans="1:18" s="200" customFormat="1">
      <c r="A846" s="199">
        <v>839</v>
      </c>
      <c r="B846" s="200">
        <v>203061526</v>
      </c>
      <c r="C846" s="201" t="s">
        <v>1309</v>
      </c>
      <c r="D846" s="201" t="s">
        <v>1310</v>
      </c>
      <c r="E846" s="201" t="s">
        <v>1582</v>
      </c>
      <c r="F846" s="201" t="s">
        <v>3662</v>
      </c>
      <c r="G846" s="201" t="s">
        <v>94</v>
      </c>
      <c r="H846" s="202" t="s">
        <v>369</v>
      </c>
      <c r="I846" s="207">
        <v>0</v>
      </c>
      <c r="J846" s="207">
        <v>0</v>
      </c>
      <c r="K846" s="207">
        <v>47045</v>
      </c>
      <c r="L846" s="207">
        <v>47045</v>
      </c>
      <c r="M846" s="207">
        <f t="shared" si="66"/>
        <v>0</v>
      </c>
      <c r="N846" s="207">
        <f t="shared" si="68"/>
        <v>0</v>
      </c>
      <c r="O846" s="208">
        <f t="shared" si="67"/>
        <v>0</v>
      </c>
      <c r="P846" s="205">
        <v>0</v>
      </c>
      <c r="Q846" s="208">
        <f t="shared" si="65"/>
        <v>0</v>
      </c>
      <c r="R846" s="206"/>
    </row>
    <row r="847" spans="1:18" s="200" customFormat="1">
      <c r="A847" s="199">
        <v>840</v>
      </c>
      <c r="B847" s="200">
        <v>203061529</v>
      </c>
      <c r="C847" s="201" t="s">
        <v>1309</v>
      </c>
      <c r="D847" s="201" t="s">
        <v>1310</v>
      </c>
      <c r="E847" s="201" t="s">
        <v>1582</v>
      </c>
      <c r="F847" s="201" t="s">
        <v>3662</v>
      </c>
      <c r="G847" s="201" t="s">
        <v>94</v>
      </c>
      <c r="H847" s="202" t="s">
        <v>370</v>
      </c>
      <c r="I847" s="207">
        <v>0</v>
      </c>
      <c r="J847" s="207">
        <v>0</v>
      </c>
      <c r="K847" s="207">
        <v>43973</v>
      </c>
      <c r="L847" s="207">
        <v>43973</v>
      </c>
      <c r="M847" s="207">
        <f t="shared" si="66"/>
        <v>0</v>
      </c>
      <c r="N847" s="207">
        <f t="shared" si="68"/>
        <v>0</v>
      </c>
      <c r="O847" s="208">
        <f t="shared" si="67"/>
        <v>0</v>
      </c>
      <c r="P847" s="205">
        <v>0</v>
      </c>
      <c r="Q847" s="208">
        <f t="shared" si="65"/>
        <v>0</v>
      </c>
      <c r="R847" s="206"/>
    </row>
    <row r="848" spans="1:18" s="200" customFormat="1">
      <c r="A848" s="199">
        <v>841</v>
      </c>
      <c r="B848" s="200">
        <v>203061530</v>
      </c>
      <c r="C848" s="201" t="s">
        <v>1309</v>
      </c>
      <c r="D848" s="201" t="s">
        <v>1310</v>
      </c>
      <c r="E848" s="201" t="s">
        <v>1582</v>
      </c>
      <c r="F848" s="201" t="s">
        <v>3662</v>
      </c>
      <c r="G848" s="201" t="s">
        <v>94</v>
      </c>
      <c r="H848" s="202" t="s">
        <v>371</v>
      </c>
      <c r="I848" s="207">
        <v>0</v>
      </c>
      <c r="J848" s="207">
        <v>0</v>
      </c>
      <c r="K848" s="207">
        <v>26418</v>
      </c>
      <c r="L848" s="207">
        <v>26418</v>
      </c>
      <c r="M848" s="207">
        <f t="shared" si="66"/>
        <v>0</v>
      </c>
      <c r="N848" s="207">
        <f t="shared" si="68"/>
        <v>0</v>
      </c>
      <c r="O848" s="208">
        <f t="shared" si="67"/>
        <v>0</v>
      </c>
      <c r="P848" s="205">
        <v>0</v>
      </c>
      <c r="Q848" s="208">
        <f t="shared" si="65"/>
        <v>0</v>
      </c>
      <c r="R848" s="206"/>
    </row>
    <row r="849" spans="1:18" s="200" customFormat="1">
      <c r="A849" s="199">
        <v>842</v>
      </c>
      <c r="B849" s="200">
        <v>203061531</v>
      </c>
      <c r="C849" s="201" t="s">
        <v>1309</v>
      </c>
      <c r="D849" s="201" t="s">
        <v>1310</v>
      </c>
      <c r="E849" s="201" t="s">
        <v>1582</v>
      </c>
      <c r="F849" s="201" t="s">
        <v>3662</v>
      </c>
      <c r="G849" s="201" t="s">
        <v>94</v>
      </c>
      <c r="H849" s="202" t="s">
        <v>372</v>
      </c>
      <c r="I849" s="207">
        <v>0</v>
      </c>
      <c r="J849" s="207">
        <v>0</v>
      </c>
      <c r="K849" s="207">
        <v>25576</v>
      </c>
      <c r="L849" s="207">
        <v>25576</v>
      </c>
      <c r="M849" s="207">
        <f t="shared" si="66"/>
        <v>0</v>
      </c>
      <c r="N849" s="207">
        <f t="shared" si="68"/>
        <v>0</v>
      </c>
      <c r="O849" s="208">
        <f t="shared" si="67"/>
        <v>0</v>
      </c>
      <c r="P849" s="205">
        <v>0</v>
      </c>
      <c r="Q849" s="208">
        <f t="shared" si="65"/>
        <v>0</v>
      </c>
      <c r="R849" s="206"/>
    </row>
    <row r="850" spans="1:18" s="200" customFormat="1">
      <c r="A850" s="199">
        <v>843</v>
      </c>
      <c r="B850" s="200">
        <v>203061533</v>
      </c>
      <c r="C850" s="201" t="s">
        <v>1309</v>
      </c>
      <c r="D850" s="201" t="s">
        <v>1310</v>
      </c>
      <c r="E850" s="201" t="s">
        <v>1314</v>
      </c>
      <c r="F850" s="201" t="s">
        <v>3655</v>
      </c>
      <c r="G850" s="201" t="s">
        <v>94</v>
      </c>
      <c r="H850" s="202" t="s">
        <v>373</v>
      </c>
      <c r="I850" s="207">
        <v>0</v>
      </c>
      <c r="J850" s="207">
        <v>0</v>
      </c>
      <c r="K850" s="207">
        <v>37105</v>
      </c>
      <c r="L850" s="207">
        <v>37105</v>
      </c>
      <c r="M850" s="207">
        <f t="shared" si="66"/>
        <v>0</v>
      </c>
      <c r="N850" s="207">
        <f t="shared" si="68"/>
        <v>0</v>
      </c>
      <c r="O850" s="208">
        <f t="shared" si="67"/>
        <v>0</v>
      </c>
      <c r="P850" s="205">
        <v>0</v>
      </c>
      <c r="Q850" s="208">
        <f t="shared" si="65"/>
        <v>0</v>
      </c>
      <c r="R850" s="206"/>
    </row>
    <row r="851" spans="1:18" s="200" customFormat="1">
      <c r="A851" s="199">
        <v>844</v>
      </c>
      <c r="B851" s="200">
        <v>203061535</v>
      </c>
      <c r="C851" s="201" t="s">
        <v>1309</v>
      </c>
      <c r="D851" s="201" t="s">
        <v>1310</v>
      </c>
      <c r="E851" s="201" t="s">
        <v>1582</v>
      </c>
      <c r="F851" s="201" t="s">
        <v>3662</v>
      </c>
      <c r="G851" s="201" t="s">
        <v>94</v>
      </c>
      <c r="H851" s="202" t="s">
        <v>374</v>
      </c>
      <c r="I851" s="207">
        <v>0</v>
      </c>
      <c r="J851" s="207">
        <v>0</v>
      </c>
      <c r="K851" s="207">
        <v>31757</v>
      </c>
      <c r="L851" s="207">
        <v>31757</v>
      </c>
      <c r="M851" s="207">
        <f t="shared" si="66"/>
        <v>0</v>
      </c>
      <c r="N851" s="207">
        <f t="shared" si="68"/>
        <v>0</v>
      </c>
      <c r="O851" s="208">
        <f t="shared" si="67"/>
        <v>0</v>
      </c>
      <c r="P851" s="205">
        <v>0</v>
      </c>
      <c r="Q851" s="208">
        <f t="shared" si="65"/>
        <v>0</v>
      </c>
      <c r="R851" s="206"/>
    </row>
    <row r="852" spans="1:18" s="200" customFormat="1">
      <c r="A852" s="199">
        <v>845</v>
      </c>
      <c r="B852" s="200">
        <v>203061538</v>
      </c>
      <c r="C852" s="201" t="s">
        <v>1309</v>
      </c>
      <c r="D852" s="201" t="s">
        <v>1310</v>
      </c>
      <c r="E852" s="201" t="s">
        <v>1582</v>
      </c>
      <c r="F852" s="201" t="s">
        <v>3662</v>
      </c>
      <c r="G852" s="201" t="s">
        <v>94</v>
      </c>
      <c r="H852" s="202" t="s">
        <v>375</v>
      </c>
      <c r="I852" s="207">
        <v>0</v>
      </c>
      <c r="J852" s="207">
        <v>0</v>
      </c>
      <c r="K852" s="207">
        <v>115517</v>
      </c>
      <c r="L852" s="207">
        <v>115517</v>
      </c>
      <c r="M852" s="207">
        <f t="shared" si="66"/>
        <v>0</v>
      </c>
      <c r="N852" s="207">
        <f t="shared" si="68"/>
        <v>0</v>
      </c>
      <c r="O852" s="208">
        <f t="shared" si="67"/>
        <v>0</v>
      </c>
      <c r="P852" s="205">
        <v>0</v>
      </c>
      <c r="Q852" s="208">
        <f t="shared" si="65"/>
        <v>0</v>
      </c>
      <c r="R852" s="206"/>
    </row>
    <row r="853" spans="1:18" s="200" customFormat="1">
      <c r="A853" s="199">
        <v>846</v>
      </c>
      <c r="B853" s="200">
        <v>203061539</v>
      </c>
      <c r="C853" s="201" t="s">
        <v>1309</v>
      </c>
      <c r="D853" s="201" t="s">
        <v>1310</v>
      </c>
      <c r="E853" s="201" t="s">
        <v>1582</v>
      </c>
      <c r="F853" s="201" t="s">
        <v>3662</v>
      </c>
      <c r="G853" s="201" t="s">
        <v>94</v>
      </c>
      <c r="H853" s="202" t="s">
        <v>376</v>
      </c>
      <c r="I853" s="207">
        <v>0</v>
      </c>
      <c r="J853" s="207">
        <v>0</v>
      </c>
      <c r="K853" s="207">
        <v>38057</v>
      </c>
      <c r="L853" s="207">
        <v>38057</v>
      </c>
      <c r="M853" s="207">
        <f t="shared" si="66"/>
        <v>0</v>
      </c>
      <c r="N853" s="207">
        <f t="shared" si="68"/>
        <v>0</v>
      </c>
      <c r="O853" s="208">
        <f t="shared" si="67"/>
        <v>0</v>
      </c>
      <c r="P853" s="205">
        <v>0</v>
      </c>
      <c r="Q853" s="208">
        <f t="shared" si="65"/>
        <v>0</v>
      </c>
      <c r="R853" s="206"/>
    </row>
    <row r="854" spans="1:18" s="200" customFormat="1">
      <c r="A854" s="199">
        <v>847</v>
      </c>
      <c r="B854" s="200">
        <v>203061540</v>
      </c>
      <c r="C854" s="201" t="s">
        <v>1309</v>
      </c>
      <c r="D854" s="201" t="s">
        <v>1310</v>
      </c>
      <c r="E854" s="201" t="s">
        <v>1582</v>
      </c>
      <c r="F854" s="201" t="s">
        <v>3662</v>
      </c>
      <c r="G854" s="201" t="s">
        <v>94</v>
      </c>
      <c r="H854" s="202" t="s">
        <v>377</v>
      </c>
      <c r="I854" s="207">
        <v>0</v>
      </c>
      <c r="J854" s="207">
        <v>0</v>
      </c>
      <c r="K854" s="207">
        <v>67643.89</v>
      </c>
      <c r="L854" s="207">
        <v>67643.89</v>
      </c>
      <c r="M854" s="207">
        <f t="shared" si="66"/>
        <v>0</v>
      </c>
      <c r="N854" s="207">
        <f t="shared" si="68"/>
        <v>0</v>
      </c>
      <c r="O854" s="208">
        <f t="shared" si="67"/>
        <v>0</v>
      </c>
      <c r="P854" s="205">
        <v>0</v>
      </c>
      <c r="Q854" s="208">
        <f t="shared" si="65"/>
        <v>0</v>
      </c>
      <c r="R854" s="206"/>
    </row>
    <row r="855" spans="1:18" s="200" customFormat="1">
      <c r="A855" s="199">
        <v>848</v>
      </c>
      <c r="B855" s="200">
        <v>203061541</v>
      </c>
      <c r="C855" s="201" t="s">
        <v>1309</v>
      </c>
      <c r="D855" s="201" t="s">
        <v>1310</v>
      </c>
      <c r="E855" s="201" t="s">
        <v>1582</v>
      </c>
      <c r="F855" s="201" t="s">
        <v>3662</v>
      </c>
      <c r="G855" s="201" t="s">
        <v>94</v>
      </c>
      <c r="H855" s="202" t="s">
        <v>378</v>
      </c>
      <c r="I855" s="207">
        <v>0</v>
      </c>
      <c r="J855" s="207">
        <v>0</v>
      </c>
      <c r="K855" s="207">
        <v>28257</v>
      </c>
      <c r="L855" s="207">
        <v>28257</v>
      </c>
      <c r="M855" s="207">
        <f t="shared" si="66"/>
        <v>0</v>
      </c>
      <c r="N855" s="207">
        <f t="shared" si="68"/>
        <v>0</v>
      </c>
      <c r="O855" s="208">
        <f t="shared" si="67"/>
        <v>0</v>
      </c>
      <c r="P855" s="205">
        <v>0</v>
      </c>
      <c r="Q855" s="208">
        <f t="shared" si="65"/>
        <v>0</v>
      </c>
      <c r="R855" s="206"/>
    </row>
    <row r="856" spans="1:18" s="200" customFormat="1">
      <c r="A856" s="199">
        <v>849</v>
      </c>
      <c r="B856" s="200">
        <v>203061542</v>
      </c>
      <c r="C856" s="201" t="s">
        <v>1309</v>
      </c>
      <c r="D856" s="201" t="s">
        <v>1310</v>
      </c>
      <c r="E856" s="201" t="s">
        <v>1582</v>
      </c>
      <c r="F856" s="201" t="s">
        <v>3662</v>
      </c>
      <c r="G856" s="201" t="s">
        <v>94</v>
      </c>
      <c r="H856" s="202" t="s">
        <v>379</v>
      </c>
      <c r="I856" s="207">
        <v>0</v>
      </c>
      <c r="J856" s="207">
        <v>0</v>
      </c>
      <c r="K856" s="207">
        <v>33520</v>
      </c>
      <c r="L856" s="207">
        <v>33520</v>
      </c>
      <c r="M856" s="207">
        <f t="shared" si="66"/>
        <v>0</v>
      </c>
      <c r="N856" s="207">
        <f t="shared" si="68"/>
        <v>0</v>
      </c>
      <c r="O856" s="208">
        <f t="shared" si="67"/>
        <v>0</v>
      </c>
      <c r="P856" s="205">
        <v>0</v>
      </c>
      <c r="Q856" s="208">
        <f t="shared" si="65"/>
        <v>0</v>
      </c>
      <c r="R856" s="206"/>
    </row>
    <row r="857" spans="1:18" s="200" customFormat="1">
      <c r="A857" s="199">
        <v>850</v>
      </c>
      <c r="B857" s="200">
        <v>203061544</v>
      </c>
      <c r="C857" s="201" t="s">
        <v>1309</v>
      </c>
      <c r="D857" s="201" t="s">
        <v>1310</v>
      </c>
      <c r="E857" s="201" t="s">
        <v>1582</v>
      </c>
      <c r="F857" s="201" t="s">
        <v>3662</v>
      </c>
      <c r="G857" s="201" t="s">
        <v>94</v>
      </c>
      <c r="H857" s="202" t="s">
        <v>380</v>
      </c>
      <c r="I857" s="207">
        <v>0</v>
      </c>
      <c r="J857" s="207">
        <v>0</v>
      </c>
      <c r="K857" s="207">
        <v>27964</v>
      </c>
      <c r="L857" s="207">
        <v>27964</v>
      </c>
      <c r="M857" s="207">
        <f t="shared" si="66"/>
        <v>0</v>
      </c>
      <c r="N857" s="207">
        <f t="shared" si="68"/>
        <v>0</v>
      </c>
      <c r="O857" s="208">
        <f t="shared" si="67"/>
        <v>0</v>
      </c>
      <c r="P857" s="205">
        <v>0</v>
      </c>
      <c r="Q857" s="208">
        <f t="shared" si="65"/>
        <v>0</v>
      </c>
      <c r="R857" s="206"/>
    </row>
    <row r="858" spans="1:18" s="200" customFormat="1">
      <c r="A858" s="199">
        <v>851</v>
      </c>
      <c r="B858" s="200">
        <v>203061546</v>
      </c>
      <c r="C858" s="201" t="s">
        <v>1309</v>
      </c>
      <c r="D858" s="201" t="s">
        <v>1310</v>
      </c>
      <c r="E858" s="201" t="s">
        <v>1582</v>
      </c>
      <c r="F858" s="201" t="s">
        <v>3662</v>
      </c>
      <c r="G858" s="201" t="s">
        <v>94</v>
      </c>
      <c r="H858" s="202" t="s">
        <v>381</v>
      </c>
      <c r="I858" s="207">
        <v>0</v>
      </c>
      <c r="J858" s="207">
        <v>0</v>
      </c>
      <c r="K858" s="207">
        <v>58407</v>
      </c>
      <c r="L858" s="207">
        <v>58407</v>
      </c>
      <c r="M858" s="207">
        <f t="shared" si="66"/>
        <v>0</v>
      </c>
      <c r="N858" s="207">
        <f t="shared" si="68"/>
        <v>0</v>
      </c>
      <c r="O858" s="208">
        <f t="shared" si="67"/>
        <v>0</v>
      </c>
      <c r="P858" s="205">
        <v>0</v>
      </c>
      <c r="Q858" s="208">
        <f t="shared" si="65"/>
        <v>0</v>
      </c>
      <c r="R858" s="206"/>
    </row>
    <row r="859" spans="1:18" s="200" customFormat="1">
      <c r="A859" s="199">
        <v>852</v>
      </c>
      <c r="B859" s="200">
        <v>203061547</v>
      </c>
      <c r="C859" s="201" t="s">
        <v>1309</v>
      </c>
      <c r="D859" s="201" t="s">
        <v>1310</v>
      </c>
      <c r="E859" s="201" t="s">
        <v>1582</v>
      </c>
      <c r="F859" s="201" t="s">
        <v>3662</v>
      </c>
      <c r="G859" s="201" t="s">
        <v>94</v>
      </c>
      <c r="H859" s="202" t="s">
        <v>382</v>
      </c>
      <c r="I859" s="207">
        <v>0</v>
      </c>
      <c r="J859" s="207">
        <v>0</v>
      </c>
      <c r="K859" s="207">
        <v>27922</v>
      </c>
      <c r="L859" s="207">
        <v>27922</v>
      </c>
      <c r="M859" s="207">
        <f t="shared" si="66"/>
        <v>0</v>
      </c>
      <c r="N859" s="207">
        <f t="shared" si="68"/>
        <v>0</v>
      </c>
      <c r="O859" s="208">
        <f t="shared" si="67"/>
        <v>0</v>
      </c>
      <c r="P859" s="205">
        <v>0</v>
      </c>
      <c r="Q859" s="208">
        <f t="shared" si="65"/>
        <v>0</v>
      </c>
      <c r="R859" s="206"/>
    </row>
    <row r="860" spans="1:18" s="200" customFormat="1">
      <c r="A860" s="199">
        <v>853</v>
      </c>
      <c r="B860" s="200">
        <v>203061548</v>
      </c>
      <c r="C860" s="201" t="s">
        <v>1309</v>
      </c>
      <c r="D860" s="201" t="s">
        <v>1310</v>
      </c>
      <c r="E860" s="201" t="s">
        <v>1582</v>
      </c>
      <c r="F860" s="201" t="s">
        <v>3662</v>
      </c>
      <c r="G860" s="201" t="s">
        <v>94</v>
      </c>
      <c r="H860" s="202" t="s">
        <v>383</v>
      </c>
      <c r="I860" s="207">
        <v>0</v>
      </c>
      <c r="J860" s="207">
        <v>0</v>
      </c>
      <c r="K860" s="207">
        <v>11462</v>
      </c>
      <c r="L860" s="207">
        <v>11462</v>
      </c>
      <c r="M860" s="207">
        <f t="shared" si="66"/>
        <v>0</v>
      </c>
      <c r="N860" s="207">
        <f t="shared" si="68"/>
        <v>0</v>
      </c>
      <c r="O860" s="208">
        <f t="shared" si="67"/>
        <v>0</v>
      </c>
      <c r="P860" s="205">
        <v>0</v>
      </c>
      <c r="Q860" s="208">
        <f t="shared" si="65"/>
        <v>0</v>
      </c>
      <c r="R860" s="206"/>
    </row>
    <row r="861" spans="1:18" s="200" customFormat="1">
      <c r="A861" s="199">
        <v>854</v>
      </c>
      <c r="B861" s="200">
        <v>203061551</v>
      </c>
      <c r="C861" s="201" t="s">
        <v>1309</v>
      </c>
      <c r="D861" s="201" t="s">
        <v>1310</v>
      </c>
      <c r="E861" s="201" t="s">
        <v>1582</v>
      </c>
      <c r="F861" s="201" t="s">
        <v>3662</v>
      </c>
      <c r="G861" s="201" t="s">
        <v>94</v>
      </c>
      <c r="H861" s="202" t="s">
        <v>384</v>
      </c>
      <c r="I861" s="207">
        <v>0</v>
      </c>
      <c r="J861" s="207">
        <v>0</v>
      </c>
      <c r="K861" s="207">
        <v>45824</v>
      </c>
      <c r="L861" s="207">
        <v>45824</v>
      </c>
      <c r="M861" s="207">
        <f t="shared" si="66"/>
        <v>0</v>
      </c>
      <c r="N861" s="207">
        <f t="shared" si="68"/>
        <v>0</v>
      </c>
      <c r="O861" s="208">
        <f t="shared" si="67"/>
        <v>0</v>
      </c>
      <c r="P861" s="205">
        <v>0</v>
      </c>
      <c r="Q861" s="208">
        <f t="shared" si="65"/>
        <v>0</v>
      </c>
      <c r="R861" s="206"/>
    </row>
    <row r="862" spans="1:18" s="200" customFormat="1">
      <c r="A862" s="199">
        <v>855</v>
      </c>
      <c r="B862" s="200">
        <v>203061558</v>
      </c>
      <c r="C862" s="201" t="s">
        <v>1309</v>
      </c>
      <c r="D862" s="201" t="s">
        <v>1310</v>
      </c>
      <c r="E862" s="201" t="s">
        <v>1582</v>
      </c>
      <c r="F862" s="201" t="s">
        <v>3662</v>
      </c>
      <c r="G862" s="201" t="s">
        <v>94</v>
      </c>
      <c r="H862" s="202" t="s">
        <v>385</v>
      </c>
      <c r="I862" s="207">
        <v>0</v>
      </c>
      <c r="J862" s="207">
        <v>0</v>
      </c>
      <c r="K862" s="207">
        <v>37995</v>
      </c>
      <c r="L862" s="207">
        <v>37995</v>
      </c>
      <c r="M862" s="207">
        <f t="shared" si="66"/>
        <v>0</v>
      </c>
      <c r="N862" s="207">
        <f t="shared" si="68"/>
        <v>0</v>
      </c>
      <c r="O862" s="208">
        <f t="shared" si="67"/>
        <v>0</v>
      </c>
      <c r="P862" s="205">
        <v>0</v>
      </c>
      <c r="Q862" s="208">
        <f t="shared" si="65"/>
        <v>0</v>
      </c>
      <c r="R862" s="206"/>
    </row>
    <row r="863" spans="1:18" s="200" customFormat="1">
      <c r="A863" s="199">
        <v>856</v>
      </c>
      <c r="B863" s="200">
        <v>203061561</v>
      </c>
      <c r="C863" s="201" t="s">
        <v>1309</v>
      </c>
      <c r="D863" s="201" t="s">
        <v>1310</v>
      </c>
      <c r="E863" s="201" t="s">
        <v>1582</v>
      </c>
      <c r="F863" s="201" t="s">
        <v>3662</v>
      </c>
      <c r="G863" s="201" t="s">
        <v>94</v>
      </c>
      <c r="H863" s="202" t="s">
        <v>386</v>
      </c>
      <c r="I863" s="207">
        <v>0</v>
      </c>
      <c r="J863" s="207">
        <v>0</v>
      </c>
      <c r="K863" s="207">
        <v>27387</v>
      </c>
      <c r="L863" s="207">
        <v>27387</v>
      </c>
      <c r="M863" s="207">
        <f t="shared" si="66"/>
        <v>0</v>
      </c>
      <c r="N863" s="207">
        <f t="shared" si="68"/>
        <v>0</v>
      </c>
      <c r="O863" s="208">
        <f t="shared" si="67"/>
        <v>0</v>
      </c>
      <c r="P863" s="205">
        <v>0</v>
      </c>
      <c r="Q863" s="208">
        <f t="shared" si="65"/>
        <v>0</v>
      </c>
      <c r="R863" s="206"/>
    </row>
    <row r="864" spans="1:18" s="200" customFormat="1">
      <c r="A864" s="199">
        <v>857</v>
      </c>
      <c r="B864" s="200">
        <v>203061562</v>
      </c>
      <c r="C864" s="201" t="s">
        <v>1309</v>
      </c>
      <c r="D864" s="201" t="s">
        <v>1310</v>
      </c>
      <c r="E864" s="201" t="s">
        <v>1582</v>
      </c>
      <c r="F864" s="201" t="s">
        <v>3662</v>
      </c>
      <c r="G864" s="201" t="s">
        <v>94</v>
      </c>
      <c r="H864" s="202" t="s">
        <v>387</v>
      </c>
      <c r="I864" s="207">
        <v>0</v>
      </c>
      <c r="J864" s="207">
        <v>0</v>
      </c>
      <c r="K864" s="207">
        <v>26467</v>
      </c>
      <c r="L864" s="207">
        <v>26467</v>
      </c>
      <c r="M864" s="207">
        <f t="shared" si="66"/>
        <v>0</v>
      </c>
      <c r="N864" s="207">
        <f t="shared" si="68"/>
        <v>0</v>
      </c>
      <c r="O864" s="208">
        <f t="shared" si="67"/>
        <v>0</v>
      </c>
      <c r="P864" s="205">
        <v>0</v>
      </c>
      <c r="Q864" s="208">
        <f t="shared" si="65"/>
        <v>0</v>
      </c>
      <c r="R864" s="206"/>
    </row>
    <row r="865" spans="1:18" s="200" customFormat="1">
      <c r="A865" s="199">
        <v>858</v>
      </c>
      <c r="B865" s="200">
        <v>203061563</v>
      </c>
      <c r="C865" s="201" t="s">
        <v>1309</v>
      </c>
      <c r="D865" s="201" t="s">
        <v>1310</v>
      </c>
      <c r="E865" s="201" t="s">
        <v>1582</v>
      </c>
      <c r="F865" s="201" t="s">
        <v>3662</v>
      </c>
      <c r="G865" s="201" t="s">
        <v>94</v>
      </c>
      <c r="H865" s="202" t="s">
        <v>388</v>
      </c>
      <c r="I865" s="207">
        <v>0</v>
      </c>
      <c r="J865" s="207">
        <v>0</v>
      </c>
      <c r="K865" s="207">
        <v>33588</v>
      </c>
      <c r="L865" s="207">
        <v>33588</v>
      </c>
      <c r="M865" s="207">
        <f t="shared" si="66"/>
        <v>0</v>
      </c>
      <c r="N865" s="207">
        <f t="shared" si="68"/>
        <v>0</v>
      </c>
      <c r="O865" s="208">
        <f t="shared" si="67"/>
        <v>0</v>
      </c>
      <c r="P865" s="205">
        <v>0</v>
      </c>
      <c r="Q865" s="208">
        <f t="shared" si="65"/>
        <v>0</v>
      </c>
      <c r="R865" s="206"/>
    </row>
    <row r="866" spans="1:18" s="200" customFormat="1">
      <c r="A866" s="199">
        <v>859</v>
      </c>
      <c r="B866" s="200">
        <v>203061564</v>
      </c>
      <c r="C866" s="201" t="s">
        <v>1309</v>
      </c>
      <c r="D866" s="201" t="s">
        <v>1310</v>
      </c>
      <c r="E866" s="201" t="s">
        <v>1582</v>
      </c>
      <c r="F866" s="201" t="s">
        <v>3662</v>
      </c>
      <c r="G866" s="201" t="s">
        <v>94</v>
      </c>
      <c r="H866" s="202" t="s">
        <v>389</v>
      </c>
      <c r="I866" s="207">
        <v>0</v>
      </c>
      <c r="J866" s="207">
        <v>0</v>
      </c>
      <c r="K866" s="207">
        <v>21485</v>
      </c>
      <c r="L866" s="207">
        <v>21485</v>
      </c>
      <c r="M866" s="207">
        <f t="shared" si="66"/>
        <v>0</v>
      </c>
      <c r="N866" s="207">
        <f t="shared" si="68"/>
        <v>0</v>
      </c>
      <c r="O866" s="208">
        <f t="shared" si="67"/>
        <v>0</v>
      </c>
      <c r="P866" s="205">
        <v>0</v>
      </c>
      <c r="Q866" s="208">
        <f t="shared" ref="Q866:Q929" si="69">O866-P866</f>
        <v>0</v>
      </c>
      <c r="R866" s="206"/>
    </row>
    <row r="867" spans="1:18" s="200" customFormat="1">
      <c r="A867" s="199">
        <v>860</v>
      </c>
      <c r="B867" s="200">
        <v>203061567</v>
      </c>
      <c r="C867" s="201" t="s">
        <v>1309</v>
      </c>
      <c r="D867" s="201" t="s">
        <v>1310</v>
      </c>
      <c r="E867" s="201" t="s">
        <v>1314</v>
      </c>
      <c r="F867" s="201" t="s">
        <v>3655</v>
      </c>
      <c r="G867" s="201" t="s">
        <v>94</v>
      </c>
      <c r="H867" s="202" t="s">
        <v>390</v>
      </c>
      <c r="I867" s="207">
        <v>0</v>
      </c>
      <c r="J867" s="207">
        <v>0</v>
      </c>
      <c r="K867" s="207">
        <v>14542</v>
      </c>
      <c r="L867" s="207">
        <v>14542</v>
      </c>
      <c r="M867" s="207">
        <f t="shared" si="66"/>
        <v>0</v>
      </c>
      <c r="N867" s="207">
        <f t="shared" si="68"/>
        <v>0</v>
      </c>
      <c r="O867" s="208">
        <f t="shared" si="67"/>
        <v>0</v>
      </c>
      <c r="P867" s="205">
        <v>0</v>
      </c>
      <c r="Q867" s="208">
        <f t="shared" si="69"/>
        <v>0</v>
      </c>
      <c r="R867" s="206"/>
    </row>
    <row r="868" spans="1:18" s="200" customFormat="1">
      <c r="A868" s="199">
        <v>861</v>
      </c>
      <c r="B868" s="200">
        <v>203061568</v>
      </c>
      <c r="C868" s="201" t="s">
        <v>1309</v>
      </c>
      <c r="D868" s="201" t="s">
        <v>1310</v>
      </c>
      <c r="E868" s="201" t="s">
        <v>1582</v>
      </c>
      <c r="F868" s="201" t="s">
        <v>3662</v>
      </c>
      <c r="G868" s="201" t="s">
        <v>94</v>
      </c>
      <c r="H868" s="202" t="s">
        <v>391</v>
      </c>
      <c r="I868" s="207">
        <v>0</v>
      </c>
      <c r="J868" s="207">
        <v>0</v>
      </c>
      <c r="K868" s="207">
        <v>30915</v>
      </c>
      <c r="L868" s="207">
        <v>30915</v>
      </c>
      <c r="M868" s="207">
        <f t="shared" si="66"/>
        <v>0</v>
      </c>
      <c r="N868" s="207">
        <f t="shared" si="68"/>
        <v>0</v>
      </c>
      <c r="O868" s="208">
        <f t="shared" si="67"/>
        <v>0</v>
      </c>
      <c r="P868" s="205">
        <v>0</v>
      </c>
      <c r="Q868" s="208">
        <f t="shared" si="69"/>
        <v>0</v>
      </c>
      <c r="R868" s="206"/>
    </row>
    <row r="869" spans="1:18" s="200" customFormat="1">
      <c r="A869" s="199">
        <v>862</v>
      </c>
      <c r="B869" s="200">
        <v>203061569</v>
      </c>
      <c r="C869" s="201" t="s">
        <v>1309</v>
      </c>
      <c r="D869" s="201" t="s">
        <v>1310</v>
      </c>
      <c r="E869" s="201" t="s">
        <v>1582</v>
      </c>
      <c r="F869" s="201" t="s">
        <v>3662</v>
      </c>
      <c r="G869" s="201" t="s">
        <v>94</v>
      </c>
      <c r="H869" s="202" t="s">
        <v>392</v>
      </c>
      <c r="I869" s="207">
        <v>0</v>
      </c>
      <c r="J869" s="207">
        <v>0</v>
      </c>
      <c r="K869" s="207">
        <v>23615</v>
      </c>
      <c r="L869" s="207">
        <v>23615</v>
      </c>
      <c r="M869" s="207">
        <f t="shared" si="66"/>
        <v>0</v>
      </c>
      <c r="N869" s="207">
        <f t="shared" si="68"/>
        <v>0</v>
      </c>
      <c r="O869" s="208">
        <f t="shared" si="67"/>
        <v>0</v>
      </c>
      <c r="P869" s="205">
        <v>0</v>
      </c>
      <c r="Q869" s="208">
        <f t="shared" si="69"/>
        <v>0</v>
      </c>
      <c r="R869" s="206"/>
    </row>
    <row r="870" spans="1:18" s="200" customFormat="1">
      <c r="A870" s="199">
        <v>863</v>
      </c>
      <c r="B870" s="200">
        <v>203061575</v>
      </c>
      <c r="C870" s="201" t="s">
        <v>1309</v>
      </c>
      <c r="D870" s="201" t="s">
        <v>1310</v>
      </c>
      <c r="E870" s="201" t="s">
        <v>1582</v>
      </c>
      <c r="F870" s="201" t="s">
        <v>3662</v>
      </c>
      <c r="G870" s="201" t="s">
        <v>94</v>
      </c>
      <c r="H870" s="202" t="s">
        <v>393</v>
      </c>
      <c r="I870" s="207">
        <v>0</v>
      </c>
      <c r="J870" s="207">
        <v>0</v>
      </c>
      <c r="K870" s="207">
        <v>117404</v>
      </c>
      <c r="L870" s="207">
        <v>117404</v>
      </c>
      <c r="M870" s="207">
        <f t="shared" si="66"/>
        <v>0</v>
      </c>
      <c r="N870" s="207">
        <f t="shared" si="68"/>
        <v>0</v>
      </c>
      <c r="O870" s="208">
        <f t="shared" si="67"/>
        <v>0</v>
      </c>
      <c r="P870" s="205">
        <v>0</v>
      </c>
      <c r="Q870" s="208">
        <f t="shared" si="69"/>
        <v>0</v>
      </c>
      <c r="R870" s="206"/>
    </row>
    <row r="871" spans="1:18" s="200" customFormat="1">
      <c r="A871" s="199">
        <v>864</v>
      </c>
      <c r="B871" s="200">
        <v>203061576</v>
      </c>
      <c r="C871" s="201" t="s">
        <v>1309</v>
      </c>
      <c r="D871" s="201" t="s">
        <v>1310</v>
      </c>
      <c r="E871" s="201" t="s">
        <v>1582</v>
      </c>
      <c r="F871" s="201" t="s">
        <v>3662</v>
      </c>
      <c r="G871" s="201" t="s">
        <v>94</v>
      </c>
      <c r="H871" s="202" t="s">
        <v>394</v>
      </c>
      <c r="I871" s="207">
        <v>0</v>
      </c>
      <c r="J871" s="207">
        <v>0</v>
      </c>
      <c r="K871" s="207">
        <v>49155</v>
      </c>
      <c r="L871" s="207">
        <v>49155</v>
      </c>
      <c r="M871" s="207">
        <f t="shared" si="66"/>
        <v>0</v>
      </c>
      <c r="N871" s="207">
        <f t="shared" si="68"/>
        <v>0</v>
      </c>
      <c r="O871" s="208">
        <f t="shared" si="67"/>
        <v>0</v>
      </c>
      <c r="P871" s="205">
        <v>0</v>
      </c>
      <c r="Q871" s="208">
        <f t="shared" si="69"/>
        <v>0</v>
      </c>
      <c r="R871" s="206"/>
    </row>
    <row r="872" spans="1:18" s="200" customFormat="1">
      <c r="A872" s="199">
        <v>865</v>
      </c>
      <c r="B872" s="200">
        <v>203061579</v>
      </c>
      <c r="C872" s="201" t="s">
        <v>1309</v>
      </c>
      <c r="D872" s="201" t="s">
        <v>1310</v>
      </c>
      <c r="E872" s="201" t="s">
        <v>1314</v>
      </c>
      <c r="F872" s="201" t="s">
        <v>3655</v>
      </c>
      <c r="G872" s="201" t="s">
        <v>94</v>
      </c>
      <c r="H872" s="202" t="s">
        <v>395</v>
      </c>
      <c r="I872" s="207">
        <v>0</v>
      </c>
      <c r="J872" s="207">
        <v>0</v>
      </c>
      <c r="K872" s="207">
        <v>110338.74</v>
      </c>
      <c r="L872" s="207">
        <v>110338.74</v>
      </c>
      <c r="M872" s="207">
        <f t="shared" si="66"/>
        <v>0</v>
      </c>
      <c r="N872" s="207">
        <f t="shared" si="68"/>
        <v>0</v>
      </c>
      <c r="O872" s="208">
        <f t="shared" si="67"/>
        <v>0</v>
      </c>
      <c r="P872" s="205">
        <v>0</v>
      </c>
      <c r="Q872" s="208">
        <f t="shared" si="69"/>
        <v>0</v>
      </c>
      <c r="R872" s="206"/>
    </row>
    <row r="873" spans="1:18" s="200" customFormat="1">
      <c r="A873" s="199">
        <v>866</v>
      </c>
      <c r="B873" s="200">
        <v>203061580</v>
      </c>
      <c r="C873" s="201" t="s">
        <v>1309</v>
      </c>
      <c r="D873" s="201" t="s">
        <v>1310</v>
      </c>
      <c r="E873" s="201" t="s">
        <v>1582</v>
      </c>
      <c r="F873" s="201" t="s">
        <v>3662</v>
      </c>
      <c r="G873" s="201" t="s">
        <v>94</v>
      </c>
      <c r="H873" s="202" t="s">
        <v>396</v>
      </c>
      <c r="I873" s="207">
        <v>0</v>
      </c>
      <c r="J873" s="207">
        <v>0</v>
      </c>
      <c r="K873" s="207">
        <v>59329.700000000004</v>
      </c>
      <c r="L873" s="207">
        <v>59329.700000000004</v>
      </c>
      <c r="M873" s="207">
        <f t="shared" si="66"/>
        <v>0</v>
      </c>
      <c r="N873" s="207">
        <f t="shared" si="68"/>
        <v>0</v>
      </c>
      <c r="O873" s="208">
        <f t="shared" si="67"/>
        <v>0</v>
      </c>
      <c r="P873" s="205">
        <v>0</v>
      </c>
      <c r="Q873" s="208">
        <f t="shared" si="69"/>
        <v>0</v>
      </c>
      <c r="R873" s="206"/>
    </row>
    <row r="874" spans="1:18" s="200" customFormat="1">
      <c r="A874" s="199">
        <v>867</v>
      </c>
      <c r="B874" s="200">
        <v>203061583</v>
      </c>
      <c r="C874" s="201" t="s">
        <v>1309</v>
      </c>
      <c r="D874" s="201" t="s">
        <v>1310</v>
      </c>
      <c r="E874" s="201" t="s">
        <v>1582</v>
      </c>
      <c r="F874" s="201" t="s">
        <v>3662</v>
      </c>
      <c r="G874" s="201" t="s">
        <v>94</v>
      </c>
      <c r="H874" s="202" t="s">
        <v>397</v>
      </c>
      <c r="I874" s="207">
        <v>0</v>
      </c>
      <c r="J874" s="207">
        <v>0</v>
      </c>
      <c r="K874" s="207">
        <v>32526</v>
      </c>
      <c r="L874" s="207">
        <v>32526</v>
      </c>
      <c r="M874" s="207">
        <f t="shared" si="66"/>
        <v>0</v>
      </c>
      <c r="N874" s="207">
        <f t="shared" si="68"/>
        <v>0</v>
      </c>
      <c r="O874" s="208">
        <f t="shared" si="67"/>
        <v>0</v>
      </c>
      <c r="P874" s="205">
        <v>0</v>
      </c>
      <c r="Q874" s="208">
        <f t="shared" si="69"/>
        <v>0</v>
      </c>
      <c r="R874" s="206"/>
    </row>
    <row r="875" spans="1:18" s="200" customFormat="1">
      <c r="A875" s="199">
        <v>868</v>
      </c>
      <c r="B875" s="200">
        <v>203061584</v>
      </c>
      <c r="C875" s="201" t="s">
        <v>1309</v>
      </c>
      <c r="D875" s="201" t="s">
        <v>1310</v>
      </c>
      <c r="E875" s="201" t="s">
        <v>1582</v>
      </c>
      <c r="F875" s="201" t="s">
        <v>3662</v>
      </c>
      <c r="G875" s="201" t="s">
        <v>94</v>
      </c>
      <c r="H875" s="202" t="s">
        <v>908</v>
      </c>
      <c r="I875" s="207">
        <v>0</v>
      </c>
      <c r="J875" s="207">
        <v>0</v>
      </c>
      <c r="K875" s="207">
        <v>99039.05</v>
      </c>
      <c r="L875" s="207">
        <v>99039.05</v>
      </c>
      <c r="M875" s="207">
        <f t="shared" si="66"/>
        <v>0</v>
      </c>
      <c r="N875" s="207">
        <f t="shared" si="68"/>
        <v>0</v>
      </c>
      <c r="O875" s="208">
        <f t="shared" si="67"/>
        <v>0</v>
      </c>
      <c r="P875" s="205">
        <v>0</v>
      </c>
      <c r="Q875" s="208">
        <f t="shared" si="69"/>
        <v>0</v>
      </c>
      <c r="R875" s="206"/>
    </row>
    <row r="876" spans="1:18" s="200" customFormat="1">
      <c r="A876" s="199">
        <v>869</v>
      </c>
      <c r="B876" s="200">
        <v>203061586</v>
      </c>
      <c r="C876" s="201" t="s">
        <v>1309</v>
      </c>
      <c r="D876" s="201" t="s">
        <v>1310</v>
      </c>
      <c r="E876" s="201" t="s">
        <v>1582</v>
      </c>
      <c r="F876" s="201" t="s">
        <v>3662</v>
      </c>
      <c r="G876" s="201" t="s">
        <v>94</v>
      </c>
      <c r="H876" s="202" t="s">
        <v>909</v>
      </c>
      <c r="I876" s="207">
        <v>0</v>
      </c>
      <c r="J876" s="207">
        <v>0</v>
      </c>
      <c r="K876" s="207">
        <v>27391</v>
      </c>
      <c r="L876" s="207">
        <v>27391</v>
      </c>
      <c r="M876" s="207">
        <f t="shared" si="66"/>
        <v>0</v>
      </c>
      <c r="N876" s="207">
        <f t="shared" si="68"/>
        <v>0</v>
      </c>
      <c r="O876" s="208">
        <f t="shared" si="67"/>
        <v>0</v>
      </c>
      <c r="P876" s="205">
        <v>0</v>
      </c>
      <c r="Q876" s="208">
        <f t="shared" si="69"/>
        <v>0</v>
      </c>
      <c r="R876" s="206"/>
    </row>
    <row r="877" spans="1:18" s="200" customFormat="1">
      <c r="A877" s="199">
        <v>870</v>
      </c>
      <c r="B877" s="200">
        <v>203061592</v>
      </c>
      <c r="C877" s="201" t="s">
        <v>1309</v>
      </c>
      <c r="D877" s="201" t="s">
        <v>1310</v>
      </c>
      <c r="E877" s="201" t="s">
        <v>1582</v>
      </c>
      <c r="F877" s="201" t="s">
        <v>3662</v>
      </c>
      <c r="G877" s="201" t="s">
        <v>94</v>
      </c>
      <c r="H877" s="202" t="s">
        <v>910</v>
      </c>
      <c r="I877" s="207">
        <v>0</v>
      </c>
      <c r="J877" s="207">
        <v>0</v>
      </c>
      <c r="K877" s="207">
        <v>32789</v>
      </c>
      <c r="L877" s="207">
        <v>32789</v>
      </c>
      <c r="M877" s="207">
        <f t="shared" si="66"/>
        <v>0</v>
      </c>
      <c r="N877" s="207">
        <f t="shared" si="68"/>
        <v>0</v>
      </c>
      <c r="O877" s="208">
        <f t="shared" si="67"/>
        <v>0</v>
      </c>
      <c r="P877" s="205">
        <v>0</v>
      </c>
      <c r="Q877" s="208">
        <f t="shared" si="69"/>
        <v>0</v>
      </c>
      <c r="R877" s="206"/>
    </row>
    <row r="878" spans="1:18" s="200" customFormat="1">
      <c r="A878" s="199">
        <v>871</v>
      </c>
      <c r="B878" s="200">
        <v>203061595</v>
      </c>
      <c r="C878" s="201" t="s">
        <v>1309</v>
      </c>
      <c r="D878" s="201" t="s">
        <v>1310</v>
      </c>
      <c r="E878" s="201" t="s">
        <v>1582</v>
      </c>
      <c r="F878" s="201" t="s">
        <v>3662</v>
      </c>
      <c r="G878" s="201" t="s">
        <v>94</v>
      </c>
      <c r="H878" s="202" t="s">
        <v>911</v>
      </c>
      <c r="I878" s="207">
        <v>0</v>
      </c>
      <c r="J878" s="207">
        <v>0</v>
      </c>
      <c r="K878" s="207">
        <v>22550</v>
      </c>
      <c r="L878" s="207">
        <v>22550</v>
      </c>
      <c r="M878" s="207">
        <f t="shared" si="66"/>
        <v>0</v>
      </c>
      <c r="N878" s="207">
        <f t="shared" si="68"/>
        <v>0</v>
      </c>
      <c r="O878" s="208">
        <f t="shared" si="67"/>
        <v>0</v>
      </c>
      <c r="P878" s="205">
        <v>0</v>
      </c>
      <c r="Q878" s="208">
        <f t="shared" si="69"/>
        <v>0</v>
      </c>
      <c r="R878" s="206"/>
    </row>
    <row r="879" spans="1:18" s="200" customFormat="1">
      <c r="A879" s="199">
        <v>872</v>
      </c>
      <c r="B879" s="200">
        <v>203061600</v>
      </c>
      <c r="C879" s="201" t="s">
        <v>1309</v>
      </c>
      <c r="D879" s="201" t="s">
        <v>1310</v>
      </c>
      <c r="E879" s="201" t="s">
        <v>1582</v>
      </c>
      <c r="F879" s="201" t="s">
        <v>3662</v>
      </c>
      <c r="G879" s="201" t="s">
        <v>94</v>
      </c>
      <c r="H879" s="202" t="s">
        <v>398</v>
      </c>
      <c r="I879" s="207">
        <v>0</v>
      </c>
      <c r="J879" s="207">
        <v>0</v>
      </c>
      <c r="K879" s="207">
        <v>31832</v>
      </c>
      <c r="L879" s="207">
        <v>31832</v>
      </c>
      <c r="M879" s="207">
        <f t="shared" si="66"/>
        <v>0</v>
      </c>
      <c r="N879" s="207">
        <f t="shared" si="68"/>
        <v>0</v>
      </c>
      <c r="O879" s="208">
        <f t="shared" si="67"/>
        <v>0</v>
      </c>
      <c r="P879" s="205">
        <v>0</v>
      </c>
      <c r="Q879" s="208">
        <f t="shared" si="69"/>
        <v>0</v>
      </c>
      <c r="R879" s="206"/>
    </row>
    <row r="880" spans="1:18" s="200" customFormat="1">
      <c r="A880" s="199">
        <v>873</v>
      </c>
      <c r="B880" s="200">
        <v>203061601</v>
      </c>
      <c r="C880" s="201" t="s">
        <v>1309</v>
      </c>
      <c r="D880" s="201" t="s">
        <v>1310</v>
      </c>
      <c r="E880" s="201" t="s">
        <v>1582</v>
      </c>
      <c r="F880" s="201" t="s">
        <v>3662</v>
      </c>
      <c r="G880" s="201" t="s">
        <v>94</v>
      </c>
      <c r="H880" s="202" t="s">
        <v>399</v>
      </c>
      <c r="I880" s="207">
        <v>0</v>
      </c>
      <c r="J880" s="207">
        <v>0</v>
      </c>
      <c r="K880" s="207">
        <v>21510</v>
      </c>
      <c r="L880" s="207">
        <v>21510</v>
      </c>
      <c r="M880" s="207">
        <f t="shared" si="66"/>
        <v>0</v>
      </c>
      <c r="N880" s="207">
        <f t="shared" si="68"/>
        <v>0</v>
      </c>
      <c r="O880" s="208">
        <f t="shared" si="67"/>
        <v>0</v>
      </c>
      <c r="P880" s="205">
        <v>0</v>
      </c>
      <c r="Q880" s="208">
        <f t="shared" si="69"/>
        <v>0</v>
      </c>
      <c r="R880" s="206"/>
    </row>
    <row r="881" spans="1:18" s="200" customFormat="1">
      <c r="A881" s="199">
        <v>874</v>
      </c>
      <c r="B881" s="200">
        <v>203061602</v>
      </c>
      <c r="C881" s="201" t="s">
        <v>1309</v>
      </c>
      <c r="D881" s="201" t="s">
        <v>1310</v>
      </c>
      <c r="E881" s="201" t="s">
        <v>1582</v>
      </c>
      <c r="F881" s="201" t="s">
        <v>3662</v>
      </c>
      <c r="G881" s="201" t="s">
        <v>94</v>
      </c>
      <c r="H881" s="202" t="s">
        <v>400</v>
      </c>
      <c r="I881" s="207">
        <v>0</v>
      </c>
      <c r="J881" s="207">
        <v>0</v>
      </c>
      <c r="K881" s="207">
        <v>28340</v>
      </c>
      <c r="L881" s="207">
        <v>28340</v>
      </c>
      <c r="M881" s="207">
        <f t="shared" ref="M881:M944" si="70">IF((I881+K881)-(J881+L881)&lt;0,0,(I881+K881)-(J881+L881))</f>
        <v>0</v>
      </c>
      <c r="N881" s="207">
        <f t="shared" si="68"/>
        <v>0</v>
      </c>
      <c r="O881" s="208">
        <f t="shared" si="67"/>
        <v>0</v>
      </c>
      <c r="P881" s="205">
        <v>0</v>
      </c>
      <c r="Q881" s="208">
        <f t="shared" si="69"/>
        <v>0</v>
      </c>
      <c r="R881" s="206"/>
    </row>
    <row r="882" spans="1:18" s="200" customFormat="1">
      <c r="A882" s="199">
        <v>875</v>
      </c>
      <c r="B882" s="200">
        <v>203061607</v>
      </c>
      <c r="C882" s="201" t="s">
        <v>1309</v>
      </c>
      <c r="D882" s="201" t="s">
        <v>1310</v>
      </c>
      <c r="E882" s="201" t="s">
        <v>1582</v>
      </c>
      <c r="F882" s="201" t="s">
        <v>3662</v>
      </c>
      <c r="G882" s="201" t="s">
        <v>94</v>
      </c>
      <c r="H882" s="202" t="s">
        <v>401</v>
      </c>
      <c r="I882" s="207">
        <v>0</v>
      </c>
      <c r="J882" s="207">
        <v>0</v>
      </c>
      <c r="K882" s="207">
        <v>146363</v>
      </c>
      <c r="L882" s="207">
        <v>146363</v>
      </c>
      <c r="M882" s="207">
        <f t="shared" si="70"/>
        <v>0</v>
      </c>
      <c r="N882" s="207">
        <f t="shared" si="68"/>
        <v>0</v>
      </c>
      <c r="O882" s="208">
        <f t="shared" si="67"/>
        <v>0</v>
      </c>
      <c r="P882" s="205">
        <v>0</v>
      </c>
      <c r="Q882" s="208">
        <f t="shared" si="69"/>
        <v>0</v>
      </c>
      <c r="R882" s="206"/>
    </row>
    <row r="883" spans="1:18" s="200" customFormat="1">
      <c r="A883" s="199">
        <v>876</v>
      </c>
      <c r="B883" s="200">
        <v>203061610</v>
      </c>
      <c r="C883" s="201" t="s">
        <v>1309</v>
      </c>
      <c r="D883" s="201" t="s">
        <v>1310</v>
      </c>
      <c r="E883" s="201" t="s">
        <v>1582</v>
      </c>
      <c r="F883" s="201" t="s">
        <v>3662</v>
      </c>
      <c r="G883" s="201" t="s">
        <v>94</v>
      </c>
      <c r="H883" s="202" t="s">
        <v>402</v>
      </c>
      <c r="I883" s="207">
        <v>0</v>
      </c>
      <c r="J883" s="207">
        <v>0</v>
      </c>
      <c r="K883" s="207">
        <v>25079</v>
      </c>
      <c r="L883" s="207">
        <v>25079</v>
      </c>
      <c r="M883" s="207">
        <f t="shared" si="70"/>
        <v>0</v>
      </c>
      <c r="N883" s="207">
        <f t="shared" si="68"/>
        <v>0</v>
      </c>
      <c r="O883" s="208">
        <f t="shared" si="67"/>
        <v>0</v>
      </c>
      <c r="P883" s="205">
        <v>0</v>
      </c>
      <c r="Q883" s="208">
        <f t="shared" si="69"/>
        <v>0</v>
      </c>
      <c r="R883" s="206"/>
    </row>
    <row r="884" spans="1:18" s="200" customFormat="1">
      <c r="A884" s="199">
        <v>877</v>
      </c>
      <c r="B884" s="200">
        <v>203061611</v>
      </c>
      <c r="C884" s="201" t="s">
        <v>1309</v>
      </c>
      <c r="D884" s="201" t="s">
        <v>1310</v>
      </c>
      <c r="E884" s="201" t="s">
        <v>1582</v>
      </c>
      <c r="F884" s="201" t="s">
        <v>3662</v>
      </c>
      <c r="G884" s="201" t="s">
        <v>94</v>
      </c>
      <c r="H884" s="202" t="s">
        <v>403</v>
      </c>
      <c r="I884" s="207">
        <v>0</v>
      </c>
      <c r="J884" s="207">
        <v>0</v>
      </c>
      <c r="K884" s="207">
        <v>26378</v>
      </c>
      <c r="L884" s="207">
        <v>26378</v>
      </c>
      <c r="M884" s="207">
        <f t="shared" si="70"/>
        <v>0</v>
      </c>
      <c r="N884" s="207">
        <f t="shared" si="68"/>
        <v>0</v>
      </c>
      <c r="O884" s="208">
        <f t="shared" si="67"/>
        <v>0</v>
      </c>
      <c r="P884" s="205">
        <v>0</v>
      </c>
      <c r="Q884" s="208">
        <f t="shared" si="69"/>
        <v>0</v>
      </c>
      <c r="R884" s="206"/>
    </row>
    <row r="885" spans="1:18" s="200" customFormat="1">
      <c r="A885" s="199">
        <v>878</v>
      </c>
      <c r="B885" s="200">
        <v>203061612</v>
      </c>
      <c r="C885" s="201" t="s">
        <v>1309</v>
      </c>
      <c r="D885" s="201" t="s">
        <v>1310</v>
      </c>
      <c r="E885" s="201" t="s">
        <v>1582</v>
      </c>
      <c r="F885" s="201" t="s">
        <v>3662</v>
      </c>
      <c r="G885" s="201" t="s">
        <v>94</v>
      </c>
      <c r="H885" s="202" t="s">
        <v>404</v>
      </c>
      <c r="I885" s="207">
        <v>0</v>
      </c>
      <c r="J885" s="207">
        <v>0</v>
      </c>
      <c r="K885" s="207">
        <v>36356</v>
      </c>
      <c r="L885" s="207">
        <v>36356</v>
      </c>
      <c r="M885" s="207">
        <f t="shared" si="70"/>
        <v>0</v>
      </c>
      <c r="N885" s="207">
        <f t="shared" si="68"/>
        <v>0</v>
      </c>
      <c r="O885" s="208">
        <f t="shared" si="67"/>
        <v>0</v>
      </c>
      <c r="P885" s="205">
        <v>0</v>
      </c>
      <c r="Q885" s="208">
        <f t="shared" si="69"/>
        <v>0</v>
      </c>
      <c r="R885" s="206"/>
    </row>
    <row r="886" spans="1:18" s="200" customFormat="1">
      <c r="A886" s="199">
        <v>879</v>
      </c>
      <c r="B886" s="200">
        <v>203061613</v>
      </c>
      <c r="C886" s="201" t="s">
        <v>1309</v>
      </c>
      <c r="D886" s="201" t="s">
        <v>1310</v>
      </c>
      <c r="E886" s="201" t="s">
        <v>1582</v>
      </c>
      <c r="F886" s="201" t="s">
        <v>3662</v>
      </c>
      <c r="G886" s="201" t="s">
        <v>94</v>
      </c>
      <c r="H886" s="202" t="s">
        <v>405</v>
      </c>
      <c r="I886" s="207">
        <v>0</v>
      </c>
      <c r="J886" s="207">
        <v>0</v>
      </c>
      <c r="K886" s="207">
        <v>30386</v>
      </c>
      <c r="L886" s="207">
        <v>30386</v>
      </c>
      <c r="M886" s="207">
        <f t="shared" si="70"/>
        <v>0</v>
      </c>
      <c r="N886" s="207">
        <f t="shared" si="68"/>
        <v>0</v>
      </c>
      <c r="O886" s="208">
        <f t="shared" si="67"/>
        <v>0</v>
      </c>
      <c r="P886" s="205">
        <v>0</v>
      </c>
      <c r="Q886" s="208">
        <f t="shared" si="69"/>
        <v>0</v>
      </c>
      <c r="R886" s="206"/>
    </row>
    <row r="887" spans="1:18" s="200" customFormat="1">
      <c r="A887" s="199">
        <v>880</v>
      </c>
      <c r="B887" s="200">
        <v>203061614</v>
      </c>
      <c r="C887" s="201" t="s">
        <v>1309</v>
      </c>
      <c r="D887" s="201" t="s">
        <v>1310</v>
      </c>
      <c r="E887" s="201" t="s">
        <v>1582</v>
      </c>
      <c r="F887" s="201" t="s">
        <v>3662</v>
      </c>
      <c r="G887" s="201" t="s">
        <v>94</v>
      </c>
      <c r="H887" s="202" t="s">
        <v>406</v>
      </c>
      <c r="I887" s="207">
        <v>0</v>
      </c>
      <c r="J887" s="207">
        <v>0</v>
      </c>
      <c r="K887" s="207">
        <v>41277</v>
      </c>
      <c r="L887" s="207">
        <v>41277</v>
      </c>
      <c r="M887" s="207">
        <f t="shared" si="70"/>
        <v>0</v>
      </c>
      <c r="N887" s="207">
        <f t="shared" si="68"/>
        <v>0</v>
      </c>
      <c r="O887" s="208">
        <f t="shared" si="67"/>
        <v>0</v>
      </c>
      <c r="P887" s="205">
        <v>0</v>
      </c>
      <c r="Q887" s="208">
        <f t="shared" si="69"/>
        <v>0</v>
      </c>
      <c r="R887" s="206"/>
    </row>
    <row r="888" spans="1:18" s="200" customFormat="1">
      <c r="A888" s="199">
        <v>881</v>
      </c>
      <c r="B888" s="200">
        <v>203061616</v>
      </c>
      <c r="C888" s="201" t="s">
        <v>1309</v>
      </c>
      <c r="D888" s="201" t="s">
        <v>1310</v>
      </c>
      <c r="E888" s="201" t="s">
        <v>1582</v>
      </c>
      <c r="F888" s="201" t="s">
        <v>3662</v>
      </c>
      <c r="G888" s="201" t="s">
        <v>94</v>
      </c>
      <c r="H888" s="202" t="s">
        <v>407</v>
      </c>
      <c r="I888" s="207">
        <v>0</v>
      </c>
      <c r="J888" s="207">
        <v>0</v>
      </c>
      <c r="K888" s="207">
        <v>22127.03</v>
      </c>
      <c r="L888" s="207">
        <v>22127.03</v>
      </c>
      <c r="M888" s="207">
        <f t="shared" si="70"/>
        <v>0</v>
      </c>
      <c r="N888" s="207">
        <f t="shared" si="68"/>
        <v>0</v>
      </c>
      <c r="O888" s="208">
        <f t="shared" si="67"/>
        <v>0</v>
      </c>
      <c r="P888" s="205">
        <v>0</v>
      </c>
      <c r="Q888" s="208">
        <f t="shared" si="69"/>
        <v>0</v>
      </c>
      <c r="R888" s="206"/>
    </row>
    <row r="889" spans="1:18" s="200" customFormat="1">
      <c r="A889" s="199">
        <v>882</v>
      </c>
      <c r="B889" s="200">
        <v>203061617</v>
      </c>
      <c r="C889" s="201" t="s">
        <v>1309</v>
      </c>
      <c r="D889" s="201" t="s">
        <v>1310</v>
      </c>
      <c r="E889" s="201" t="s">
        <v>1582</v>
      </c>
      <c r="F889" s="201" t="s">
        <v>3662</v>
      </c>
      <c r="G889" s="201" t="s">
        <v>94</v>
      </c>
      <c r="H889" s="202" t="s">
        <v>408</v>
      </c>
      <c r="I889" s="207">
        <v>0</v>
      </c>
      <c r="J889" s="207">
        <v>0</v>
      </c>
      <c r="K889" s="207">
        <v>27369</v>
      </c>
      <c r="L889" s="207">
        <v>27369</v>
      </c>
      <c r="M889" s="207">
        <f t="shared" si="70"/>
        <v>0</v>
      </c>
      <c r="N889" s="207">
        <f t="shared" si="68"/>
        <v>0</v>
      </c>
      <c r="O889" s="208">
        <f t="shared" si="67"/>
        <v>0</v>
      </c>
      <c r="P889" s="205">
        <v>0</v>
      </c>
      <c r="Q889" s="208">
        <f t="shared" si="69"/>
        <v>0</v>
      </c>
      <c r="R889" s="206"/>
    </row>
    <row r="890" spans="1:18" s="200" customFormat="1">
      <c r="A890" s="199">
        <v>883</v>
      </c>
      <c r="B890" s="200">
        <v>203061621</v>
      </c>
      <c r="C890" s="201" t="s">
        <v>1309</v>
      </c>
      <c r="D890" s="201" t="s">
        <v>1310</v>
      </c>
      <c r="E890" s="201" t="s">
        <v>1582</v>
      </c>
      <c r="F890" s="201" t="s">
        <v>3662</v>
      </c>
      <c r="G890" s="201" t="s">
        <v>94</v>
      </c>
      <c r="H890" s="202" t="s">
        <v>409</v>
      </c>
      <c r="I890" s="207">
        <v>0</v>
      </c>
      <c r="J890" s="207">
        <v>0</v>
      </c>
      <c r="K890" s="207">
        <v>25356</v>
      </c>
      <c r="L890" s="207">
        <v>25356</v>
      </c>
      <c r="M890" s="207">
        <f t="shared" si="70"/>
        <v>0</v>
      </c>
      <c r="N890" s="207">
        <f t="shared" si="68"/>
        <v>0</v>
      </c>
      <c r="O890" s="208">
        <f t="shared" si="67"/>
        <v>0</v>
      </c>
      <c r="P890" s="205">
        <v>0</v>
      </c>
      <c r="Q890" s="208">
        <f t="shared" si="69"/>
        <v>0</v>
      </c>
      <c r="R890" s="206"/>
    </row>
    <row r="891" spans="1:18" s="200" customFormat="1">
      <c r="A891" s="199">
        <v>884</v>
      </c>
      <c r="B891" s="200">
        <v>203061631</v>
      </c>
      <c r="C891" s="201" t="s">
        <v>1309</v>
      </c>
      <c r="D891" s="201" t="s">
        <v>1310</v>
      </c>
      <c r="E891" s="201" t="s">
        <v>1582</v>
      </c>
      <c r="F891" s="201" t="s">
        <v>3662</v>
      </c>
      <c r="G891" s="201" t="s">
        <v>94</v>
      </c>
      <c r="H891" s="202" t="s">
        <v>410</v>
      </c>
      <c r="I891" s="207">
        <v>0</v>
      </c>
      <c r="J891" s="207">
        <v>0</v>
      </c>
      <c r="K891" s="207">
        <v>34990</v>
      </c>
      <c r="L891" s="207">
        <v>34990</v>
      </c>
      <c r="M891" s="207">
        <f t="shared" si="70"/>
        <v>0</v>
      </c>
      <c r="N891" s="207">
        <f t="shared" si="68"/>
        <v>0</v>
      </c>
      <c r="O891" s="208">
        <f t="shared" si="67"/>
        <v>0</v>
      </c>
      <c r="P891" s="205">
        <v>0</v>
      </c>
      <c r="Q891" s="208">
        <f t="shared" si="69"/>
        <v>0</v>
      </c>
      <c r="R891" s="206"/>
    </row>
    <row r="892" spans="1:18" s="200" customFormat="1">
      <c r="A892" s="199">
        <v>885</v>
      </c>
      <c r="B892" s="200">
        <v>203061632</v>
      </c>
      <c r="C892" s="201" t="s">
        <v>1309</v>
      </c>
      <c r="D892" s="201" t="s">
        <v>1310</v>
      </c>
      <c r="E892" s="201" t="s">
        <v>1582</v>
      </c>
      <c r="F892" s="201" t="s">
        <v>3662</v>
      </c>
      <c r="G892" s="201" t="s">
        <v>94</v>
      </c>
      <c r="H892" s="202" t="s">
        <v>411</v>
      </c>
      <c r="I892" s="207">
        <v>0</v>
      </c>
      <c r="J892" s="207">
        <v>0</v>
      </c>
      <c r="K892" s="207">
        <v>36582</v>
      </c>
      <c r="L892" s="207">
        <v>36582</v>
      </c>
      <c r="M892" s="207">
        <f t="shared" si="70"/>
        <v>0</v>
      </c>
      <c r="N892" s="207">
        <f t="shared" si="68"/>
        <v>0</v>
      </c>
      <c r="O892" s="208">
        <f t="shared" si="67"/>
        <v>0</v>
      </c>
      <c r="P892" s="205">
        <v>0</v>
      </c>
      <c r="Q892" s="208">
        <f t="shared" si="69"/>
        <v>0</v>
      </c>
      <c r="R892" s="206"/>
    </row>
    <row r="893" spans="1:18" s="200" customFormat="1">
      <c r="A893" s="199">
        <v>886</v>
      </c>
      <c r="B893" s="200">
        <v>203061633</v>
      </c>
      <c r="C893" s="201" t="s">
        <v>1309</v>
      </c>
      <c r="D893" s="201" t="s">
        <v>1310</v>
      </c>
      <c r="E893" s="201" t="s">
        <v>1582</v>
      </c>
      <c r="F893" s="201" t="s">
        <v>3662</v>
      </c>
      <c r="G893" s="201" t="s">
        <v>94</v>
      </c>
      <c r="H893" s="202" t="s">
        <v>412</v>
      </c>
      <c r="I893" s="207">
        <v>0</v>
      </c>
      <c r="J893" s="207">
        <v>0</v>
      </c>
      <c r="K893" s="207">
        <v>18959</v>
      </c>
      <c r="L893" s="207">
        <v>18959</v>
      </c>
      <c r="M893" s="207">
        <f t="shared" si="70"/>
        <v>0</v>
      </c>
      <c r="N893" s="207">
        <f t="shared" si="68"/>
        <v>0</v>
      </c>
      <c r="O893" s="208">
        <f t="shared" si="67"/>
        <v>0</v>
      </c>
      <c r="P893" s="205">
        <v>0</v>
      </c>
      <c r="Q893" s="208">
        <f t="shared" si="69"/>
        <v>0</v>
      </c>
      <c r="R893" s="206"/>
    </row>
    <row r="894" spans="1:18" s="200" customFormat="1">
      <c r="A894" s="199">
        <v>887</v>
      </c>
      <c r="B894" s="200">
        <v>203061634</v>
      </c>
      <c r="C894" s="201" t="s">
        <v>1309</v>
      </c>
      <c r="D894" s="201" t="s">
        <v>1310</v>
      </c>
      <c r="E894" s="201" t="s">
        <v>1582</v>
      </c>
      <c r="F894" s="201" t="s">
        <v>3662</v>
      </c>
      <c r="G894" s="201" t="s">
        <v>94</v>
      </c>
      <c r="H894" s="202" t="s">
        <v>413</v>
      </c>
      <c r="I894" s="207">
        <v>0</v>
      </c>
      <c r="J894" s="207">
        <v>0</v>
      </c>
      <c r="K894" s="207">
        <v>21254</v>
      </c>
      <c r="L894" s="207">
        <v>21254</v>
      </c>
      <c r="M894" s="207">
        <f t="shared" si="70"/>
        <v>0</v>
      </c>
      <c r="N894" s="207">
        <f t="shared" si="68"/>
        <v>0</v>
      </c>
      <c r="O894" s="208">
        <f t="shared" si="67"/>
        <v>0</v>
      </c>
      <c r="P894" s="205">
        <v>0</v>
      </c>
      <c r="Q894" s="208">
        <f t="shared" si="69"/>
        <v>0</v>
      </c>
      <c r="R894" s="206"/>
    </row>
    <row r="895" spans="1:18" s="200" customFormat="1">
      <c r="A895" s="199">
        <v>888</v>
      </c>
      <c r="B895" s="200">
        <v>203061639</v>
      </c>
      <c r="C895" s="201" t="s">
        <v>1309</v>
      </c>
      <c r="D895" s="201" t="s">
        <v>1310</v>
      </c>
      <c r="E895" s="201" t="s">
        <v>1582</v>
      </c>
      <c r="F895" s="201" t="s">
        <v>3662</v>
      </c>
      <c r="G895" s="201" t="s">
        <v>94</v>
      </c>
      <c r="H895" s="202" t="s">
        <v>912</v>
      </c>
      <c r="I895" s="207">
        <v>0</v>
      </c>
      <c r="J895" s="207">
        <v>0</v>
      </c>
      <c r="K895" s="207">
        <v>27855</v>
      </c>
      <c r="L895" s="207">
        <v>27855</v>
      </c>
      <c r="M895" s="207">
        <f t="shared" si="70"/>
        <v>0</v>
      </c>
      <c r="N895" s="207">
        <f t="shared" si="68"/>
        <v>0</v>
      </c>
      <c r="O895" s="208">
        <f t="shared" si="67"/>
        <v>0</v>
      </c>
      <c r="P895" s="205">
        <v>0</v>
      </c>
      <c r="Q895" s="208">
        <f t="shared" si="69"/>
        <v>0</v>
      </c>
      <c r="R895" s="206"/>
    </row>
    <row r="896" spans="1:18" s="200" customFormat="1">
      <c r="A896" s="199">
        <v>889</v>
      </c>
      <c r="B896" s="200">
        <v>203061641</v>
      </c>
      <c r="C896" s="201" t="s">
        <v>1309</v>
      </c>
      <c r="D896" s="201" t="s">
        <v>1310</v>
      </c>
      <c r="E896" s="201" t="s">
        <v>1582</v>
      </c>
      <c r="F896" s="201" t="s">
        <v>3662</v>
      </c>
      <c r="G896" s="201" t="s">
        <v>94</v>
      </c>
      <c r="H896" s="202" t="s">
        <v>414</v>
      </c>
      <c r="I896" s="207">
        <v>0</v>
      </c>
      <c r="J896" s="207">
        <v>0</v>
      </c>
      <c r="K896" s="207">
        <v>19222</v>
      </c>
      <c r="L896" s="207">
        <v>19222</v>
      </c>
      <c r="M896" s="207">
        <f t="shared" si="70"/>
        <v>0</v>
      </c>
      <c r="N896" s="207">
        <f t="shared" si="68"/>
        <v>0</v>
      </c>
      <c r="O896" s="208">
        <f t="shared" si="67"/>
        <v>0</v>
      </c>
      <c r="P896" s="205">
        <v>0</v>
      </c>
      <c r="Q896" s="208">
        <f t="shared" si="69"/>
        <v>0</v>
      </c>
      <c r="R896" s="206"/>
    </row>
    <row r="897" spans="1:18" s="200" customFormat="1">
      <c r="A897" s="199">
        <v>890</v>
      </c>
      <c r="B897" s="200">
        <v>203061642</v>
      </c>
      <c r="C897" s="201" t="s">
        <v>1309</v>
      </c>
      <c r="D897" s="201" t="s">
        <v>1310</v>
      </c>
      <c r="E897" s="201" t="s">
        <v>1582</v>
      </c>
      <c r="F897" s="201" t="s">
        <v>3662</v>
      </c>
      <c r="G897" s="201" t="s">
        <v>94</v>
      </c>
      <c r="H897" s="202" t="s">
        <v>415</v>
      </c>
      <c r="I897" s="207">
        <v>0</v>
      </c>
      <c r="J897" s="207">
        <v>0</v>
      </c>
      <c r="K897" s="207">
        <v>29578</v>
      </c>
      <c r="L897" s="207">
        <v>29578</v>
      </c>
      <c r="M897" s="207">
        <f t="shared" si="70"/>
        <v>0</v>
      </c>
      <c r="N897" s="207">
        <f t="shared" si="68"/>
        <v>0</v>
      </c>
      <c r="O897" s="208">
        <f t="shared" si="67"/>
        <v>0</v>
      </c>
      <c r="P897" s="205">
        <v>0</v>
      </c>
      <c r="Q897" s="208">
        <f t="shared" si="69"/>
        <v>0</v>
      </c>
      <c r="R897" s="206"/>
    </row>
    <row r="898" spans="1:18" s="200" customFormat="1">
      <c r="A898" s="199">
        <v>891</v>
      </c>
      <c r="B898" s="200">
        <v>203061643</v>
      </c>
      <c r="C898" s="201" t="s">
        <v>1309</v>
      </c>
      <c r="D898" s="201" t="s">
        <v>1310</v>
      </c>
      <c r="E898" s="201" t="s">
        <v>1582</v>
      </c>
      <c r="F898" s="201" t="s">
        <v>3662</v>
      </c>
      <c r="G898" s="201" t="s">
        <v>94</v>
      </c>
      <c r="H898" s="202" t="s">
        <v>913</v>
      </c>
      <c r="I898" s="207">
        <v>0</v>
      </c>
      <c r="J898" s="207">
        <v>0</v>
      </c>
      <c r="K898" s="207">
        <v>24584</v>
      </c>
      <c r="L898" s="207">
        <v>24584</v>
      </c>
      <c r="M898" s="207">
        <f t="shared" si="70"/>
        <v>0</v>
      </c>
      <c r="N898" s="207">
        <f t="shared" si="68"/>
        <v>0</v>
      </c>
      <c r="O898" s="208">
        <f t="shared" si="67"/>
        <v>0</v>
      </c>
      <c r="P898" s="205">
        <v>0</v>
      </c>
      <c r="Q898" s="208">
        <f t="shared" si="69"/>
        <v>0</v>
      </c>
      <c r="R898" s="206"/>
    </row>
    <row r="899" spans="1:18" s="200" customFormat="1">
      <c r="A899" s="199">
        <v>892</v>
      </c>
      <c r="B899" s="200">
        <v>203061645</v>
      </c>
      <c r="C899" s="201" t="s">
        <v>1309</v>
      </c>
      <c r="D899" s="201" t="s">
        <v>1310</v>
      </c>
      <c r="E899" s="201" t="s">
        <v>1314</v>
      </c>
      <c r="F899" s="201" t="s">
        <v>3655</v>
      </c>
      <c r="G899" s="201" t="s">
        <v>94</v>
      </c>
      <c r="H899" s="202" t="s">
        <v>416</v>
      </c>
      <c r="I899" s="207">
        <v>0</v>
      </c>
      <c r="J899" s="207">
        <v>0</v>
      </c>
      <c r="K899" s="207">
        <v>357595</v>
      </c>
      <c r="L899" s="207">
        <v>357595</v>
      </c>
      <c r="M899" s="207">
        <f t="shared" si="70"/>
        <v>0</v>
      </c>
      <c r="N899" s="207">
        <f t="shared" si="68"/>
        <v>0</v>
      </c>
      <c r="O899" s="208">
        <f t="shared" si="67"/>
        <v>0</v>
      </c>
      <c r="P899" s="205">
        <v>0</v>
      </c>
      <c r="Q899" s="208">
        <f t="shared" si="69"/>
        <v>0</v>
      </c>
      <c r="R899" s="206"/>
    </row>
    <row r="900" spans="1:18" s="200" customFormat="1">
      <c r="A900" s="199">
        <v>893</v>
      </c>
      <c r="B900" s="200">
        <v>203061647</v>
      </c>
      <c r="C900" s="201" t="s">
        <v>1309</v>
      </c>
      <c r="D900" s="201" t="s">
        <v>1310</v>
      </c>
      <c r="E900" s="201" t="s">
        <v>1582</v>
      </c>
      <c r="F900" s="201" t="s">
        <v>3662</v>
      </c>
      <c r="G900" s="201" t="s">
        <v>94</v>
      </c>
      <c r="H900" s="202" t="s">
        <v>417</v>
      </c>
      <c r="I900" s="207">
        <v>0</v>
      </c>
      <c r="J900" s="207">
        <v>0</v>
      </c>
      <c r="K900" s="207">
        <v>114292</v>
      </c>
      <c r="L900" s="207">
        <v>114292</v>
      </c>
      <c r="M900" s="207">
        <f t="shared" si="70"/>
        <v>0</v>
      </c>
      <c r="N900" s="207">
        <f t="shared" si="68"/>
        <v>0</v>
      </c>
      <c r="O900" s="208">
        <f t="shared" si="67"/>
        <v>0</v>
      </c>
      <c r="P900" s="205">
        <v>0</v>
      </c>
      <c r="Q900" s="208">
        <f t="shared" si="69"/>
        <v>0</v>
      </c>
      <c r="R900" s="206"/>
    </row>
    <row r="901" spans="1:18" s="200" customFormat="1">
      <c r="A901" s="199">
        <v>894</v>
      </c>
      <c r="B901" s="200">
        <v>203061650</v>
      </c>
      <c r="C901" s="201" t="s">
        <v>1309</v>
      </c>
      <c r="D901" s="201" t="s">
        <v>1310</v>
      </c>
      <c r="E901" s="201" t="s">
        <v>1582</v>
      </c>
      <c r="F901" s="201" t="s">
        <v>3662</v>
      </c>
      <c r="G901" s="201" t="s">
        <v>94</v>
      </c>
      <c r="H901" s="202" t="s">
        <v>418</v>
      </c>
      <c r="I901" s="207">
        <v>0</v>
      </c>
      <c r="J901" s="207">
        <v>0</v>
      </c>
      <c r="K901" s="207">
        <v>159725</v>
      </c>
      <c r="L901" s="207">
        <v>159725</v>
      </c>
      <c r="M901" s="207">
        <f t="shared" si="70"/>
        <v>0</v>
      </c>
      <c r="N901" s="207">
        <f t="shared" si="68"/>
        <v>0</v>
      </c>
      <c r="O901" s="208">
        <f t="shared" si="67"/>
        <v>0</v>
      </c>
      <c r="P901" s="205">
        <v>0</v>
      </c>
      <c r="Q901" s="208">
        <f t="shared" si="69"/>
        <v>0</v>
      </c>
      <c r="R901" s="206"/>
    </row>
    <row r="902" spans="1:18" s="200" customFormat="1">
      <c r="A902" s="199">
        <v>895</v>
      </c>
      <c r="B902" s="200">
        <v>203061651</v>
      </c>
      <c r="C902" s="201" t="s">
        <v>1309</v>
      </c>
      <c r="D902" s="201" t="s">
        <v>1310</v>
      </c>
      <c r="E902" s="201" t="s">
        <v>1582</v>
      </c>
      <c r="F902" s="201" t="s">
        <v>3662</v>
      </c>
      <c r="G902" s="201" t="s">
        <v>94</v>
      </c>
      <c r="H902" s="202" t="s">
        <v>2367</v>
      </c>
      <c r="I902" s="207">
        <v>0</v>
      </c>
      <c r="J902" s="207">
        <v>0</v>
      </c>
      <c r="K902" s="207">
        <v>2801</v>
      </c>
      <c r="L902" s="207">
        <v>2801</v>
      </c>
      <c r="M902" s="207">
        <f t="shared" si="70"/>
        <v>0</v>
      </c>
      <c r="N902" s="207">
        <f t="shared" si="68"/>
        <v>0</v>
      </c>
      <c r="O902" s="208">
        <f t="shared" ref="O902:O965" si="71">M902-N902</f>
        <v>0</v>
      </c>
      <c r="P902" s="205">
        <v>0</v>
      </c>
      <c r="Q902" s="208">
        <f t="shared" si="69"/>
        <v>0</v>
      </c>
      <c r="R902" s="206"/>
    </row>
    <row r="903" spans="1:18" s="200" customFormat="1">
      <c r="A903" s="199">
        <v>896</v>
      </c>
      <c r="B903" s="200">
        <v>203061656</v>
      </c>
      <c r="C903" s="201" t="s">
        <v>1309</v>
      </c>
      <c r="D903" s="201" t="s">
        <v>1310</v>
      </c>
      <c r="E903" s="201" t="s">
        <v>1582</v>
      </c>
      <c r="F903" s="201" t="s">
        <v>3662</v>
      </c>
      <c r="G903" s="201" t="s">
        <v>94</v>
      </c>
      <c r="H903" s="202" t="s">
        <v>419</v>
      </c>
      <c r="I903" s="207">
        <v>0</v>
      </c>
      <c r="J903" s="207">
        <v>0</v>
      </c>
      <c r="K903" s="207">
        <v>45229</v>
      </c>
      <c r="L903" s="207">
        <v>45229</v>
      </c>
      <c r="M903" s="207">
        <f t="shared" si="70"/>
        <v>0</v>
      </c>
      <c r="N903" s="207">
        <f t="shared" si="68"/>
        <v>0</v>
      </c>
      <c r="O903" s="208">
        <f t="shared" si="71"/>
        <v>0</v>
      </c>
      <c r="P903" s="205">
        <v>0</v>
      </c>
      <c r="Q903" s="208">
        <f t="shared" si="69"/>
        <v>0</v>
      </c>
      <c r="R903" s="206"/>
    </row>
    <row r="904" spans="1:18" s="200" customFormat="1">
      <c r="A904" s="199">
        <v>897</v>
      </c>
      <c r="B904" s="200">
        <v>203061657</v>
      </c>
      <c r="C904" s="201" t="s">
        <v>1309</v>
      </c>
      <c r="D904" s="201" t="s">
        <v>1310</v>
      </c>
      <c r="E904" s="201" t="s">
        <v>1582</v>
      </c>
      <c r="F904" s="201" t="s">
        <v>3662</v>
      </c>
      <c r="G904" s="201" t="s">
        <v>94</v>
      </c>
      <c r="H904" s="202" t="s">
        <v>420</v>
      </c>
      <c r="I904" s="207">
        <v>0</v>
      </c>
      <c r="J904" s="207">
        <v>0</v>
      </c>
      <c r="K904" s="207">
        <v>38028</v>
      </c>
      <c r="L904" s="207">
        <v>38028</v>
      </c>
      <c r="M904" s="207">
        <f t="shared" si="70"/>
        <v>0</v>
      </c>
      <c r="N904" s="207">
        <f t="shared" si="68"/>
        <v>0</v>
      </c>
      <c r="O904" s="208">
        <f t="shared" si="71"/>
        <v>0</v>
      </c>
      <c r="P904" s="205">
        <v>0</v>
      </c>
      <c r="Q904" s="208">
        <f t="shared" si="69"/>
        <v>0</v>
      </c>
      <c r="R904" s="206"/>
    </row>
    <row r="905" spans="1:18" s="200" customFormat="1">
      <c r="A905" s="199">
        <v>898</v>
      </c>
      <c r="B905" s="200">
        <v>203061658</v>
      </c>
      <c r="C905" s="201" t="s">
        <v>1309</v>
      </c>
      <c r="D905" s="201" t="s">
        <v>1310</v>
      </c>
      <c r="E905" s="201" t="s">
        <v>1582</v>
      </c>
      <c r="F905" s="201" t="s">
        <v>3662</v>
      </c>
      <c r="G905" s="201" t="s">
        <v>94</v>
      </c>
      <c r="H905" s="202" t="s">
        <v>421</v>
      </c>
      <c r="I905" s="207">
        <v>0</v>
      </c>
      <c r="J905" s="207">
        <v>0</v>
      </c>
      <c r="K905" s="207">
        <v>27967</v>
      </c>
      <c r="L905" s="207">
        <v>27967</v>
      </c>
      <c r="M905" s="207">
        <f t="shared" si="70"/>
        <v>0</v>
      </c>
      <c r="N905" s="207">
        <f t="shared" si="68"/>
        <v>0</v>
      </c>
      <c r="O905" s="208">
        <f t="shared" si="71"/>
        <v>0</v>
      </c>
      <c r="P905" s="205">
        <v>0</v>
      </c>
      <c r="Q905" s="208">
        <f t="shared" si="69"/>
        <v>0</v>
      </c>
      <c r="R905" s="206"/>
    </row>
    <row r="906" spans="1:18" s="200" customFormat="1">
      <c r="A906" s="199">
        <v>899</v>
      </c>
      <c r="B906" s="200">
        <v>203061659</v>
      </c>
      <c r="C906" s="201" t="s">
        <v>1309</v>
      </c>
      <c r="D906" s="201" t="s">
        <v>1310</v>
      </c>
      <c r="E906" s="201" t="s">
        <v>1582</v>
      </c>
      <c r="F906" s="201" t="s">
        <v>3662</v>
      </c>
      <c r="G906" s="201" t="s">
        <v>94</v>
      </c>
      <c r="H906" s="202" t="s">
        <v>422</v>
      </c>
      <c r="I906" s="207">
        <v>0</v>
      </c>
      <c r="J906" s="207">
        <v>0</v>
      </c>
      <c r="K906" s="207">
        <v>87854</v>
      </c>
      <c r="L906" s="207">
        <v>87854</v>
      </c>
      <c r="M906" s="207">
        <f t="shared" si="70"/>
        <v>0</v>
      </c>
      <c r="N906" s="207">
        <f t="shared" si="68"/>
        <v>0</v>
      </c>
      <c r="O906" s="208">
        <f t="shared" si="71"/>
        <v>0</v>
      </c>
      <c r="P906" s="205">
        <v>0</v>
      </c>
      <c r="Q906" s="208">
        <f t="shared" si="69"/>
        <v>0</v>
      </c>
      <c r="R906" s="206"/>
    </row>
    <row r="907" spans="1:18" s="200" customFormat="1">
      <c r="A907" s="199">
        <v>900</v>
      </c>
      <c r="B907" s="200">
        <v>203061662</v>
      </c>
      <c r="C907" s="201" t="s">
        <v>1309</v>
      </c>
      <c r="D907" s="201" t="s">
        <v>1310</v>
      </c>
      <c r="E907" s="201" t="s">
        <v>1582</v>
      </c>
      <c r="F907" s="201" t="s">
        <v>3662</v>
      </c>
      <c r="G907" s="201" t="s">
        <v>94</v>
      </c>
      <c r="H907" s="202" t="s">
        <v>423</v>
      </c>
      <c r="I907" s="207">
        <v>0</v>
      </c>
      <c r="J907" s="207">
        <v>0</v>
      </c>
      <c r="K907" s="207">
        <v>94667</v>
      </c>
      <c r="L907" s="207">
        <v>94667</v>
      </c>
      <c r="M907" s="207">
        <f t="shared" si="70"/>
        <v>0</v>
      </c>
      <c r="N907" s="207">
        <f t="shared" si="68"/>
        <v>0</v>
      </c>
      <c r="O907" s="208">
        <f t="shared" si="71"/>
        <v>0</v>
      </c>
      <c r="P907" s="205">
        <v>0</v>
      </c>
      <c r="Q907" s="208">
        <f t="shared" si="69"/>
        <v>0</v>
      </c>
      <c r="R907" s="206"/>
    </row>
    <row r="908" spans="1:18" s="200" customFormat="1">
      <c r="A908" s="199">
        <v>901</v>
      </c>
      <c r="B908" s="200">
        <v>203061663</v>
      </c>
      <c r="C908" s="201" t="s">
        <v>1309</v>
      </c>
      <c r="D908" s="201" t="s">
        <v>1310</v>
      </c>
      <c r="E908" s="201" t="s">
        <v>1582</v>
      </c>
      <c r="F908" s="201" t="s">
        <v>3662</v>
      </c>
      <c r="G908" s="201" t="s">
        <v>94</v>
      </c>
      <c r="H908" s="202" t="s">
        <v>424</v>
      </c>
      <c r="I908" s="207">
        <v>0</v>
      </c>
      <c r="J908" s="207">
        <v>0</v>
      </c>
      <c r="K908" s="207">
        <v>177238</v>
      </c>
      <c r="L908" s="207">
        <v>177238</v>
      </c>
      <c r="M908" s="207">
        <f t="shared" si="70"/>
        <v>0</v>
      </c>
      <c r="N908" s="207">
        <f t="shared" ref="N908:N971" si="72">-IF((I908+K908)-(J908+L908)&lt;0,(I908+K908)-(J908+L908),0)</f>
        <v>0</v>
      </c>
      <c r="O908" s="208">
        <f t="shared" si="71"/>
        <v>0</v>
      </c>
      <c r="P908" s="205">
        <v>0</v>
      </c>
      <c r="Q908" s="208">
        <f t="shared" si="69"/>
        <v>0</v>
      </c>
      <c r="R908" s="206"/>
    </row>
    <row r="909" spans="1:18" s="200" customFormat="1">
      <c r="A909" s="199">
        <v>902</v>
      </c>
      <c r="B909" s="200">
        <v>203061664</v>
      </c>
      <c r="C909" s="201" t="s">
        <v>1309</v>
      </c>
      <c r="D909" s="201" t="s">
        <v>1310</v>
      </c>
      <c r="E909" s="201" t="s">
        <v>1582</v>
      </c>
      <c r="F909" s="201" t="s">
        <v>3662</v>
      </c>
      <c r="G909" s="201" t="s">
        <v>94</v>
      </c>
      <c r="H909" s="202" t="s">
        <v>425</v>
      </c>
      <c r="I909" s="207">
        <v>0</v>
      </c>
      <c r="J909" s="207">
        <v>0</v>
      </c>
      <c r="K909" s="207">
        <v>228119</v>
      </c>
      <c r="L909" s="207">
        <v>228119</v>
      </c>
      <c r="M909" s="207">
        <f t="shared" si="70"/>
        <v>0</v>
      </c>
      <c r="N909" s="207">
        <f t="shared" si="72"/>
        <v>0</v>
      </c>
      <c r="O909" s="208">
        <f t="shared" si="71"/>
        <v>0</v>
      </c>
      <c r="P909" s="205">
        <v>0</v>
      </c>
      <c r="Q909" s="208">
        <f t="shared" si="69"/>
        <v>0</v>
      </c>
      <c r="R909" s="206"/>
    </row>
    <row r="910" spans="1:18" s="200" customFormat="1">
      <c r="A910" s="199">
        <v>903</v>
      </c>
      <c r="B910" s="200">
        <v>203061667</v>
      </c>
      <c r="C910" s="201" t="s">
        <v>1309</v>
      </c>
      <c r="D910" s="201" t="s">
        <v>1310</v>
      </c>
      <c r="E910" s="201" t="s">
        <v>1582</v>
      </c>
      <c r="F910" s="201" t="s">
        <v>3662</v>
      </c>
      <c r="G910" s="201" t="s">
        <v>94</v>
      </c>
      <c r="H910" s="202" t="s">
        <v>426</v>
      </c>
      <c r="I910" s="207">
        <v>0</v>
      </c>
      <c r="J910" s="207">
        <v>0</v>
      </c>
      <c r="K910" s="207">
        <v>145732</v>
      </c>
      <c r="L910" s="207">
        <v>145732</v>
      </c>
      <c r="M910" s="207">
        <f t="shared" si="70"/>
        <v>0</v>
      </c>
      <c r="N910" s="207">
        <f t="shared" si="72"/>
        <v>0</v>
      </c>
      <c r="O910" s="208">
        <f t="shared" si="71"/>
        <v>0</v>
      </c>
      <c r="P910" s="205">
        <v>0</v>
      </c>
      <c r="Q910" s="208">
        <f t="shared" si="69"/>
        <v>0</v>
      </c>
      <c r="R910" s="206"/>
    </row>
    <row r="911" spans="1:18" s="200" customFormat="1">
      <c r="A911" s="199">
        <v>904</v>
      </c>
      <c r="B911" s="200">
        <v>203061669</v>
      </c>
      <c r="C911" s="201" t="s">
        <v>1309</v>
      </c>
      <c r="D911" s="201" t="s">
        <v>1310</v>
      </c>
      <c r="E911" s="201" t="s">
        <v>1582</v>
      </c>
      <c r="F911" s="201" t="s">
        <v>3662</v>
      </c>
      <c r="G911" s="201" t="s">
        <v>94</v>
      </c>
      <c r="H911" s="202" t="s">
        <v>427</v>
      </c>
      <c r="I911" s="207">
        <v>0</v>
      </c>
      <c r="J911" s="207">
        <v>0</v>
      </c>
      <c r="K911" s="207">
        <v>35970</v>
      </c>
      <c r="L911" s="207">
        <v>35970</v>
      </c>
      <c r="M911" s="207">
        <f t="shared" si="70"/>
        <v>0</v>
      </c>
      <c r="N911" s="207">
        <f t="shared" si="72"/>
        <v>0</v>
      </c>
      <c r="O911" s="208">
        <f t="shared" si="71"/>
        <v>0</v>
      </c>
      <c r="P911" s="205">
        <v>0</v>
      </c>
      <c r="Q911" s="208">
        <f t="shared" si="69"/>
        <v>0</v>
      </c>
      <c r="R911" s="206"/>
    </row>
    <row r="912" spans="1:18" s="200" customFormat="1">
      <c r="A912" s="199">
        <v>905</v>
      </c>
      <c r="B912" s="200">
        <v>203061670</v>
      </c>
      <c r="C912" s="201" t="s">
        <v>1309</v>
      </c>
      <c r="D912" s="201" t="s">
        <v>1310</v>
      </c>
      <c r="E912" s="201" t="s">
        <v>1314</v>
      </c>
      <c r="F912" s="201" t="s">
        <v>3655</v>
      </c>
      <c r="G912" s="201" t="s">
        <v>94</v>
      </c>
      <c r="H912" s="202" t="s">
        <v>428</v>
      </c>
      <c r="I912" s="207">
        <v>0</v>
      </c>
      <c r="J912" s="207">
        <v>0</v>
      </c>
      <c r="K912" s="207">
        <v>6229.35</v>
      </c>
      <c r="L912" s="207">
        <v>6229.35</v>
      </c>
      <c r="M912" s="207">
        <f t="shared" si="70"/>
        <v>0</v>
      </c>
      <c r="N912" s="207">
        <f t="shared" si="72"/>
        <v>0</v>
      </c>
      <c r="O912" s="208">
        <f t="shared" si="71"/>
        <v>0</v>
      </c>
      <c r="P912" s="205">
        <v>0</v>
      </c>
      <c r="Q912" s="208">
        <f t="shared" si="69"/>
        <v>0</v>
      </c>
      <c r="R912" s="206"/>
    </row>
    <row r="913" spans="1:18" s="200" customFormat="1">
      <c r="A913" s="199">
        <v>906</v>
      </c>
      <c r="B913" s="200">
        <v>203061671</v>
      </c>
      <c r="C913" s="201" t="s">
        <v>1309</v>
      </c>
      <c r="D913" s="201" t="s">
        <v>1310</v>
      </c>
      <c r="E913" s="201" t="s">
        <v>1582</v>
      </c>
      <c r="F913" s="201" t="s">
        <v>3662</v>
      </c>
      <c r="G913" s="201" t="s">
        <v>94</v>
      </c>
      <c r="H913" s="202" t="s">
        <v>429</v>
      </c>
      <c r="I913" s="207">
        <v>0</v>
      </c>
      <c r="J913" s="207">
        <v>0</v>
      </c>
      <c r="K913" s="207">
        <v>35925</v>
      </c>
      <c r="L913" s="207">
        <v>35925</v>
      </c>
      <c r="M913" s="207">
        <f t="shared" si="70"/>
        <v>0</v>
      </c>
      <c r="N913" s="207">
        <f t="shared" si="72"/>
        <v>0</v>
      </c>
      <c r="O913" s="208">
        <f t="shared" si="71"/>
        <v>0</v>
      </c>
      <c r="P913" s="205">
        <v>0</v>
      </c>
      <c r="Q913" s="208">
        <f t="shared" si="69"/>
        <v>0</v>
      </c>
      <c r="R913" s="206"/>
    </row>
    <row r="914" spans="1:18" s="200" customFormat="1">
      <c r="A914" s="199">
        <v>907</v>
      </c>
      <c r="B914" s="200">
        <v>203061674</v>
      </c>
      <c r="C914" s="201" t="s">
        <v>1309</v>
      </c>
      <c r="D914" s="201" t="s">
        <v>1310</v>
      </c>
      <c r="E914" s="201" t="s">
        <v>1582</v>
      </c>
      <c r="F914" s="201" t="s">
        <v>3662</v>
      </c>
      <c r="G914" s="201" t="s">
        <v>94</v>
      </c>
      <c r="H914" s="202" t="s">
        <v>430</v>
      </c>
      <c r="I914" s="207">
        <v>0</v>
      </c>
      <c r="J914" s="207">
        <v>0</v>
      </c>
      <c r="K914" s="207">
        <v>28646</v>
      </c>
      <c r="L914" s="207">
        <v>28646</v>
      </c>
      <c r="M914" s="207">
        <f t="shared" si="70"/>
        <v>0</v>
      </c>
      <c r="N914" s="207">
        <f t="shared" si="72"/>
        <v>0</v>
      </c>
      <c r="O914" s="208">
        <f t="shared" si="71"/>
        <v>0</v>
      </c>
      <c r="P914" s="205">
        <v>0</v>
      </c>
      <c r="Q914" s="208">
        <f t="shared" si="69"/>
        <v>0</v>
      </c>
      <c r="R914" s="206"/>
    </row>
    <row r="915" spans="1:18" s="200" customFormat="1">
      <c r="A915" s="199">
        <v>908</v>
      </c>
      <c r="B915" s="200">
        <v>203061676</v>
      </c>
      <c r="C915" s="201" t="s">
        <v>1309</v>
      </c>
      <c r="D915" s="201" t="s">
        <v>1310</v>
      </c>
      <c r="E915" s="201" t="s">
        <v>1582</v>
      </c>
      <c r="F915" s="201" t="s">
        <v>3662</v>
      </c>
      <c r="G915" s="201" t="s">
        <v>94</v>
      </c>
      <c r="H915" s="202" t="s">
        <v>431</v>
      </c>
      <c r="I915" s="207">
        <v>0</v>
      </c>
      <c r="J915" s="207">
        <v>0</v>
      </c>
      <c r="K915" s="207">
        <v>68888.87</v>
      </c>
      <c r="L915" s="207">
        <v>68888.87</v>
      </c>
      <c r="M915" s="207">
        <f t="shared" si="70"/>
        <v>0</v>
      </c>
      <c r="N915" s="207">
        <f t="shared" si="72"/>
        <v>0</v>
      </c>
      <c r="O915" s="208">
        <f t="shared" si="71"/>
        <v>0</v>
      </c>
      <c r="P915" s="205">
        <v>0</v>
      </c>
      <c r="Q915" s="208">
        <f t="shared" si="69"/>
        <v>0</v>
      </c>
      <c r="R915" s="206"/>
    </row>
    <row r="916" spans="1:18" s="200" customFormat="1">
      <c r="A916" s="199">
        <v>909</v>
      </c>
      <c r="B916" s="200">
        <v>203061677</v>
      </c>
      <c r="C916" s="201" t="s">
        <v>1309</v>
      </c>
      <c r="D916" s="201" t="s">
        <v>1310</v>
      </c>
      <c r="E916" s="201" t="s">
        <v>1582</v>
      </c>
      <c r="F916" s="201" t="s">
        <v>3662</v>
      </c>
      <c r="G916" s="201" t="s">
        <v>94</v>
      </c>
      <c r="H916" s="202" t="s">
        <v>432</v>
      </c>
      <c r="I916" s="207">
        <v>0</v>
      </c>
      <c r="J916" s="207">
        <v>0</v>
      </c>
      <c r="K916" s="207">
        <v>51600</v>
      </c>
      <c r="L916" s="207">
        <v>51600</v>
      </c>
      <c r="M916" s="207">
        <f t="shared" si="70"/>
        <v>0</v>
      </c>
      <c r="N916" s="207">
        <f t="shared" si="72"/>
        <v>0</v>
      </c>
      <c r="O916" s="208">
        <f t="shared" si="71"/>
        <v>0</v>
      </c>
      <c r="P916" s="205">
        <v>0</v>
      </c>
      <c r="Q916" s="208">
        <f t="shared" si="69"/>
        <v>0</v>
      </c>
      <c r="R916" s="206"/>
    </row>
    <row r="917" spans="1:18" s="200" customFormat="1">
      <c r="A917" s="199">
        <v>910</v>
      </c>
      <c r="B917" s="200">
        <v>203061678</v>
      </c>
      <c r="C917" s="201" t="s">
        <v>1309</v>
      </c>
      <c r="D917" s="201" t="s">
        <v>1310</v>
      </c>
      <c r="E917" s="201" t="s">
        <v>1582</v>
      </c>
      <c r="F917" s="201" t="s">
        <v>3662</v>
      </c>
      <c r="G917" s="201" t="s">
        <v>94</v>
      </c>
      <c r="H917" s="202" t="s">
        <v>2368</v>
      </c>
      <c r="I917" s="207">
        <v>0</v>
      </c>
      <c r="J917" s="207">
        <v>0</v>
      </c>
      <c r="K917" s="207">
        <v>62635</v>
      </c>
      <c r="L917" s="207">
        <v>62635</v>
      </c>
      <c r="M917" s="207">
        <f t="shared" si="70"/>
        <v>0</v>
      </c>
      <c r="N917" s="207">
        <f t="shared" si="72"/>
        <v>0</v>
      </c>
      <c r="O917" s="208">
        <f t="shared" si="71"/>
        <v>0</v>
      </c>
      <c r="P917" s="205">
        <v>0</v>
      </c>
      <c r="Q917" s="208">
        <f t="shared" si="69"/>
        <v>0</v>
      </c>
      <c r="R917" s="206"/>
    </row>
    <row r="918" spans="1:18" s="200" customFormat="1">
      <c r="A918" s="199">
        <v>911</v>
      </c>
      <c r="B918" s="200">
        <v>203061679</v>
      </c>
      <c r="C918" s="201" t="s">
        <v>1309</v>
      </c>
      <c r="D918" s="201" t="s">
        <v>1310</v>
      </c>
      <c r="E918" s="201" t="s">
        <v>1582</v>
      </c>
      <c r="F918" s="201" t="s">
        <v>3662</v>
      </c>
      <c r="G918" s="201" t="s">
        <v>3182</v>
      </c>
      <c r="H918" s="202" t="s">
        <v>433</v>
      </c>
      <c r="I918" s="207">
        <v>0</v>
      </c>
      <c r="J918" s="207">
        <v>0</v>
      </c>
      <c r="K918" s="207">
        <v>139355</v>
      </c>
      <c r="L918" s="207">
        <v>139355</v>
      </c>
      <c r="M918" s="207">
        <f t="shared" si="70"/>
        <v>0</v>
      </c>
      <c r="N918" s="207">
        <f t="shared" si="72"/>
        <v>0</v>
      </c>
      <c r="O918" s="208">
        <f t="shared" si="71"/>
        <v>0</v>
      </c>
      <c r="P918" s="205">
        <v>0</v>
      </c>
      <c r="Q918" s="208">
        <f t="shared" si="69"/>
        <v>0</v>
      </c>
      <c r="R918" s="206"/>
    </row>
    <row r="919" spans="1:18" s="200" customFormat="1">
      <c r="A919" s="199">
        <v>912</v>
      </c>
      <c r="B919" s="200">
        <v>203061682</v>
      </c>
      <c r="C919" s="201" t="s">
        <v>1309</v>
      </c>
      <c r="D919" s="201" t="s">
        <v>1310</v>
      </c>
      <c r="E919" s="201" t="s">
        <v>1582</v>
      </c>
      <c r="F919" s="201" t="s">
        <v>3662</v>
      </c>
      <c r="G919" s="201" t="s">
        <v>94</v>
      </c>
      <c r="H919" s="202" t="s">
        <v>434</v>
      </c>
      <c r="I919" s="207">
        <v>0</v>
      </c>
      <c r="J919" s="207">
        <v>0</v>
      </c>
      <c r="K919" s="207">
        <v>72825</v>
      </c>
      <c r="L919" s="207">
        <v>72825</v>
      </c>
      <c r="M919" s="207">
        <f t="shared" si="70"/>
        <v>0</v>
      </c>
      <c r="N919" s="207">
        <f t="shared" si="72"/>
        <v>0</v>
      </c>
      <c r="O919" s="208">
        <f t="shared" si="71"/>
        <v>0</v>
      </c>
      <c r="P919" s="205">
        <v>0</v>
      </c>
      <c r="Q919" s="208">
        <f t="shared" si="69"/>
        <v>0</v>
      </c>
      <c r="R919" s="206"/>
    </row>
    <row r="920" spans="1:18" s="200" customFormat="1">
      <c r="A920" s="199">
        <v>913</v>
      </c>
      <c r="B920" s="200">
        <v>203061684</v>
      </c>
      <c r="C920" s="201" t="s">
        <v>1309</v>
      </c>
      <c r="D920" s="201" t="s">
        <v>1310</v>
      </c>
      <c r="E920" s="201" t="s">
        <v>1582</v>
      </c>
      <c r="F920" s="201" t="s">
        <v>3662</v>
      </c>
      <c r="G920" s="201" t="s">
        <v>94</v>
      </c>
      <c r="H920" s="202" t="s">
        <v>435</v>
      </c>
      <c r="I920" s="207">
        <v>0</v>
      </c>
      <c r="J920" s="207">
        <v>0</v>
      </c>
      <c r="K920" s="207">
        <v>600</v>
      </c>
      <c r="L920" s="207">
        <v>600</v>
      </c>
      <c r="M920" s="207">
        <f t="shared" si="70"/>
        <v>0</v>
      </c>
      <c r="N920" s="207">
        <f t="shared" si="72"/>
        <v>0</v>
      </c>
      <c r="O920" s="208">
        <f t="shared" si="71"/>
        <v>0</v>
      </c>
      <c r="P920" s="205">
        <v>0</v>
      </c>
      <c r="Q920" s="208">
        <f t="shared" si="69"/>
        <v>0</v>
      </c>
      <c r="R920" s="206"/>
    </row>
    <row r="921" spans="1:18" s="200" customFormat="1">
      <c r="A921" s="199">
        <v>914</v>
      </c>
      <c r="B921" s="200">
        <v>203061685</v>
      </c>
      <c r="C921" s="201" t="s">
        <v>1309</v>
      </c>
      <c r="D921" s="201" t="s">
        <v>1310</v>
      </c>
      <c r="E921" s="201" t="s">
        <v>1582</v>
      </c>
      <c r="F921" s="201" t="s">
        <v>3662</v>
      </c>
      <c r="G921" s="201" t="s">
        <v>94</v>
      </c>
      <c r="H921" s="202" t="s">
        <v>436</v>
      </c>
      <c r="I921" s="207">
        <v>0</v>
      </c>
      <c r="J921" s="207">
        <v>0</v>
      </c>
      <c r="K921" s="207">
        <v>69442</v>
      </c>
      <c r="L921" s="207">
        <v>69442</v>
      </c>
      <c r="M921" s="207">
        <f t="shared" si="70"/>
        <v>0</v>
      </c>
      <c r="N921" s="207">
        <f t="shared" si="72"/>
        <v>0</v>
      </c>
      <c r="O921" s="208">
        <f t="shared" si="71"/>
        <v>0</v>
      </c>
      <c r="P921" s="205">
        <v>0</v>
      </c>
      <c r="Q921" s="208">
        <f t="shared" si="69"/>
        <v>0</v>
      </c>
      <c r="R921" s="206"/>
    </row>
    <row r="922" spans="1:18" s="200" customFormat="1">
      <c r="A922" s="199">
        <v>915</v>
      </c>
      <c r="B922" s="200">
        <v>203061687</v>
      </c>
      <c r="C922" s="201" t="s">
        <v>1309</v>
      </c>
      <c r="D922" s="201" t="s">
        <v>1310</v>
      </c>
      <c r="E922" s="201" t="s">
        <v>1582</v>
      </c>
      <c r="F922" s="201" t="s">
        <v>3662</v>
      </c>
      <c r="G922" s="201" t="s">
        <v>3182</v>
      </c>
      <c r="H922" s="202" t="s">
        <v>437</v>
      </c>
      <c r="I922" s="207">
        <v>0</v>
      </c>
      <c r="J922" s="207">
        <v>0</v>
      </c>
      <c r="K922" s="207">
        <v>128993</v>
      </c>
      <c r="L922" s="207">
        <v>128993</v>
      </c>
      <c r="M922" s="207">
        <f t="shared" si="70"/>
        <v>0</v>
      </c>
      <c r="N922" s="207">
        <f t="shared" si="72"/>
        <v>0</v>
      </c>
      <c r="O922" s="208">
        <f t="shared" si="71"/>
        <v>0</v>
      </c>
      <c r="P922" s="205">
        <v>0</v>
      </c>
      <c r="Q922" s="208">
        <f t="shared" si="69"/>
        <v>0</v>
      </c>
      <c r="R922" s="206"/>
    </row>
    <row r="923" spans="1:18" s="200" customFormat="1">
      <c r="A923" s="199">
        <v>916</v>
      </c>
      <c r="B923" s="200">
        <v>203061688</v>
      </c>
      <c r="C923" s="201" t="s">
        <v>1309</v>
      </c>
      <c r="D923" s="201" t="s">
        <v>1310</v>
      </c>
      <c r="E923" s="201" t="s">
        <v>1582</v>
      </c>
      <c r="F923" s="201" t="s">
        <v>3662</v>
      </c>
      <c r="G923" s="201" t="s">
        <v>3182</v>
      </c>
      <c r="H923" s="202" t="s">
        <v>438</v>
      </c>
      <c r="I923" s="207">
        <v>0</v>
      </c>
      <c r="J923" s="207">
        <v>0</v>
      </c>
      <c r="K923" s="207">
        <v>54458</v>
      </c>
      <c r="L923" s="207">
        <v>54458</v>
      </c>
      <c r="M923" s="207">
        <f t="shared" si="70"/>
        <v>0</v>
      </c>
      <c r="N923" s="207">
        <f t="shared" si="72"/>
        <v>0</v>
      </c>
      <c r="O923" s="208">
        <f t="shared" si="71"/>
        <v>0</v>
      </c>
      <c r="P923" s="205">
        <v>0</v>
      </c>
      <c r="Q923" s="208">
        <f t="shared" si="69"/>
        <v>0</v>
      </c>
      <c r="R923" s="206"/>
    </row>
    <row r="924" spans="1:18" s="200" customFormat="1">
      <c r="A924" s="199">
        <v>917</v>
      </c>
      <c r="B924" s="200">
        <v>203061691</v>
      </c>
      <c r="C924" s="201" t="s">
        <v>1309</v>
      </c>
      <c r="D924" s="201" t="s">
        <v>1310</v>
      </c>
      <c r="E924" s="201" t="s">
        <v>1314</v>
      </c>
      <c r="F924" s="201" t="s">
        <v>3655</v>
      </c>
      <c r="G924" s="201" t="s">
        <v>94</v>
      </c>
      <c r="H924" s="202" t="s">
        <v>439</v>
      </c>
      <c r="I924" s="207">
        <v>0</v>
      </c>
      <c r="J924" s="207">
        <v>0</v>
      </c>
      <c r="K924" s="207">
        <v>181581</v>
      </c>
      <c r="L924" s="207">
        <v>181581</v>
      </c>
      <c r="M924" s="207">
        <f t="shared" si="70"/>
        <v>0</v>
      </c>
      <c r="N924" s="207">
        <f t="shared" si="72"/>
        <v>0</v>
      </c>
      <c r="O924" s="208">
        <f t="shared" si="71"/>
        <v>0</v>
      </c>
      <c r="P924" s="205">
        <v>0</v>
      </c>
      <c r="Q924" s="208">
        <f t="shared" si="69"/>
        <v>0</v>
      </c>
      <c r="R924" s="206"/>
    </row>
    <row r="925" spans="1:18" s="200" customFormat="1">
      <c r="A925" s="199">
        <v>918</v>
      </c>
      <c r="B925" s="200">
        <v>203061692</v>
      </c>
      <c r="C925" s="201" t="s">
        <v>1309</v>
      </c>
      <c r="D925" s="201" t="s">
        <v>1310</v>
      </c>
      <c r="E925" s="201" t="s">
        <v>1582</v>
      </c>
      <c r="F925" s="201" t="s">
        <v>3662</v>
      </c>
      <c r="G925" s="201" t="s">
        <v>94</v>
      </c>
      <c r="H925" s="202" t="s">
        <v>440</v>
      </c>
      <c r="I925" s="207">
        <v>0</v>
      </c>
      <c r="J925" s="207">
        <v>0</v>
      </c>
      <c r="K925" s="207">
        <v>49835</v>
      </c>
      <c r="L925" s="207">
        <v>49835</v>
      </c>
      <c r="M925" s="207">
        <f t="shared" si="70"/>
        <v>0</v>
      </c>
      <c r="N925" s="207">
        <f t="shared" si="72"/>
        <v>0</v>
      </c>
      <c r="O925" s="208">
        <f t="shared" si="71"/>
        <v>0</v>
      </c>
      <c r="P925" s="205">
        <v>0</v>
      </c>
      <c r="Q925" s="208">
        <f t="shared" si="69"/>
        <v>0</v>
      </c>
      <c r="R925" s="206"/>
    </row>
    <row r="926" spans="1:18" s="200" customFormat="1">
      <c r="A926" s="199">
        <v>919</v>
      </c>
      <c r="B926" s="200">
        <v>203061693</v>
      </c>
      <c r="C926" s="201" t="s">
        <v>1309</v>
      </c>
      <c r="D926" s="201" t="s">
        <v>1310</v>
      </c>
      <c r="E926" s="201" t="s">
        <v>1582</v>
      </c>
      <c r="F926" s="201" t="s">
        <v>3662</v>
      </c>
      <c r="G926" s="201" t="s">
        <v>94</v>
      </c>
      <c r="H926" s="202" t="s">
        <v>441</v>
      </c>
      <c r="I926" s="207">
        <v>0</v>
      </c>
      <c r="J926" s="207">
        <v>0</v>
      </c>
      <c r="K926" s="207">
        <v>59521</v>
      </c>
      <c r="L926" s="207">
        <v>59521</v>
      </c>
      <c r="M926" s="207">
        <f t="shared" si="70"/>
        <v>0</v>
      </c>
      <c r="N926" s="207">
        <f t="shared" si="72"/>
        <v>0</v>
      </c>
      <c r="O926" s="208">
        <f t="shared" si="71"/>
        <v>0</v>
      </c>
      <c r="P926" s="205">
        <v>0</v>
      </c>
      <c r="Q926" s="208">
        <f t="shared" si="69"/>
        <v>0</v>
      </c>
      <c r="R926" s="206"/>
    </row>
    <row r="927" spans="1:18" s="200" customFormat="1">
      <c r="A927" s="199">
        <v>920</v>
      </c>
      <c r="B927" s="200">
        <v>203061697</v>
      </c>
      <c r="C927" s="201" t="s">
        <v>1309</v>
      </c>
      <c r="D927" s="201" t="s">
        <v>1310</v>
      </c>
      <c r="E927" s="201" t="s">
        <v>1582</v>
      </c>
      <c r="F927" s="201" t="s">
        <v>3662</v>
      </c>
      <c r="G927" s="201" t="s">
        <v>94</v>
      </c>
      <c r="H927" s="202" t="s">
        <v>442</v>
      </c>
      <c r="I927" s="207">
        <v>0</v>
      </c>
      <c r="J927" s="207">
        <v>0</v>
      </c>
      <c r="K927" s="207">
        <v>72642</v>
      </c>
      <c r="L927" s="207">
        <v>72642</v>
      </c>
      <c r="M927" s="207">
        <f t="shared" si="70"/>
        <v>0</v>
      </c>
      <c r="N927" s="207">
        <f t="shared" si="72"/>
        <v>0</v>
      </c>
      <c r="O927" s="208">
        <f t="shared" si="71"/>
        <v>0</v>
      </c>
      <c r="P927" s="205">
        <v>0</v>
      </c>
      <c r="Q927" s="208">
        <f t="shared" si="69"/>
        <v>0</v>
      </c>
      <c r="R927" s="206"/>
    </row>
    <row r="928" spans="1:18" s="200" customFormat="1">
      <c r="A928" s="199">
        <v>921</v>
      </c>
      <c r="B928" s="200">
        <v>203061699</v>
      </c>
      <c r="C928" s="201" t="s">
        <v>1309</v>
      </c>
      <c r="D928" s="201" t="s">
        <v>1310</v>
      </c>
      <c r="E928" s="201" t="s">
        <v>1582</v>
      </c>
      <c r="F928" s="201" t="s">
        <v>3662</v>
      </c>
      <c r="G928" s="201" t="s">
        <v>94</v>
      </c>
      <c r="H928" s="202" t="s">
        <v>443</v>
      </c>
      <c r="I928" s="207">
        <v>0</v>
      </c>
      <c r="J928" s="207">
        <v>0</v>
      </c>
      <c r="K928" s="207">
        <v>155996.76</v>
      </c>
      <c r="L928" s="207">
        <v>155996.76</v>
      </c>
      <c r="M928" s="207">
        <f t="shared" si="70"/>
        <v>0</v>
      </c>
      <c r="N928" s="207">
        <f t="shared" si="72"/>
        <v>0</v>
      </c>
      <c r="O928" s="208">
        <f t="shared" si="71"/>
        <v>0</v>
      </c>
      <c r="P928" s="205">
        <v>0</v>
      </c>
      <c r="Q928" s="208">
        <f t="shared" si="69"/>
        <v>0</v>
      </c>
      <c r="R928" s="206"/>
    </row>
    <row r="929" spans="1:18" s="200" customFormat="1">
      <c r="A929" s="199">
        <v>922</v>
      </c>
      <c r="B929" s="200">
        <v>203061704</v>
      </c>
      <c r="C929" s="201" t="s">
        <v>1309</v>
      </c>
      <c r="D929" s="201" t="s">
        <v>1310</v>
      </c>
      <c r="E929" s="201" t="s">
        <v>1582</v>
      </c>
      <c r="F929" s="201" t="s">
        <v>3662</v>
      </c>
      <c r="G929" s="201" t="s">
        <v>94</v>
      </c>
      <c r="H929" s="202" t="s">
        <v>444</v>
      </c>
      <c r="I929" s="207">
        <v>0</v>
      </c>
      <c r="J929" s="207">
        <v>0</v>
      </c>
      <c r="K929" s="207">
        <v>37946</v>
      </c>
      <c r="L929" s="207">
        <v>37946</v>
      </c>
      <c r="M929" s="207">
        <f t="shared" si="70"/>
        <v>0</v>
      </c>
      <c r="N929" s="207">
        <f t="shared" si="72"/>
        <v>0</v>
      </c>
      <c r="O929" s="208">
        <f t="shared" si="71"/>
        <v>0</v>
      </c>
      <c r="P929" s="205">
        <v>0</v>
      </c>
      <c r="Q929" s="208">
        <f t="shared" si="69"/>
        <v>0</v>
      </c>
      <c r="R929" s="206"/>
    </row>
    <row r="930" spans="1:18" s="200" customFormat="1">
      <c r="A930" s="199">
        <v>923</v>
      </c>
      <c r="B930" s="200">
        <v>203061706</v>
      </c>
      <c r="C930" s="201" t="s">
        <v>1309</v>
      </c>
      <c r="D930" s="201" t="s">
        <v>1310</v>
      </c>
      <c r="E930" s="201" t="s">
        <v>1582</v>
      </c>
      <c r="F930" s="201" t="s">
        <v>3662</v>
      </c>
      <c r="G930" s="201" t="s">
        <v>94</v>
      </c>
      <c r="H930" s="202" t="s">
        <v>445</v>
      </c>
      <c r="I930" s="207">
        <v>0</v>
      </c>
      <c r="J930" s="207">
        <v>0</v>
      </c>
      <c r="K930" s="207">
        <v>97739</v>
      </c>
      <c r="L930" s="207">
        <v>97739</v>
      </c>
      <c r="M930" s="207">
        <f t="shared" si="70"/>
        <v>0</v>
      </c>
      <c r="N930" s="207">
        <f t="shared" si="72"/>
        <v>0</v>
      </c>
      <c r="O930" s="208">
        <f t="shared" si="71"/>
        <v>0</v>
      </c>
      <c r="P930" s="205">
        <v>0</v>
      </c>
      <c r="Q930" s="208">
        <f t="shared" ref="Q930:Q993" si="73">O930-P930</f>
        <v>0</v>
      </c>
      <c r="R930" s="206"/>
    </row>
    <row r="931" spans="1:18" s="200" customFormat="1">
      <c r="A931" s="199">
        <v>924</v>
      </c>
      <c r="B931" s="200">
        <v>203061708</v>
      </c>
      <c r="C931" s="201" t="s">
        <v>1309</v>
      </c>
      <c r="D931" s="201" t="s">
        <v>1310</v>
      </c>
      <c r="E931" s="201" t="s">
        <v>1314</v>
      </c>
      <c r="F931" s="201" t="s">
        <v>3655</v>
      </c>
      <c r="G931" s="201" t="s">
        <v>94</v>
      </c>
      <c r="H931" s="202" t="s">
        <v>446</v>
      </c>
      <c r="I931" s="207">
        <v>0</v>
      </c>
      <c r="J931" s="207">
        <v>0</v>
      </c>
      <c r="K931" s="207">
        <v>68000</v>
      </c>
      <c r="L931" s="207">
        <v>68000</v>
      </c>
      <c r="M931" s="207">
        <f t="shared" si="70"/>
        <v>0</v>
      </c>
      <c r="N931" s="207">
        <f t="shared" si="72"/>
        <v>0</v>
      </c>
      <c r="O931" s="208">
        <f t="shared" si="71"/>
        <v>0</v>
      </c>
      <c r="P931" s="205">
        <v>0</v>
      </c>
      <c r="Q931" s="208">
        <f t="shared" si="73"/>
        <v>0</v>
      </c>
      <c r="R931" s="206"/>
    </row>
    <row r="932" spans="1:18" s="200" customFormat="1">
      <c r="A932" s="199">
        <v>925</v>
      </c>
      <c r="B932" s="200">
        <v>203061709</v>
      </c>
      <c r="C932" s="201" t="s">
        <v>1309</v>
      </c>
      <c r="D932" s="201" t="s">
        <v>1310</v>
      </c>
      <c r="E932" s="201" t="s">
        <v>1582</v>
      </c>
      <c r="F932" s="201" t="s">
        <v>3662</v>
      </c>
      <c r="G932" s="201" t="s">
        <v>94</v>
      </c>
      <c r="H932" s="202" t="s">
        <v>447</v>
      </c>
      <c r="I932" s="207">
        <v>0</v>
      </c>
      <c r="J932" s="207">
        <v>0</v>
      </c>
      <c r="K932" s="207">
        <v>116695.61</v>
      </c>
      <c r="L932" s="207">
        <v>116695.61</v>
      </c>
      <c r="M932" s="207">
        <f t="shared" si="70"/>
        <v>0</v>
      </c>
      <c r="N932" s="207">
        <f t="shared" si="72"/>
        <v>0</v>
      </c>
      <c r="O932" s="208">
        <f t="shared" si="71"/>
        <v>0</v>
      </c>
      <c r="P932" s="205">
        <v>0</v>
      </c>
      <c r="Q932" s="208">
        <f t="shared" si="73"/>
        <v>0</v>
      </c>
      <c r="R932" s="206"/>
    </row>
    <row r="933" spans="1:18" s="200" customFormat="1">
      <c r="A933" s="199">
        <v>926</v>
      </c>
      <c r="B933" s="200">
        <v>203061710</v>
      </c>
      <c r="C933" s="201" t="s">
        <v>1309</v>
      </c>
      <c r="D933" s="201" t="s">
        <v>1310</v>
      </c>
      <c r="E933" s="201" t="s">
        <v>1582</v>
      </c>
      <c r="F933" s="201" t="s">
        <v>3662</v>
      </c>
      <c r="G933" s="201" t="s">
        <v>94</v>
      </c>
      <c r="H933" s="202" t="s">
        <v>448</v>
      </c>
      <c r="I933" s="207">
        <v>0</v>
      </c>
      <c r="J933" s="207">
        <v>0</v>
      </c>
      <c r="K933" s="207">
        <v>31596</v>
      </c>
      <c r="L933" s="207">
        <v>31596</v>
      </c>
      <c r="M933" s="207">
        <f t="shared" si="70"/>
        <v>0</v>
      </c>
      <c r="N933" s="207">
        <f t="shared" si="72"/>
        <v>0</v>
      </c>
      <c r="O933" s="208">
        <f t="shared" si="71"/>
        <v>0</v>
      </c>
      <c r="P933" s="205">
        <v>0</v>
      </c>
      <c r="Q933" s="208">
        <f t="shared" si="73"/>
        <v>0</v>
      </c>
      <c r="R933" s="206"/>
    </row>
    <row r="934" spans="1:18" s="200" customFormat="1">
      <c r="A934" s="199">
        <v>927</v>
      </c>
      <c r="B934" s="200">
        <v>203061711</v>
      </c>
      <c r="C934" s="201" t="s">
        <v>1309</v>
      </c>
      <c r="D934" s="201" t="s">
        <v>1310</v>
      </c>
      <c r="E934" s="201" t="s">
        <v>1582</v>
      </c>
      <c r="F934" s="201" t="s">
        <v>3662</v>
      </c>
      <c r="G934" s="201" t="s">
        <v>94</v>
      </c>
      <c r="H934" s="202" t="s">
        <v>449</v>
      </c>
      <c r="I934" s="207">
        <v>0</v>
      </c>
      <c r="J934" s="207">
        <v>0</v>
      </c>
      <c r="K934" s="207">
        <v>61962</v>
      </c>
      <c r="L934" s="207">
        <v>61962</v>
      </c>
      <c r="M934" s="207">
        <f t="shared" si="70"/>
        <v>0</v>
      </c>
      <c r="N934" s="207">
        <f t="shared" si="72"/>
        <v>0</v>
      </c>
      <c r="O934" s="208">
        <f t="shared" si="71"/>
        <v>0</v>
      </c>
      <c r="P934" s="205">
        <v>0</v>
      </c>
      <c r="Q934" s="208">
        <f t="shared" si="73"/>
        <v>0</v>
      </c>
      <c r="R934" s="206"/>
    </row>
    <row r="935" spans="1:18" s="200" customFormat="1">
      <c r="A935" s="199">
        <v>928</v>
      </c>
      <c r="B935" s="200">
        <v>203061712</v>
      </c>
      <c r="C935" s="201" t="s">
        <v>1309</v>
      </c>
      <c r="D935" s="201" t="s">
        <v>1310</v>
      </c>
      <c r="E935" s="201" t="s">
        <v>1582</v>
      </c>
      <c r="F935" s="201" t="s">
        <v>3662</v>
      </c>
      <c r="G935" s="201" t="s">
        <v>94</v>
      </c>
      <c r="H935" s="202" t="s">
        <v>450</v>
      </c>
      <c r="I935" s="207">
        <v>0</v>
      </c>
      <c r="J935" s="207">
        <v>0</v>
      </c>
      <c r="K935" s="207">
        <v>322523</v>
      </c>
      <c r="L935" s="207">
        <v>322523</v>
      </c>
      <c r="M935" s="207">
        <f t="shared" si="70"/>
        <v>0</v>
      </c>
      <c r="N935" s="207">
        <f t="shared" si="72"/>
        <v>0</v>
      </c>
      <c r="O935" s="208">
        <f t="shared" si="71"/>
        <v>0</v>
      </c>
      <c r="P935" s="205">
        <v>0</v>
      </c>
      <c r="Q935" s="208">
        <f t="shared" si="73"/>
        <v>0</v>
      </c>
      <c r="R935" s="206"/>
    </row>
    <row r="936" spans="1:18" s="200" customFormat="1">
      <c r="A936" s="199">
        <v>929</v>
      </c>
      <c r="B936" s="200">
        <v>203061715</v>
      </c>
      <c r="C936" s="201" t="s">
        <v>1309</v>
      </c>
      <c r="D936" s="201" t="s">
        <v>1310</v>
      </c>
      <c r="E936" s="201" t="s">
        <v>1582</v>
      </c>
      <c r="F936" s="201" t="s">
        <v>3662</v>
      </c>
      <c r="G936" s="201" t="s">
        <v>94</v>
      </c>
      <c r="H936" s="202" t="s">
        <v>451</v>
      </c>
      <c r="I936" s="207">
        <v>0</v>
      </c>
      <c r="J936" s="207">
        <v>0</v>
      </c>
      <c r="K936" s="207">
        <v>29314</v>
      </c>
      <c r="L936" s="207">
        <v>29314</v>
      </c>
      <c r="M936" s="207">
        <f t="shared" si="70"/>
        <v>0</v>
      </c>
      <c r="N936" s="207">
        <f t="shared" si="72"/>
        <v>0</v>
      </c>
      <c r="O936" s="208">
        <f t="shared" si="71"/>
        <v>0</v>
      </c>
      <c r="P936" s="205">
        <v>0</v>
      </c>
      <c r="Q936" s="208">
        <f t="shared" si="73"/>
        <v>0</v>
      </c>
      <c r="R936" s="206"/>
    </row>
    <row r="937" spans="1:18" s="200" customFormat="1">
      <c r="A937" s="199">
        <v>930</v>
      </c>
      <c r="B937" s="200">
        <v>203061718</v>
      </c>
      <c r="C937" s="201" t="s">
        <v>1309</v>
      </c>
      <c r="D937" s="201" t="s">
        <v>1310</v>
      </c>
      <c r="E937" s="201" t="s">
        <v>1582</v>
      </c>
      <c r="F937" s="201" t="s">
        <v>3662</v>
      </c>
      <c r="G937" s="201" t="s">
        <v>94</v>
      </c>
      <c r="H937" s="202" t="s">
        <v>452</v>
      </c>
      <c r="I937" s="207">
        <v>0</v>
      </c>
      <c r="J937" s="207">
        <v>0</v>
      </c>
      <c r="K937" s="207">
        <v>23210</v>
      </c>
      <c r="L937" s="207">
        <v>23210</v>
      </c>
      <c r="M937" s="207">
        <f t="shared" si="70"/>
        <v>0</v>
      </c>
      <c r="N937" s="207">
        <f t="shared" si="72"/>
        <v>0</v>
      </c>
      <c r="O937" s="208">
        <f t="shared" si="71"/>
        <v>0</v>
      </c>
      <c r="P937" s="205">
        <v>0</v>
      </c>
      <c r="Q937" s="208">
        <f t="shared" si="73"/>
        <v>0</v>
      </c>
      <c r="R937" s="206"/>
    </row>
    <row r="938" spans="1:18" s="200" customFormat="1">
      <c r="A938" s="199">
        <v>931</v>
      </c>
      <c r="B938" s="200">
        <v>203061719</v>
      </c>
      <c r="C938" s="201" t="s">
        <v>1309</v>
      </c>
      <c r="D938" s="201" t="s">
        <v>1310</v>
      </c>
      <c r="E938" s="201" t="s">
        <v>1582</v>
      </c>
      <c r="F938" s="201" t="s">
        <v>3662</v>
      </c>
      <c r="G938" s="201" t="s">
        <v>94</v>
      </c>
      <c r="H938" s="202" t="s">
        <v>453</v>
      </c>
      <c r="I938" s="207">
        <v>0</v>
      </c>
      <c r="J938" s="207">
        <v>0</v>
      </c>
      <c r="K938" s="207">
        <v>28276</v>
      </c>
      <c r="L938" s="207">
        <v>28276</v>
      </c>
      <c r="M938" s="207">
        <f t="shared" si="70"/>
        <v>0</v>
      </c>
      <c r="N938" s="207">
        <f t="shared" si="72"/>
        <v>0</v>
      </c>
      <c r="O938" s="208">
        <f t="shared" si="71"/>
        <v>0</v>
      </c>
      <c r="P938" s="205">
        <v>0</v>
      </c>
      <c r="Q938" s="208">
        <f t="shared" si="73"/>
        <v>0</v>
      </c>
      <c r="R938" s="206"/>
    </row>
    <row r="939" spans="1:18" s="200" customFormat="1">
      <c r="A939" s="199">
        <v>932</v>
      </c>
      <c r="B939" s="200">
        <v>203061720</v>
      </c>
      <c r="C939" s="201" t="s">
        <v>1309</v>
      </c>
      <c r="D939" s="201" t="s">
        <v>1310</v>
      </c>
      <c r="E939" s="201" t="s">
        <v>1582</v>
      </c>
      <c r="F939" s="201" t="s">
        <v>3662</v>
      </c>
      <c r="G939" s="201" t="s">
        <v>94</v>
      </c>
      <c r="H939" s="202" t="s">
        <v>454</v>
      </c>
      <c r="I939" s="207">
        <v>0</v>
      </c>
      <c r="J939" s="207">
        <v>0</v>
      </c>
      <c r="K939" s="207">
        <v>27122</v>
      </c>
      <c r="L939" s="207">
        <v>27122</v>
      </c>
      <c r="M939" s="207">
        <f t="shared" si="70"/>
        <v>0</v>
      </c>
      <c r="N939" s="207">
        <f t="shared" si="72"/>
        <v>0</v>
      </c>
      <c r="O939" s="208">
        <f t="shared" si="71"/>
        <v>0</v>
      </c>
      <c r="P939" s="205">
        <v>0</v>
      </c>
      <c r="Q939" s="208">
        <f t="shared" si="73"/>
        <v>0</v>
      </c>
      <c r="R939" s="206"/>
    </row>
    <row r="940" spans="1:18" s="200" customFormat="1">
      <c r="A940" s="199">
        <v>933</v>
      </c>
      <c r="B940" s="200">
        <v>203061722</v>
      </c>
      <c r="C940" s="201" t="s">
        <v>1309</v>
      </c>
      <c r="D940" s="201" t="s">
        <v>1310</v>
      </c>
      <c r="E940" s="201" t="s">
        <v>1582</v>
      </c>
      <c r="F940" s="201" t="s">
        <v>3662</v>
      </c>
      <c r="G940" s="201" t="s">
        <v>94</v>
      </c>
      <c r="H940" s="202" t="s">
        <v>455</v>
      </c>
      <c r="I940" s="207">
        <v>0</v>
      </c>
      <c r="J940" s="207">
        <v>0</v>
      </c>
      <c r="K940" s="207">
        <v>21592</v>
      </c>
      <c r="L940" s="207">
        <v>21592</v>
      </c>
      <c r="M940" s="207">
        <f t="shared" si="70"/>
        <v>0</v>
      </c>
      <c r="N940" s="207">
        <f t="shared" si="72"/>
        <v>0</v>
      </c>
      <c r="O940" s="208">
        <f t="shared" si="71"/>
        <v>0</v>
      </c>
      <c r="P940" s="205">
        <v>0</v>
      </c>
      <c r="Q940" s="208">
        <f t="shared" si="73"/>
        <v>0</v>
      </c>
      <c r="R940" s="206"/>
    </row>
    <row r="941" spans="1:18" s="200" customFormat="1">
      <c r="A941" s="199">
        <v>934</v>
      </c>
      <c r="B941" s="200">
        <v>203061723</v>
      </c>
      <c r="C941" s="201" t="s">
        <v>1309</v>
      </c>
      <c r="D941" s="201" t="s">
        <v>1310</v>
      </c>
      <c r="E941" s="201" t="s">
        <v>1582</v>
      </c>
      <c r="F941" s="201" t="s">
        <v>3662</v>
      </c>
      <c r="G941" s="201" t="s">
        <v>94</v>
      </c>
      <c r="H941" s="202" t="s">
        <v>456</v>
      </c>
      <c r="I941" s="207">
        <v>0</v>
      </c>
      <c r="J941" s="207">
        <v>0</v>
      </c>
      <c r="K941" s="207">
        <v>21400</v>
      </c>
      <c r="L941" s="207">
        <v>21400</v>
      </c>
      <c r="M941" s="207">
        <f t="shared" si="70"/>
        <v>0</v>
      </c>
      <c r="N941" s="207">
        <f t="shared" si="72"/>
        <v>0</v>
      </c>
      <c r="O941" s="208">
        <f t="shared" si="71"/>
        <v>0</v>
      </c>
      <c r="P941" s="205">
        <v>0</v>
      </c>
      <c r="Q941" s="208">
        <f t="shared" si="73"/>
        <v>0</v>
      </c>
      <c r="R941" s="206"/>
    </row>
    <row r="942" spans="1:18" s="200" customFormat="1">
      <c r="A942" s="199">
        <v>935</v>
      </c>
      <c r="B942" s="200">
        <v>203061725</v>
      </c>
      <c r="C942" s="201" t="s">
        <v>1309</v>
      </c>
      <c r="D942" s="201" t="s">
        <v>1310</v>
      </c>
      <c r="E942" s="201" t="s">
        <v>1582</v>
      </c>
      <c r="F942" s="201" t="s">
        <v>3662</v>
      </c>
      <c r="G942" s="201" t="s">
        <v>94</v>
      </c>
      <c r="H942" s="202" t="s">
        <v>457</v>
      </c>
      <c r="I942" s="207">
        <v>0</v>
      </c>
      <c r="J942" s="207">
        <v>0</v>
      </c>
      <c r="K942" s="207">
        <v>27474</v>
      </c>
      <c r="L942" s="207">
        <v>27474</v>
      </c>
      <c r="M942" s="207">
        <f t="shared" si="70"/>
        <v>0</v>
      </c>
      <c r="N942" s="207">
        <f t="shared" si="72"/>
        <v>0</v>
      </c>
      <c r="O942" s="208">
        <f t="shared" si="71"/>
        <v>0</v>
      </c>
      <c r="P942" s="205">
        <v>0</v>
      </c>
      <c r="Q942" s="208">
        <f t="shared" si="73"/>
        <v>0</v>
      </c>
      <c r="R942" s="206"/>
    </row>
    <row r="943" spans="1:18" s="200" customFormat="1">
      <c r="A943" s="199">
        <v>936</v>
      </c>
      <c r="B943" s="200">
        <v>203061726</v>
      </c>
      <c r="C943" s="201" t="s">
        <v>1309</v>
      </c>
      <c r="D943" s="201" t="s">
        <v>1310</v>
      </c>
      <c r="E943" s="201" t="s">
        <v>1582</v>
      </c>
      <c r="F943" s="201" t="s">
        <v>3662</v>
      </c>
      <c r="G943" s="201" t="s">
        <v>94</v>
      </c>
      <c r="H943" s="202" t="s">
        <v>458</v>
      </c>
      <c r="I943" s="207">
        <v>0</v>
      </c>
      <c r="J943" s="207">
        <v>0</v>
      </c>
      <c r="K943" s="207">
        <v>29302</v>
      </c>
      <c r="L943" s="207">
        <v>29302</v>
      </c>
      <c r="M943" s="207">
        <f t="shared" si="70"/>
        <v>0</v>
      </c>
      <c r="N943" s="207">
        <f t="shared" si="72"/>
        <v>0</v>
      </c>
      <c r="O943" s="208">
        <f t="shared" si="71"/>
        <v>0</v>
      </c>
      <c r="P943" s="205">
        <v>0</v>
      </c>
      <c r="Q943" s="208">
        <f t="shared" si="73"/>
        <v>0</v>
      </c>
      <c r="R943" s="206"/>
    </row>
    <row r="944" spans="1:18" s="200" customFormat="1">
      <c r="A944" s="199">
        <v>937</v>
      </c>
      <c r="B944" s="200">
        <v>203061729</v>
      </c>
      <c r="C944" s="201" t="s">
        <v>1309</v>
      </c>
      <c r="D944" s="201" t="s">
        <v>1310</v>
      </c>
      <c r="E944" s="201" t="s">
        <v>1582</v>
      </c>
      <c r="F944" s="201" t="s">
        <v>3662</v>
      </c>
      <c r="G944" s="201" t="s">
        <v>94</v>
      </c>
      <c r="H944" s="202" t="s">
        <v>459</v>
      </c>
      <c r="I944" s="207">
        <v>0</v>
      </c>
      <c r="J944" s="207">
        <v>0</v>
      </c>
      <c r="K944" s="207">
        <v>23009</v>
      </c>
      <c r="L944" s="207">
        <v>23009</v>
      </c>
      <c r="M944" s="207">
        <f t="shared" si="70"/>
        <v>0</v>
      </c>
      <c r="N944" s="207">
        <f t="shared" si="72"/>
        <v>0</v>
      </c>
      <c r="O944" s="208">
        <f t="shared" si="71"/>
        <v>0</v>
      </c>
      <c r="P944" s="205">
        <v>0</v>
      </c>
      <c r="Q944" s="208">
        <f t="shared" si="73"/>
        <v>0</v>
      </c>
      <c r="R944" s="206"/>
    </row>
    <row r="945" spans="1:18" s="200" customFormat="1">
      <c r="A945" s="199">
        <v>938</v>
      </c>
      <c r="B945" s="200">
        <v>203061730</v>
      </c>
      <c r="C945" s="201" t="s">
        <v>1309</v>
      </c>
      <c r="D945" s="201" t="s">
        <v>1310</v>
      </c>
      <c r="E945" s="201" t="s">
        <v>1582</v>
      </c>
      <c r="F945" s="201" t="s">
        <v>3662</v>
      </c>
      <c r="G945" s="201" t="s">
        <v>94</v>
      </c>
      <c r="H945" s="202" t="s">
        <v>460</v>
      </c>
      <c r="I945" s="207">
        <v>0</v>
      </c>
      <c r="J945" s="207">
        <v>0</v>
      </c>
      <c r="K945" s="207">
        <v>23237</v>
      </c>
      <c r="L945" s="207">
        <v>23237</v>
      </c>
      <c r="M945" s="207">
        <f t="shared" ref="M945:M1008" si="74">IF((I945+K945)-(J945+L945)&lt;0,0,(I945+K945)-(J945+L945))</f>
        <v>0</v>
      </c>
      <c r="N945" s="207">
        <f t="shared" si="72"/>
        <v>0</v>
      </c>
      <c r="O945" s="208">
        <f t="shared" si="71"/>
        <v>0</v>
      </c>
      <c r="P945" s="205">
        <v>0</v>
      </c>
      <c r="Q945" s="208">
        <f t="shared" si="73"/>
        <v>0</v>
      </c>
      <c r="R945" s="206"/>
    </row>
    <row r="946" spans="1:18" s="200" customFormat="1">
      <c r="A946" s="199">
        <v>939</v>
      </c>
      <c r="B946" s="200">
        <v>203061731</v>
      </c>
      <c r="C946" s="201" t="s">
        <v>1309</v>
      </c>
      <c r="D946" s="201" t="s">
        <v>1310</v>
      </c>
      <c r="E946" s="201" t="s">
        <v>1582</v>
      </c>
      <c r="F946" s="201" t="s">
        <v>3662</v>
      </c>
      <c r="G946" s="201" t="s">
        <v>94</v>
      </c>
      <c r="H946" s="202" t="s">
        <v>461</v>
      </c>
      <c r="I946" s="207">
        <v>0</v>
      </c>
      <c r="J946" s="207">
        <v>0</v>
      </c>
      <c r="K946" s="207">
        <v>31214</v>
      </c>
      <c r="L946" s="207">
        <v>31214</v>
      </c>
      <c r="M946" s="207">
        <f t="shared" si="74"/>
        <v>0</v>
      </c>
      <c r="N946" s="207">
        <f t="shared" si="72"/>
        <v>0</v>
      </c>
      <c r="O946" s="208">
        <f t="shared" si="71"/>
        <v>0</v>
      </c>
      <c r="P946" s="205">
        <v>0</v>
      </c>
      <c r="Q946" s="208">
        <f t="shared" si="73"/>
        <v>0</v>
      </c>
      <c r="R946" s="206"/>
    </row>
    <row r="947" spans="1:18" s="200" customFormat="1">
      <c r="A947" s="199">
        <v>940</v>
      </c>
      <c r="B947" s="200">
        <v>203061732</v>
      </c>
      <c r="C947" s="201" t="s">
        <v>1309</v>
      </c>
      <c r="D947" s="201" t="s">
        <v>1310</v>
      </c>
      <c r="E947" s="201" t="s">
        <v>1314</v>
      </c>
      <c r="F947" s="201" t="s">
        <v>3655</v>
      </c>
      <c r="G947" s="201" t="s">
        <v>94</v>
      </c>
      <c r="H947" s="202" t="s">
        <v>462</v>
      </c>
      <c r="I947" s="207">
        <v>0</v>
      </c>
      <c r="J947" s="207">
        <v>0</v>
      </c>
      <c r="K947" s="207">
        <v>30818</v>
      </c>
      <c r="L947" s="207">
        <v>30818</v>
      </c>
      <c r="M947" s="207">
        <f t="shared" si="74"/>
        <v>0</v>
      </c>
      <c r="N947" s="207">
        <f t="shared" si="72"/>
        <v>0</v>
      </c>
      <c r="O947" s="208">
        <f t="shared" si="71"/>
        <v>0</v>
      </c>
      <c r="P947" s="205">
        <v>0</v>
      </c>
      <c r="Q947" s="208">
        <f t="shared" si="73"/>
        <v>0</v>
      </c>
      <c r="R947" s="206"/>
    </row>
    <row r="948" spans="1:18" s="200" customFormat="1">
      <c r="A948" s="199">
        <v>941</v>
      </c>
      <c r="B948" s="200">
        <v>203061735</v>
      </c>
      <c r="C948" s="201" t="s">
        <v>1309</v>
      </c>
      <c r="D948" s="201" t="s">
        <v>1310</v>
      </c>
      <c r="E948" s="201" t="s">
        <v>1582</v>
      </c>
      <c r="F948" s="201" t="s">
        <v>3662</v>
      </c>
      <c r="G948" s="201" t="s">
        <v>94</v>
      </c>
      <c r="H948" s="202" t="s">
        <v>463</v>
      </c>
      <c r="I948" s="207">
        <v>0</v>
      </c>
      <c r="J948" s="207">
        <v>0</v>
      </c>
      <c r="K948" s="207">
        <v>27231</v>
      </c>
      <c r="L948" s="207">
        <v>27231</v>
      </c>
      <c r="M948" s="207">
        <f t="shared" si="74"/>
        <v>0</v>
      </c>
      <c r="N948" s="207">
        <f t="shared" si="72"/>
        <v>0</v>
      </c>
      <c r="O948" s="208">
        <f t="shared" si="71"/>
        <v>0</v>
      </c>
      <c r="P948" s="205">
        <v>0</v>
      </c>
      <c r="Q948" s="208">
        <f t="shared" si="73"/>
        <v>0</v>
      </c>
      <c r="R948" s="206"/>
    </row>
    <row r="949" spans="1:18" s="200" customFormat="1">
      <c r="A949" s="199">
        <v>942</v>
      </c>
      <c r="B949" s="200">
        <v>203061736</v>
      </c>
      <c r="C949" s="201" t="s">
        <v>1309</v>
      </c>
      <c r="D949" s="201" t="s">
        <v>1310</v>
      </c>
      <c r="E949" s="201" t="s">
        <v>1582</v>
      </c>
      <c r="F949" s="201" t="s">
        <v>3662</v>
      </c>
      <c r="G949" s="201" t="s">
        <v>94</v>
      </c>
      <c r="H949" s="202" t="s">
        <v>464</v>
      </c>
      <c r="I949" s="207">
        <v>0</v>
      </c>
      <c r="J949" s="207">
        <v>0</v>
      </c>
      <c r="K949" s="207">
        <v>22435</v>
      </c>
      <c r="L949" s="207">
        <v>22435</v>
      </c>
      <c r="M949" s="207">
        <f t="shared" si="74"/>
        <v>0</v>
      </c>
      <c r="N949" s="207">
        <f t="shared" si="72"/>
        <v>0</v>
      </c>
      <c r="O949" s="208">
        <f t="shared" si="71"/>
        <v>0</v>
      </c>
      <c r="P949" s="205">
        <v>0</v>
      </c>
      <c r="Q949" s="208">
        <f t="shared" si="73"/>
        <v>0</v>
      </c>
      <c r="R949" s="206"/>
    </row>
    <row r="950" spans="1:18" s="200" customFormat="1">
      <c r="A950" s="199">
        <v>943</v>
      </c>
      <c r="B950" s="200">
        <v>203061737</v>
      </c>
      <c r="C950" s="201" t="s">
        <v>1309</v>
      </c>
      <c r="D950" s="201" t="s">
        <v>1310</v>
      </c>
      <c r="E950" s="201" t="s">
        <v>1582</v>
      </c>
      <c r="F950" s="201" t="s">
        <v>3662</v>
      </c>
      <c r="G950" s="201" t="s">
        <v>94</v>
      </c>
      <c r="H950" s="202" t="s">
        <v>465</v>
      </c>
      <c r="I950" s="207">
        <v>0</v>
      </c>
      <c r="J950" s="207">
        <v>0</v>
      </c>
      <c r="K950" s="207">
        <v>300</v>
      </c>
      <c r="L950" s="207">
        <v>300</v>
      </c>
      <c r="M950" s="207">
        <f t="shared" si="74"/>
        <v>0</v>
      </c>
      <c r="N950" s="207">
        <f t="shared" si="72"/>
        <v>0</v>
      </c>
      <c r="O950" s="208">
        <f t="shared" si="71"/>
        <v>0</v>
      </c>
      <c r="P950" s="205">
        <v>0</v>
      </c>
      <c r="Q950" s="208">
        <f t="shared" si="73"/>
        <v>0</v>
      </c>
      <c r="R950" s="206"/>
    </row>
    <row r="951" spans="1:18" s="200" customFormat="1">
      <c r="A951" s="199">
        <v>944</v>
      </c>
      <c r="B951" s="200">
        <v>203061739</v>
      </c>
      <c r="C951" s="201" t="s">
        <v>1309</v>
      </c>
      <c r="D951" s="201" t="s">
        <v>1310</v>
      </c>
      <c r="E951" s="201" t="s">
        <v>1582</v>
      </c>
      <c r="F951" s="201" t="s">
        <v>3662</v>
      </c>
      <c r="G951" s="201" t="s">
        <v>94</v>
      </c>
      <c r="H951" s="202" t="s">
        <v>466</v>
      </c>
      <c r="I951" s="207">
        <v>0</v>
      </c>
      <c r="J951" s="207">
        <v>0</v>
      </c>
      <c r="K951" s="207">
        <v>25145</v>
      </c>
      <c r="L951" s="207">
        <v>25145</v>
      </c>
      <c r="M951" s="207">
        <f t="shared" si="74"/>
        <v>0</v>
      </c>
      <c r="N951" s="207">
        <f t="shared" si="72"/>
        <v>0</v>
      </c>
      <c r="O951" s="208">
        <f t="shared" si="71"/>
        <v>0</v>
      </c>
      <c r="P951" s="205">
        <v>0</v>
      </c>
      <c r="Q951" s="208">
        <f t="shared" si="73"/>
        <v>0</v>
      </c>
      <c r="R951" s="206"/>
    </row>
    <row r="952" spans="1:18" s="200" customFormat="1">
      <c r="A952" s="199">
        <v>945</v>
      </c>
      <c r="B952" s="200">
        <v>203061740</v>
      </c>
      <c r="C952" s="201" t="s">
        <v>1309</v>
      </c>
      <c r="D952" s="201" t="s">
        <v>1310</v>
      </c>
      <c r="E952" s="201" t="s">
        <v>1582</v>
      </c>
      <c r="F952" s="201" t="s">
        <v>3662</v>
      </c>
      <c r="G952" s="201" t="s">
        <v>3182</v>
      </c>
      <c r="H952" s="202" t="s">
        <v>467</v>
      </c>
      <c r="I952" s="207">
        <v>0</v>
      </c>
      <c r="J952" s="207">
        <v>0</v>
      </c>
      <c r="K952" s="207">
        <v>20642</v>
      </c>
      <c r="L952" s="207">
        <v>20642</v>
      </c>
      <c r="M952" s="207">
        <f t="shared" si="74"/>
        <v>0</v>
      </c>
      <c r="N952" s="207">
        <f t="shared" si="72"/>
        <v>0</v>
      </c>
      <c r="O952" s="208">
        <f t="shared" si="71"/>
        <v>0</v>
      </c>
      <c r="P952" s="205">
        <v>0</v>
      </c>
      <c r="Q952" s="208">
        <f t="shared" si="73"/>
        <v>0</v>
      </c>
      <c r="R952" s="206"/>
    </row>
    <row r="953" spans="1:18" s="200" customFormat="1">
      <c r="A953" s="199">
        <v>946</v>
      </c>
      <c r="B953" s="200">
        <v>203061742</v>
      </c>
      <c r="C953" s="201" t="s">
        <v>1309</v>
      </c>
      <c r="D953" s="201" t="s">
        <v>1310</v>
      </c>
      <c r="E953" s="201" t="s">
        <v>1582</v>
      </c>
      <c r="F953" s="201" t="s">
        <v>3662</v>
      </c>
      <c r="G953" s="201" t="s">
        <v>94</v>
      </c>
      <c r="H953" s="202" t="s">
        <v>468</v>
      </c>
      <c r="I953" s="207">
        <v>0</v>
      </c>
      <c r="J953" s="207">
        <v>0</v>
      </c>
      <c r="K953" s="207">
        <v>24730</v>
      </c>
      <c r="L953" s="207">
        <v>24730</v>
      </c>
      <c r="M953" s="207">
        <f t="shared" si="74"/>
        <v>0</v>
      </c>
      <c r="N953" s="207">
        <f t="shared" si="72"/>
        <v>0</v>
      </c>
      <c r="O953" s="208">
        <f t="shared" si="71"/>
        <v>0</v>
      </c>
      <c r="P953" s="205">
        <v>0</v>
      </c>
      <c r="Q953" s="208">
        <f t="shared" si="73"/>
        <v>0</v>
      </c>
      <c r="R953" s="206"/>
    </row>
    <row r="954" spans="1:18" s="200" customFormat="1">
      <c r="A954" s="199">
        <v>947</v>
      </c>
      <c r="B954" s="200">
        <v>203061743</v>
      </c>
      <c r="C954" s="201" t="s">
        <v>1309</v>
      </c>
      <c r="D954" s="201" t="s">
        <v>1310</v>
      </c>
      <c r="E954" s="201" t="s">
        <v>1582</v>
      </c>
      <c r="F954" s="201" t="s">
        <v>3662</v>
      </c>
      <c r="G954" s="201" t="s">
        <v>94</v>
      </c>
      <c r="H954" s="202" t="s">
        <v>469</v>
      </c>
      <c r="I954" s="207">
        <v>0</v>
      </c>
      <c r="J954" s="207">
        <v>0</v>
      </c>
      <c r="K954" s="207">
        <v>25248</v>
      </c>
      <c r="L954" s="207">
        <v>25248</v>
      </c>
      <c r="M954" s="207">
        <f t="shared" si="74"/>
        <v>0</v>
      </c>
      <c r="N954" s="207">
        <f t="shared" si="72"/>
        <v>0</v>
      </c>
      <c r="O954" s="208">
        <f t="shared" si="71"/>
        <v>0</v>
      </c>
      <c r="P954" s="205">
        <v>0</v>
      </c>
      <c r="Q954" s="208">
        <f t="shared" si="73"/>
        <v>0</v>
      </c>
      <c r="R954" s="206"/>
    </row>
    <row r="955" spans="1:18" s="200" customFormat="1">
      <c r="A955" s="199">
        <v>948</v>
      </c>
      <c r="B955" s="200">
        <v>203061744</v>
      </c>
      <c r="C955" s="201" t="s">
        <v>1309</v>
      </c>
      <c r="D955" s="201" t="s">
        <v>1310</v>
      </c>
      <c r="E955" s="201" t="s">
        <v>1582</v>
      </c>
      <c r="F955" s="201" t="s">
        <v>3662</v>
      </c>
      <c r="G955" s="201" t="s">
        <v>94</v>
      </c>
      <c r="H955" s="202" t="s">
        <v>470</v>
      </c>
      <c r="I955" s="207">
        <v>0</v>
      </c>
      <c r="J955" s="207">
        <v>0</v>
      </c>
      <c r="K955" s="207">
        <v>50596</v>
      </c>
      <c r="L955" s="207">
        <v>50596</v>
      </c>
      <c r="M955" s="207">
        <f t="shared" si="74"/>
        <v>0</v>
      </c>
      <c r="N955" s="207">
        <f t="shared" si="72"/>
        <v>0</v>
      </c>
      <c r="O955" s="208">
        <f t="shared" si="71"/>
        <v>0</v>
      </c>
      <c r="P955" s="205">
        <v>0</v>
      </c>
      <c r="Q955" s="208">
        <f t="shared" si="73"/>
        <v>0</v>
      </c>
      <c r="R955" s="206"/>
    </row>
    <row r="956" spans="1:18" s="200" customFormat="1">
      <c r="A956" s="199">
        <v>949</v>
      </c>
      <c r="B956" s="200">
        <v>203061746</v>
      </c>
      <c r="C956" s="201" t="s">
        <v>1309</v>
      </c>
      <c r="D956" s="201" t="s">
        <v>1310</v>
      </c>
      <c r="E956" s="201" t="s">
        <v>1582</v>
      </c>
      <c r="F956" s="201" t="s">
        <v>3662</v>
      </c>
      <c r="G956" s="201" t="s">
        <v>94</v>
      </c>
      <c r="H956" s="202" t="s">
        <v>471</v>
      </c>
      <c r="I956" s="207">
        <v>0</v>
      </c>
      <c r="J956" s="207">
        <v>0</v>
      </c>
      <c r="K956" s="207">
        <v>65864</v>
      </c>
      <c r="L956" s="207">
        <v>65864</v>
      </c>
      <c r="M956" s="207">
        <f t="shared" si="74"/>
        <v>0</v>
      </c>
      <c r="N956" s="207">
        <f t="shared" si="72"/>
        <v>0</v>
      </c>
      <c r="O956" s="208">
        <f t="shared" si="71"/>
        <v>0</v>
      </c>
      <c r="P956" s="205">
        <v>0</v>
      </c>
      <c r="Q956" s="208">
        <f t="shared" si="73"/>
        <v>0</v>
      </c>
      <c r="R956" s="206"/>
    </row>
    <row r="957" spans="1:18" s="200" customFormat="1">
      <c r="A957" s="199">
        <v>950</v>
      </c>
      <c r="B957" s="200">
        <v>203061747</v>
      </c>
      <c r="C957" s="201" t="s">
        <v>1309</v>
      </c>
      <c r="D957" s="201" t="s">
        <v>1310</v>
      </c>
      <c r="E957" s="201" t="s">
        <v>1582</v>
      </c>
      <c r="F957" s="201" t="s">
        <v>3662</v>
      </c>
      <c r="G957" s="201" t="s">
        <v>94</v>
      </c>
      <c r="H957" s="202" t="s">
        <v>472</v>
      </c>
      <c r="I957" s="207">
        <v>0</v>
      </c>
      <c r="J957" s="207">
        <v>0</v>
      </c>
      <c r="K957" s="207">
        <v>75371</v>
      </c>
      <c r="L957" s="207">
        <v>75371</v>
      </c>
      <c r="M957" s="207">
        <f t="shared" si="74"/>
        <v>0</v>
      </c>
      <c r="N957" s="207">
        <f t="shared" si="72"/>
        <v>0</v>
      </c>
      <c r="O957" s="208">
        <f t="shared" si="71"/>
        <v>0</v>
      </c>
      <c r="P957" s="205">
        <v>0</v>
      </c>
      <c r="Q957" s="208">
        <f t="shared" si="73"/>
        <v>0</v>
      </c>
      <c r="R957" s="206"/>
    </row>
    <row r="958" spans="1:18" s="200" customFormat="1">
      <c r="A958" s="199">
        <v>951</v>
      </c>
      <c r="B958" s="200">
        <v>203061748</v>
      </c>
      <c r="C958" s="201" t="s">
        <v>1309</v>
      </c>
      <c r="D958" s="201" t="s">
        <v>1310</v>
      </c>
      <c r="E958" s="201" t="s">
        <v>1582</v>
      </c>
      <c r="F958" s="201" t="s">
        <v>3662</v>
      </c>
      <c r="G958" s="201" t="s">
        <v>94</v>
      </c>
      <c r="H958" s="202" t="s">
        <v>473</v>
      </c>
      <c r="I958" s="207">
        <v>0</v>
      </c>
      <c r="J958" s="207">
        <v>0</v>
      </c>
      <c r="K958" s="207">
        <v>86092</v>
      </c>
      <c r="L958" s="207">
        <v>86092</v>
      </c>
      <c r="M958" s="207">
        <f t="shared" si="74"/>
        <v>0</v>
      </c>
      <c r="N958" s="207">
        <f t="shared" si="72"/>
        <v>0</v>
      </c>
      <c r="O958" s="208">
        <f t="shared" si="71"/>
        <v>0</v>
      </c>
      <c r="P958" s="205">
        <v>0</v>
      </c>
      <c r="Q958" s="208">
        <f t="shared" si="73"/>
        <v>0</v>
      </c>
      <c r="R958" s="206"/>
    </row>
    <row r="959" spans="1:18" s="200" customFormat="1">
      <c r="A959" s="199">
        <v>952</v>
      </c>
      <c r="B959" s="200">
        <v>203061750</v>
      </c>
      <c r="C959" s="201" t="s">
        <v>1309</v>
      </c>
      <c r="D959" s="201" t="s">
        <v>1310</v>
      </c>
      <c r="E959" s="201" t="s">
        <v>1314</v>
      </c>
      <c r="F959" s="201" t="s">
        <v>3655</v>
      </c>
      <c r="G959" s="201" t="s">
        <v>94</v>
      </c>
      <c r="H959" s="202" t="s">
        <v>474</v>
      </c>
      <c r="I959" s="207">
        <v>0</v>
      </c>
      <c r="J959" s="207">
        <v>0</v>
      </c>
      <c r="K959" s="207">
        <v>58259</v>
      </c>
      <c r="L959" s="207">
        <v>58259</v>
      </c>
      <c r="M959" s="207">
        <f t="shared" si="74"/>
        <v>0</v>
      </c>
      <c r="N959" s="207">
        <f t="shared" si="72"/>
        <v>0</v>
      </c>
      <c r="O959" s="208">
        <f t="shared" si="71"/>
        <v>0</v>
      </c>
      <c r="P959" s="205">
        <v>0</v>
      </c>
      <c r="Q959" s="208">
        <f t="shared" si="73"/>
        <v>0</v>
      </c>
      <c r="R959" s="206"/>
    </row>
    <row r="960" spans="1:18" s="200" customFormat="1">
      <c r="A960" s="199">
        <v>953</v>
      </c>
      <c r="B960" s="200">
        <v>203061751</v>
      </c>
      <c r="C960" s="201" t="s">
        <v>1309</v>
      </c>
      <c r="D960" s="201" t="s">
        <v>1310</v>
      </c>
      <c r="E960" s="201" t="s">
        <v>1582</v>
      </c>
      <c r="F960" s="201" t="s">
        <v>3662</v>
      </c>
      <c r="G960" s="201" t="s">
        <v>94</v>
      </c>
      <c r="H960" s="202" t="s">
        <v>475</v>
      </c>
      <c r="I960" s="207">
        <v>0</v>
      </c>
      <c r="J960" s="207">
        <v>0</v>
      </c>
      <c r="K960" s="207">
        <v>23396</v>
      </c>
      <c r="L960" s="207">
        <v>23396</v>
      </c>
      <c r="M960" s="207">
        <f t="shared" si="74"/>
        <v>0</v>
      </c>
      <c r="N960" s="207">
        <f t="shared" si="72"/>
        <v>0</v>
      </c>
      <c r="O960" s="208">
        <f t="shared" si="71"/>
        <v>0</v>
      </c>
      <c r="P960" s="205">
        <v>0</v>
      </c>
      <c r="Q960" s="208">
        <f t="shared" si="73"/>
        <v>0</v>
      </c>
      <c r="R960" s="206"/>
    </row>
    <row r="961" spans="1:18" s="200" customFormat="1">
      <c r="A961" s="199">
        <v>954</v>
      </c>
      <c r="B961" s="200">
        <v>203061753</v>
      </c>
      <c r="C961" s="201" t="s">
        <v>1309</v>
      </c>
      <c r="D961" s="201" t="s">
        <v>1310</v>
      </c>
      <c r="E961" s="201" t="s">
        <v>1582</v>
      </c>
      <c r="F961" s="201" t="s">
        <v>3662</v>
      </c>
      <c r="G961" s="201" t="s">
        <v>94</v>
      </c>
      <c r="H961" s="202" t="s">
        <v>476</v>
      </c>
      <c r="I961" s="207">
        <v>0</v>
      </c>
      <c r="J961" s="207">
        <v>0</v>
      </c>
      <c r="K961" s="207">
        <v>60364.25</v>
      </c>
      <c r="L961" s="207">
        <v>60364.25</v>
      </c>
      <c r="M961" s="207">
        <f t="shared" si="74"/>
        <v>0</v>
      </c>
      <c r="N961" s="207">
        <f t="shared" si="72"/>
        <v>0</v>
      </c>
      <c r="O961" s="208">
        <f t="shared" si="71"/>
        <v>0</v>
      </c>
      <c r="P961" s="205">
        <v>0</v>
      </c>
      <c r="Q961" s="208">
        <f t="shared" si="73"/>
        <v>0</v>
      </c>
      <c r="R961" s="206"/>
    </row>
    <row r="962" spans="1:18" s="200" customFormat="1">
      <c r="A962" s="199">
        <v>955</v>
      </c>
      <c r="B962" s="200">
        <v>203061757</v>
      </c>
      <c r="C962" s="201" t="s">
        <v>1309</v>
      </c>
      <c r="D962" s="201" t="s">
        <v>1310</v>
      </c>
      <c r="E962" s="201" t="s">
        <v>1582</v>
      </c>
      <c r="F962" s="201" t="s">
        <v>3662</v>
      </c>
      <c r="G962" s="201" t="s">
        <v>94</v>
      </c>
      <c r="H962" s="202" t="s">
        <v>477</v>
      </c>
      <c r="I962" s="207">
        <v>0</v>
      </c>
      <c r="J962" s="207">
        <v>0</v>
      </c>
      <c r="K962" s="207">
        <v>22808</v>
      </c>
      <c r="L962" s="207">
        <v>22808</v>
      </c>
      <c r="M962" s="207">
        <f t="shared" si="74"/>
        <v>0</v>
      </c>
      <c r="N962" s="207">
        <f t="shared" si="72"/>
        <v>0</v>
      </c>
      <c r="O962" s="208">
        <f t="shared" si="71"/>
        <v>0</v>
      </c>
      <c r="P962" s="205">
        <v>0</v>
      </c>
      <c r="Q962" s="208">
        <f t="shared" si="73"/>
        <v>0</v>
      </c>
      <c r="R962" s="206"/>
    </row>
    <row r="963" spans="1:18" s="200" customFormat="1">
      <c r="A963" s="199">
        <v>956</v>
      </c>
      <c r="B963" s="200">
        <v>203061758</v>
      </c>
      <c r="C963" s="201" t="s">
        <v>1309</v>
      </c>
      <c r="D963" s="201" t="s">
        <v>1310</v>
      </c>
      <c r="E963" s="201" t="s">
        <v>1314</v>
      </c>
      <c r="F963" s="201" t="s">
        <v>3655</v>
      </c>
      <c r="G963" s="201" t="s">
        <v>94</v>
      </c>
      <c r="H963" s="202" t="s">
        <v>478</v>
      </c>
      <c r="I963" s="207">
        <v>0</v>
      </c>
      <c r="J963" s="207">
        <v>0</v>
      </c>
      <c r="K963" s="207">
        <v>42400</v>
      </c>
      <c r="L963" s="207">
        <v>42400</v>
      </c>
      <c r="M963" s="207">
        <f t="shared" si="74"/>
        <v>0</v>
      </c>
      <c r="N963" s="207">
        <f t="shared" si="72"/>
        <v>0</v>
      </c>
      <c r="O963" s="208">
        <f t="shared" si="71"/>
        <v>0</v>
      </c>
      <c r="P963" s="205">
        <v>0</v>
      </c>
      <c r="Q963" s="208">
        <f t="shared" si="73"/>
        <v>0</v>
      </c>
      <c r="R963" s="206"/>
    </row>
    <row r="964" spans="1:18" s="200" customFormat="1">
      <c r="A964" s="199">
        <v>957</v>
      </c>
      <c r="B964" s="200">
        <v>203061760</v>
      </c>
      <c r="C964" s="201" t="s">
        <v>1309</v>
      </c>
      <c r="D964" s="201" t="s">
        <v>1310</v>
      </c>
      <c r="E964" s="201" t="s">
        <v>1582</v>
      </c>
      <c r="F964" s="201" t="s">
        <v>3662</v>
      </c>
      <c r="G964" s="201" t="s">
        <v>94</v>
      </c>
      <c r="H964" s="202" t="s">
        <v>479</v>
      </c>
      <c r="I964" s="207">
        <v>0</v>
      </c>
      <c r="J964" s="207">
        <v>0</v>
      </c>
      <c r="K964" s="207">
        <v>19530</v>
      </c>
      <c r="L964" s="207">
        <v>19530</v>
      </c>
      <c r="M964" s="207">
        <f t="shared" si="74"/>
        <v>0</v>
      </c>
      <c r="N964" s="207">
        <f t="shared" si="72"/>
        <v>0</v>
      </c>
      <c r="O964" s="208">
        <f t="shared" si="71"/>
        <v>0</v>
      </c>
      <c r="P964" s="205">
        <v>0</v>
      </c>
      <c r="Q964" s="208">
        <f t="shared" si="73"/>
        <v>0</v>
      </c>
      <c r="R964" s="206"/>
    </row>
    <row r="965" spans="1:18" s="200" customFormat="1">
      <c r="A965" s="199">
        <v>958</v>
      </c>
      <c r="B965" s="200">
        <v>203061762</v>
      </c>
      <c r="C965" s="201" t="s">
        <v>1309</v>
      </c>
      <c r="D965" s="201" t="s">
        <v>1310</v>
      </c>
      <c r="E965" s="201" t="s">
        <v>1582</v>
      </c>
      <c r="F965" s="201" t="s">
        <v>3662</v>
      </c>
      <c r="G965" s="201" t="s">
        <v>94</v>
      </c>
      <c r="H965" s="202" t="s">
        <v>480</v>
      </c>
      <c r="I965" s="207">
        <v>0</v>
      </c>
      <c r="J965" s="207">
        <v>0</v>
      </c>
      <c r="K965" s="207">
        <v>20636</v>
      </c>
      <c r="L965" s="207">
        <v>20636</v>
      </c>
      <c r="M965" s="207">
        <f t="shared" si="74"/>
        <v>0</v>
      </c>
      <c r="N965" s="207">
        <f t="shared" si="72"/>
        <v>0</v>
      </c>
      <c r="O965" s="208">
        <f t="shared" si="71"/>
        <v>0</v>
      </c>
      <c r="P965" s="205">
        <v>0</v>
      </c>
      <c r="Q965" s="208">
        <f t="shared" si="73"/>
        <v>0</v>
      </c>
      <c r="R965" s="206"/>
    </row>
    <row r="966" spans="1:18" s="200" customFormat="1">
      <c r="A966" s="199">
        <v>959</v>
      </c>
      <c r="B966" s="200">
        <v>203061763</v>
      </c>
      <c r="C966" s="201" t="s">
        <v>1309</v>
      </c>
      <c r="D966" s="201" t="s">
        <v>1310</v>
      </c>
      <c r="E966" s="201" t="s">
        <v>1582</v>
      </c>
      <c r="F966" s="201" t="s">
        <v>3662</v>
      </c>
      <c r="G966" s="201" t="s">
        <v>94</v>
      </c>
      <c r="H966" s="202" t="s">
        <v>481</v>
      </c>
      <c r="I966" s="207">
        <v>0</v>
      </c>
      <c r="J966" s="207">
        <v>0</v>
      </c>
      <c r="K966" s="207">
        <v>19243</v>
      </c>
      <c r="L966" s="207">
        <v>19243</v>
      </c>
      <c r="M966" s="207">
        <f t="shared" si="74"/>
        <v>0</v>
      </c>
      <c r="N966" s="207">
        <f t="shared" si="72"/>
        <v>0</v>
      </c>
      <c r="O966" s="208">
        <f t="shared" ref="O966:O1029" si="75">M966-N966</f>
        <v>0</v>
      </c>
      <c r="P966" s="205">
        <v>0</v>
      </c>
      <c r="Q966" s="208">
        <f t="shared" si="73"/>
        <v>0</v>
      </c>
      <c r="R966" s="206"/>
    </row>
    <row r="967" spans="1:18" s="200" customFormat="1">
      <c r="A967" s="199">
        <v>960</v>
      </c>
      <c r="B967" s="200">
        <v>203061764</v>
      </c>
      <c r="C967" s="201" t="s">
        <v>1309</v>
      </c>
      <c r="D967" s="201" t="s">
        <v>1310</v>
      </c>
      <c r="E967" s="201" t="s">
        <v>1582</v>
      </c>
      <c r="F967" s="201" t="s">
        <v>3662</v>
      </c>
      <c r="G967" s="201" t="s">
        <v>94</v>
      </c>
      <c r="H967" s="202" t="s">
        <v>482</v>
      </c>
      <c r="I967" s="207">
        <v>0</v>
      </c>
      <c r="J967" s="207">
        <v>0</v>
      </c>
      <c r="K967" s="207">
        <v>27400</v>
      </c>
      <c r="L967" s="207">
        <v>27400</v>
      </c>
      <c r="M967" s="207">
        <f t="shared" si="74"/>
        <v>0</v>
      </c>
      <c r="N967" s="207">
        <f t="shared" si="72"/>
        <v>0</v>
      </c>
      <c r="O967" s="208">
        <f t="shared" si="75"/>
        <v>0</v>
      </c>
      <c r="P967" s="205">
        <v>0</v>
      </c>
      <c r="Q967" s="208">
        <f t="shared" si="73"/>
        <v>0</v>
      </c>
      <c r="R967" s="206"/>
    </row>
    <row r="968" spans="1:18" s="200" customFormat="1">
      <c r="A968" s="199">
        <v>961</v>
      </c>
      <c r="B968" s="200">
        <v>203061765</v>
      </c>
      <c r="C968" s="201" t="s">
        <v>1309</v>
      </c>
      <c r="D968" s="201" t="s">
        <v>1310</v>
      </c>
      <c r="E968" s="201" t="s">
        <v>1582</v>
      </c>
      <c r="F968" s="201" t="s">
        <v>3662</v>
      </c>
      <c r="G968" s="201" t="s">
        <v>94</v>
      </c>
      <c r="H968" s="202" t="s">
        <v>483</v>
      </c>
      <c r="I968" s="207">
        <v>0</v>
      </c>
      <c r="J968" s="207">
        <v>0</v>
      </c>
      <c r="K968" s="207">
        <v>27159</v>
      </c>
      <c r="L968" s="207">
        <v>27159</v>
      </c>
      <c r="M968" s="207">
        <f t="shared" si="74"/>
        <v>0</v>
      </c>
      <c r="N968" s="207">
        <f t="shared" si="72"/>
        <v>0</v>
      </c>
      <c r="O968" s="208">
        <f t="shared" si="75"/>
        <v>0</v>
      </c>
      <c r="P968" s="205">
        <v>0</v>
      </c>
      <c r="Q968" s="208">
        <f t="shared" si="73"/>
        <v>0</v>
      </c>
      <c r="R968" s="206"/>
    </row>
    <row r="969" spans="1:18" s="200" customFormat="1">
      <c r="A969" s="199">
        <v>962</v>
      </c>
      <c r="B969" s="200">
        <v>203061767</v>
      </c>
      <c r="C969" s="201" t="s">
        <v>1309</v>
      </c>
      <c r="D969" s="201" t="s">
        <v>1310</v>
      </c>
      <c r="E969" s="201" t="s">
        <v>1314</v>
      </c>
      <c r="F969" s="201" t="s">
        <v>3655</v>
      </c>
      <c r="G969" s="201" t="s">
        <v>94</v>
      </c>
      <c r="H969" s="202" t="s">
        <v>484</v>
      </c>
      <c r="I969" s="207">
        <v>0</v>
      </c>
      <c r="J969" s="207">
        <v>0</v>
      </c>
      <c r="K969" s="207">
        <v>363</v>
      </c>
      <c r="L969" s="207">
        <v>363</v>
      </c>
      <c r="M969" s="207">
        <f t="shared" si="74"/>
        <v>0</v>
      </c>
      <c r="N969" s="207">
        <f t="shared" si="72"/>
        <v>0</v>
      </c>
      <c r="O969" s="208">
        <f t="shared" si="75"/>
        <v>0</v>
      </c>
      <c r="P969" s="205">
        <v>0</v>
      </c>
      <c r="Q969" s="208">
        <f t="shared" si="73"/>
        <v>0</v>
      </c>
      <c r="R969" s="206"/>
    </row>
    <row r="970" spans="1:18" s="200" customFormat="1">
      <c r="A970" s="199">
        <v>963</v>
      </c>
      <c r="B970" s="200">
        <v>203061768</v>
      </c>
      <c r="C970" s="201" t="s">
        <v>1309</v>
      </c>
      <c r="D970" s="201" t="s">
        <v>1310</v>
      </c>
      <c r="E970" s="201" t="s">
        <v>1582</v>
      </c>
      <c r="F970" s="201" t="s">
        <v>3662</v>
      </c>
      <c r="G970" s="201" t="s">
        <v>3182</v>
      </c>
      <c r="H970" s="202" t="s">
        <v>485</v>
      </c>
      <c r="I970" s="207">
        <v>0</v>
      </c>
      <c r="J970" s="207">
        <v>0</v>
      </c>
      <c r="K970" s="207">
        <v>21235</v>
      </c>
      <c r="L970" s="207">
        <v>21235</v>
      </c>
      <c r="M970" s="207">
        <f t="shared" si="74"/>
        <v>0</v>
      </c>
      <c r="N970" s="207">
        <f t="shared" si="72"/>
        <v>0</v>
      </c>
      <c r="O970" s="208">
        <f t="shared" si="75"/>
        <v>0</v>
      </c>
      <c r="P970" s="205">
        <v>0</v>
      </c>
      <c r="Q970" s="208">
        <f t="shared" si="73"/>
        <v>0</v>
      </c>
      <c r="R970" s="206"/>
    </row>
    <row r="971" spans="1:18" s="200" customFormat="1">
      <c r="A971" s="199">
        <v>964</v>
      </c>
      <c r="B971" s="200">
        <v>203061770</v>
      </c>
      <c r="C971" s="201" t="s">
        <v>1309</v>
      </c>
      <c r="D971" s="201" t="s">
        <v>1310</v>
      </c>
      <c r="E971" s="201" t="s">
        <v>1582</v>
      </c>
      <c r="F971" s="201" t="s">
        <v>3662</v>
      </c>
      <c r="G971" s="201" t="s">
        <v>94</v>
      </c>
      <c r="H971" s="202" t="s">
        <v>486</v>
      </c>
      <c r="I971" s="207">
        <v>0</v>
      </c>
      <c r="J971" s="207">
        <v>0</v>
      </c>
      <c r="K971" s="207">
        <v>65991</v>
      </c>
      <c r="L971" s="207">
        <v>65991</v>
      </c>
      <c r="M971" s="207">
        <f t="shared" si="74"/>
        <v>0</v>
      </c>
      <c r="N971" s="207">
        <f t="shared" si="72"/>
        <v>0</v>
      </c>
      <c r="O971" s="208">
        <f t="shared" si="75"/>
        <v>0</v>
      </c>
      <c r="P971" s="205">
        <v>0</v>
      </c>
      <c r="Q971" s="208">
        <f t="shared" si="73"/>
        <v>0</v>
      </c>
      <c r="R971" s="206"/>
    </row>
    <row r="972" spans="1:18" s="200" customFormat="1">
      <c r="A972" s="199">
        <v>965</v>
      </c>
      <c r="B972" s="200">
        <v>203061771</v>
      </c>
      <c r="C972" s="201" t="s">
        <v>1309</v>
      </c>
      <c r="D972" s="201" t="s">
        <v>1310</v>
      </c>
      <c r="E972" s="201" t="s">
        <v>1582</v>
      </c>
      <c r="F972" s="201" t="s">
        <v>3662</v>
      </c>
      <c r="G972" s="201" t="s">
        <v>94</v>
      </c>
      <c r="H972" s="202" t="s">
        <v>1641</v>
      </c>
      <c r="I972" s="207">
        <v>0</v>
      </c>
      <c r="J972" s="207">
        <v>0</v>
      </c>
      <c r="K972" s="207">
        <v>222042</v>
      </c>
      <c r="L972" s="207">
        <v>222042</v>
      </c>
      <c r="M972" s="207">
        <f t="shared" si="74"/>
        <v>0</v>
      </c>
      <c r="N972" s="207">
        <f t="shared" ref="N972:N1035" si="76">-IF((I972+K972)-(J972+L972)&lt;0,(I972+K972)-(J972+L972),0)</f>
        <v>0</v>
      </c>
      <c r="O972" s="208">
        <f t="shared" si="75"/>
        <v>0</v>
      </c>
      <c r="P972" s="205">
        <v>0</v>
      </c>
      <c r="Q972" s="208">
        <f t="shared" si="73"/>
        <v>0</v>
      </c>
      <c r="R972" s="206"/>
    </row>
    <row r="973" spans="1:18" s="200" customFormat="1">
      <c r="A973" s="199">
        <v>966</v>
      </c>
      <c r="B973" s="200">
        <v>203061773</v>
      </c>
      <c r="C973" s="201" t="s">
        <v>1309</v>
      </c>
      <c r="D973" s="201" t="s">
        <v>1310</v>
      </c>
      <c r="E973" s="201" t="s">
        <v>1582</v>
      </c>
      <c r="F973" s="201" t="s">
        <v>3662</v>
      </c>
      <c r="G973" s="201" t="s">
        <v>94</v>
      </c>
      <c r="H973" s="202" t="s">
        <v>487</v>
      </c>
      <c r="I973" s="207">
        <v>0</v>
      </c>
      <c r="J973" s="207">
        <v>0</v>
      </c>
      <c r="K973" s="207">
        <v>45795</v>
      </c>
      <c r="L973" s="207">
        <v>45795</v>
      </c>
      <c r="M973" s="207">
        <f t="shared" si="74"/>
        <v>0</v>
      </c>
      <c r="N973" s="207">
        <f t="shared" si="76"/>
        <v>0</v>
      </c>
      <c r="O973" s="208">
        <f t="shared" si="75"/>
        <v>0</v>
      </c>
      <c r="P973" s="205">
        <v>0</v>
      </c>
      <c r="Q973" s="208">
        <f t="shared" si="73"/>
        <v>0</v>
      </c>
      <c r="R973" s="206"/>
    </row>
    <row r="974" spans="1:18" s="200" customFormat="1">
      <c r="A974" s="199">
        <v>967</v>
      </c>
      <c r="B974" s="200">
        <v>203061779</v>
      </c>
      <c r="C974" s="201" t="s">
        <v>1309</v>
      </c>
      <c r="D974" s="201" t="s">
        <v>1310</v>
      </c>
      <c r="E974" s="201" t="s">
        <v>1582</v>
      </c>
      <c r="F974" s="201" t="s">
        <v>3662</v>
      </c>
      <c r="G974" s="201" t="s">
        <v>94</v>
      </c>
      <c r="H974" s="202" t="s">
        <v>488</v>
      </c>
      <c r="I974" s="207">
        <v>0</v>
      </c>
      <c r="J974" s="207">
        <v>0</v>
      </c>
      <c r="K974" s="207">
        <v>382261.3</v>
      </c>
      <c r="L974" s="207">
        <v>382261.3</v>
      </c>
      <c r="M974" s="207">
        <f t="shared" si="74"/>
        <v>0</v>
      </c>
      <c r="N974" s="207">
        <f t="shared" si="76"/>
        <v>0</v>
      </c>
      <c r="O974" s="208">
        <f t="shared" si="75"/>
        <v>0</v>
      </c>
      <c r="P974" s="205">
        <v>0</v>
      </c>
      <c r="Q974" s="208">
        <f t="shared" si="73"/>
        <v>0</v>
      </c>
      <c r="R974" s="206"/>
    </row>
    <row r="975" spans="1:18" s="200" customFormat="1">
      <c r="A975" s="199">
        <v>968</v>
      </c>
      <c r="B975" s="200">
        <v>203061780</v>
      </c>
      <c r="C975" s="201" t="s">
        <v>1309</v>
      </c>
      <c r="D975" s="201" t="s">
        <v>1310</v>
      </c>
      <c r="E975" s="201" t="s">
        <v>1582</v>
      </c>
      <c r="F975" s="201" t="s">
        <v>3662</v>
      </c>
      <c r="G975" s="201" t="s">
        <v>94</v>
      </c>
      <c r="H975" s="202" t="s">
        <v>489</v>
      </c>
      <c r="I975" s="207">
        <v>0</v>
      </c>
      <c r="J975" s="207">
        <v>0</v>
      </c>
      <c r="K975" s="207">
        <v>108654</v>
      </c>
      <c r="L975" s="207">
        <v>108654</v>
      </c>
      <c r="M975" s="207">
        <f t="shared" si="74"/>
        <v>0</v>
      </c>
      <c r="N975" s="207">
        <f t="shared" si="76"/>
        <v>0</v>
      </c>
      <c r="O975" s="208">
        <f t="shared" si="75"/>
        <v>0</v>
      </c>
      <c r="P975" s="205">
        <v>0</v>
      </c>
      <c r="Q975" s="208">
        <f t="shared" si="73"/>
        <v>0</v>
      </c>
      <c r="R975" s="206"/>
    </row>
    <row r="976" spans="1:18" s="200" customFormat="1">
      <c r="A976" s="199">
        <v>969</v>
      </c>
      <c r="B976" s="200">
        <v>203061782</v>
      </c>
      <c r="C976" s="201" t="s">
        <v>1309</v>
      </c>
      <c r="D976" s="201" t="s">
        <v>1310</v>
      </c>
      <c r="E976" s="201" t="s">
        <v>1314</v>
      </c>
      <c r="F976" s="201" t="s">
        <v>3655</v>
      </c>
      <c r="G976" s="201" t="s">
        <v>94</v>
      </c>
      <c r="H976" s="202" t="s">
        <v>490</v>
      </c>
      <c r="I976" s="207">
        <v>0</v>
      </c>
      <c r="J976" s="207">
        <v>0</v>
      </c>
      <c r="K976" s="207">
        <v>199645</v>
      </c>
      <c r="L976" s="207">
        <v>199645</v>
      </c>
      <c r="M976" s="207">
        <f t="shared" si="74"/>
        <v>0</v>
      </c>
      <c r="N976" s="207">
        <f t="shared" si="76"/>
        <v>0</v>
      </c>
      <c r="O976" s="208">
        <f t="shared" si="75"/>
        <v>0</v>
      </c>
      <c r="P976" s="205">
        <v>0</v>
      </c>
      <c r="Q976" s="208">
        <f t="shared" si="73"/>
        <v>0</v>
      </c>
      <c r="R976" s="206"/>
    </row>
    <row r="977" spans="1:18" s="200" customFormat="1">
      <c r="A977" s="199">
        <v>970</v>
      </c>
      <c r="B977" s="200">
        <v>203061785</v>
      </c>
      <c r="C977" s="201" t="s">
        <v>1309</v>
      </c>
      <c r="D977" s="201" t="s">
        <v>1310</v>
      </c>
      <c r="E977" s="201" t="s">
        <v>1582</v>
      </c>
      <c r="F977" s="201" t="s">
        <v>3662</v>
      </c>
      <c r="G977" s="201" t="s">
        <v>94</v>
      </c>
      <c r="H977" s="202" t="s">
        <v>491</v>
      </c>
      <c r="I977" s="207">
        <v>0</v>
      </c>
      <c r="J977" s="207">
        <v>0</v>
      </c>
      <c r="K977" s="207">
        <v>30620</v>
      </c>
      <c r="L977" s="207">
        <v>30620</v>
      </c>
      <c r="M977" s="207">
        <f t="shared" si="74"/>
        <v>0</v>
      </c>
      <c r="N977" s="207">
        <f t="shared" si="76"/>
        <v>0</v>
      </c>
      <c r="O977" s="208">
        <f t="shared" si="75"/>
        <v>0</v>
      </c>
      <c r="P977" s="205">
        <v>0</v>
      </c>
      <c r="Q977" s="208">
        <f t="shared" si="73"/>
        <v>0</v>
      </c>
      <c r="R977" s="206"/>
    </row>
    <row r="978" spans="1:18" s="200" customFormat="1">
      <c r="A978" s="199">
        <v>971</v>
      </c>
      <c r="B978" s="200">
        <v>203061786</v>
      </c>
      <c r="C978" s="201" t="s">
        <v>1309</v>
      </c>
      <c r="D978" s="201" t="s">
        <v>1310</v>
      </c>
      <c r="E978" s="201" t="s">
        <v>1582</v>
      </c>
      <c r="F978" s="201" t="s">
        <v>3662</v>
      </c>
      <c r="G978" s="201" t="s">
        <v>94</v>
      </c>
      <c r="H978" s="202" t="s">
        <v>492</v>
      </c>
      <c r="I978" s="207">
        <v>0</v>
      </c>
      <c r="J978" s="207">
        <v>0</v>
      </c>
      <c r="K978" s="207">
        <v>45449</v>
      </c>
      <c r="L978" s="207">
        <v>45449</v>
      </c>
      <c r="M978" s="207">
        <f t="shared" si="74"/>
        <v>0</v>
      </c>
      <c r="N978" s="207">
        <f t="shared" si="76"/>
        <v>0</v>
      </c>
      <c r="O978" s="208">
        <f t="shared" si="75"/>
        <v>0</v>
      </c>
      <c r="P978" s="205">
        <v>0</v>
      </c>
      <c r="Q978" s="208">
        <f t="shared" si="73"/>
        <v>0</v>
      </c>
      <c r="R978" s="206"/>
    </row>
    <row r="979" spans="1:18" s="200" customFormat="1">
      <c r="A979" s="199">
        <v>972</v>
      </c>
      <c r="B979" s="200">
        <v>203061787</v>
      </c>
      <c r="C979" s="201" t="s">
        <v>1309</v>
      </c>
      <c r="D979" s="201" t="s">
        <v>1310</v>
      </c>
      <c r="E979" s="201" t="s">
        <v>1582</v>
      </c>
      <c r="F979" s="201" t="s">
        <v>3662</v>
      </c>
      <c r="G979" s="201" t="s">
        <v>94</v>
      </c>
      <c r="H979" s="202" t="s">
        <v>493</v>
      </c>
      <c r="I979" s="207">
        <v>0</v>
      </c>
      <c r="J979" s="207">
        <v>0</v>
      </c>
      <c r="K979" s="207">
        <v>100551</v>
      </c>
      <c r="L979" s="207">
        <v>100551</v>
      </c>
      <c r="M979" s="207">
        <f t="shared" si="74"/>
        <v>0</v>
      </c>
      <c r="N979" s="207">
        <f t="shared" si="76"/>
        <v>0</v>
      </c>
      <c r="O979" s="208">
        <f t="shared" si="75"/>
        <v>0</v>
      </c>
      <c r="P979" s="205">
        <v>0</v>
      </c>
      <c r="Q979" s="208">
        <f t="shared" si="73"/>
        <v>0</v>
      </c>
      <c r="R979" s="206"/>
    </row>
    <row r="980" spans="1:18" s="200" customFormat="1">
      <c r="A980" s="199">
        <v>973</v>
      </c>
      <c r="B980" s="200">
        <v>203061788</v>
      </c>
      <c r="C980" s="201" t="s">
        <v>1309</v>
      </c>
      <c r="D980" s="201" t="s">
        <v>1310</v>
      </c>
      <c r="E980" s="201" t="s">
        <v>1314</v>
      </c>
      <c r="F980" s="201" t="s">
        <v>3655</v>
      </c>
      <c r="G980" s="201" t="s">
        <v>94</v>
      </c>
      <c r="H980" s="202" t="s">
        <v>494</v>
      </c>
      <c r="I980" s="207">
        <v>0</v>
      </c>
      <c r="J980" s="207">
        <v>0</v>
      </c>
      <c r="K980" s="207">
        <v>4467</v>
      </c>
      <c r="L980" s="207">
        <v>4467</v>
      </c>
      <c r="M980" s="207">
        <f t="shared" si="74"/>
        <v>0</v>
      </c>
      <c r="N980" s="207">
        <f t="shared" si="76"/>
        <v>0</v>
      </c>
      <c r="O980" s="208">
        <f t="shared" si="75"/>
        <v>0</v>
      </c>
      <c r="P980" s="205">
        <v>0</v>
      </c>
      <c r="Q980" s="208">
        <f t="shared" si="73"/>
        <v>0</v>
      </c>
      <c r="R980" s="206"/>
    </row>
    <row r="981" spans="1:18" s="200" customFormat="1">
      <c r="A981" s="199">
        <v>974</v>
      </c>
      <c r="B981" s="200">
        <v>203061789</v>
      </c>
      <c r="C981" s="201" t="s">
        <v>1309</v>
      </c>
      <c r="D981" s="201" t="s">
        <v>1310</v>
      </c>
      <c r="E981" s="201" t="s">
        <v>1582</v>
      </c>
      <c r="F981" s="201" t="s">
        <v>3662</v>
      </c>
      <c r="G981" s="201" t="s">
        <v>94</v>
      </c>
      <c r="H981" s="202" t="s">
        <v>495</v>
      </c>
      <c r="I981" s="207">
        <v>0</v>
      </c>
      <c r="J981" s="207">
        <v>0</v>
      </c>
      <c r="K981" s="207">
        <v>25284</v>
      </c>
      <c r="L981" s="207">
        <v>25284</v>
      </c>
      <c r="M981" s="207">
        <f t="shared" si="74"/>
        <v>0</v>
      </c>
      <c r="N981" s="207">
        <f t="shared" si="76"/>
        <v>0</v>
      </c>
      <c r="O981" s="208">
        <f t="shared" si="75"/>
        <v>0</v>
      </c>
      <c r="P981" s="205">
        <v>0</v>
      </c>
      <c r="Q981" s="208">
        <f t="shared" si="73"/>
        <v>0</v>
      </c>
      <c r="R981" s="206"/>
    </row>
    <row r="982" spans="1:18" s="200" customFormat="1">
      <c r="A982" s="199">
        <v>975</v>
      </c>
      <c r="B982" s="200">
        <v>203061791</v>
      </c>
      <c r="C982" s="201" t="s">
        <v>1309</v>
      </c>
      <c r="D982" s="201" t="s">
        <v>1310</v>
      </c>
      <c r="E982" s="201" t="s">
        <v>1582</v>
      </c>
      <c r="F982" s="201" t="s">
        <v>3662</v>
      </c>
      <c r="G982" s="201" t="s">
        <v>94</v>
      </c>
      <c r="H982" s="202" t="s">
        <v>496</v>
      </c>
      <c r="I982" s="207">
        <v>0</v>
      </c>
      <c r="J982" s="207">
        <v>0</v>
      </c>
      <c r="K982" s="207">
        <v>24148</v>
      </c>
      <c r="L982" s="207">
        <v>24148</v>
      </c>
      <c r="M982" s="207">
        <f t="shared" si="74"/>
        <v>0</v>
      </c>
      <c r="N982" s="207">
        <f t="shared" si="76"/>
        <v>0</v>
      </c>
      <c r="O982" s="208">
        <f t="shared" si="75"/>
        <v>0</v>
      </c>
      <c r="P982" s="205">
        <v>0</v>
      </c>
      <c r="Q982" s="208">
        <f t="shared" si="73"/>
        <v>0</v>
      </c>
      <c r="R982" s="206"/>
    </row>
    <row r="983" spans="1:18" s="200" customFormat="1">
      <c r="A983" s="199">
        <v>976</v>
      </c>
      <c r="B983" s="200">
        <v>203061792</v>
      </c>
      <c r="C983" s="201" t="s">
        <v>1309</v>
      </c>
      <c r="D983" s="201" t="s">
        <v>1310</v>
      </c>
      <c r="E983" s="201" t="s">
        <v>1582</v>
      </c>
      <c r="F983" s="201" t="s">
        <v>3662</v>
      </c>
      <c r="G983" s="201" t="s">
        <v>94</v>
      </c>
      <c r="H983" s="202" t="s">
        <v>497</v>
      </c>
      <c r="I983" s="207">
        <v>0</v>
      </c>
      <c r="J983" s="207">
        <v>0</v>
      </c>
      <c r="K983" s="207">
        <v>79142</v>
      </c>
      <c r="L983" s="207">
        <v>79142</v>
      </c>
      <c r="M983" s="207">
        <f t="shared" si="74"/>
        <v>0</v>
      </c>
      <c r="N983" s="207">
        <f t="shared" si="76"/>
        <v>0</v>
      </c>
      <c r="O983" s="208">
        <f t="shared" si="75"/>
        <v>0</v>
      </c>
      <c r="P983" s="205">
        <v>0</v>
      </c>
      <c r="Q983" s="208">
        <f t="shared" si="73"/>
        <v>0</v>
      </c>
      <c r="R983" s="206"/>
    </row>
    <row r="984" spans="1:18" s="200" customFormat="1">
      <c r="A984" s="199">
        <v>977</v>
      </c>
      <c r="B984" s="200">
        <v>203061793</v>
      </c>
      <c r="C984" s="201" t="s">
        <v>1309</v>
      </c>
      <c r="D984" s="201" t="s">
        <v>1310</v>
      </c>
      <c r="E984" s="201" t="s">
        <v>1582</v>
      </c>
      <c r="F984" s="201" t="s">
        <v>3662</v>
      </c>
      <c r="G984" s="201" t="s">
        <v>94</v>
      </c>
      <c r="H984" s="202" t="s">
        <v>498</v>
      </c>
      <c r="I984" s="207">
        <v>0</v>
      </c>
      <c r="J984" s="207">
        <v>0</v>
      </c>
      <c r="K984" s="207">
        <v>24155</v>
      </c>
      <c r="L984" s="207">
        <v>24155</v>
      </c>
      <c r="M984" s="207">
        <f t="shared" si="74"/>
        <v>0</v>
      </c>
      <c r="N984" s="207">
        <f t="shared" si="76"/>
        <v>0</v>
      </c>
      <c r="O984" s="208">
        <f t="shared" si="75"/>
        <v>0</v>
      </c>
      <c r="P984" s="205">
        <v>0</v>
      </c>
      <c r="Q984" s="208">
        <f t="shared" si="73"/>
        <v>0</v>
      </c>
      <c r="R984" s="206"/>
    </row>
    <row r="985" spans="1:18" s="200" customFormat="1">
      <c r="A985" s="199">
        <v>978</v>
      </c>
      <c r="B985" s="200">
        <v>203061794</v>
      </c>
      <c r="C985" s="201" t="s">
        <v>1309</v>
      </c>
      <c r="D985" s="201" t="s">
        <v>1310</v>
      </c>
      <c r="E985" s="201" t="s">
        <v>1314</v>
      </c>
      <c r="F985" s="201" t="s">
        <v>3655</v>
      </c>
      <c r="G985" s="201" t="s">
        <v>94</v>
      </c>
      <c r="H985" s="202" t="s">
        <v>499</v>
      </c>
      <c r="I985" s="207">
        <v>0</v>
      </c>
      <c r="J985" s="207">
        <v>0</v>
      </c>
      <c r="K985" s="207">
        <v>18409</v>
      </c>
      <c r="L985" s="207">
        <v>18409</v>
      </c>
      <c r="M985" s="207">
        <f t="shared" si="74"/>
        <v>0</v>
      </c>
      <c r="N985" s="207">
        <f t="shared" si="76"/>
        <v>0</v>
      </c>
      <c r="O985" s="208">
        <f t="shared" si="75"/>
        <v>0</v>
      </c>
      <c r="P985" s="205">
        <v>0</v>
      </c>
      <c r="Q985" s="208">
        <f t="shared" si="73"/>
        <v>0</v>
      </c>
      <c r="R985" s="206"/>
    </row>
    <row r="986" spans="1:18" s="200" customFormat="1">
      <c r="A986" s="199">
        <v>979</v>
      </c>
      <c r="B986" s="200">
        <v>203061796</v>
      </c>
      <c r="C986" s="201" t="s">
        <v>1309</v>
      </c>
      <c r="D986" s="201" t="s">
        <v>1310</v>
      </c>
      <c r="E986" s="201" t="s">
        <v>1582</v>
      </c>
      <c r="F986" s="201" t="s">
        <v>3662</v>
      </c>
      <c r="G986" s="201" t="s">
        <v>94</v>
      </c>
      <c r="H986" s="202" t="s">
        <v>500</v>
      </c>
      <c r="I986" s="207">
        <v>0</v>
      </c>
      <c r="J986" s="207">
        <v>0</v>
      </c>
      <c r="K986" s="207">
        <v>82729</v>
      </c>
      <c r="L986" s="207">
        <v>82729</v>
      </c>
      <c r="M986" s="207">
        <f t="shared" si="74"/>
        <v>0</v>
      </c>
      <c r="N986" s="207">
        <f t="shared" si="76"/>
        <v>0</v>
      </c>
      <c r="O986" s="208">
        <f t="shared" si="75"/>
        <v>0</v>
      </c>
      <c r="P986" s="205">
        <v>0</v>
      </c>
      <c r="Q986" s="208">
        <f t="shared" si="73"/>
        <v>0</v>
      </c>
      <c r="R986" s="206"/>
    </row>
    <row r="987" spans="1:18" s="200" customFormat="1">
      <c r="A987" s="199">
        <v>980</v>
      </c>
      <c r="B987" s="200">
        <v>203061797</v>
      </c>
      <c r="C987" s="201" t="s">
        <v>1309</v>
      </c>
      <c r="D987" s="201" t="s">
        <v>1310</v>
      </c>
      <c r="E987" s="201" t="s">
        <v>1582</v>
      </c>
      <c r="F987" s="201" t="s">
        <v>3662</v>
      </c>
      <c r="G987" s="201" t="s">
        <v>94</v>
      </c>
      <c r="H987" s="202" t="s">
        <v>501</v>
      </c>
      <c r="I987" s="207">
        <v>0</v>
      </c>
      <c r="J987" s="207">
        <v>0</v>
      </c>
      <c r="K987" s="207">
        <v>36287</v>
      </c>
      <c r="L987" s="207">
        <v>36287</v>
      </c>
      <c r="M987" s="207">
        <f t="shared" si="74"/>
        <v>0</v>
      </c>
      <c r="N987" s="207">
        <f t="shared" si="76"/>
        <v>0</v>
      </c>
      <c r="O987" s="208">
        <f t="shared" si="75"/>
        <v>0</v>
      </c>
      <c r="P987" s="205">
        <v>0</v>
      </c>
      <c r="Q987" s="208">
        <f t="shared" si="73"/>
        <v>0</v>
      </c>
      <c r="R987" s="206"/>
    </row>
    <row r="988" spans="1:18" s="200" customFormat="1">
      <c r="A988" s="199">
        <v>981</v>
      </c>
      <c r="B988" s="200">
        <v>203061800</v>
      </c>
      <c r="C988" s="201" t="s">
        <v>1309</v>
      </c>
      <c r="D988" s="201" t="s">
        <v>1310</v>
      </c>
      <c r="E988" s="201" t="s">
        <v>1582</v>
      </c>
      <c r="F988" s="201" t="s">
        <v>3662</v>
      </c>
      <c r="G988" s="201" t="s">
        <v>94</v>
      </c>
      <c r="H988" s="202" t="s">
        <v>502</v>
      </c>
      <c r="I988" s="207">
        <v>0</v>
      </c>
      <c r="J988" s="207">
        <v>0</v>
      </c>
      <c r="K988" s="207">
        <v>497</v>
      </c>
      <c r="L988" s="207">
        <v>497</v>
      </c>
      <c r="M988" s="207">
        <f t="shared" si="74"/>
        <v>0</v>
      </c>
      <c r="N988" s="207">
        <f t="shared" si="76"/>
        <v>0</v>
      </c>
      <c r="O988" s="208">
        <f t="shared" si="75"/>
        <v>0</v>
      </c>
      <c r="P988" s="205">
        <v>0</v>
      </c>
      <c r="Q988" s="208">
        <f t="shared" si="73"/>
        <v>0</v>
      </c>
      <c r="R988" s="206"/>
    </row>
    <row r="989" spans="1:18" s="200" customFormat="1">
      <c r="A989" s="199">
        <v>982</v>
      </c>
      <c r="B989" s="200">
        <v>203061801</v>
      </c>
      <c r="C989" s="201" t="s">
        <v>1309</v>
      </c>
      <c r="D989" s="201" t="s">
        <v>1310</v>
      </c>
      <c r="E989" s="201" t="s">
        <v>1582</v>
      </c>
      <c r="F989" s="201" t="s">
        <v>3662</v>
      </c>
      <c r="G989" s="201" t="s">
        <v>94</v>
      </c>
      <c r="H989" s="202" t="s">
        <v>503</v>
      </c>
      <c r="I989" s="207">
        <v>0</v>
      </c>
      <c r="J989" s="207">
        <v>0</v>
      </c>
      <c r="K989" s="207">
        <v>10493</v>
      </c>
      <c r="L989" s="207">
        <v>10493</v>
      </c>
      <c r="M989" s="207">
        <f t="shared" si="74"/>
        <v>0</v>
      </c>
      <c r="N989" s="207">
        <f t="shared" si="76"/>
        <v>0</v>
      </c>
      <c r="O989" s="208">
        <f t="shared" si="75"/>
        <v>0</v>
      </c>
      <c r="P989" s="205">
        <v>0</v>
      </c>
      <c r="Q989" s="208">
        <f t="shared" si="73"/>
        <v>0</v>
      </c>
      <c r="R989" s="206"/>
    </row>
    <row r="990" spans="1:18" s="200" customFormat="1">
      <c r="A990" s="199">
        <v>983</v>
      </c>
      <c r="B990" s="200">
        <v>203061802</v>
      </c>
      <c r="C990" s="201" t="s">
        <v>1309</v>
      </c>
      <c r="D990" s="201" t="s">
        <v>1310</v>
      </c>
      <c r="E990" s="201" t="s">
        <v>1582</v>
      </c>
      <c r="F990" s="201" t="s">
        <v>3662</v>
      </c>
      <c r="G990" s="201" t="s">
        <v>94</v>
      </c>
      <c r="H990" s="202" t="s">
        <v>504</v>
      </c>
      <c r="I990" s="207">
        <v>0</v>
      </c>
      <c r="J990" s="207">
        <v>0</v>
      </c>
      <c r="K990" s="207">
        <v>7872</v>
      </c>
      <c r="L990" s="207">
        <v>7872</v>
      </c>
      <c r="M990" s="207">
        <f t="shared" si="74"/>
        <v>0</v>
      </c>
      <c r="N990" s="207">
        <f t="shared" si="76"/>
        <v>0</v>
      </c>
      <c r="O990" s="208">
        <f t="shared" si="75"/>
        <v>0</v>
      </c>
      <c r="P990" s="205">
        <v>0</v>
      </c>
      <c r="Q990" s="208">
        <f t="shared" si="73"/>
        <v>0</v>
      </c>
      <c r="R990" s="206"/>
    </row>
    <row r="991" spans="1:18" s="200" customFormat="1">
      <c r="A991" s="199">
        <v>984</v>
      </c>
      <c r="B991" s="200">
        <v>203061804</v>
      </c>
      <c r="C991" s="201" t="s">
        <v>1309</v>
      </c>
      <c r="D991" s="201" t="s">
        <v>1310</v>
      </c>
      <c r="E991" s="201" t="s">
        <v>1582</v>
      </c>
      <c r="F991" s="201" t="s">
        <v>3662</v>
      </c>
      <c r="G991" s="201" t="s">
        <v>94</v>
      </c>
      <c r="H991" s="202" t="s">
        <v>505</v>
      </c>
      <c r="I991" s="207">
        <v>0</v>
      </c>
      <c r="J991" s="207">
        <v>0</v>
      </c>
      <c r="K991" s="207">
        <v>20593</v>
      </c>
      <c r="L991" s="207">
        <v>20593</v>
      </c>
      <c r="M991" s="207">
        <f t="shared" si="74"/>
        <v>0</v>
      </c>
      <c r="N991" s="207">
        <f t="shared" si="76"/>
        <v>0</v>
      </c>
      <c r="O991" s="208">
        <f t="shared" si="75"/>
        <v>0</v>
      </c>
      <c r="P991" s="205">
        <v>0</v>
      </c>
      <c r="Q991" s="208">
        <f t="shared" si="73"/>
        <v>0</v>
      </c>
      <c r="R991" s="206"/>
    </row>
    <row r="992" spans="1:18" s="200" customFormat="1">
      <c r="A992" s="199">
        <v>985</v>
      </c>
      <c r="B992" s="200">
        <v>203061805</v>
      </c>
      <c r="C992" s="201" t="s">
        <v>1309</v>
      </c>
      <c r="D992" s="201" t="s">
        <v>1310</v>
      </c>
      <c r="E992" s="201" t="s">
        <v>1582</v>
      </c>
      <c r="F992" s="201" t="s">
        <v>3662</v>
      </c>
      <c r="G992" s="201" t="s">
        <v>94</v>
      </c>
      <c r="H992" s="202" t="s">
        <v>506</v>
      </c>
      <c r="I992" s="207">
        <v>0</v>
      </c>
      <c r="J992" s="207">
        <v>0</v>
      </c>
      <c r="K992" s="207">
        <v>19869</v>
      </c>
      <c r="L992" s="207">
        <v>19869</v>
      </c>
      <c r="M992" s="207">
        <f t="shared" si="74"/>
        <v>0</v>
      </c>
      <c r="N992" s="207">
        <f t="shared" si="76"/>
        <v>0</v>
      </c>
      <c r="O992" s="208">
        <f t="shared" si="75"/>
        <v>0</v>
      </c>
      <c r="P992" s="205">
        <v>0</v>
      </c>
      <c r="Q992" s="208">
        <f t="shared" si="73"/>
        <v>0</v>
      </c>
      <c r="R992" s="206"/>
    </row>
    <row r="993" spans="1:18" s="200" customFormat="1">
      <c r="A993" s="199">
        <v>986</v>
      </c>
      <c r="B993" s="200">
        <v>203061806</v>
      </c>
      <c r="C993" s="201" t="s">
        <v>1309</v>
      </c>
      <c r="D993" s="201" t="s">
        <v>1310</v>
      </c>
      <c r="E993" s="201" t="s">
        <v>1582</v>
      </c>
      <c r="F993" s="201" t="s">
        <v>3662</v>
      </c>
      <c r="G993" s="201" t="s">
        <v>94</v>
      </c>
      <c r="H993" s="202" t="s">
        <v>507</v>
      </c>
      <c r="I993" s="207">
        <v>0</v>
      </c>
      <c r="J993" s="207">
        <v>0</v>
      </c>
      <c r="K993" s="207">
        <v>12733</v>
      </c>
      <c r="L993" s="207">
        <v>12733</v>
      </c>
      <c r="M993" s="207">
        <f t="shared" si="74"/>
        <v>0</v>
      </c>
      <c r="N993" s="207">
        <f t="shared" si="76"/>
        <v>0</v>
      </c>
      <c r="O993" s="208">
        <f t="shared" si="75"/>
        <v>0</v>
      </c>
      <c r="P993" s="205">
        <v>0</v>
      </c>
      <c r="Q993" s="208">
        <f t="shared" si="73"/>
        <v>0</v>
      </c>
      <c r="R993" s="206"/>
    </row>
    <row r="994" spans="1:18" s="200" customFormat="1">
      <c r="A994" s="199">
        <v>987</v>
      </c>
      <c r="B994" s="200">
        <v>203061808</v>
      </c>
      <c r="C994" s="201" t="s">
        <v>1309</v>
      </c>
      <c r="D994" s="201" t="s">
        <v>1310</v>
      </c>
      <c r="E994" s="201" t="s">
        <v>1582</v>
      </c>
      <c r="F994" s="201" t="s">
        <v>3662</v>
      </c>
      <c r="G994" s="201" t="s">
        <v>94</v>
      </c>
      <c r="H994" s="202" t="s">
        <v>508</v>
      </c>
      <c r="I994" s="207">
        <v>0</v>
      </c>
      <c r="J994" s="207">
        <v>0</v>
      </c>
      <c r="K994" s="207">
        <v>409733</v>
      </c>
      <c r="L994" s="207">
        <v>409733</v>
      </c>
      <c r="M994" s="207">
        <f t="shared" si="74"/>
        <v>0</v>
      </c>
      <c r="N994" s="207">
        <f t="shared" si="76"/>
        <v>0</v>
      </c>
      <c r="O994" s="208">
        <f t="shared" si="75"/>
        <v>0</v>
      </c>
      <c r="P994" s="205">
        <v>0</v>
      </c>
      <c r="Q994" s="208">
        <f t="shared" ref="Q994:Q1057" si="77">O994-P994</f>
        <v>0</v>
      </c>
      <c r="R994" s="206"/>
    </row>
    <row r="995" spans="1:18" s="200" customFormat="1">
      <c r="A995" s="199">
        <v>988</v>
      </c>
      <c r="B995" s="200">
        <v>203061809</v>
      </c>
      <c r="C995" s="201" t="s">
        <v>1309</v>
      </c>
      <c r="D995" s="201" t="s">
        <v>1310</v>
      </c>
      <c r="E995" s="201" t="s">
        <v>1314</v>
      </c>
      <c r="F995" s="201" t="s">
        <v>3655</v>
      </c>
      <c r="G995" s="201" t="s">
        <v>94</v>
      </c>
      <c r="H995" s="202" t="s">
        <v>509</v>
      </c>
      <c r="I995" s="207">
        <v>0</v>
      </c>
      <c r="J995" s="207">
        <v>0</v>
      </c>
      <c r="K995" s="207">
        <v>325234.68</v>
      </c>
      <c r="L995" s="207">
        <v>325234.68</v>
      </c>
      <c r="M995" s="207">
        <f t="shared" si="74"/>
        <v>0</v>
      </c>
      <c r="N995" s="207">
        <f t="shared" si="76"/>
        <v>0</v>
      </c>
      <c r="O995" s="208">
        <f t="shared" si="75"/>
        <v>0</v>
      </c>
      <c r="P995" s="205">
        <v>0</v>
      </c>
      <c r="Q995" s="208">
        <f t="shared" si="77"/>
        <v>0</v>
      </c>
      <c r="R995" s="206"/>
    </row>
    <row r="996" spans="1:18" s="200" customFormat="1">
      <c r="A996" s="199">
        <v>989</v>
      </c>
      <c r="B996" s="200">
        <v>203061810</v>
      </c>
      <c r="C996" s="201" t="s">
        <v>1309</v>
      </c>
      <c r="D996" s="201" t="s">
        <v>1310</v>
      </c>
      <c r="E996" s="201" t="s">
        <v>1582</v>
      </c>
      <c r="F996" s="201" t="s">
        <v>3662</v>
      </c>
      <c r="G996" s="201" t="s">
        <v>94</v>
      </c>
      <c r="H996" s="202" t="s">
        <v>510</v>
      </c>
      <c r="I996" s="207">
        <v>0</v>
      </c>
      <c r="J996" s="207">
        <v>0</v>
      </c>
      <c r="K996" s="207">
        <v>43218</v>
      </c>
      <c r="L996" s="207">
        <v>43218</v>
      </c>
      <c r="M996" s="207">
        <f t="shared" si="74"/>
        <v>0</v>
      </c>
      <c r="N996" s="207">
        <f t="shared" si="76"/>
        <v>0</v>
      </c>
      <c r="O996" s="208">
        <f t="shared" si="75"/>
        <v>0</v>
      </c>
      <c r="P996" s="205">
        <v>0</v>
      </c>
      <c r="Q996" s="208">
        <f t="shared" si="77"/>
        <v>0</v>
      </c>
      <c r="R996" s="206"/>
    </row>
    <row r="997" spans="1:18" s="200" customFormat="1">
      <c r="A997" s="199">
        <v>990</v>
      </c>
      <c r="B997" s="200">
        <v>203061811</v>
      </c>
      <c r="C997" s="201" t="s">
        <v>1309</v>
      </c>
      <c r="D997" s="201" t="s">
        <v>1310</v>
      </c>
      <c r="E997" s="201" t="s">
        <v>1582</v>
      </c>
      <c r="F997" s="201" t="s">
        <v>3662</v>
      </c>
      <c r="G997" s="201" t="s">
        <v>94</v>
      </c>
      <c r="H997" s="202" t="s">
        <v>511</v>
      </c>
      <c r="I997" s="207">
        <v>0</v>
      </c>
      <c r="J997" s="207">
        <v>0</v>
      </c>
      <c r="K997" s="207">
        <v>39984</v>
      </c>
      <c r="L997" s="207">
        <v>39984</v>
      </c>
      <c r="M997" s="207">
        <f t="shared" si="74"/>
        <v>0</v>
      </c>
      <c r="N997" s="207">
        <f t="shared" si="76"/>
        <v>0</v>
      </c>
      <c r="O997" s="208">
        <f t="shared" si="75"/>
        <v>0</v>
      </c>
      <c r="P997" s="205">
        <v>0</v>
      </c>
      <c r="Q997" s="208">
        <f t="shared" si="77"/>
        <v>0</v>
      </c>
      <c r="R997" s="206"/>
    </row>
    <row r="998" spans="1:18" s="200" customFormat="1">
      <c r="A998" s="199">
        <v>991</v>
      </c>
      <c r="B998" s="200">
        <v>203061812</v>
      </c>
      <c r="C998" s="201" t="s">
        <v>1309</v>
      </c>
      <c r="D998" s="201" t="s">
        <v>1310</v>
      </c>
      <c r="E998" s="201" t="s">
        <v>1582</v>
      </c>
      <c r="F998" s="201" t="s">
        <v>3662</v>
      </c>
      <c r="G998" s="201" t="s">
        <v>94</v>
      </c>
      <c r="H998" s="202" t="s">
        <v>512</v>
      </c>
      <c r="I998" s="207">
        <v>0</v>
      </c>
      <c r="J998" s="207">
        <v>0</v>
      </c>
      <c r="K998" s="207">
        <v>23613</v>
      </c>
      <c r="L998" s="207">
        <v>23613</v>
      </c>
      <c r="M998" s="207">
        <f t="shared" si="74"/>
        <v>0</v>
      </c>
      <c r="N998" s="207">
        <f t="shared" si="76"/>
        <v>0</v>
      </c>
      <c r="O998" s="208">
        <f t="shared" si="75"/>
        <v>0</v>
      </c>
      <c r="P998" s="205">
        <v>0</v>
      </c>
      <c r="Q998" s="208">
        <f t="shared" si="77"/>
        <v>0</v>
      </c>
      <c r="R998" s="206"/>
    </row>
    <row r="999" spans="1:18" s="200" customFormat="1">
      <c r="A999" s="199">
        <v>992</v>
      </c>
      <c r="B999" s="200">
        <v>203061813</v>
      </c>
      <c r="C999" s="201" t="s">
        <v>1309</v>
      </c>
      <c r="D999" s="201" t="s">
        <v>1310</v>
      </c>
      <c r="E999" s="201" t="s">
        <v>1582</v>
      </c>
      <c r="F999" s="201" t="s">
        <v>3662</v>
      </c>
      <c r="G999" s="201" t="s">
        <v>94</v>
      </c>
      <c r="H999" s="202" t="s">
        <v>513</v>
      </c>
      <c r="I999" s="207">
        <v>0</v>
      </c>
      <c r="J999" s="207">
        <v>0</v>
      </c>
      <c r="K999" s="207">
        <v>44830</v>
      </c>
      <c r="L999" s="207">
        <v>44830</v>
      </c>
      <c r="M999" s="207">
        <f t="shared" si="74"/>
        <v>0</v>
      </c>
      <c r="N999" s="207">
        <f t="shared" si="76"/>
        <v>0</v>
      </c>
      <c r="O999" s="208">
        <f t="shared" si="75"/>
        <v>0</v>
      </c>
      <c r="P999" s="205">
        <v>0</v>
      </c>
      <c r="Q999" s="208">
        <f t="shared" si="77"/>
        <v>0</v>
      </c>
      <c r="R999" s="206"/>
    </row>
    <row r="1000" spans="1:18" s="200" customFormat="1">
      <c r="A1000" s="199">
        <v>993</v>
      </c>
      <c r="B1000" s="200">
        <v>203061815</v>
      </c>
      <c r="C1000" s="201" t="s">
        <v>1309</v>
      </c>
      <c r="D1000" s="201" t="s">
        <v>1310</v>
      </c>
      <c r="E1000" s="201" t="s">
        <v>1582</v>
      </c>
      <c r="F1000" s="201" t="s">
        <v>3662</v>
      </c>
      <c r="G1000" s="201" t="s">
        <v>94</v>
      </c>
      <c r="H1000" s="202" t="s">
        <v>514</v>
      </c>
      <c r="I1000" s="207">
        <v>0</v>
      </c>
      <c r="J1000" s="207">
        <v>0</v>
      </c>
      <c r="K1000" s="207">
        <v>49975</v>
      </c>
      <c r="L1000" s="207">
        <v>49975</v>
      </c>
      <c r="M1000" s="207">
        <f t="shared" si="74"/>
        <v>0</v>
      </c>
      <c r="N1000" s="207">
        <f t="shared" si="76"/>
        <v>0</v>
      </c>
      <c r="O1000" s="208">
        <f t="shared" si="75"/>
        <v>0</v>
      </c>
      <c r="P1000" s="205">
        <v>0</v>
      </c>
      <c r="Q1000" s="208">
        <f t="shared" si="77"/>
        <v>0</v>
      </c>
      <c r="R1000" s="206"/>
    </row>
    <row r="1001" spans="1:18" s="200" customFormat="1">
      <c r="A1001" s="199">
        <v>994</v>
      </c>
      <c r="B1001" s="200">
        <v>203061817</v>
      </c>
      <c r="C1001" s="201" t="s">
        <v>1309</v>
      </c>
      <c r="D1001" s="201" t="s">
        <v>1310</v>
      </c>
      <c r="E1001" s="201" t="s">
        <v>1582</v>
      </c>
      <c r="F1001" s="201" t="s">
        <v>3662</v>
      </c>
      <c r="G1001" s="201" t="s">
        <v>94</v>
      </c>
      <c r="H1001" s="202" t="s">
        <v>914</v>
      </c>
      <c r="I1001" s="207">
        <v>0</v>
      </c>
      <c r="J1001" s="207">
        <v>0</v>
      </c>
      <c r="K1001" s="207">
        <v>55473.14</v>
      </c>
      <c r="L1001" s="207">
        <v>55473.14</v>
      </c>
      <c r="M1001" s="207">
        <f t="shared" si="74"/>
        <v>0</v>
      </c>
      <c r="N1001" s="207">
        <f t="shared" si="76"/>
        <v>0</v>
      </c>
      <c r="O1001" s="208">
        <f t="shared" si="75"/>
        <v>0</v>
      </c>
      <c r="P1001" s="205">
        <v>0</v>
      </c>
      <c r="Q1001" s="208">
        <f t="shared" si="77"/>
        <v>0</v>
      </c>
      <c r="R1001" s="206"/>
    </row>
    <row r="1002" spans="1:18" s="200" customFormat="1">
      <c r="A1002" s="199">
        <v>995</v>
      </c>
      <c r="B1002" s="200">
        <v>203061818</v>
      </c>
      <c r="C1002" s="201" t="s">
        <v>1309</v>
      </c>
      <c r="D1002" s="201" t="s">
        <v>1310</v>
      </c>
      <c r="E1002" s="201" t="s">
        <v>1582</v>
      </c>
      <c r="F1002" s="201" t="s">
        <v>3662</v>
      </c>
      <c r="G1002" s="201" t="s">
        <v>94</v>
      </c>
      <c r="H1002" s="202" t="s">
        <v>515</v>
      </c>
      <c r="I1002" s="207">
        <v>0</v>
      </c>
      <c r="J1002" s="207">
        <v>0</v>
      </c>
      <c r="K1002" s="207">
        <v>37526</v>
      </c>
      <c r="L1002" s="207">
        <v>37526</v>
      </c>
      <c r="M1002" s="207">
        <f t="shared" si="74"/>
        <v>0</v>
      </c>
      <c r="N1002" s="207">
        <f t="shared" si="76"/>
        <v>0</v>
      </c>
      <c r="O1002" s="208">
        <f t="shared" si="75"/>
        <v>0</v>
      </c>
      <c r="P1002" s="205">
        <v>0</v>
      </c>
      <c r="Q1002" s="208">
        <f t="shared" si="77"/>
        <v>0</v>
      </c>
      <c r="R1002" s="206"/>
    </row>
    <row r="1003" spans="1:18" s="200" customFormat="1">
      <c r="A1003" s="199">
        <v>996</v>
      </c>
      <c r="B1003" s="200">
        <v>203061819</v>
      </c>
      <c r="C1003" s="201" t="s">
        <v>1309</v>
      </c>
      <c r="D1003" s="201" t="s">
        <v>1310</v>
      </c>
      <c r="E1003" s="201" t="s">
        <v>1582</v>
      </c>
      <c r="F1003" s="201" t="s">
        <v>3662</v>
      </c>
      <c r="G1003" s="201" t="s">
        <v>94</v>
      </c>
      <c r="H1003" s="202" t="s">
        <v>516</v>
      </c>
      <c r="I1003" s="207">
        <v>0</v>
      </c>
      <c r="J1003" s="207">
        <v>0</v>
      </c>
      <c r="K1003" s="207">
        <v>46788</v>
      </c>
      <c r="L1003" s="207">
        <v>46788</v>
      </c>
      <c r="M1003" s="207">
        <f t="shared" si="74"/>
        <v>0</v>
      </c>
      <c r="N1003" s="207">
        <f t="shared" si="76"/>
        <v>0</v>
      </c>
      <c r="O1003" s="208">
        <f t="shared" si="75"/>
        <v>0</v>
      </c>
      <c r="P1003" s="205">
        <v>0</v>
      </c>
      <c r="Q1003" s="208">
        <f t="shared" si="77"/>
        <v>0</v>
      </c>
      <c r="R1003" s="206"/>
    </row>
    <row r="1004" spans="1:18" s="200" customFormat="1">
      <c r="A1004" s="199">
        <v>997</v>
      </c>
      <c r="B1004" s="200">
        <v>203061821</v>
      </c>
      <c r="C1004" s="201" t="s">
        <v>1309</v>
      </c>
      <c r="D1004" s="201" t="s">
        <v>1310</v>
      </c>
      <c r="E1004" s="201" t="s">
        <v>1582</v>
      </c>
      <c r="F1004" s="201" t="s">
        <v>3662</v>
      </c>
      <c r="G1004" s="201" t="s">
        <v>94</v>
      </c>
      <c r="H1004" s="202" t="s">
        <v>517</v>
      </c>
      <c r="I1004" s="207">
        <v>0</v>
      </c>
      <c r="J1004" s="207">
        <v>0</v>
      </c>
      <c r="K1004" s="207">
        <v>39486</v>
      </c>
      <c r="L1004" s="207">
        <v>39486</v>
      </c>
      <c r="M1004" s="207">
        <f t="shared" si="74"/>
        <v>0</v>
      </c>
      <c r="N1004" s="207">
        <f t="shared" si="76"/>
        <v>0</v>
      </c>
      <c r="O1004" s="208">
        <f t="shared" si="75"/>
        <v>0</v>
      </c>
      <c r="P1004" s="205">
        <v>0</v>
      </c>
      <c r="Q1004" s="208">
        <f t="shared" si="77"/>
        <v>0</v>
      </c>
      <c r="R1004" s="206"/>
    </row>
    <row r="1005" spans="1:18" s="200" customFormat="1">
      <c r="A1005" s="199">
        <v>998</v>
      </c>
      <c r="B1005" s="200">
        <v>203061822</v>
      </c>
      <c r="C1005" s="201" t="s">
        <v>1309</v>
      </c>
      <c r="D1005" s="201" t="s">
        <v>1310</v>
      </c>
      <c r="E1005" s="201" t="s">
        <v>1582</v>
      </c>
      <c r="F1005" s="201" t="s">
        <v>3662</v>
      </c>
      <c r="G1005" s="201" t="s">
        <v>94</v>
      </c>
      <c r="H1005" s="202" t="s">
        <v>518</v>
      </c>
      <c r="I1005" s="207">
        <v>0</v>
      </c>
      <c r="J1005" s="207">
        <v>0</v>
      </c>
      <c r="K1005" s="207">
        <v>16843</v>
      </c>
      <c r="L1005" s="207">
        <v>16843</v>
      </c>
      <c r="M1005" s="207">
        <f t="shared" si="74"/>
        <v>0</v>
      </c>
      <c r="N1005" s="207">
        <f t="shared" si="76"/>
        <v>0</v>
      </c>
      <c r="O1005" s="208">
        <f t="shared" si="75"/>
        <v>0</v>
      </c>
      <c r="P1005" s="205">
        <v>0</v>
      </c>
      <c r="Q1005" s="208">
        <f t="shared" si="77"/>
        <v>0</v>
      </c>
      <c r="R1005" s="206"/>
    </row>
    <row r="1006" spans="1:18" s="200" customFormat="1">
      <c r="A1006" s="199">
        <v>999</v>
      </c>
      <c r="B1006" s="200">
        <v>203061823</v>
      </c>
      <c r="C1006" s="201" t="s">
        <v>1309</v>
      </c>
      <c r="D1006" s="201" t="s">
        <v>1310</v>
      </c>
      <c r="E1006" s="201" t="s">
        <v>1582</v>
      </c>
      <c r="F1006" s="201" t="s">
        <v>3662</v>
      </c>
      <c r="G1006" s="201" t="s">
        <v>94</v>
      </c>
      <c r="H1006" s="202" t="s">
        <v>519</v>
      </c>
      <c r="I1006" s="207">
        <v>0</v>
      </c>
      <c r="J1006" s="207">
        <v>0</v>
      </c>
      <c r="K1006" s="207">
        <v>23865</v>
      </c>
      <c r="L1006" s="207">
        <v>23865</v>
      </c>
      <c r="M1006" s="207">
        <f t="shared" si="74"/>
        <v>0</v>
      </c>
      <c r="N1006" s="207">
        <f t="shared" si="76"/>
        <v>0</v>
      </c>
      <c r="O1006" s="208">
        <f t="shared" si="75"/>
        <v>0</v>
      </c>
      <c r="P1006" s="205">
        <v>0</v>
      </c>
      <c r="Q1006" s="208">
        <f t="shared" si="77"/>
        <v>0</v>
      </c>
      <c r="R1006" s="206"/>
    </row>
    <row r="1007" spans="1:18" s="200" customFormat="1">
      <c r="A1007" s="199">
        <v>1000</v>
      </c>
      <c r="B1007" s="200">
        <v>203061824</v>
      </c>
      <c r="C1007" s="201" t="s">
        <v>1309</v>
      </c>
      <c r="D1007" s="201" t="s">
        <v>1310</v>
      </c>
      <c r="E1007" s="201" t="s">
        <v>1582</v>
      </c>
      <c r="F1007" s="201" t="s">
        <v>3662</v>
      </c>
      <c r="G1007" s="201" t="s">
        <v>94</v>
      </c>
      <c r="H1007" s="202" t="s">
        <v>520</v>
      </c>
      <c r="I1007" s="207">
        <v>0</v>
      </c>
      <c r="J1007" s="207">
        <v>0</v>
      </c>
      <c r="K1007" s="207">
        <v>5797</v>
      </c>
      <c r="L1007" s="207">
        <v>5797</v>
      </c>
      <c r="M1007" s="207">
        <f t="shared" si="74"/>
        <v>0</v>
      </c>
      <c r="N1007" s="207">
        <f t="shared" si="76"/>
        <v>0</v>
      </c>
      <c r="O1007" s="208">
        <f t="shared" si="75"/>
        <v>0</v>
      </c>
      <c r="P1007" s="205">
        <v>0</v>
      </c>
      <c r="Q1007" s="208">
        <f t="shared" si="77"/>
        <v>0</v>
      </c>
      <c r="R1007" s="206"/>
    </row>
    <row r="1008" spans="1:18" s="200" customFormat="1">
      <c r="A1008" s="199">
        <v>1001</v>
      </c>
      <c r="B1008" s="200">
        <v>203061825</v>
      </c>
      <c r="C1008" s="201" t="s">
        <v>1309</v>
      </c>
      <c r="D1008" s="201" t="s">
        <v>1310</v>
      </c>
      <c r="E1008" s="201" t="s">
        <v>1314</v>
      </c>
      <c r="F1008" s="201" t="s">
        <v>3655</v>
      </c>
      <c r="G1008" s="201" t="s">
        <v>94</v>
      </c>
      <c r="H1008" s="202" t="s">
        <v>521</v>
      </c>
      <c r="I1008" s="207">
        <v>0</v>
      </c>
      <c r="J1008" s="207">
        <v>0</v>
      </c>
      <c r="K1008" s="207">
        <v>31767</v>
      </c>
      <c r="L1008" s="207">
        <v>31767</v>
      </c>
      <c r="M1008" s="207">
        <f t="shared" si="74"/>
        <v>0</v>
      </c>
      <c r="N1008" s="207">
        <f t="shared" si="76"/>
        <v>0</v>
      </c>
      <c r="O1008" s="208">
        <f t="shared" si="75"/>
        <v>0</v>
      </c>
      <c r="P1008" s="205">
        <v>0</v>
      </c>
      <c r="Q1008" s="208">
        <f t="shared" si="77"/>
        <v>0</v>
      </c>
      <c r="R1008" s="206"/>
    </row>
    <row r="1009" spans="1:18" s="200" customFormat="1">
      <c r="A1009" s="199">
        <v>1002</v>
      </c>
      <c r="B1009" s="200">
        <v>203061826</v>
      </c>
      <c r="C1009" s="201" t="s">
        <v>1309</v>
      </c>
      <c r="D1009" s="201" t="s">
        <v>1310</v>
      </c>
      <c r="E1009" s="201" t="s">
        <v>1582</v>
      </c>
      <c r="F1009" s="201" t="s">
        <v>3662</v>
      </c>
      <c r="G1009" s="201" t="s">
        <v>94</v>
      </c>
      <c r="H1009" s="202" t="s">
        <v>522</v>
      </c>
      <c r="I1009" s="207">
        <v>0</v>
      </c>
      <c r="J1009" s="207">
        <v>0</v>
      </c>
      <c r="K1009" s="207">
        <v>26576</v>
      </c>
      <c r="L1009" s="207">
        <v>26576</v>
      </c>
      <c r="M1009" s="207">
        <f t="shared" ref="M1009:M1072" si="78">IF((I1009+K1009)-(J1009+L1009)&lt;0,0,(I1009+K1009)-(J1009+L1009))</f>
        <v>0</v>
      </c>
      <c r="N1009" s="207">
        <f t="shared" si="76"/>
        <v>0</v>
      </c>
      <c r="O1009" s="208">
        <f t="shared" si="75"/>
        <v>0</v>
      </c>
      <c r="P1009" s="205">
        <v>0</v>
      </c>
      <c r="Q1009" s="208">
        <f t="shared" si="77"/>
        <v>0</v>
      </c>
      <c r="R1009" s="206"/>
    </row>
    <row r="1010" spans="1:18" s="200" customFormat="1">
      <c r="A1010" s="199">
        <v>1003</v>
      </c>
      <c r="B1010" s="200">
        <v>203061827</v>
      </c>
      <c r="C1010" s="201" t="s">
        <v>1309</v>
      </c>
      <c r="D1010" s="201" t="s">
        <v>1310</v>
      </c>
      <c r="E1010" s="201" t="s">
        <v>1582</v>
      </c>
      <c r="F1010" s="201" t="s">
        <v>3662</v>
      </c>
      <c r="G1010" s="201" t="s">
        <v>94</v>
      </c>
      <c r="H1010" s="202" t="s">
        <v>523</v>
      </c>
      <c r="I1010" s="207">
        <v>0</v>
      </c>
      <c r="J1010" s="207">
        <v>0</v>
      </c>
      <c r="K1010" s="207">
        <v>27285</v>
      </c>
      <c r="L1010" s="207">
        <v>27285</v>
      </c>
      <c r="M1010" s="207">
        <f t="shared" si="78"/>
        <v>0</v>
      </c>
      <c r="N1010" s="207">
        <f t="shared" si="76"/>
        <v>0</v>
      </c>
      <c r="O1010" s="208">
        <f t="shared" si="75"/>
        <v>0</v>
      </c>
      <c r="P1010" s="205">
        <v>0</v>
      </c>
      <c r="Q1010" s="208">
        <f t="shared" si="77"/>
        <v>0</v>
      </c>
      <c r="R1010" s="206"/>
    </row>
    <row r="1011" spans="1:18" s="200" customFormat="1">
      <c r="A1011" s="199">
        <v>1004</v>
      </c>
      <c r="B1011" s="200">
        <v>203061828</v>
      </c>
      <c r="C1011" s="201" t="s">
        <v>1309</v>
      </c>
      <c r="D1011" s="201" t="s">
        <v>1310</v>
      </c>
      <c r="E1011" s="201" t="s">
        <v>1582</v>
      </c>
      <c r="F1011" s="201" t="s">
        <v>3662</v>
      </c>
      <c r="G1011" s="201" t="s">
        <v>94</v>
      </c>
      <c r="H1011" s="202" t="s">
        <v>524</v>
      </c>
      <c r="I1011" s="207">
        <v>0</v>
      </c>
      <c r="J1011" s="207">
        <v>0</v>
      </c>
      <c r="K1011" s="207">
        <v>29476</v>
      </c>
      <c r="L1011" s="207">
        <v>29476</v>
      </c>
      <c r="M1011" s="207">
        <f t="shared" si="78"/>
        <v>0</v>
      </c>
      <c r="N1011" s="207">
        <f t="shared" si="76"/>
        <v>0</v>
      </c>
      <c r="O1011" s="208">
        <f t="shared" si="75"/>
        <v>0</v>
      </c>
      <c r="P1011" s="205">
        <v>0</v>
      </c>
      <c r="Q1011" s="208">
        <f t="shared" si="77"/>
        <v>0</v>
      </c>
      <c r="R1011" s="206"/>
    </row>
    <row r="1012" spans="1:18" s="200" customFormat="1">
      <c r="A1012" s="199">
        <v>1005</v>
      </c>
      <c r="B1012" s="200">
        <v>203061833</v>
      </c>
      <c r="C1012" s="201" t="s">
        <v>1309</v>
      </c>
      <c r="D1012" s="201" t="s">
        <v>1310</v>
      </c>
      <c r="E1012" s="201" t="s">
        <v>1582</v>
      </c>
      <c r="F1012" s="201" t="s">
        <v>3662</v>
      </c>
      <c r="G1012" s="201" t="s">
        <v>94</v>
      </c>
      <c r="H1012" s="202" t="s">
        <v>525</v>
      </c>
      <c r="I1012" s="207">
        <v>0</v>
      </c>
      <c r="J1012" s="207">
        <v>0</v>
      </c>
      <c r="K1012" s="207">
        <v>14393</v>
      </c>
      <c r="L1012" s="207">
        <v>14393</v>
      </c>
      <c r="M1012" s="207">
        <f t="shared" si="78"/>
        <v>0</v>
      </c>
      <c r="N1012" s="207">
        <f t="shared" si="76"/>
        <v>0</v>
      </c>
      <c r="O1012" s="208">
        <f t="shared" si="75"/>
        <v>0</v>
      </c>
      <c r="P1012" s="205">
        <v>0</v>
      </c>
      <c r="Q1012" s="208">
        <f t="shared" si="77"/>
        <v>0</v>
      </c>
      <c r="R1012" s="206"/>
    </row>
    <row r="1013" spans="1:18" s="200" customFormat="1">
      <c r="A1013" s="199">
        <v>1006</v>
      </c>
      <c r="B1013" s="200">
        <v>203061834</v>
      </c>
      <c r="C1013" s="201" t="s">
        <v>1309</v>
      </c>
      <c r="D1013" s="201" t="s">
        <v>1310</v>
      </c>
      <c r="E1013" s="201" t="s">
        <v>1582</v>
      </c>
      <c r="F1013" s="201" t="s">
        <v>3662</v>
      </c>
      <c r="G1013" s="201" t="s">
        <v>94</v>
      </c>
      <c r="H1013" s="202" t="s">
        <v>526</v>
      </c>
      <c r="I1013" s="207">
        <v>0</v>
      </c>
      <c r="J1013" s="207">
        <v>0</v>
      </c>
      <c r="K1013" s="207">
        <v>32930</v>
      </c>
      <c r="L1013" s="207">
        <v>32930</v>
      </c>
      <c r="M1013" s="207">
        <f t="shared" si="78"/>
        <v>0</v>
      </c>
      <c r="N1013" s="207">
        <f t="shared" si="76"/>
        <v>0</v>
      </c>
      <c r="O1013" s="208">
        <f t="shared" si="75"/>
        <v>0</v>
      </c>
      <c r="P1013" s="205">
        <v>0</v>
      </c>
      <c r="Q1013" s="208">
        <f t="shared" si="77"/>
        <v>0</v>
      </c>
      <c r="R1013" s="206"/>
    </row>
    <row r="1014" spans="1:18" s="200" customFormat="1">
      <c r="A1014" s="199">
        <v>1007</v>
      </c>
      <c r="B1014" s="200">
        <v>203061835</v>
      </c>
      <c r="C1014" s="201" t="s">
        <v>1309</v>
      </c>
      <c r="D1014" s="201" t="s">
        <v>1310</v>
      </c>
      <c r="E1014" s="201" t="s">
        <v>1582</v>
      </c>
      <c r="F1014" s="201" t="s">
        <v>3662</v>
      </c>
      <c r="G1014" s="201" t="s">
        <v>94</v>
      </c>
      <c r="H1014" s="202" t="s">
        <v>527</v>
      </c>
      <c r="I1014" s="207">
        <v>0</v>
      </c>
      <c r="J1014" s="207">
        <v>0</v>
      </c>
      <c r="K1014" s="207">
        <v>20054</v>
      </c>
      <c r="L1014" s="207">
        <v>20054</v>
      </c>
      <c r="M1014" s="207">
        <f t="shared" si="78"/>
        <v>0</v>
      </c>
      <c r="N1014" s="207">
        <f t="shared" si="76"/>
        <v>0</v>
      </c>
      <c r="O1014" s="208">
        <f t="shared" si="75"/>
        <v>0</v>
      </c>
      <c r="P1014" s="205">
        <v>0</v>
      </c>
      <c r="Q1014" s="208">
        <f t="shared" si="77"/>
        <v>0</v>
      </c>
      <c r="R1014" s="206"/>
    </row>
    <row r="1015" spans="1:18" s="200" customFormat="1">
      <c r="A1015" s="199">
        <v>1008</v>
      </c>
      <c r="B1015" s="200">
        <v>203061837</v>
      </c>
      <c r="C1015" s="201" t="s">
        <v>1309</v>
      </c>
      <c r="D1015" s="201" t="s">
        <v>1310</v>
      </c>
      <c r="E1015" s="201" t="s">
        <v>1582</v>
      </c>
      <c r="F1015" s="201" t="s">
        <v>3662</v>
      </c>
      <c r="G1015" s="201" t="s">
        <v>94</v>
      </c>
      <c r="H1015" s="202" t="s">
        <v>528</v>
      </c>
      <c r="I1015" s="207">
        <v>0</v>
      </c>
      <c r="J1015" s="207">
        <v>0</v>
      </c>
      <c r="K1015" s="207">
        <v>24948</v>
      </c>
      <c r="L1015" s="207">
        <v>24948</v>
      </c>
      <c r="M1015" s="207">
        <f t="shared" si="78"/>
        <v>0</v>
      </c>
      <c r="N1015" s="207">
        <f t="shared" si="76"/>
        <v>0</v>
      </c>
      <c r="O1015" s="208">
        <f t="shared" si="75"/>
        <v>0</v>
      </c>
      <c r="P1015" s="205">
        <v>0</v>
      </c>
      <c r="Q1015" s="208">
        <f t="shared" si="77"/>
        <v>0</v>
      </c>
      <c r="R1015" s="206"/>
    </row>
    <row r="1016" spans="1:18" s="200" customFormat="1">
      <c r="A1016" s="199">
        <v>1009</v>
      </c>
      <c r="B1016" s="200">
        <v>203061846</v>
      </c>
      <c r="C1016" s="201" t="s">
        <v>1309</v>
      </c>
      <c r="D1016" s="201" t="s">
        <v>1310</v>
      </c>
      <c r="E1016" s="201" t="s">
        <v>1582</v>
      </c>
      <c r="F1016" s="201" t="s">
        <v>3662</v>
      </c>
      <c r="G1016" s="201" t="s">
        <v>94</v>
      </c>
      <c r="H1016" s="202" t="s">
        <v>529</v>
      </c>
      <c r="I1016" s="207">
        <v>0</v>
      </c>
      <c r="J1016" s="207">
        <v>0</v>
      </c>
      <c r="K1016" s="207">
        <v>54716.25</v>
      </c>
      <c r="L1016" s="207">
        <v>54716.25</v>
      </c>
      <c r="M1016" s="207">
        <f t="shared" si="78"/>
        <v>0</v>
      </c>
      <c r="N1016" s="207">
        <f t="shared" si="76"/>
        <v>0</v>
      </c>
      <c r="O1016" s="208">
        <f t="shared" si="75"/>
        <v>0</v>
      </c>
      <c r="P1016" s="205">
        <v>0</v>
      </c>
      <c r="Q1016" s="208">
        <f t="shared" si="77"/>
        <v>0</v>
      </c>
      <c r="R1016" s="206"/>
    </row>
    <row r="1017" spans="1:18" s="200" customFormat="1">
      <c r="A1017" s="199">
        <v>1010</v>
      </c>
      <c r="B1017" s="200">
        <v>203061847</v>
      </c>
      <c r="C1017" s="201" t="s">
        <v>1309</v>
      </c>
      <c r="D1017" s="201" t="s">
        <v>1310</v>
      </c>
      <c r="E1017" s="201" t="s">
        <v>1582</v>
      </c>
      <c r="F1017" s="201" t="s">
        <v>3662</v>
      </c>
      <c r="G1017" s="201" t="s">
        <v>94</v>
      </c>
      <c r="H1017" s="202" t="s">
        <v>530</v>
      </c>
      <c r="I1017" s="207">
        <v>0</v>
      </c>
      <c r="J1017" s="207">
        <v>0</v>
      </c>
      <c r="K1017" s="207">
        <v>55662</v>
      </c>
      <c r="L1017" s="207">
        <v>55662</v>
      </c>
      <c r="M1017" s="207">
        <f t="shared" si="78"/>
        <v>0</v>
      </c>
      <c r="N1017" s="207">
        <f t="shared" si="76"/>
        <v>0</v>
      </c>
      <c r="O1017" s="208">
        <f t="shared" si="75"/>
        <v>0</v>
      </c>
      <c r="P1017" s="205">
        <v>0</v>
      </c>
      <c r="Q1017" s="208">
        <f t="shared" si="77"/>
        <v>0</v>
      </c>
      <c r="R1017" s="206"/>
    </row>
    <row r="1018" spans="1:18" s="200" customFormat="1">
      <c r="A1018" s="199">
        <v>1011</v>
      </c>
      <c r="B1018" s="200">
        <v>203061848</v>
      </c>
      <c r="C1018" s="201" t="s">
        <v>1309</v>
      </c>
      <c r="D1018" s="201" t="s">
        <v>1310</v>
      </c>
      <c r="E1018" s="201" t="s">
        <v>1582</v>
      </c>
      <c r="F1018" s="201" t="s">
        <v>3662</v>
      </c>
      <c r="G1018" s="201" t="s">
        <v>94</v>
      </c>
      <c r="H1018" s="202" t="s">
        <v>531</v>
      </c>
      <c r="I1018" s="207">
        <v>0</v>
      </c>
      <c r="J1018" s="207">
        <v>0</v>
      </c>
      <c r="K1018" s="207">
        <v>41868</v>
      </c>
      <c r="L1018" s="207">
        <v>41868</v>
      </c>
      <c r="M1018" s="207">
        <f t="shared" si="78"/>
        <v>0</v>
      </c>
      <c r="N1018" s="207">
        <f t="shared" si="76"/>
        <v>0</v>
      </c>
      <c r="O1018" s="208">
        <f t="shared" si="75"/>
        <v>0</v>
      </c>
      <c r="P1018" s="205">
        <v>0</v>
      </c>
      <c r="Q1018" s="208">
        <f t="shared" si="77"/>
        <v>0</v>
      </c>
      <c r="R1018" s="206"/>
    </row>
    <row r="1019" spans="1:18" s="200" customFormat="1">
      <c r="A1019" s="199">
        <v>1012</v>
      </c>
      <c r="B1019" s="200">
        <v>203061850</v>
      </c>
      <c r="C1019" s="201" t="s">
        <v>1309</v>
      </c>
      <c r="D1019" s="201" t="s">
        <v>1310</v>
      </c>
      <c r="E1019" s="201" t="s">
        <v>1582</v>
      </c>
      <c r="F1019" s="201" t="s">
        <v>3662</v>
      </c>
      <c r="G1019" s="201" t="s">
        <v>94</v>
      </c>
      <c r="H1019" s="202" t="s">
        <v>532</v>
      </c>
      <c r="I1019" s="207">
        <v>0</v>
      </c>
      <c r="J1019" s="207">
        <v>0</v>
      </c>
      <c r="K1019" s="207">
        <v>38720</v>
      </c>
      <c r="L1019" s="207">
        <v>38720</v>
      </c>
      <c r="M1019" s="207">
        <f t="shared" si="78"/>
        <v>0</v>
      </c>
      <c r="N1019" s="207">
        <f t="shared" si="76"/>
        <v>0</v>
      </c>
      <c r="O1019" s="208">
        <f t="shared" si="75"/>
        <v>0</v>
      </c>
      <c r="P1019" s="205">
        <v>0</v>
      </c>
      <c r="Q1019" s="208">
        <f t="shared" si="77"/>
        <v>0</v>
      </c>
      <c r="R1019" s="206"/>
    </row>
    <row r="1020" spans="1:18" s="200" customFormat="1">
      <c r="A1020" s="199">
        <v>1013</v>
      </c>
      <c r="B1020" s="200">
        <v>203061851</v>
      </c>
      <c r="C1020" s="201" t="s">
        <v>1309</v>
      </c>
      <c r="D1020" s="201" t="s">
        <v>1310</v>
      </c>
      <c r="E1020" s="201" t="s">
        <v>1582</v>
      </c>
      <c r="F1020" s="201" t="s">
        <v>3662</v>
      </c>
      <c r="G1020" s="201" t="s">
        <v>94</v>
      </c>
      <c r="H1020" s="202" t="s">
        <v>533</v>
      </c>
      <c r="I1020" s="207">
        <v>0</v>
      </c>
      <c r="J1020" s="207">
        <v>0</v>
      </c>
      <c r="K1020" s="207">
        <v>34233</v>
      </c>
      <c r="L1020" s="207">
        <v>34233</v>
      </c>
      <c r="M1020" s="207">
        <f t="shared" si="78"/>
        <v>0</v>
      </c>
      <c r="N1020" s="207">
        <f t="shared" si="76"/>
        <v>0</v>
      </c>
      <c r="O1020" s="208">
        <f t="shared" si="75"/>
        <v>0</v>
      </c>
      <c r="P1020" s="205">
        <v>0</v>
      </c>
      <c r="Q1020" s="208">
        <f t="shared" si="77"/>
        <v>0</v>
      </c>
      <c r="R1020" s="206"/>
    </row>
    <row r="1021" spans="1:18" s="200" customFormat="1">
      <c r="A1021" s="199">
        <v>1014</v>
      </c>
      <c r="B1021" s="200">
        <v>203061852</v>
      </c>
      <c r="C1021" s="201" t="s">
        <v>1309</v>
      </c>
      <c r="D1021" s="201" t="s">
        <v>1310</v>
      </c>
      <c r="E1021" s="201" t="s">
        <v>1582</v>
      </c>
      <c r="F1021" s="201" t="s">
        <v>3662</v>
      </c>
      <c r="G1021" s="201" t="s">
        <v>94</v>
      </c>
      <c r="H1021" s="202" t="s">
        <v>534</v>
      </c>
      <c r="I1021" s="207">
        <v>0</v>
      </c>
      <c r="J1021" s="207">
        <v>0</v>
      </c>
      <c r="K1021" s="207">
        <v>106352</v>
      </c>
      <c r="L1021" s="207">
        <v>106352</v>
      </c>
      <c r="M1021" s="207">
        <f t="shared" si="78"/>
        <v>0</v>
      </c>
      <c r="N1021" s="207">
        <f t="shared" si="76"/>
        <v>0</v>
      </c>
      <c r="O1021" s="208">
        <f t="shared" si="75"/>
        <v>0</v>
      </c>
      <c r="P1021" s="205">
        <v>0</v>
      </c>
      <c r="Q1021" s="208">
        <f t="shared" si="77"/>
        <v>0</v>
      </c>
      <c r="R1021" s="206"/>
    </row>
    <row r="1022" spans="1:18" s="200" customFormat="1">
      <c r="A1022" s="199">
        <v>1015</v>
      </c>
      <c r="B1022" s="200">
        <v>203061853</v>
      </c>
      <c r="C1022" s="201" t="s">
        <v>1309</v>
      </c>
      <c r="D1022" s="201" t="s">
        <v>1310</v>
      </c>
      <c r="E1022" s="201" t="s">
        <v>1582</v>
      </c>
      <c r="F1022" s="201" t="s">
        <v>3662</v>
      </c>
      <c r="G1022" s="201" t="s">
        <v>94</v>
      </c>
      <c r="H1022" s="202" t="s">
        <v>535</v>
      </c>
      <c r="I1022" s="207">
        <v>0</v>
      </c>
      <c r="J1022" s="207">
        <v>0</v>
      </c>
      <c r="K1022" s="207">
        <v>22382</v>
      </c>
      <c r="L1022" s="207">
        <v>22382</v>
      </c>
      <c r="M1022" s="207">
        <f t="shared" si="78"/>
        <v>0</v>
      </c>
      <c r="N1022" s="207">
        <f t="shared" si="76"/>
        <v>0</v>
      </c>
      <c r="O1022" s="208">
        <f t="shared" si="75"/>
        <v>0</v>
      </c>
      <c r="P1022" s="205">
        <v>0</v>
      </c>
      <c r="Q1022" s="208">
        <f t="shared" si="77"/>
        <v>0</v>
      </c>
      <c r="R1022" s="206"/>
    </row>
    <row r="1023" spans="1:18" s="200" customFormat="1">
      <c r="A1023" s="199">
        <v>1016</v>
      </c>
      <c r="B1023" s="200">
        <v>203061854</v>
      </c>
      <c r="C1023" s="201" t="s">
        <v>1309</v>
      </c>
      <c r="D1023" s="201" t="s">
        <v>1310</v>
      </c>
      <c r="E1023" s="201" t="s">
        <v>1582</v>
      </c>
      <c r="F1023" s="201" t="s">
        <v>3662</v>
      </c>
      <c r="G1023" s="201" t="s">
        <v>94</v>
      </c>
      <c r="H1023" s="202" t="s">
        <v>536</v>
      </c>
      <c r="I1023" s="207">
        <v>0</v>
      </c>
      <c r="J1023" s="207">
        <v>0</v>
      </c>
      <c r="K1023" s="207">
        <v>13986</v>
      </c>
      <c r="L1023" s="207">
        <v>13986</v>
      </c>
      <c r="M1023" s="207">
        <f t="shared" si="78"/>
        <v>0</v>
      </c>
      <c r="N1023" s="207">
        <f t="shared" si="76"/>
        <v>0</v>
      </c>
      <c r="O1023" s="208">
        <f t="shared" si="75"/>
        <v>0</v>
      </c>
      <c r="P1023" s="205">
        <v>0</v>
      </c>
      <c r="Q1023" s="208">
        <f t="shared" si="77"/>
        <v>0</v>
      </c>
      <c r="R1023" s="206"/>
    </row>
    <row r="1024" spans="1:18" s="200" customFormat="1">
      <c r="A1024" s="199">
        <v>1017</v>
      </c>
      <c r="B1024" s="200">
        <v>203061855</v>
      </c>
      <c r="C1024" s="201" t="s">
        <v>1309</v>
      </c>
      <c r="D1024" s="201" t="s">
        <v>1310</v>
      </c>
      <c r="E1024" s="201" t="s">
        <v>1582</v>
      </c>
      <c r="F1024" s="201" t="s">
        <v>3662</v>
      </c>
      <c r="G1024" s="201" t="s">
        <v>94</v>
      </c>
      <c r="H1024" s="202" t="s">
        <v>537</v>
      </c>
      <c r="I1024" s="207">
        <v>0</v>
      </c>
      <c r="J1024" s="207">
        <v>0</v>
      </c>
      <c r="K1024" s="207">
        <v>4503</v>
      </c>
      <c r="L1024" s="207">
        <v>4503</v>
      </c>
      <c r="M1024" s="207">
        <f t="shared" si="78"/>
        <v>0</v>
      </c>
      <c r="N1024" s="207">
        <f t="shared" si="76"/>
        <v>0</v>
      </c>
      <c r="O1024" s="208">
        <f t="shared" si="75"/>
        <v>0</v>
      </c>
      <c r="P1024" s="205">
        <v>0</v>
      </c>
      <c r="Q1024" s="208">
        <f t="shared" si="77"/>
        <v>0</v>
      </c>
      <c r="R1024" s="206"/>
    </row>
    <row r="1025" spans="1:18" s="200" customFormat="1">
      <c r="A1025" s="199">
        <v>1018</v>
      </c>
      <c r="B1025" s="200">
        <v>203061856</v>
      </c>
      <c r="C1025" s="201" t="s">
        <v>1309</v>
      </c>
      <c r="D1025" s="201" t="s">
        <v>1310</v>
      </c>
      <c r="E1025" s="201" t="s">
        <v>1582</v>
      </c>
      <c r="F1025" s="201" t="s">
        <v>3662</v>
      </c>
      <c r="G1025" s="201" t="s">
        <v>94</v>
      </c>
      <c r="H1025" s="202" t="s">
        <v>538</v>
      </c>
      <c r="I1025" s="207">
        <v>0</v>
      </c>
      <c r="J1025" s="207">
        <v>0</v>
      </c>
      <c r="K1025" s="207">
        <v>23095</v>
      </c>
      <c r="L1025" s="207">
        <v>23095</v>
      </c>
      <c r="M1025" s="207">
        <f t="shared" si="78"/>
        <v>0</v>
      </c>
      <c r="N1025" s="207">
        <f t="shared" si="76"/>
        <v>0</v>
      </c>
      <c r="O1025" s="208">
        <f t="shared" si="75"/>
        <v>0</v>
      </c>
      <c r="P1025" s="205">
        <v>0</v>
      </c>
      <c r="Q1025" s="208">
        <f t="shared" si="77"/>
        <v>0</v>
      </c>
      <c r="R1025" s="206"/>
    </row>
    <row r="1026" spans="1:18" s="200" customFormat="1">
      <c r="A1026" s="199">
        <v>1019</v>
      </c>
      <c r="B1026" s="200">
        <v>203061857</v>
      </c>
      <c r="C1026" s="201" t="s">
        <v>1309</v>
      </c>
      <c r="D1026" s="201" t="s">
        <v>1310</v>
      </c>
      <c r="E1026" s="201" t="s">
        <v>1582</v>
      </c>
      <c r="F1026" s="201" t="s">
        <v>3662</v>
      </c>
      <c r="G1026" s="201" t="s">
        <v>94</v>
      </c>
      <c r="H1026" s="202" t="s">
        <v>2369</v>
      </c>
      <c r="I1026" s="207">
        <v>0</v>
      </c>
      <c r="J1026" s="207">
        <v>0</v>
      </c>
      <c r="K1026" s="207">
        <v>21807</v>
      </c>
      <c r="L1026" s="207">
        <v>21807</v>
      </c>
      <c r="M1026" s="207">
        <f t="shared" si="78"/>
        <v>0</v>
      </c>
      <c r="N1026" s="207">
        <f t="shared" si="76"/>
        <v>0</v>
      </c>
      <c r="O1026" s="208">
        <f t="shared" si="75"/>
        <v>0</v>
      </c>
      <c r="P1026" s="205">
        <v>0</v>
      </c>
      <c r="Q1026" s="208">
        <f t="shared" si="77"/>
        <v>0</v>
      </c>
      <c r="R1026" s="206"/>
    </row>
    <row r="1027" spans="1:18" s="200" customFormat="1">
      <c r="A1027" s="199">
        <v>1020</v>
      </c>
      <c r="B1027" s="200">
        <v>203061860</v>
      </c>
      <c r="C1027" s="201" t="s">
        <v>1309</v>
      </c>
      <c r="D1027" s="201" t="s">
        <v>1310</v>
      </c>
      <c r="E1027" s="201" t="s">
        <v>1582</v>
      </c>
      <c r="F1027" s="201" t="s">
        <v>3662</v>
      </c>
      <c r="G1027" s="201" t="s">
        <v>94</v>
      </c>
      <c r="H1027" s="202" t="s">
        <v>539</v>
      </c>
      <c r="I1027" s="207">
        <v>0</v>
      </c>
      <c r="J1027" s="207">
        <v>0</v>
      </c>
      <c r="K1027" s="207">
        <v>52423</v>
      </c>
      <c r="L1027" s="207">
        <v>52423</v>
      </c>
      <c r="M1027" s="207">
        <f t="shared" si="78"/>
        <v>0</v>
      </c>
      <c r="N1027" s="207">
        <f t="shared" si="76"/>
        <v>0</v>
      </c>
      <c r="O1027" s="208">
        <f t="shared" si="75"/>
        <v>0</v>
      </c>
      <c r="P1027" s="205">
        <v>0</v>
      </c>
      <c r="Q1027" s="208">
        <f t="shared" si="77"/>
        <v>0</v>
      </c>
      <c r="R1027" s="206"/>
    </row>
    <row r="1028" spans="1:18" s="200" customFormat="1">
      <c r="A1028" s="199">
        <v>1021</v>
      </c>
      <c r="B1028" s="200">
        <v>203061862</v>
      </c>
      <c r="C1028" s="201" t="s">
        <v>1309</v>
      </c>
      <c r="D1028" s="201" t="s">
        <v>1310</v>
      </c>
      <c r="E1028" s="201" t="s">
        <v>1582</v>
      </c>
      <c r="F1028" s="201" t="s">
        <v>3662</v>
      </c>
      <c r="G1028" s="201" t="s">
        <v>94</v>
      </c>
      <c r="H1028" s="202" t="s">
        <v>540</v>
      </c>
      <c r="I1028" s="207">
        <v>0</v>
      </c>
      <c r="J1028" s="207">
        <v>0</v>
      </c>
      <c r="K1028" s="207">
        <v>41375</v>
      </c>
      <c r="L1028" s="207">
        <v>41375</v>
      </c>
      <c r="M1028" s="207">
        <f t="shared" si="78"/>
        <v>0</v>
      </c>
      <c r="N1028" s="207">
        <f t="shared" si="76"/>
        <v>0</v>
      </c>
      <c r="O1028" s="208">
        <f t="shared" si="75"/>
        <v>0</v>
      </c>
      <c r="P1028" s="205">
        <v>0</v>
      </c>
      <c r="Q1028" s="208">
        <f t="shared" si="77"/>
        <v>0</v>
      </c>
      <c r="R1028" s="206"/>
    </row>
    <row r="1029" spans="1:18" s="200" customFormat="1">
      <c r="A1029" s="199">
        <v>1022</v>
      </c>
      <c r="B1029" s="200">
        <v>203061863</v>
      </c>
      <c r="C1029" s="201" t="s">
        <v>1309</v>
      </c>
      <c r="D1029" s="201" t="s">
        <v>1310</v>
      </c>
      <c r="E1029" s="201" t="s">
        <v>1582</v>
      </c>
      <c r="F1029" s="201" t="s">
        <v>3662</v>
      </c>
      <c r="G1029" s="201" t="s">
        <v>94</v>
      </c>
      <c r="H1029" s="202" t="s">
        <v>541</v>
      </c>
      <c r="I1029" s="207">
        <v>0</v>
      </c>
      <c r="J1029" s="207">
        <v>0</v>
      </c>
      <c r="K1029" s="207">
        <v>1435</v>
      </c>
      <c r="L1029" s="207">
        <v>1435</v>
      </c>
      <c r="M1029" s="207">
        <f t="shared" si="78"/>
        <v>0</v>
      </c>
      <c r="N1029" s="207">
        <f t="shared" si="76"/>
        <v>0</v>
      </c>
      <c r="O1029" s="208">
        <f t="shared" si="75"/>
        <v>0</v>
      </c>
      <c r="P1029" s="205">
        <v>0</v>
      </c>
      <c r="Q1029" s="208">
        <f t="shared" si="77"/>
        <v>0</v>
      </c>
      <c r="R1029" s="206"/>
    </row>
    <row r="1030" spans="1:18" s="200" customFormat="1">
      <c r="A1030" s="199">
        <v>1023</v>
      </c>
      <c r="B1030" s="200">
        <v>203061864</v>
      </c>
      <c r="C1030" s="201" t="s">
        <v>1309</v>
      </c>
      <c r="D1030" s="201" t="s">
        <v>1310</v>
      </c>
      <c r="E1030" s="201" t="s">
        <v>1314</v>
      </c>
      <c r="F1030" s="201" t="s">
        <v>3655</v>
      </c>
      <c r="G1030" s="201" t="s">
        <v>94</v>
      </c>
      <c r="H1030" s="202" t="s">
        <v>542</v>
      </c>
      <c r="I1030" s="207">
        <v>0</v>
      </c>
      <c r="J1030" s="207">
        <v>0</v>
      </c>
      <c r="K1030" s="207">
        <v>43747.67</v>
      </c>
      <c r="L1030" s="207">
        <v>43747.67</v>
      </c>
      <c r="M1030" s="207">
        <f t="shared" si="78"/>
        <v>0</v>
      </c>
      <c r="N1030" s="207">
        <f t="shared" si="76"/>
        <v>0</v>
      </c>
      <c r="O1030" s="208">
        <f t="shared" ref="O1030:O1093" si="79">M1030-N1030</f>
        <v>0</v>
      </c>
      <c r="P1030" s="205">
        <v>0</v>
      </c>
      <c r="Q1030" s="208">
        <f t="shared" si="77"/>
        <v>0</v>
      </c>
      <c r="R1030" s="206"/>
    </row>
    <row r="1031" spans="1:18" s="200" customFormat="1">
      <c r="A1031" s="199">
        <v>1024</v>
      </c>
      <c r="B1031" s="200">
        <v>203061865</v>
      </c>
      <c r="C1031" s="201" t="s">
        <v>1309</v>
      </c>
      <c r="D1031" s="201" t="s">
        <v>1310</v>
      </c>
      <c r="E1031" s="201" t="s">
        <v>1582</v>
      </c>
      <c r="F1031" s="201" t="s">
        <v>3662</v>
      </c>
      <c r="G1031" s="201" t="s">
        <v>94</v>
      </c>
      <c r="H1031" s="202" t="s">
        <v>543</v>
      </c>
      <c r="I1031" s="207">
        <v>0</v>
      </c>
      <c r="J1031" s="207">
        <v>0</v>
      </c>
      <c r="K1031" s="207">
        <v>58710</v>
      </c>
      <c r="L1031" s="207">
        <v>58710</v>
      </c>
      <c r="M1031" s="207">
        <f t="shared" si="78"/>
        <v>0</v>
      </c>
      <c r="N1031" s="207">
        <f t="shared" si="76"/>
        <v>0</v>
      </c>
      <c r="O1031" s="208">
        <f t="shared" si="79"/>
        <v>0</v>
      </c>
      <c r="P1031" s="205">
        <v>0</v>
      </c>
      <c r="Q1031" s="208">
        <f t="shared" si="77"/>
        <v>0</v>
      </c>
      <c r="R1031" s="206"/>
    </row>
    <row r="1032" spans="1:18" s="200" customFormat="1">
      <c r="A1032" s="199">
        <v>1025</v>
      </c>
      <c r="B1032" s="200">
        <v>203061868</v>
      </c>
      <c r="C1032" s="201" t="s">
        <v>1309</v>
      </c>
      <c r="D1032" s="201" t="s">
        <v>1310</v>
      </c>
      <c r="E1032" s="201" t="s">
        <v>1314</v>
      </c>
      <c r="F1032" s="201" t="s">
        <v>3655</v>
      </c>
      <c r="G1032" s="201" t="s">
        <v>94</v>
      </c>
      <c r="H1032" s="202" t="s">
        <v>544</v>
      </c>
      <c r="I1032" s="207">
        <v>0</v>
      </c>
      <c r="J1032" s="207">
        <v>0</v>
      </c>
      <c r="K1032" s="207">
        <v>112939</v>
      </c>
      <c r="L1032" s="207">
        <v>112939</v>
      </c>
      <c r="M1032" s="207">
        <f t="shared" si="78"/>
        <v>0</v>
      </c>
      <c r="N1032" s="207">
        <f t="shared" si="76"/>
        <v>0</v>
      </c>
      <c r="O1032" s="208">
        <f t="shared" si="79"/>
        <v>0</v>
      </c>
      <c r="P1032" s="205">
        <v>0</v>
      </c>
      <c r="Q1032" s="208">
        <f t="shared" si="77"/>
        <v>0</v>
      </c>
      <c r="R1032" s="206"/>
    </row>
    <row r="1033" spans="1:18" s="200" customFormat="1">
      <c r="A1033" s="199">
        <v>1026</v>
      </c>
      <c r="B1033" s="200">
        <v>203061871</v>
      </c>
      <c r="C1033" s="201" t="s">
        <v>1309</v>
      </c>
      <c r="D1033" s="201" t="s">
        <v>1310</v>
      </c>
      <c r="E1033" s="201" t="s">
        <v>1582</v>
      </c>
      <c r="F1033" s="201" t="s">
        <v>3662</v>
      </c>
      <c r="G1033" s="201" t="s">
        <v>94</v>
      </c>
      <c r="H1033" s="202" t="s">
        <v>545</v>
      </c>
      <c r="I1033" s="207">
        <v>0</v>
      </c>
      <c r="J1033" s="207">
        <v>0</v>
      </c>
      <c r="K1033" s="207">
        <v>21928</v>
      </c>
      <c r="L1033" s="207">
        <v>21928</v>
      </c>
      <c r="M1033" s="207">
        <f t="shared" si="78"/>
        <v>0</v>
      </c>
      <c r="N1033" s="207">
        <f t="shared" si="76"/>
        <v>0</v>
      </c>
      <c r="O1033" s="208">
        <f t="shared" si="79"/>
        <v>0</v>
      </c>
      <c r="P1033" s="205">
        <v>0</v>
      </c>
      <c r="Q1033" s="208">
        <f t="shared" si="77"/>
        <v>0</v>
      </c>
      <c r="R1033" s="206"/>
    </row>
    <row r="1034" spans="1:18" s="200" customFormat="1">
      <c r="A1034" s="199">
        <v>1027</v>
      </c>
      <c r="B1034" s="200">
        <v>203061873</v>
      </c>
      <c r="C1034" s="201" t="s">
        <v>1309</v>
      </c>
      <c r="D1034" s="201" t="s">
        <v>1310</v>
      </c>
      <c r="E1034" s="201" t="s">
        <v>1582</v>
      </c>
      <c r="F1034" s="201" t="s">
        <v>3662</v>
      </c>
      <c r="G1034" s="201" t="s">
        <v>94</v>
      </c>
      <c r="H1034" s="202" t="s">
        <v>546</v>
      </c>
      <c r="I1034" s="207">
        <v>0</v>
      </c>
      <c r="J1034" s="207">
        <v>0</v>
      </c>
      <c r="K1034" s="207">
        <v>23852</v>
      </c>
      <c r="L1034" s="207">
        <v>23852</v>
      </c>
      <c r="M1034" s="207">
        <f t="shared" si="78"/>
        <v>0</v>
      </c>
      <c r="N1034" s="207">
        <f t="shared" si="76"/>
        <v>0</v>
      </c>
      <c r="O1034" s="208">
        <f t="shared" si="79"/>
        <v>0</v>
      </c>
      <c r="P1034" s="205">
        <v>0</v>
      </c>
      <c r="Q1034" s="208">
        <f t="shared" si="77"/>
        <v>0</v>
      </c>
      <c r="R1034" s="206"/>
    </row>
    <row r="1035" spans="1:18" s="200" customFormat="1">
      <c r="A1035" s="199">
        <v>1028</v>
      </c>
      <c r="B1035" s="200">
        <v>203061874</v>
      </c>
      <c r="C1035" s="201" t="s">
        <v>1309</v>
      </c>
      <c r="D1035" s="201" t="s">
        <v>1310</v>
      </c>
      <c r="E1035" s="201" t="s">
        <v>1314</v>
      </c>
      <c r="F1035" s="201" t="s">
        <v>3655</v>
      </c>
      <c r="G1035" s="201" t="s">
        <v>94</v>
      </c>
      <c r="H1035" s="202" t="s">
        <v>547</v>
      </c>
      <c r="I1035" s="207">
        <v>0</v>
      </c>
      <c r="J1035" s="207">
        <v>0</v>
      </c>
      <c r="K1035" s="207">
        <v>35235</v>
      </c>
      <c r="L1035" s="207">
        <v>35235</v>
      </c>
      <c r="M1035" s="207">
        <f t="shared" si="78"/>
        <v>0</v>
      </c>
      <c r="N1035" s="207">
        <f t="shared" si="76"/>
        <v>0</v>
      </c>
      <c r="O1035" s="208">
        <f t="shared" si="79"/>
        <v>0</v>
      </c>
      <c r="P1035" s="205">
        <v>0</v>
      </c>
      <c r="Q1035" s="208">
        <f t="shared" si="77"/>
        <v>0</v>
      </c>
      <c r="R1035" s="206"/>
    </row>
    <row r="1036" spans="1:18" s="200" customFormat="1">
      <c r="A1036" s="199">
        <v>1029</v>
      </c>
      <c r="B1036" s="200">
        <v>203061875</v>
      </c>
      <c r="C1036" s="201" t="s">
        <v>1309</v>
      </c>
      <c r="D1036" s="201" t="s">
        <v>1310</v>
      </c>
      <c r="E1036" s="201" t="s">
        <v>1582</v>
      </c>
      <c r="F1036" s="201" t="s">
        <v>3662</v>
      </c>
      <c r="G1036" s="201" t="s">
        <v>94</v>
      </c>
      <c r="H1036" s="202" t="s">
        <v>548</v>
      </c>
      <c r="I1036" s="207">
        <v>0</v>
      </c>
      <c r="J1036" s="207">
        <v>0</v>
      </c>
      <c r="K1036" s="207">
        <v>33594</v>
      </c>
      <c r="L1036" s="207">
        <v>33594</v>
      </c>
      <c r="M1036" s="207">
        <f t="shared" si="78"/>
        <v>0</v>
      </c>
      <c r="N1036" s="207">
        <f t="shared" ref="N1036:N1099" si="80">-IF((I1036+K1036)-(J1036+L1036)&lt;0,(I1036+K1036)-(J1036+L1036),0)</f>
        <v>0</v>
      </c>
      <c r="O1036" s="208">
        <f t="shared" si="79"/>
        <v>0</v>
      </c>
      <c r="P1036" s="205">
        <v>0</v>
      </c>
      <c r="Q1036" s="208">
        <f t="shared" si="77"/>
        <v>0</v>
      </c>
      <c r="R1036" s="206"/>
    </row>
    <row r="1037" spans="1:18" s="200" customFormat="1">
      <c r="A1037" s="199">
        <v>1030</v>
      </c>
      <c r="B1037" s="200">
        <v>203061876</v>
      </c>
      <c r="C1037" s="201" t="s">
        <v>1309</v>
      </c>
      <c r="D1037" s="201" t="s">
        <v>1310</v>
      </c>
      <c r="E1037" s="201" t="s">
        <v>1582</v>
      </c>
      <c r="F1037" s="201" t="s">
        <v>3662</v>
      </c>
      <c r="G1037" s="201" t="s">
        <v>94</v>
      </c>
      <c r="H1037" s="202" t="s">
        <v>549</v>
      </c>
      <c r="I1037" s="207">
        <v>0</v>
      </c>
      <c r="J1037" s="207">
        <v>0</v>
      </c>
      <c r="K1037" s="207">
        <v>28753</v>
      </c>
      <c r="L1037" s="207">
        <v>28753</v>
      </c>
      <c r="M1037" s="207">
        <f t="shared" si="78"/>
        <v>0</v>
      </c>
      <c r="N1037" s="207">
        <f t="shared" si="80"/>
        <v>0</v>
      </c>
      <c r="O1037" s="208">
        <f t="shared" si="79"/>
        <v>0</v>
      </c>
      <c r="P1037" s="205">
        <v>0</v>
      </c>
      <c r="Q1037" s="208">
        <f t="shared" si="77"/>
        <v>0</v>
      </c>
      <c r="R1037" s="206"/>
    </row>
    <row r="1038" spans="1:18" s="200" customFormat="1">
      <c r="A1038" s="199">
        <v>1031</v>
      </c>
      <c r="B1038" s="200">
        <v>203061877</v>
      </c>
      <c r="C1038" s="201" t="s">
        <v>1309</v>
      </c>
      <c r="D1038" s="201" t="s">
        <v>1310</v>
      </c>
      <c r="E1038" s="201" t="s">
        <v>1582</v>
      </c>
      <c r="F1038" s="201" t="s">
        <v>3662</v>
      </c>
      <c r="G1038" s="201" t="s">
        <v>94</v>
      </c>
      <c r="H1038" s="202" t="s">
        <v>550</v>
      </c>
      <c r="I1038" s="207">
        <v>0</v>
      </c>
      <c r="J1038" s="207">
        <v>0</v>
      </c>
      <c r="K1038" s="207">
        <v>29131</v>
      </c>
      <c r="L1038" s="207">
        <v>29131</v>
      </c>
      <c r="M1038" s="207">
        <f t="shared" si="78"/>
        <v>0</v>
      </c>
      <c r="N1038" s="207">
        <f t="shared" si="80"/>
        <v>0</v>
      </c>
      <c r="O1038" s="208">
        <f t="shared" si="79"/>
        <v>0</v>
      </c>
      <c r="P1038" s="205">
        <v>0</v>
      </c>
      <c r="Q1038" s="208">
        <f t="shared" si="77"/>
        <v>0</v>
      </c>
      <c r="R1038" s="206"/>
    </row>
    <row r="1039" spans="1:18" s="200" customFormat="1">
      <c r="A1039" s="199">
        <v>1032</v>
      </c>
      <c r="B1039" s="200">
        <v>203061878</v>
      </c>
      <c r="C1039" s="201" t="s">
        <v>1309</v>
      </c>
      <c r="D1039" s="201" t="s">
        <v>1310</v>
      </c>
      <c r="E1039" s="201" t="s">
        <v>1582</v>
      </c>
      <c r="F1039" s="201" t="s">
        <v>3662</v>
      </c>
      <c r="G1039" s="201" t="s">
        <v>94</v>
      </c>
      <c r="H1039" s="202" t="s">
        <v>551</v>
      </c>
      <c r="I1039" s="207">
        <v>0</v>
      </c>
      <c r="J1039" s="207">
        <v>0</v>
      </c>
      <c r="K1039" s="207">
        <v>41993</v>
      </c>
      <c r="L1039" s="207">
        <v>41993</v>
      </c>
      <c r="M1039" s="207">
        <f t="shared" si="78"/>
        <v>0</v>
      </c>
      <c r="N1039" s="207">
        <f t="shared" si="80"/>
        <v>0</v>
      </c>
      <c r="O1039" s="208">
        <f t="shared" si="79"/>
        <v>0</v>
      </c>
      <c r="P1039" s="205">
        <v>0</v>
      </c>
      <c r="Q1039" s="208">
        <f t="shared" si="77"/>
        <v>0</v>
      </c>
      <c r="R1039" s="206"/>
    </row>
    <row r="1040" spans="1:18" s="200" customFormat="1">
      <c r="A1040" s="199">
        <v>1033</v>
      </c>
      <c r="B1040" s="200">
        <v>203061879</v>
      </c>
      <c r="C1040" s="201" t="s">
        <v>1309</v>
      </c>
      <c r="D1040" s="201" t="s">
        <v>1310</v>
      </c>
      <c r="E1040" s="201" t="s">
        <v>1582</v>
      </c>
      <c r="F1040" s="201" t="s">
        <v>3662</v>
      </c>
      <c r="G1040" s="201" t="s">
        <v>94</v>
      </c>
      <c r="H1040" s="202" t="s">
        <v>552</v>
      </c>
      <c r="I1040" s="207">
        <v>0</v>
      </c>
      <c r="J1040" s="207">
        <v>0</v>
      </c>
      <c r="K1040" s="207">
        <v>39741</v>
      </c>
      <c r="L1040" s="207">
        <v>39741</v>
      </c>
      <c r="M1040" s="207">
        <f t="shared" si="78"/>
        <v>0</v>
      </c>
      <c r="N1040" s="207">
        <f t="shared" si="80"/>
        <v>0</v>
      </c>
      <c r="O1040" s="208">
        <f t="shared" si="79"/>
        <v>0</v>
      </c>
      <c r="P1040" s="205">
        <v>0</v>
      </c>
      <c r="Q1040" s="208">
        <f t="shared" si="77"/>
        <v>0</v>
      </c>
      <c r="R1040" s="206"/>
    </row>
    <row r="1041" spans="1:18" s="200" customFormat="1">
      <c r="A1041" s="199">
        <v>1034</v>
      </c>
      <c r="B1041" s="200">
        <v>203061880</v>
      </c>
      <c r="C1041" s="201" t="s">
        <v>1309</v>
      </c>
      <c r="D1041" s="201" t="s">
        <v>1310</v>
      </c>
      <c r="E1041" s="201" t="s">
        <v>1582</v>
      </c>
      <c r="F1041" s="201" t="s">
        <v>3662</v>
      </c>
      <c r="G1041" s="201" t="s">
        <v>94</v>
      </c>
      <c r="H1041" s="202" t="s">
        <v>553</v>
      </c>
      <c r="I1041" s="207">
        <v>0</v>
      </c>
      <c r="J1041" s="207">
        <v>0</v>
      </c>
      <c r="K1041" s="207">
        <v>16629</v>
      </c>
      <c r="L1041" s="207">
        <v>16629</v>
      </c>
      <c r="M1041" s="207">
        <f t="shared" si="78"/>
        <v>0</v>
      </c>
      <c r="N1041" s="207">
        <f t="shared" si="80"/>
        <v>0</v>
      </c>
      <c r="O1041" s="208">
        <f t="shared" si="79"/>
        <v>0</v>
      </c>
      <c r="P1041" s="205">
        <v>0</v>
      </c>
      <c r="Q1041" s="208">
        <f t="shared" si="77"/>
        <v>0</v>
      </c>
      <c r="R1041" s="206"/>
    </row>
    <row r="1042" spans="1:18" s="200" customFormat="1">
      <c r="A1042" s="199">
        <v>1035</v>
      </c>
      <c r="B1042" s="200">
        <v>203061881</v>
      </c>
      <c r="C1042" s="201" t="s">
        <v>1309</v>
      </c>
      <c r="D1042" s="201" t="s">
        <v>1310</v>
      </c>
      <c r="E1042" s="201" t="s">
        <v>1582</v>
      </c>
      <c r="F1042" s="201" t="s">
        <v>3662</v>
      </c>
      <c r="G1042" s="201" t="s">
        <v>94</v>
      </c>
      <c r="H1042" s="202" t="s">
        <v>554</v>
      </c>
      <c r="I1042" s="207">
        <v>0</v>
      </c>
      <c r="J1042" s="207">
        <v>0</v>
      </c>
      <c r="K1042" s="207">
        <v>20123</v>
      </c>
      <c r="L1042" s="207">
        <v>20123</v>
      </c>
      <c r="M1042" s="207">
        <f t="shared" si="78"/>
        <v>0</v>
      </c>
      <c r="N1042" s="207">
        <f t="shared" si="80"/>
        <v>0</v>
      </c>
      <c r="O1042" s="208">
        <f t="shared" si="79"/>
        <v>0</v>
      </c>
      <c r="P1042" s="205">
        <v>0</v>
      </c>
      <c r="Q1042" s="208">
        <f t="shared" si="77"/>
        <v>0</v>
      </c>
      <c r="R1042" s="206"/>
    </row>
    <row r="1043" spans="1:18" s="200" customFormat="1">
      <c r="A1043" s="199">
        <v>1036</v>
      </c>
      <c r="B1043" s="200">
        <v>203061882</v>
      </c>
      <c r="C1043" s="201" t="s">
        <v>1309</v>
      </c>
      <c r="D1043" s="201" t="s">
        <v>1310</v>
      </c>
      <c r="E1043" s="201" t="s">
        <v>1582</v>
      </c>
      <c r="F1043" s="201" t="s">
        <v>3662</v>
      </c>
      <c r="G1043" s="201" t="s">
        <v>94</v>
      </c>
      <c r="H1043" s="202" t="s">
        <v>555</v>
      </c>
      <c r="I1043" s="207">
        <v>0</v>
      </c>
      <c r="J1043" s="207">
        <v>0</v>
      </c>
      <c r="K1043" s="207">
        <v>13251</v>
      </c>
      <c r="L1043" s="207">
        <v>13251</v>
      </c>
      <c r="M1043" s="207">
        <f t="shared" si="78"/>
        <v>0</v>
      </c>
      <c r="N1043" s="207">
        <f t="shared" si="80"/>
        <v>0</v>
      </c>
      <c r="O1043" s="208">
        <f t="shared" si="79"/>
        <v>0</v>
      </c>
      <c r="P1043" s="205">
        <v>0</v>
      </c>
      <c r="Q1043" s="208">
        <f t="shared" si="77"/>
        <v>0</v>
      </c>
      <c r="R1043" s="206"/>
    </row>
    <row r="1044" spans="1:18" s="200" customFormat="1">
      <c r="A1044" s="199">
        <v>1037</v>
      </c>
      <c r="B1044" s="200">
        <v>203061885</v>
      </c>
      <c r="C1044" s="201" t="s">
        <v>1309</v>
      </c>
      <c r="D1044" s="201" t="s">
        <v>1310</v>
      </c>
      <c r="E1044" s="201" t="s">
        <v>1582</v>
      </c>
      <c r="F1044" s="201" t="s">
        <v>3662</v>
      </c>
      <c r="G1044" s="201" t="s">
        <v>94</v>
      </c>
      <c r="H1044" s="202" t="s">
        <v>556</v>
      </c>
      <c r="I1044" s="207">
        <v>0</v>
      </c>
      <c r="J1044" s="207">
        <v>0</v>
      </c>
      <c r="K1044" s="207">
        <v>17908</v>
      </c>
      <c r="L1044" s="207">
        <v>17908</v>
      </c>
      <c r="M1044" s="207">
        <f t="shared" si="78"/>
        <v>0</v>
      </c>
      <c r="N1044" s="207">
        <f t="shared" si="80"/>
        <v>0</v>
      </c>
      <c r="O1044" s="208">
        <f t="shared" si="79"/>
        <v>0</v>
      </c>
      <c r="P1044" s="205">
        <v>0</v>
      </c>
      <c r="Q1044" s="208">
        <f t="shared" si="77"/>
        <v>0</v>
      </c>
      <c r="R1044" s="206"/>
    </row>
    <row r="1045" spans="1:18" s="200" customFormat="1">
      <c r="A1045" s="199">
        <v>1038</v>
      </c>
      <c r="B1045" s="200">
        <v>203061886</v>
      </c>
      <c r="C1045" s="201" t="s">
        <v>1309</v>
      </c>
      <c r="D1045" s="201" t="s">
        <v>1310</v>
      </c>
      <c r="E1045" s="201" t="s">
        <v>1582</v>
      </c>
      <c r="F1045" s="201" t="s">
        <v>3662</v>
      </c>
      <c r="G1045" s="201" t="s">
        <v>94</v>
      </c>
      <c r="H1045" s="202" t="s">
        <v>557</v>
      </c>
      <c r="I1045" s="207">
        <v>0</v>
      </c>
      <c r="J1045" s="207">
        <v>0</v>
      </c>
      <c r="K1045" s="207">
        <v>28595</v>
      </c>
      <c r="L1045" s="207">
        <v>28595</v>
      </c>
      <c r="M1045" s="207">
        <f t="shared" si="78"/>
        <v>0</v>
      </c>
      <c r="N1045" s="207">
        <f t="shared" si="80"/>
        <v>0</v>
      </c>
      <c r="O1045" s="208">
        <f t="shared" si="79"/>
        <v>0</v>
      </c>
      <c r="P1045" s="205">
        <v>0</v>
      </c>
      <c r="Q1045" s="208">
        <f t="shared" si="77"/>
        <v>0</v>
      </c>
      <c r="R1045" s="206"/>
    </row>
    <row r="1046" spans="1:18" s="200" customFormat="1">
      <c r="A1046" s="199">
        <v>1039</v>
      </c>
      <c r="B1046" s="200">
        <v>203061887</v>
      </c>
      <c r="C1046" s="201" t="s">
        <v>1309</v>
      </c>
      <c r="D1046" s="201" t="s">
        <v>1310</v>
      </c>
      <c r="E1046" s="201" t="s">
        <v>1582</v>
      </c>
      <c r="F1046" s="201" t="s">
        <v>3662</v>
      </c>
      <c r="G1046" s="201" t="s">
        <v>94</v>
      </c>
      <c r="H1046" s="202" t="s">
        <v>558</v>
      </c>
      <c r="I1046" s="207">
        <v>0</v>
      </c>
      <c r="J1046" s="207">
        <v>0</v>
      </c>
      <c r="K1046" s="207">
        <v>16404</v>
      </c>
      <c r="L1046" s="207">
        <v>16404</v>
      </c>
      <c r="M1046" s="207">
        <f t="shared" si="78"/>
        <v>0</v>
      </c>
      <c r="N1046" s="207">
        <f t="shared" si="80"/>
        <v>0</v>
      </c>
      <c r="O1046" s="208">
        <f t="shared" si="79"/>
        <v>0</v>
      </c>
      <c r="P1046" s="205">
        <v>0</v>
      </c>
      <c r="Q1046" s="208">
        <f t="shared" si="77"/>
        <v>0</v>
      </c>
      <c r="R1046" s="206"/>
    </row>
    <row r="1047" spans="1:18" s="200" customFormat="1">
      <c r="A1047" s="199">
        <v>1040</v>
      </c>
      <c r="B1047" s="200">
        <v>203061889</v>
      </c>
      <c r="C1047" s="201" t="s">
        <v>1309</v>
      </c>
      <c r="D1047" s="201" t="s">
        <v>1310</v>
      </c>
      <c r="E1047" s="201" t="s">
        <v>1582</v>
      </c>
      <c r="F1047" s="201" t="s">
        <v>3662</v>
      </c>
      <c r="G1047" s="201" t="s">
        <v>94</v>
      </c>
      <c r="H1047" s="202" t="s">
        <v>559</v>
      </c>
      <c r="I1047" s="207">
        <v>0</v>
      </c>
      <c r="J1047" s="207">
        <v>0</v>
      </c>
      <c r="K1047" s="207">
        <v>37484</v>
      </c>
      <c r="L1047" s="207">
        <v>37484</v>
      </c>
      <c r="M1047" s="207">
        <f t="shared" si="78"/>
        <v>0</v>
      </c>
      <c r="N1047" s="207">
        <f t="shared" si="80"/>
        <v>0</v>
      </c>
      <c r="O1047" s="208">
        <f t="shared" si="79"/>
        <v>0</v>
      </c>
      <c r="P1047" s="205">
        <v>0</v>
      </c>
      <c r="Q1047" s="208">
        <f t="shared" si="77"/>
        <v>0</v>
      </c>
      <c r="R1047" s="206"/>
    </row>
    <row r="1048" spans="1:18" s="200" customFormat="1">
      <c r="A1048" s="199">
        <v>1041</v>
      </c>
      <c r="B1048" s="200">
        <v>203061890</v>
      </c>
      <c r="C1048" s="201" t="s">
        <v>1309</v>
      </c>
      <c r="D1048" s="201" t="s">
        <v>1310</v>
      </c>
      <c r="E1048" s="201" t="s">
        <v>1582</v>
      </c>
      <c r="F1048" s="201" t="s">
        <v>3662</v>
      </c>
      <c r="G1048" s="201" t="s">
        <v>94</v>
      </c>
      <c r="H1048" s="202" t="s">
        <v>560</v>
      </c>
      <c r="I1048" s="207">
        <v>0</v>
      </c>
      <c r="J1048" s="207">
        <v>0</v>
      </c>
      <c r="K1048" s="207">
        <v>25488</v>
      </c>
      <c r="L1048" s="207">
        <v>25488</v>
      </c>
      <c r="M1048" s="207">
        <f t="shared" si="78"/>
        <v>0</v>
      </c>
      <c r="N1048" s="207">
        <f t="shared" si="80"/>
        <v>0</v>
      </c>
      <c r="O1048" s="208">
        <f t="shared" si="79"/>
        <v>0</v>
      </c>
      <c r="P1048" s="205">
        <v>0</v>
      </c>
      <c r="Q1048" s="208">
        <f t="shared" si="77"/>
        <v>0</v>
      </c>
      <c r="R1048" s="206"/>
    </row>
    <row r="1049" spans="1:18" s="200" customFormat="1">
      <c r="A1049" s="199">
        <v>1042</v>
      </c>
      <c r="B1049" s="200">
        <v>203061891</v>
      </c>
      <c r="C1049" s="201" t="s">
        <v>1309</v>
      </c>
      <c r="D1049" s="201" t="s">
        <v>1310</v>
      </c>
      <c r="E1049" s="201" t="s">
        <v>1582</v>
      </c>
      <c r="F1049" s="201" t="s">
        <v>3662</v>
      </c>
      <c r="G1049" s="201" t="s">
        <v>94</v>
      </c>
      <c r="H1049" s="202" t="s">
        <v>561</v>
      </c>
      <c r="I1049" s="207">
        <v>0</v>
      </c>
      <c r="J1049" s="207">
        <v>0</v>
      </c>
      <c r="K1049" s="207">
        <v>24120</v>
      </c>
      <c r="L1049" s="207">
        <v>24120</v>
      </c>
      <c r="M1049" s="207">
        <f t="shared" si="78"/>
        <v>0</v>
      </c>
      <c r="N1049" s="207">
        <f t="shared" si="80"/>
        <v>0</v>
      </c>
      <c r="O1049" s="208">
        <f t="shared" si="79"/>
        <v>0</v>
      </c>
      <c r="P1049" s="205">
        <v>0</v>
      </c>
      <c r="Q1049" s="208">
        <f t="shared" si="77"/>
        <v>0</v>
      </c>
      <c r="R1049" s="206"/>
    </row>
    <row r="1050" spans="1:18" s="200" customFormat="1">
      <c r="A1050" s="199">
        <v>1043</v>
      </c>
      <c r="B1050" s="200">
        <v>203061892</v>
      </c>
      <c r="C1050" s="201" t="s">
        <v>1309</v>
      </c>
      <c r="D1050" s="201" t="s">
        <v>1310</v>
      </c>
      <c r="E1050" s="201" t="s">
        <v>1582</v>
      </c>
      <c r="F1050" s="201" t="s">
        <v>3662</v>
      </c>
      <c r="G1050" s="201" t="s">
        <v>94</v>
      </c>
      <c r="H1050" s="202" t="s">
        <v>562</v>
      </c>
      <c r="I1050" s="207">
        <v>0</v>
      </c>
      <c r="J1050" s="207">
        <v>0</v>
      </c>
      <c r="K1050" s="207">
        <v>27738</v>
      </c>
      <c r="L1050" s="207">
        <v>27738</v>
      </c>
      <c r="M1050" s="207">
        <f t="shared" si="78"/>
        <v>0</v>
      </c>
      <c r="N1050" s="207">
        <f t="shared" si="80"/>
        <v>0</v>
      </c>
      <c r="O1050" s="208">
        <f t="shared" si="79"/>
        <v>0</v>
      </c>
      <c r="P1050" s="205">
        <v>0</v>
      </c>
      <c r="Q1050" s="208">
        <f t="shared" si="77"/>
        <v>0</v>
      </c>
      <c r="R1050" s="206"/>
    </row>
    <row r="1051" spans="1:18" s="200" customFormat="1">
      <c r="A1051" s="199">
        <v>1044</v>
      </c>
      <c r="B1051" s="200">
        <v>203061893</v>
      </c>
      <c r="C1051" s="201" t="s">
        <v>1309</v>
      </c>
      <c r="D1051" s="201" t="s">
        <v>1310</v>
      </c>
      <c r="E1051" s="201" t="s">
        <v>1582</v>
      </c>
      <c r="F1051" s="201" t="s">
        <v>3662</v>
      </c>
      <c r="G1051" s="201" t="s">
        <v>94</v>
      </c>
      <c r="H1051" s="202" t="s">
        <v>563</v>
      </c>
      <c r="I1051" s="207">
        <v>0</v>
      </c>
      <c r="J1051" s="207">
        <v>0</v>
      </c>
      <c r="K1051" s="207">
        <v>31199</v>
      </c>
      <c r="L1051" s="207">
        <v>31199</v>
      </c>
      <c r="M1051" s="207">
        <f t="shared" si="78"/>
        <v>0</v>
      </c>
      <c r="N1051" s="207">
        <f t="shared" si="80"/>
        <v>0</v>
      </c>
      <c r="O1051" s="208">
        <f t="shared" si="79"/>
        <v>0</v>
      </c>
      <c r="P1051" s="205">
        <v>0</v>
      </c>
      <c r="Q1051" s="208">
        <f t="shared" si="77"/>
        <v>0</v>
      </c>
      <c r="R1051" s="206"/>
    </row>
    <row r="1052" spans="1:18" s="200" customFormat="1">
      <c r="A1052" s="199">
        <v>1045</v>
      </c>
      <c r="B1052" s="200">
        <v>203061894</v>
      </c>
      <c r="C1052" s="201" t="s">
        <v>1309</v>
      </c>
      <c r="D1052" s="201" t="s">
        <v>1310</v>
      </c>
      <c r="E1052" s="201" t="s">
        <v>1582</v>
      </c>
      <c r="F1052" s="201" t="s">
        <v>3662</v>
      </c>
      <c r="G1052" s="201" t="s">
        <v>94</v>
      </c>
      <c r="H1052" s="202" t="s">
        <v>564</v>
      </c>
      <c r="I1052" s="207">
        <v>0</v>
      </c>
      <c r="J1052" s="207">
        <v>0</v>
      </c>
      <c r="K1052" s="207">
        <v>19241</v>
      </c>
      <c r="L1052" s="207">
        <v>19241</v>
      </c>
      <c r="M1052" s="207">
        <f t="shared" si="78"/>
        <v>0</v>
      </c>
      <c r="N1052" s="207">
        <f t="shared" si="80"/>
        <v>0</v>
      </c>
      <c r="O1052" s="208">
        <f t="shared" si="79"/>
        <v>0</v>
      </c>
      <c r="P1052" s="205">
        <v>0</v>
      </c>
      <c r="Q1052" s="208">
        <f t="shared" si="77"/>
        <v>0</v>
      </c>
      <c r="R1052" s="206"/>
    </row>
    <row r="1053" spans="1:18" s="200" customFormat="1">
      <c r="A1053" s="199">
        <v>1046</v>
      </c>
      <c r="B1053" s="200">
        <v>203061895</v>
      </c>
      <c r="C1053" s="201" t="s">
        <v>1309</v>
      </c>
      <c r="D1053" s="201" t="s">
        <v>1310</v>
      </c>
      <c r="E1053" s="201" t="s">
        <v>1582</v>
      </c>
      <c r="F1053" s="201" t="s">
        <v>3662</v>
      </c>
      <c r="G1053" s="201" t="s">
        <v>94</v>
      </c>
      <c r="H1053" s="202" t="s">
        <v>565</v>
      </c>
      <c r="I1053" s="207">
        <v>0</v>
      </c>
      <c r="J1053" s="207">
        <v>0</v>
      </c>
      <c r="K1053" s="207">
        <v>25663</v>
      </c>
      <c r="L1053" s="207">
        <v>25663</v>
      </c>
      <c r="M1053" s="207">
        <f t="shared" si="78"/>
        <v>0</v>
      </c>
      <c r="N1053" s="207">
        <f t="shared" si="80"/>
        <v>0</v>
      </c>
      <c r="O1053" s="208">
        <f t="shared" si="79"/>
        <v>0</v>
      </c>
      <c r="P1053" s="205">
        <v>0</v>
      </c>
      <c r="Q1053" s="208">
        <f t="shared" si="77"/>
        <v>0</v>
      </c>
      <c r="R1053" s="206"/>
    </row>
    <row r="1054" spans="1:18" s="200" customFormat="1">
      <c r="A1054" s="199">
        <v>1047</v>
      </c>
      <c r="B1054" s="200">
        <v>203061896</v>
      </c>
      <c r="C1054" s="201" t="s">
        <v>1309</v>
      </c>
      <c r="D1054" s="201" t="s">
        <v>1310</v>
      </c>
      <c r="E1054" s="201" t="s">
        <v>1314</v>
      </c>
      <c r="F1054" s="201" t="s">
        <v>3655</v>
      </c>
      <c r="G1054" s="201" t="s">
        <v>94</v>
      </c>
      <c r="H1054" s="202" t="s">
        <v>566</v>
      </c>
      <c r="I1054" s="207">
        <v>0</v>
      </c>
      <c r="J1054" s="207">
        <v>0</v>
      </c>
      <c r="K1054" s="207">
        <v>23040</v>
      </c>
      <c r="L1054" s="207">
        <v>23040</v>
      </c>
      <c r="M1054" s="207">
        <f t="shared" si="78"/>
        <v>0</v>
      </c>
      <c r="N1054" s="207">
        <f t="shared" si="80"/>
        <v>0</v>
      </c>
      <c r="O1054" s="208">
        <f t="shared" si="79"/>
        <v>0</v>
      </c>
      <c r="P1054" s="205">
        <v>0</v>
      </c>
      <c r="Q1054" s="208">
        <f t="shared" si="77"/>
        <v>0</v>
      </c>
      <c r="R1054" s="206"/>
    </row>
    <row r="1055" spans="1:18" s="200" customFormat="1">
      <c r="A1055" s="199">
        <v>1048</v>
      </c>
      <c r="B1055" s="200">
        <v>203061897</v>
      </c>
      <c r="C1055" s="201" t="s">
        <v>1309</v>
      </c>
      <c r="D1055" s="201" t="s">
        <v>1310</v>
      </c>
      <c r="E1055" s="201" t="s">
        <v>1582</v>
      </c>
      <c r="F1055" s="201" t="s">
        <v>3662</v>
      </c>
      <c r="G1055" s="201" t="s">
        <v>94</v>
      </c>
      <c r="H1055" s="202" t="s">
        <v>567</v>
      </c>
      <c r="I1055" s="207">
        <v>0</v>
      </c>
      <c r="J1055" s="207">
        <v>0</v>
      </c>
      <c r="K1055" s="207">
        <v>27517</v>
      </c>
      <c r="L1055" s="207">
        <v>27517</v>
      </c>
      <c r="M1055" s="207">
        <f t="shared" si="78"/>
        <v>0</v>
      </c>
      <c r="N1055" s="207">
        <f t="shared" si="80"/>
        <v>0</v>
      </c>
      <c r="O1055" s="208">
        <f t="shared" si="79"/>
        <v>0</v>
      </c>
      <c r="P1055" s="205">
        <v>0</v>
      </c>
      <c r="Q1055" s="208">
        <f t="shared" si="77"/>
        <v>0</v>
      </c>
      <c r="R1055" s="206"/>
    </row>
    <row r="1056" spans="1:18" s="200" customFormat="1">
      <c r="A1056" s="199">
        <v>1049</v>
      </c>
      <c r="B1056" s="200">
        <v>203061898</v>
      </c>
      <c r="C1056" s="201" t="s">
        <v>1309</v>
      </c>
      <c r="D1056" s="201" t="s">
        <v>1310</v>
      </c>
      <c r="E1056" s="201" t="s">
        <v>1582</v>
      </c>
      <c r="F1056" s="201" t="s">
        <v>3662</v>
      </c>
      <c r="G1056" s="201" t="s">
        <v>94</v>
      </c>
      <c r="H1056" s="202" t="s">
        <v>568</v>
      </c>
      <c r="I1056" s="207">
        <v>0</v>
      </c>
      <c r="J1056" s="207">
        <v>0</v>
      </c>
      <c r="K1056" s="207">
        <v>26082</v>
      </c>
      <c r="L1056" s="207">
        <v>26082</v>
      </c>
      <c r="M1056" s="207">
        <f t="shared" si="78"/>
        <v>0</v>
      </c>
      <c r="N1056" s="207">
        <f t="shared" si="80"/>
        <v>0</v>
      </c>
      <c r="O1056" s="208">
        <f t="shared" si="79"/>
        <v>0</v>
      </c>
      <c r="P1056" s="205">
        <v>0</v>
      </c>
      <c r="Q1056" s="208">
        <f t="shared" si="77"/>
        <v>0</v>
      </c>
      <c r="R1056" s="206"/>
    </row>
    <row r="1057" spans="1:18" s="200" customFormat="1">
      <c r="A1057" s="199">
        <v>1050</v>
      </c>
      <c r="B1057" s="200">
        <v>203061899</v>
      </c>
      <c r="C1057" s="201" t="s">
        <v>1309</v>
      </c>
      <c r="D1057" s="201" t="s">
        <v>1310</v>
      </c>
      <c r="E1057" s="201" t="s">
        <v>1582</v>
      </c>
      <c r="F1057" s="201" t="s">
        <v>3662</v>
      </c>
      <c r="G1057" s="201" t="s">
        <v>94</v>
      </c>
      <c r="H1057" s="202" t="s">
        <v>569</v>
      </c>
      <c r="I1057" s="207">
        <v>0</v>
      </c>
      <c r="J1057" s="207">
        <v>0</v>
      </c>
      <c r="K1057" s="207">
        <v>41557</v>
      </c>
      <c r="L1057" s="207">
        <v>41557</v>
      </c>
      <c r="M1057" s="207">
        <f t="shared" si="78"/>
        <v>0</v>
      </c>
      <c r="N1057" s="207">
        <f t="shared" si="80"/>
        <v>0</v>
      </c>
      <c r="O1057" s="208">
        <f t="shared" si="79"/>
        <v>0</v>
      </c>
      <c r="P1057" s="205">
        <v>0</v>
      </c>
      <c r="Q1057" s="208">
        <f t="shared" si="77"/>
        <v>0</v>
      </c>
      <c r="R1057" s="206"/>
    </row>
    <row r="1058" spans="1:18" s="200" customFormat="1">
      <c r="A1058" s="199">
        <v>1051</v>
      </c>
      <c r="B1058" s="200">
        <v>203061900</v>
      </c>
      <c r="C1058" s="201" t="s">
        <v>1309</v>
      </c>
      <c r="D1058" s="201" t="s">
        <v>1310</v>
      </c>
      <c r="E1058" s="201" t="s">
        <v>1582</v>
      </c>
      <c r="F1058" s="201" t="s">
        <v>3662</v>
      </c>
      <c r="G1058" s="201" t="s">
        <v>94</v>
      </c>
      <c r="H1058" s="202" t="s">
        <v>570</v>
      </c>
      <c r="I1058" s="207">
        <v>0</v>
      </c>
      <c r="J1058" s="207">
        <v>0</v>
      </c>
      <c r="K1058" s="207">
        <v>18539</v>
      </c>
      <c r="L1058" s="207">
        <v>18539</v>
      </c>
      <c r="M1058" s="207">
        <f t="shared" si="78"/>
        <v>0</v>
      </c>
      <c r="N1058" s="207">
        <f t="shared" si="80"/>
        <v>0</v>
      </c>
      <c r="O1058" s="208">
        <f t="shared" si="79"/>
        <v>0</v>
      </c>
      <c r="P1058" s="205">
        <v>0</v>
      </c>
      <c r="Q1058" s="208">
        <f t="shared" ref="Q1058:Q1121" si="81">O1058-P1058</f>
        <v>0</v>
      </c>
      <c r="R1058" s="206"/>
    </row>
    <row r="1059" spans="1:18" s="200" customFormat="1">
      <c r="A1059" s="199">
        <v>1052</v>
      </c>
      <c r="B1059" s="200">
        <v>203061901</v>
      </c>
      <c r="C1059" s="201" t="s">
        <v>1309</v>
      </c>
      <c r="D1059" s="201" t="s">
        <v>1310</v>
      </c>
      <c r="E1059" s="201" t="s">
        <v>1582</v>
      </c>
      <c r="F1059" s="201" t="s">
        <v>3662</v>
      </c>
      <c r="G1059" s="201" t="s">
        <v>94</v>
      </c>
      <c r="H1059" s="202" t="s">
        <v>571</v>
      </c>
      <c r="I1059" s="207">
        <v>0</v>
      </c>
      <c r="J1059" s="207">
        <v>0</v>
      </c>
      <c r="K1059" s="207">
        <v>14737</v>
      </c>
      <c r="L1059" s="207">
        <v>14737</v>
      </c>
      <c r="M1059" s="207">
        <f t="shared" si="78"/>
        <v>0</v>
      </c>
      <c r="N1059" s="207">
        <f t="shared" si="80"/>
        <v>0</v>
      </c>
      <c r="O1059" s="208">
        <f t="shared" si="79"/>
        <v>0</v>
      </c>
      <c r="P1059" s="205">
        <v>0</v>
      </c>
      <c r="Q1059" s="208">
        <f t="shared" si="81"/>
        <v>0</v>
      </c>
      <c r="R1059" s="206"/>
    </row>
    <row r="1060" spans="1:18" s="200" customFormat="1">
      <c r="A1060" s="199">
        <v>1053</v>
      </c>
      <c r="B1060" s="200">
        <v>203061902</v>
      </c>
      <c r="C1060" s="201" t="s">
        <v>1309</v>
      </c>
      <c r="D1060" s="201" t="s">
        <v>1310</v>
      </c>
      <c r="E1060" s="201" t="s">
        <v>1582</v>
      </c>
      <c r="F1060" s="201" t="s">
        <v>3662</v>
      </c>
      <c r="G1060" s="201" t="s">
        <v>94</v>
      </c>
      <c r="H1060" s="202" t="s">
        <v>572</v>
      </c>
      <c r="I1060" s="207">
        <v>0</v>
      </c>
      <c r="J1060" s="207">
        <v>0</v>
      </c>
      <c r="K1060" s="207">
        <v>23285</v>
      </c>
      <c r="L1060" s="207">
        <v>23285</v>
      </c>
      <c r="M1060" s="207">
        <f t="shared" si="78"/>
        <v>0</v>
      </c>
      <c r="N1060" s="207">
        <f t="shared" si="80"/>
        <v>0</v>
      </c>
      <c r="O1060" s="208">
        <f t="shared" si="79"/>
        <v>0</v>
      </c>
      <c r="P1060" s="205">
        <v>0</v>
      </c>
      <c r="Q1060" s="208">
        <f t="shared" si="81"/>
        <v>0</v>
      </c>
      <c r="R1060" s="206"/>
    </row>
    <row r="1061" spans="1:18" s="200" customFormat="1">
      <c r="A1061" s="199">
        <v>1054</v>
      </c>
      <c r="B1061" s="200">
        <v>203061903</v>
      </c>
      <c r="C1061" s="201" t="s">
        <v>1309</v>
      </c>
      <c r="D1061" s="201" t="s">
        <v>1310</v>
      </c>
      <c r="E1061" s="201" t="s">
        <v>1582</v>
      </c>
      <c r="F1061" s="201" t="s">
        <v>3662</v>
      </c>
      <c r="G1061" s="201" t="s">
        <v>94</v>
      </c>
      <c r="H1061" s="202" t="s">
        <v>573</v>
      </c>
      <c r="I1061" s="207">
        <v>0</v>
      </c>
      <c r="J1061" s="207">
        <v>0</v>
      </c>
      <c r="K1061" s="207">
        <v>23282</v>
      </c>
      <c r="L1061" s="207">
        <v>23282</v>
      </c>
      <c r="M1061" s="207">
        <f t="shared" si="78"/>
        <v>0</v>
      </c>
      <c r="N1061" s="207">
        <f t="shared" si="80"/>
        <v>0</v>
      </c>
      <c r="O1061" s="208">
        <f t="shared" si="79"/>
        <v>0</v>
      </c>
      <c r="P1061" s="205">
        <v>0</v>
      </c>
      <c r="Q1061" s="208">
        <f t="shared" si="81"/>
        <v>0</v>
      </c>
      <c r="R1061" s="206"/>
    </row>
    <row r="1062" spans="1:18" s="200" customFormat="1">
      <c r="A1062" s="199">
        <v>1055</v>
      </c>
      <c r="B1062" s="200">
        <v>203061904</v>
      </c>
      <c r="C1062" s="201" t="s">
        <v>1309</v>
      </c>
      <c r="D1062" s="201" t="s">
        <v>1310</v>
      </c>
      <c r="E1062" s="201" t="s">
        <v>1582</v>
      </c>
      <c r="F1062" s="201" t="s">
        <v>3662</v>
      </c>
      <c r="G1062" s="201" t="s">
        <v>94</v>
      </c>
      <c r="H1062" s="202" t="s">
        <v>574</v>
      </c>
      <c r="I1062" s="207">
        <v>0</v>
      </c>
      <c r="J1062" s="207">
        <v>0</v>
      </c>
      <c r="K1062" s="207">
        <v>197314</v>
      </c>
      <c r="L1062" s="207">
        <v>197314</v>
      </c>
      <c r="M1062" s="207">
        <f t="shared" si="78"/>
        <v>0</v>
      </c>
      <c r="N1062" s="207">
        <f t="shared" si="80"/>
        <v>0</v>
      </c>
      <c r="O1062" s="208">
        <f t="shared" si="79"/>
        <v>0</v>
      </c>
      <c r="P1062" s="205">
        <v>0</v>
      </c>
      <c r="Q1062" s="208">
        <f t="shared" si="81"/>
        <v>0</v>
      </c>
      <c r="R1062" s="206"/>
    </row>
    <row r="1063" spans="1:18" s="200" customFormat="1">
      <c r="A1063" s="199">
        <v>1056</v>
      </c>
      <c r="B1063" s="200">
        <v>203061905</v>
      </c>
      <c r="C1063" s="201" t="s">
        <v>1309</v>
      </c>
      <c r="D1063" s="201" t="s">
        <v>1310</v>
      </c>
      <c r="E1063" s="201" t="s">
        <v>1582</v>
      </c>
      <c r="F1063" s="201" t="s">
        <v>3662</v>
      </c>
      <c r="G1063" s="201" t="s">
        <v>94</v>
      </c>
      <c r="H1063" s="202" t="s">
        <v>575</v>
      </c>
      <c r="I1063" s="207">
        <v>0</v>
      </c>
      <c r="J1063" s="207">
        <v>0</v>
      </c>
      <c r="K1063" s="207">
        <v>97171</v>
      </c>
      <c r="L1063" s="207">
        <v>97171</v>
      </c>
      <c r="M1063" s="207">
        <f t="shared" si="78"/>
        <v>0</v>
      </c>
      <c r="N1063" s="207">
        <f t="shared" si="80"/>
        <v>0</v>
      </c>
      <c r="O1063" s="208">
        <f t="shared" si="79"/>
        <v>0</v>
      </c>
      <c r="P1063" s="205">
        <v>0</v>
      </c>
      <c r="Q1063" s="208">
        <f t="shared" si="81"/>
        <v>0</v>
      </c>
      <c r="R1063" s="206"/>
    </row>
    <row r="1064" spans="1:18" s="200" customFormat="1">
      <c r="A1064" s="199">
        <v>1057</v>
      </c>
      <c r="B1064" s="200">
        <v>203061908</v>
      </c>
      <c r="C1064" s="201" t="s">
        <v>1309</v>
      </c>
      <c r="D1064" s="201" t="s">
        <v>1310</v>
      </c>
      <c r="E1064" s="201" t="s">
        <v>1582</v>
      </c>
      <c r="F1064" s="201" t="s">
        <v>3662</v>
      </c>
      <c r="G1064" s="201" t="s">
        <v>94</v>
      </c>
      <c r="H1064" s="202" t="s">
        <v>576</v>
      </c>
      <c r="I1064" s="207">
        <v>0</v>
      </c>
      <c r="J1064" s="207">
        <v>0</v>
      </c>
      <c r="K1064" s="207">
        <v>34079</v>
      </c>
      <c r="L1064" s="207">
        <v>34079</v>
      </c>
      <c r="M1064" s="207">
        <f t="shared" si="78"/>
        <v>0</v>
      </c>
      <c r="N1064" s="207">
        <f t="shared" si="80"/>
        <v>0</v>
      </c>
      <c r="O1064" s="208">
        <f t="shared" si="79"/>
        <v>0</v>
      </c>
      <c r="P1064" s="205">
        <v>0</v>
      </c>
      <c r="Q1064" s="208">
        <f t="shared" si="81"/>
        <v>0</v>
      </c>
      <c r="R1064" s="206"/>
    </row>
    <row r="1065" spans="1:18" s="200" customFormat="1">
      <c r="A1065" s="199">
        <v>1058</v>
      </c>
      <c r="B1065" s="200">
        <v>203061911</v>
      </c>
      <c r="C1065" s="201" t="s">
        <v>1309</v>
      </c>
      <c r="D1065" s="201" t="s">
        <v>1310</v>
      </c>
      <c r="E1065" s="201" t="s">
        <v>1582</v>
      </c>
      <c r="F1065" s="201" t="s">
        <v>3662</v>
      </c>
      <c r="G1065" s="201" t="s">
        <v>94</v>
      </c>
      <c r="H1065" s="202" t="s">
        <v>577</v>
      </c>
      <c r="I1065" s="207">
        <v>0</v>
      </c>
      <c r="J1065" s="207">
        <v>0</v>
      </c>
      <c r="K1065" s="207">
        <v>15483</v>
      </c>
      <c r="L1065" s="207">
        <v>15483</v>
      </c>
      <c r="M1065" s="207">
        <f t="shared" si="78"/>
        <v>0</v>
      </c>
      <c r="N1065" s="207">
        <f t="shared" si="80"/>
        <v>0</v>
      </c>
      <c r="O1065" s="208">
        <f t="shared" si="79"/>
        <v>0</v>
      </c>
      <c r="P1065" s="205">
        <v>0</v>
      </c>
      <c r="Q1065" s="208">
        <f t="shared" si="81"/>
        <v>0</v>
      </c>
      <c r="R1065" s="206"/>
    </row>
    <row r="1066" spans="1:18" s="200" customFormat="1">
      <c r="A1066" s="199">
        <v>1059</v>
      </c>
      <c r="B1066" s="200">
        <v>203061912</v>
      </c>
      <c r="C1066" s="201" t="s">
        <v>1309</v>
      </c>
      <c r="D1066" s="201" t="s">
        <v>1310</v>
      </c>
      <c r="E1066" s="201" t="s">
        <v>1582</v>
      </c>
      <c r="F1066" s="201" t="s">
        <v>3662</v>
      </c>
      <c r="G1066" s="201" t="s">
        <v>94</v>
      </c>
      <c r="H1066" s="202" t="s">
        <v>578</v>
      </c>
      <c r="I1066" s="207">
        <v>0</v>
      </c>
      <c r="J1066" s="207">
        <v>0</v>
      </c>
      <c r="K1066" s="207">
        <v>81162</v>
      </c>
      <c r="L1066" s="207">
        <v>81162</v>
      </c>
      <c r="M1066" s="207">
        <f t="shared" si="78"/>
        <v>0</v>
      </c>
      <c r="N1066" s="207">
        <f t="shared" si="80"/>
        <v>0</v>
      </c>
      <c r="O1066" s="208">
        <f t="shared" si="79"/>
        <v>0</v>
      </c>
      <c r="P1066" s="205">
        <v>0</v>
      </c>
      <c r="Q1066" s="208">
        <f t="shared" si="81"/>
        <v>0</v>
      </c>
      <c r="R1066" s="206"/>
    </row>
    <row r="1067" spans="1:18" s="200" customFormat="1">
      <c r="A1067" s="199">
        <v>1060</v>
      </c>
      <c r="B1067" s="200">
        <v>203061913</v>
      </c>
      <c r="C1067" s="201" t="s">
        <v>1309</v>
      </c>
      <c r="D1067" s="201" t="s">
        <v>1310</v>
      </c>
      <c r="E1067" s="201" t="s">
        <v>1582</v>
      </c>
      <c r="F1067" s="201" t="s">
        <v>3662</v>
      </c>
      <c r="G1067" s="201" t="s">
        <v>94</v>
      </c>
      <c r="H1067" s="202" t="s">
        <v>579</v>
      </c>
      <c r="I1067" s="207">
        <v>0</v>
      </c>
      <c r="J1067" s="207">
        <v>0</v>
      </c>
      <c r="K1067" s="207">
        <v>73204</v>
      </c>
      <c r="L1067" s="207">
        <v>73204</v>
      </c>
      <c r="M1067" s="207">
        <f t="shared" si="78"/>
        <v>0</v>
      </c>
      <c r="N1067" s="207">
        <f t="shared" si="80"/>
        <v>0</v>
      </c>
      <c r="O1067" s="208">
        <f t="shared" si="79"/>
        <v>0</v>
      </c>
      <c r="P1067" s="205">
        <v>0</v>
      </c>
      <c r="Q1067" s="208">
        <f t="shared" si="81"/>
        <v>0</v>
      </c>
      <c r="R1067" s="206"/>
    </row>
    <row r="1068" spans="1:18" s="200" customFormat="1">
      <c r="A1068" s="199">
        <v>1061</v>
      </c>
      <c r="B1068" s="200">
        <v>203061914</v>
      </c>
      <c r="C1068" s="201" t="s">
        <v>1309</v>
      </c>
      <c r="D1068" s="201" t="s">
        <v>1310</v>
      </c>
      <c r="E1068" s="201" t="s">
        <v>1582</v>
      </c>
      <c r="F1068" s="201" t="s">
        <v>3662</v>
      </c>
      <c r="G1068" s="201" t="s">
        <v>94</v>
      </c>
      <c r="H1068" s="202" t="s">
        <v>580</v>
      </c>
      <c r="I1068" s="207">
        <v>0</v>
      </c>
      <c r="J1068" s="207">
        <v>0</v>
      </c>
      <c r="K1068" s="207">
        <v>57797</v>
      </c>
      <c r="L1068" s="207">
        <v>57797</v>
      </c>
      <c r="M1068" s="207">
        <f t="shared" si="78"/>
        <v>0</v>
      </c>
      <c r="N1068" s="207">
        <f t="shared" si="80"/>
        <v>0</v>
      </c>
      <c r="O1068" s="208">
        <f t="shared" si="79"/>
        <v>0</v>
      </c>
      <c r="P1068" s="205">
        <v>0</v>
      </c>
      <c r="Q1068" s="208">
        <f t="shared" si="81"/>
        <v>0</v>
      </c>
      <c r="R1068" s="206"/>
    </row>
    <row r="1069" spans="1:18" s="200" customFormat="1">
      <c r="A1069" s="199">
        <v>1062</v>
      </c>
      <c r="B1069" s="200">
        <v>203061915</v>
      </c>
      <c r="C1069" s="201" t="s">
        <v>1309</v>
      </c>
      <c r="D1069" s="201" t="s">
        <v>1310</v>
      </c>
      <c r="E1069" s="201" t="s">
        <v>1582</v>
      </c>
      <c r="F1069" s="201" t="s">
        <v>3662</v>
      </c>
      <c r="G1069" s="201" t="s">
        <v>94</v>
      </c>
      <c r="H1069" s="202" t="s">
        <v>581</v>
      </c>
      <c r="I1069" s="207">
        <v>0</v>
      </c>
      <c r="J1069" s="207">
        <v>0</v>
      </c>
      <c r="K1069" s="207">
        <v>48730</v>
      </c>
      <c r="L1069" s="207">
        <v>48730</v>
      </c>
      <c r="M1069" s="207">
        <f t="shared" si="78"/>
        <v>0</v>
      </c>
      <c r="N1069" s="207">
        <f t="shared" si="80"/>
        <v>0</v>
      </c>
      <c r="O1069" s="208">
        <f t="shared" si="79"/>
        <v>0</v>
      </c>
      <c r="P1069" s="205">
        <v>0</v>
      </c>
      <c r="Q1069" s="208">
        <f t="shared" si="81"/>
        <v>0</v>
      </c>
      <c r="R1069" s="206"/>
    </row>
    <row r="1070" spans="1:18" s="200" customFormat="1">
      <c r="A1070" s="199">
        <v>1063</v>
      </c>
      <c r="B1070" s="200">
        <v>203061916</v>
      </c>
      <c r="C1070" s="201" t="s">
        <v>1309</v>
      </c>
      <c r="D1070" s="201" t="s">
        <v>1310</v>
      </c>
      <c r="E1070" s="201" t="s">
        <v>1314</v>
      </c>
      <c r="F1070" s="201" t="s">
        <v>3655</v>
      </c>
      <c r="G1070" s="201" t="s">
        <v>94</v>
      </c>
      <c r="H1070" s="202" t="s">
        <v>582</v>
      </c>
      <c r="I1070" s="207">
        <v>0</v>
      </c>
      <c r="J1070" s="207">
        <v>0</v>
      </c>
      <c r="K1070" s="207">
        <v>111954.59</v>
      </c>
      <c r="L1070" s="207">
        <v>111954.59</v>
      </c>
      <c r="M1070" s="207">
        <f t="shared" si="78"/>
        <v>0</v>
      </c>
      <c r="N1070" s="207">
        <f t="shared" si="80"/>
        <v>0</v>
      </c>
      <c r="O1070" s="208">
        <f t="shared" si="79"/>
        <v>0</v>
      </c>
      <c r="P1070" s="205">
        <v>0</v>
      </c>
      <c r="Q1070" s="208">
        <f t="shared" si="81"/>
        <v>0</v>
      </c>
      <c r="R1070" s="206"/>
    </row>
    <row r="1071" spans="1:18" s="200" customFormat="1">
      <c r="A1071" s="199">
        <v>1064</v>
      </c>
      <c r="B1071" s="200">
        <v>203061917</v>
      </c>
      <c r="C1071" s="201" t="s">
        <v>1309</v>
      </c>
      <c r="D1071" s="201" t="s">
        <v>1310</v>
      </c>
      <c r="E1071" s="201" t="s">
        <v>1582</v>
      </c>
      <c r="F1071" s="201" t="s">
        <v>3662</v>
      </c>
      <c r="G1071" s="201" t="s">
        <v>94</v>
      </c>
      <c r="H1071" s="202" t="s">
        <v>583</v>
      </c>
      <c r="I1071" s="207">
        <v>0</v>
      </c>
      <c r="J1071" s="207">
        <v>0</v>
      </c>
      <c r="K1071" s="207">
        <v>37309</v>
      </c>
      <c r="L1071" s="207">
        <v>37309</v>
      </c>
      <c r="M1071" s="207">
        <f t="shared" si="78"/>
        <v>0</v>
      </c>
      <c r="N1071" s="207">
        <f t="shared" si="80"/>
        <v>0</v>
      </c>
      <c r="O1071" s="208">
        <f t="shared" si="79"/>
        <v>0</v>
      </c>
      <c r="P1071" s="205">
        <v>0</v>
      </c>
      <c r="Q1071" s="208">
        <f t="shared" si="81"/>
        <v>0</v>
      </c>
      <c r="R1071" s="206"/>
    </row>
    <row r="1072" spans="1:18" s="200" customFormat="1">
      <c r="A1072" s="199">
        <v>1065</v>
      </c>
      <c r="B1072" s="200">
        <v>203061918</v>
      </c>
      <c r="C1072" s="201" t="s">
        <v>1309</v>
      </c>
      <c r="D1072" s="201" t="s">
        <v>1310</v>
      </c>
      <c r="E1072" s="201" t="s">
        <v>1582</v>
      </c>
      <c r="F1072" s="201" t="s">
        <v>3662</v>
      </c>
      <c r="G1072" s="201" t="s">
        <v>94</v>
      </c>
      <c r="H1072" s="202" t="s">
        <v>584</v>
      </c>
      <c r="I1072" s="207">
        <v>0</v>
      </c>
      <c r="J1072" s="207">
        <v>0</v>
      </c>
      <c r="K1072" s="207">
        <v>44976</v>
      </c>
      <c r="L1072" s="207">
        <v>44976</v>
      </c>
      <c r="M1072" s="207">
        <f t="shared" si="78"/>
        <v>0</v>
      </c>
      <c r="N1072" s="207">
        <f t="shared" si="80"/>
        <v>0</v>
      </c>
      <c r="O1072" s="208">
        <f t="shared" si="79"/>
        <v>0</v>
      </c>
      <c r="P1072" s="205">
        <v>0</v>
      </c>
      <c r="Q1072" s="208">
        <f t="shared" si="81"/>
        <v>0</v>
      </c>
      <c r="R1072" s="206"/>
    </row>
    <row r="1073" spans="1:18" s="200" customFormat="1">
      <c r="A1073" s="199">
        <v>1066</v>
      </c>
      <c r="B1073" s="200">
        <v>203061919</v>
      </c>
      <c r="C1073" s="201" t="s">
        <v>1309</v>
      </c>
      <c r="D1073" s="201" t="s">
        <v>1310</v>
      </c>
      <c r="E1073" s="201" t="s">
        <v>1582</v>
      </c>
      <c r="F1073" s="201" t="s">
        <v>3662</v>
      </c>
      <c r="G1073" s="201" t="s">
        <v>94</v>
      </c>
      <c r="H1073" s="202" t="s">
        <v>585</v>
      </c>
      <c r="I1073" s="207">
        <v>0</v>
      </c>
      <c r="J1073" s="207">
        <v>0</v>
      </c>
      <c r="K1073" s="207">
        <v>47612</v>
      </c>
      <c r="L1073" s="207">
        <v>47612</v>
      </c>
      <c r="M1073" s="207">
        <f t="shared" ref="M1073:M1136" si="82">IF((I1073+K1073)-(J1073+L1073)&lt;0,0,(I1073+K1073)-(J1073+L1073))</f>
        <v>0</v>
      </c>
      <c r="N1073" s="207">
        <f t="shared" si="80"/>
        <v>0</v>
      </c>
      <c r="O1073" s="208">
        <f t="shared" si="79"/>
        <v>0</v>
      </c>
      <c r="P1073" s="205">
        <v>0</v>
      </c>
      <c r="Q1073" s="208">
        <f t="shared" si="81"/>
        <v>0</v>
      </c>
      <c r="R1073" s="206"/>
    </row>
    <row r="1074" spans="1:18" s="200" customFormat="1">
      <c r="A1074" s="199">
        <v>1067</v>
      </c>
      <c r="B1074" s="200">
        <v>203061920</v>
      </c>
      <c r="C1074" s="201" t="s">
        <v>1309</v>
      </c>
      <c r="D1074" s="201" t="s">
        <v>1310</v>
      </c>
      <c r="E1074" s="201" t="s">
        <v>1582</v>
      </c>
      <c r="F1074" s="201" t="s">
        <v>3662</v>
      </c>
      <c r="G1074" s="201" t="s">
        <v>94</v>
      </c>
      <c r="H1074" s="202" t="s">
        <v>586</v>
      </c>
      <c r="I1074" s="207">
        <v>0</v>
      </c>
      <c r="J1074" s="207">
        <v>0</v>
      </c>
      <c r="K1074" s="207">
        <v>10255</v>
      </c>
      <c r="L1074" s="207">
        <v>10255</v>
      </c>
      <c r="M1074" s="207">
        <f t="shared" si="82"/>
        <v>0</v>
      </c>
      <c r="N1074" s="207">
        <f t="shared" si="80"/>
        <v>0</v>
      </c>
      <c r="O1074" s="208">
        <f t="shared" si="79"/>
        <v>0</v>
      </c>
      <c r="P1074" s="205">
        <v>0</v>
      </c>
      <c r="Q1074" s="208">
        <f t="shared" si="81"/>
        <v>0</v>
      </c>
      <c r="R1074" s="206"/>
    </row>
    <row r="1075" spans="1:18" s="200" customFormat="1">
      <c r="A1075" s="199">
        <v>1068</v>
      </c>
      <c r="B1075" s="200">
        <v>203061921</v>
      </c>
      <c r="C1075" s="201" t="s">
        <v>1309</v>
      </c>
      <c r="D1075" s="201" t="s">
        <v>1310</v>
      </c>
      <c r="E1075" s="201" t="s">
        <v>1582</v>
      </c>
      <c r="F1075" s="201" t="s">
        <v>3662</v>
      </c>
      <c r="G1075" s="201" t="s">
        <v>94</v>
      </c>
      <c r="H1075" s="202" t="s">
        <v>587</v>
      </c>
      <c r="I1075" s="207">
        <v>0</v>
      </c>
      <c r="J1075" s="207">
        <v>0</v>
      </c>
      <c r="K1075" s="207">
        <v>47742</v>
      </c>
      <c r="L1075" s="207">
        <v>47742</v>
      </c>
      <c r="M1075" s="207">
        <f t="shared" si="82"/>
        <v>0</v>
      </c>
      <c r="N1075" s="207">
        <f t="shared" si="80"/>
        <v>0</v>
      </c>
      <c r="O1075" s="208">
        <f t="shared" si="79"/>
        <v>0</v>
      </c>
      <c r="P1075" s="205">
        <v>0</v>
      </c>
      <c r="Q1075" s="208">
        <f t="shared" si="81"/>
        <v>0</v>
      </c>
      <c r="R1075" s="206"/>
    </row>
    <row r="1076" spans="1:18" s="200" customFormat="1">
      <c r="A1076" s="199">
        <v>1069</v>
      </c>
      <c r="B1076" s="200">
        <v>203061922</v>
      </c>
      <c r="C1076" s="201" t="s">
        <v>1309</v>
      </c>
      <c r="D1076" s="201" t="s">
        <v>1310</v>
      </c>
      <c r="E1076" s="201" t="s">
        <v>1582</v>
      </c>
      <c r="F1076" s="201" t="s">
        <v>3662</v>
      </c>
      <c r="G1076" s="201" t="s">
        <v>94</v>
      </c>
      <c r="H1076" s="202" t="s">
        <v>588</v>
      </c>
      <c r="I1076" s="207">
        <v>0</v>
      </c>
      <c r="J1076" s="207">
        <v>0</v>
      </c>
      <c r="K1076" s="207">
        <v>45404.340000000004</v>
      </c>
      <c r="L1076" s="207">
        <v>45404.340000000004</v>
      </c>
      <c r="M1076" s="207">
        <f t="shared" si="82"/>
        <v>0</v>
      </c>
      <c r="N1076" s="207">
        <f t="shared" si="80"/>
        <v>0</v>
      </c>
      <c r="O1076" s="208">
        <f t="shared" si="79"/>
        <v>0</v>
      </c>
      <c r="P1076" s="205">
        <v>0</v>
      </c>
      <c r="Q1076" s="208">
        <f t="shared" si="81"/>
        <v>0</v>
      </c>
      <c r="R1076" s="206"/>
    </row>
    <row r="1077" spans="1:18" s="200" customFormat="1">
      <c r="A1077" s="199">
        <v>1070</v>
      </c>
      <c r="B1077" s="200">
        <v>203061923</v>
      </c>
      <c r="C1077" s="201" t="s">
        <v>1309</v>
      </c>
      <c r="D1077" s="201" t="s">
        <v>1310</v>
      </c>
      <c r="E1077" s="201" t="s">
        <v>1582</v>
      </c>
      <c r="F1077" s="201" t="s">
        <v>3662</v>
      </c>
      <c r="G1077" s="201" t="s">
        <v>94</v>
      </c>
      <c r="H1077" s="202" t="s">
        <v>589</v>
      </c>
      <c r="I1077" s="207">
        <v>0</v>
      </c>
      <c r="J1077" s="207">
        <v>0</v>
      </c>
      <c r="K1077" s="207">
        <v>24859</v>
      </c>
      <c r="L1077" s="207">
        <v>24859</v>
      </c>
      <c r="M1077" s="207">
        <f t="shared" si="82"/>
        <v>0</v>
      </c>
      <c r="N1077" s="207">
        <f t="shared" si="80"/>
        <v>0</v>
      </c>
      <c r="O1077" s="208">
        <f t="shared" si="79"/>
        <v>0</v>
      </c>
      <c r="P1077" s="205">
        <v>0</v>
      </c>
      <c r="Q1077" s="208">
        <f t="shared" si="81"/>
        <v>0</v>
      </c>
      <c r="R1077" s="206"/>
    </row>
    <row r="1078" spans="1:18" s="200" customFormat="1">
      <c r="A1078" s="199">
        <v>1071</v>
      </c>
      <c r="B1078" s="200">
        <v>203061924</v>
      </c>
      <c r="C1078" s="201" t="s">
        <v>1309</v>
      </c>
      <c r="D1078" s="201" t="s">
        <v>1310</v>
      </c>
      <c r="E1078" s="201" t="s">
        <v>1314</v>
      </c>
      <c r="F1078" s="201" t="s">
        <v>3655</v>
      </c>
      <c r="G1078" s="201" t="s">
        <v>94</v>
      </c>
      <c r="H1078" s="202" t="s">
        <v>590</v>
      </c>
      <c r="I1078" s="207">
        <v>0</v>
      </c>
      <c r="J1078" s="207">
        <v>0</v>
      </c>
      <c r="K1078" s="207">
        <v>48336</v>
      </c>
      <c r="L1078" s="207">
        <v>48336</v>
      </c>
      <c r="M1078" s="207">
        <f t="shared" si="82"/>
        <v>0</v>
      </c>
      <c r="N1078" s="207">
        <f t="shared" si="80"/>
        <v>0</v>
      </c>
      <c r="O1078" s="208">
        <f t="shared" si="79"/>
        <v>0</v>
      </c>
      <c r="P1078" s="205">
        <v>0</v>
      </c>
      <c r="Q1078" s="208">
        <f t="shared" si="81"/>
        <v>0</v>
      </c>
      <c r="R1078" s="206"/>
    </row>
    <row r="1079" spans="1:18" s="200" customFormat="1">
      <c r="A1079" s="199">
        <v>1072</v>
      </c>
      <c r="B1079" s="200">
        <v>203061929</v>
      </c>
      <c r="C1079" s="201" t="s">
        <v>1309</v>
      </c>
      <c r="D1079" s="201" t="s">
        <v>1310</v>
      </c>
      <c r="E1079" s="201" t="s">
        <v>1582</v>
      </c>
      <c r="F1079" s="201" t="s">
        <v>3662</v>
      </c>
      <c r="G1079" s="201" t="s">
        <v>94</v>
      </c>
      <c r="H1079" s="202" t="s">
        <v>591</v>
      </c>
      <c r="I1079" s="207">
        <v>0</v>
      </c>
      <c r="J1079" s="207">
        <v>0</v>
      </c>
      <c r="K1079" s="207">
        <v>60225</v>
      </c>
      <c r="L1079" s="207">
        <v>60225</v>
      </c>
      <c r="M1079" s="207">
        <f t="shared" si="82"/>
        <v>0</v>
      </c>
      <c r="N1079" s="207">
        <f t="shared" si="80"/>
        <v>0</v>
      </c>
      <c r="O1079" s="208">
        <f t="shared" si="79"/>
        <v>0</v>
      </c>
      <c r="P1079" s="205">
        <v>0</v>
      </c>
      <c r="Q1079" s="208">
        <f t="shared" si="81"/>
        <v>0</v>
      </c>
      <c r="R1079" s="206"/>
    </row>
    <row r="1080" spans="1:18" s="200" customFormat="1">
      <c r="A1080" s="199">
        <v>1073</v>
      </c>
      <c r="B1080" s="200">
        <v>203061931</v>
      </c>
      <c r="C1080" s="201" t="s">
        <v>1309</v>
      </c>
      <c r="D1080" s="201" t="s">
        <v>1310</v>
      </c>
      <c r="E1080" s="201" t="s">
        <v>1582</v>
      </c>
      <c r="F1080" s="201" t="s">
        <v>3662</v>
      </c>
      <c r="G1080" s="201" t="s">
        <v>94</v>
      </c>
      <c r="H1080" s="202" t="s">
        <v>915</v>
      </c>
      <c r="I1080" s="207">
        <v>0</v>
      </c>
      <c r="J1080" s="207">
        <v>0</v>
      </c>
      <c r="K1080" s="207">
        <v>20785</v>
      </c>
      <c r="L1080" s="207">
        <v>20785</v>
      </c>
      <c r="M1080" s="207">
        <f t="shared" si="82"/>
        <v>0</v>
      </c>
      <c r="N1080" s="207">
        <f t="shared" si="80"/>
        <v>0</v>
      </c>
      <c r="O1080" s="208">
        <f t="shared" si="79"/>
        <v>0</v>
      </c>
      <c r="P1080" s="205">
        <v>0</v>
      </c>
      <c r="Q1080" s="208">
        <f t="shared" si="81"/>
        <v>0</v>
      </c>
      <c r="R1080" s="206"/>
    </row>
    <row r="1081" spans="1:18" s="200" customFormat="1">
      <c r="A1081" s="199">
        <v>1074</v>
      </c>
      <c r="B1081" s="200">
        <v>203061932</v>
      </c>
      <c r="C1081" s="201" t="s">
        <v>1309</v>
      </c>
      <c r="D1081" s="201" t="s">
        <v>1310</v>
      </c>
      <c r="E1081" s="201" t="s">
        <v>1582</v>
      </c>
      <c r="F1081" s="201" t="s">
        <v>3662</v>
      </c>
      <c r="G1081" s="201" t="s">
        <v>94</v>
      </c>
      <c r="H1081" s="202" t="s">
        <v>916</v>
      </c>
      <c r="I1081" s="207">
        <v>0</v>
      </c>
      <c r="J1081" s="207">
        <v>0</v>
      </c>
      <c r="K1081" s="207">
        <v>27371</v>
      </c>
      <c r="L1081" s="207">
        <v>27371</v>
      </c>
      <c r="M1081" s="207">
        <f t="shared" si="82"/>
        <v>0</v>
      </c>
      <c r="N1081" s="207">
        <f t="shared" si="80"/>
        <v>0</v>
      </c>
      <c r="O1081" s="208">
        <f t="shared" si="79"/>
        <v>0</v>
      </c>
      <c r="P1081" s="205">
        <v>0</v>
      </c>
      <c r="Q1081" s="208">
        <f t="shared" si="81"/>
        <v>0</v>
      </c>
      <c r="R1081" s="206"/>
    </row>
    <row r="1082" spans="1:18" s="200" customFormat="1">
      <c r="A1082" s="199">
        <v>1075</v>
      </c>
      <c r="B1082" s="200">
        <v>203061933</v>
      </c>
      <c r="C1082" s="201" t="s">
        <v>1309</v>
      </c>
      <c r="D1082" s="201" t="s">
        <v>1310</v>
      </c>
      <c r="E1082" s="201" t="s">
        <v>1582</v>
      </c>
      <c r="F1082" s="201" t="s">
        <v>3662</v>
      </c>
      <c r="G1082" s="201" t="s">
        <v>94</v>
      </c>
      <c r="H1082" s="202" t="s">
        <v>917</v>
      </c>
      <c r="I1082" s="207">
        <v>0</v>
      </c>
      <c r="J1082" s="207">
        <v>0</v>
      </c>
      <c r="K1082" s="207">
        <v>27100</v>
      </c>
      <c r="L1082" s="207">
        <v>27100</v>
      </c>
      <c r="M1082" s="207">
        <f t="shared" si="82"/>
        <v>0</v>
      </c>
      <c r="N1082" s="207">
        <f t="shared" si="80"/>
        <v>0</v>
      </c>
      <c r="O1082" s="208">
        <f t="shared" si="79"/>
        <v>0</v>
      </c>
      <c r="P1082" s="205">
        <v>0</v>
      </c>
      <c r="Q1082" s="208">
        <f t="shared" si="81"/>
        <v>0</v>
      </c>
      <c r="R1082" s="206"/>
    </row>
    <row r="1083" spans="1:18" s="200" customFormat="1">
      <c r="A1083" s="199">
        <v>1076</v>
      </c>
      <c r="B1083" s="200">
        <v>203061934</v>
      </c>
      <c r="C1083" s="201" t="s">
        <v>1309</v>
      </c>
      <c r="D1083" s="201" t="s">
        <v>1310</v>
      </c>
      <c r="E1083" s="201" t="s">
        <v>1582</v>
      </c>
      <c r="F1083" s="201" t="s">
        <v>3662</v>
      </c>
      <c r="G1083" s="201" t="s">
        <v>94</v>
      </c>
      <c r="H1083" s="202" t="s">
        <v>592</v>
      </c>
      <c r="I1083" s="207">
        <v>0</v>
      </c>
      <c r="J1083" s="207">
        <v>0</v>
      </c>
      <c r="K1083" s="207">
        <v>50700.61</v>
      </c>
      <c r="L1083" s="207">
        <v>50700.61</v>
      </c>
      <c r="M1083" s="207">
        <f t="shared" si="82"/>
        <v>0</v>
      </c>
      <c r="N1083" s="207">
        <f t="shared" si="80"/>
        <v>0</v>
      </c>
      <c r="O1083" s="208">
        <f t="shared" si="79"/>
        <v>0</v>
      </c>
      <c r="P1083" s="205">
        <v>0</v>
      </c>
      <c r="Q1083" s="208">
        <f t="shared" si="81"/>
        <v>0</v>
      </c>
      <c r="R1083" s="206"/>
    </row>
    <row r="1084" spans="1:18" s="200" customFormat="1">
      <c r="A1084" s="199">
        <v>1077</v>
      </c>
      <c r="B1084" s="200">
        <v>203061935</v>
      </c>
      <c r="C1084" s="201" t="s">
        <v>1309</v>
      </c>
      <c r="D1084" s="201" t="s">
        <v>1310</v>
      </c>
      <c r="E1084" s="201" t="s">
        <v>1582</v>
      </c>
      <c r="F1084" s="201" t="s">
        <v>3662</v>
      </c>
      <c r="G1084" s="201" t="s">
        <v>94</v>
      </c>
      <c r="H1084" s="202" t="s">
        <v>918</v>
      </c>
      <c r="I1084" s="207">
        <v>0</v>
      </c>
      <c r="J1084" s="207">
        <v>0</v>
      </c>
      <c r="K1084" s="207">
        <v>75506</v>
      </c>
      <c r="L1084" s="207">
        <v>75506</v>
      </c>
      <c r="M1084" s="207">
        <f t="shared" si="82"/>
        <v>0</v>
      </c>
      <c r="N1084" s="207">
        <f t="shared" si="80"/>
        <v>0</v>
      </c>
      <c r="O1084" s="208">
        <f t="shared" si="79"/>
        <v>0</v>
      </c>
      <c r="P1084" s="205">
        <v>0</v>
      </c>
      <c r="Q1084" s="208">
        <f t="shared" si="81"/>
        <v>0</v>
      </c>
      <c r="R1084" s="206"/>
    </row>
    <row r="1085" spans="1:18" s="200" customFormat="1">
      <c r="A1085" s="199">
        <v>1078</v>
      </c>
      <c r="B1085" s="200">
        <v>203061936</v>
      </c>
      <c r="C1085" s="201" t="s">
        <v>1309</v>
      </c>
      <c r="D1085" s="201" t="s">
        <v>1310</v>
      </c>
      <c r="E1085" s="201" t="s">
        <v>1582</v>
      </c>
      <c r="F1085" s="201" t="s">
        <v>3662</v>
      </c>
      <c r="G1085" s="201" t="s">
        <v>94</v>
      </c>
      <c r="H1085" s="202" t="s">
        <v>919</v>
      </c>
      <c r="I1085" s="207">
        <v>0</v>
      </c>
      <c r="J1085" s="207">
        <v>0</v>
      </c>
      <c r="K1085" s="207">
        <v>73230</v>
      </c>
      <c r="L1085" s="207">
        <v>73230</v>
      </c>
      <c r="M1085" s="207">
        <f t="shared" si="82"/>
        <v>0</v>
      </c>
      <c r="N1085" s="207">
        <f t="shared" si="80"/>
        <v>0</v>
      </c>
      <c r="O1085" s="208">
        <f t="shared" si="79"/>
        <v>0</v>
      </c>
      <c r="P1085" s="205">
        <v>0</v>
      </c>
      <c r="Q1085" s="208">
        <f t="shared" si="81"/>
        <v>0</v>
      </c>
      <c r="R1085" s="206"/>
    </row>
    <row r="1086" spans="1:18" s="200" customFormat="1">
      <c r="A1086" s="199">
        <v>1079</v>
      </c>
      <c r="B1086" s="200">
        <v>203061937</v>
      </c>
      <c r="C1086" s="201" t="s">
        <v>1309</v>
      </c>
      <c r="D1086" s="201" t="s">
        <v>1310</v>
      </c>
      <c r="E1086" s="201" t="s">
        <v>1582</v>
      </c>
      <c r="F1086" s="201" t="s">
        <v>3662</v>
      </c>
      <c r="G1086" s="201" t="s">
        <v>94</v>
      </c>
      <c r="H1086" s="202" t="s">
        <v>920</v>
      </c>
      <c r="I1086" s="207">
        <v>0</v>
      </c>
      <c r="J1086" s="207">
        <v>0</v>
      </c>
      <c r="K1086" s="207">
        <v>26586</v>
      </c>
      <c r="L1086" s="207">
        <v>26586</v>
      </c>
      <c r="M1086" s="207">
        <f t="shared" si="82"/>
        <v>0</v>
      </c>
      <c r="N1086" s="207">
        <f t="shared" si="80"/>
        <v>0</v>
      </c>
      <c r="O1086" s="208">
        <f t="shared" si="79"/>
        <v>0</v>
      </c>
      <c r="P1086" s="205">
        <v>0</v>
      </c>
      <c r="Q1086" s="208">
        <f t="shared" si="81"/>
        <v>0</v>
      </c>
      <c r="R1086" s="206"/>
    </row>
    <row r="1087" spans="1:18" s="200" customFormat="1">
      <c r="A1087" s="199">
        <v>1080</v>
      </c>
      <c r="B1087" s="200">
        <v>203061938</v>
      </c>
      <c r="C1087" s="201" t="s">
        <v>1309</v>
      </c>
      <c r="D1087" s="201" t="s">
        <v>1310</v>
      </c>
      <c r="E1087" s="201" t="s">
        <v>1582</v>
      </c>
      <c r="F1087" s="201" t="s">
        <v>3662</v>
      </c>
      <c r="G1087" s="201" t="s">
        <v>94</v>
      </c>
      <c r="H1087" s="202" t="s">
        <v>921</v>
      </c>
      <c r="I1087" s="207">
        <v>0</v>
      </c>
      <c r="J1087" s="207">
        <v>0</v>
      </c>
      <c r="K1087" s="207">
        <v>26022</v>
      </c>
      <c r="L1087" s="207">
        <v>26022</v>
      </c>
      <c r="M1087" s="207">
        <f t="shared" si="82"/>
        <v>0</v>
      </c>
      <c r="N1087" s="207">
        <f t="shared" si="80"/>
        <v>0</v>
      </c>
      <c r="O1087" s="208">
        <f t="shared" si="79"/>
        <v>0</v>
      </c>
      <c r="P1087" s="205">
        <v>0</v>
      </c>
      <c r="Q1087" s="208">
        <f t="shared" si="81"/>
        <v>0</v>
      </c>
      <c r="R1087" s="206"/>
    </row>
    <row r="1088" spans="1:18" s="200" customFormat="1">
      <c r="A1088" s="199">
        <v>1081</v>
      </c>
      <c r="B1088" s="200">
        <v>203061939</v>
      </c>
      <c r="C1088" s="201" t="s">
        <v>1309</v>
      </c>
      <c r="D1088" s="201" t="s">
        <v>1310</v>
      </c>
      <c r="E1088" s="201" t="s">
        <v>1582</v>
      </c>
      <c r="F1088" s="201" t="s">
        <v>3662</v>
      </c>
      <c r="G1088" s="201" t="s">
        <v>94</v>
      </c>
      <c r="H1088" s="202" t="s">
        <v>922</v>
      </c>
      <c r="I1088" s="207">
        <v>0</v>
      </c>
      <c r="J1088" s="207">
        <v>0</v>
      </c>
      <c r="K1088" s="207">
        <v>24857</v>
      </c>
      <c r="L1088" s="207">
        <v>24857</v>
      </c>
      <c r="M1088" s="207">
        <f t="shared" si="82"/>
        <v>0</v>
      </c>
      <c r="N1088" s="207">
        <f t="shared" si="80"/>
        <v>0</v>
      </c>
      <c r="O1088" s="208">
        <f t="shared" si="79"/>
        <v>0</v>
      </c>
      <c r="P1088" s="205">
        <v>0</v>
      </c>
      <c r="Q1088" s="208">
        <f t="shared" si="81"/>
        <v>0</v>
      </c>
      <c r="R1088" s="206"/>
    </row>
    <row r="1089" spans="1:18" s="200" customFormat="1">
      <c r="A1089" s="199">
        <v>1082</v>
      </c>
      <c r="B1089" s="200">
        <v>203061940</v>
      </c>
      <c r="C1089" s="201" t="s">
        <v>1309</v>
      </c>
      <c r="D1089" s="201" t="s">
        <v>1310</v>
      </c>
      <c r="E1089" s="201" t="s">
        <v>1582</v>
      </c>
      <c r="F1089" s="201" t="s">
        <v>3662</v>
      </c>
      <c r="G1089" s="201" t="s">
        <v>94</v>
      </c>
      <c r="H1089" s="202" t="s">
        <v>923</v>
      </c>
      <c r="I1089" s="207">
        <v>0</v>
      </c>
      <c r="J1089" s="207">
        <v>0</v>
      </c>
      <c r="K1089" s="207">
        <v>29470</v>
      </c>
      <c r="L1089" s="207">
        <v>29470</v>
      </c>
      <c r="M1089" s="207">
        <f t="shared" si="82"/>
        <v>0</v>
      </c>
      <c r="N1089" s="207">
        <f t="shared" si="80"/>
        <v>0</v>
      </c>
      <c r="O1089" s="208">
        <f t="shared" si="79"/>
        <v>0</v>
      </c>
      <c r="P1089" s="205">
        <v>0</v>
      </c>
      <c r="Q1089" s="208">
        <f t="shared" si="81"/>
        <v>0</v>
      </c>
      <c r="R1089" s="206"/>
    </row>
    <row r="1090" spans="1:18" s="200" customFormat="1">
      <c r="A1090" s="199">
        <v>1083</v>
      </c>
      <c r="B1090" s="200">
        <v>203061942</v>
      </c>
      <c r="C1090" s="201" t="s">
        <v>1309</v>
      </c>
      <c r="D1090" s="201" t="s">
        <v>1310</v>
      </c>
      <c r="E1090" s="201" t="s">
        <v>1582</v>
      </c>
      <c r="F1090" s="201" t="s">
        <v>3662</v>
      </c>
      <c r="G1090" s="201" t="s">
        <v>94</v>
      </c>
      <c r="H1090" s="202" t="s">
        <v>924</v>
      </c>
      <c r="I1090" s="207">
        <v>0</v>
      </c>
      <c r="J1090" s="207">
        <v>0</v>
      </c>
      <c r="K1090" s="207">
        <v>77165</v>
      </c>
      <c r="L1090" s="207">
        <v>77165</v>
      </c>
      <c r="M1090" s="207">
        <f t="shared" si="82"/>
        <v>0</v>
      </c>
      <c r="N1090" s="207">
        <f t="shared" si="80"/>
        <v>0</v>
      </c>
      <c r="O1090" s="208">
        <f t="shared" si="79"/>
        <v>0</v>
      </c>
      <c r="P1090" s="205">
        <v>0</v>
      </c>
      <c r="Q1090" s="208">
        <f t="shared" si="81"/>
        <v>0</v>
      </c>
      <c r="R1090" s="206"/>
    </row>
    <row r="1091" spans="1:18" s="200" customFormat="1">
      <c r="A1091" s="199">
        <v>1084</v>
      </c>
      <c r="B1091" s="200">
        <v>203061943</v>
      </c>
      <c r="C1091" s="201" t="s">
        <v>1309</v>
      </c>
      <c r="D1091" s="201" t="s">
        <v>1310</v>
      </c>
      <c r="E1091" s="201" t="s">
        <v>1582</v>
      </c>
      <c r="F1091" s="201" t="s">
        <v>3662</v>
      </c>
      <c r="G1091" s="201" t="s">
        <v>94</v>
      </c>
      <c r="H1091" s="202" t="s">
        <v>925</v>
      </c>
      <c r="I1091" s="207">
        <v>0</v>
      </c>
      <c r="J1091" s="207">
        <v>0</v>
      </c>
      <c r="K1091" s="207">
        <v>78231</v>
      </c>
      <c r="L1091" s="207">
        <v>78231</v>
      </c>
      <c r="M1091" s="207">
        <f t="shared" si="82"/>
        <v>0</v>
      </c>
      <c r="N1091" s="207">
        <f t="shared" si="80"/>
        <v>0</v>
      </c>
      <c r="O1091" s="208">
        <f t="shared" si="79"/>
        <v>0</v>
      </c>
      <c r="P1091" s="205">
        <v>0</v>
      </c>
      <c r="Q1091" s="208">
        <f t="shared" si="81"/>
        <v>0</v>
      </c>
      <c r="R1091" s="206"/>
    </row>
    <row r="1092" spans="1:18" s="200" customFormat="1">
      <c r="A1092" s="199">
        <v>1085</v>
      </c>
      <c r="B1092" s="200">
        <v>203061944</v>
      </c>
      <c r="C1092" s="201" t="s">
        <v>1309</v>
      </c>
      <c r="D1092" s="201" t="s">
        <v>1310</v>
      </c>
      <c r="E1092" s="201" t="s">
        <v>1582</v>
      </c>
      <c r="F1092" s="201" t="s">
        <v>3662</v>
      </c>
      <c r="G1092" s="201" t="s">
        <v>94</v>
      </c>
      <c r="H1092" s="202" t="s">
        <v>926</v>
      </c>
      <c r="I1092" s="207">
        <v>0</v>
      </c>
      <c r="J1092" s="207">
        <v>0</v>
      </c>
      <c r="K1092" s="207">
        <v>77519</v>
      </c>
      <c r="L1092" s="207">
        <v>77519</v>
      </c>
      <c r="M1092" s="207">
        <f t="shared" si="82"/>
        <v>0</v>
      </c>
      <c r="N1092" s="207">
        <f t="shared" si="80"/>
        <v>0</v>
      </c>
      <c r="O1092" s="208">
        <f t="shared" si="79"/>
        <v>0</v>
      </c>
      <c r="P1092" s="205">
        <v>0</v>
      </c>
      <c r="Q1092" s="208">
        <f t="shared" si="81"/>
        <v>0</v>
      </c>
      <c r="R1092" s="206"/>
    </row>
    <row r="1093" spans="1:18" s="200" customFormat="1">
      <c r="A1093" s="199">
        <v>1086</v>
      </c>
      <c r="B1093" s="200">
        <v>203061945</v>
      </c>
      <c r="C1093" s="201" t="s">
        <v>1309</v>
      </c>
      <c r="D1093" s="201" t="s">
        <v>1310</v>
      </c>
      <c r="E1093" s="201" t="s">
        <v>1582</v>
      </c>
      <c r="F1093" s="201" t="s">
        <v>3662</v>
      </c>
      <c r="G1093" s="201" t="s">
        <v>94</v>
      </c>
      <c r="H1093" s="202" t="s">
        <v>927</v>
      </c>
      <c r="I1093" s="207">
        <v>0</v>
      </c>
      <c r="J1093" s="207">
        <v>0</v>
      </c>
      <c r="K1093" s="207">
        <v>41208</v>
      </c>
      <c r="L1093" s="207">
        <v>41208</v>
      </c>
      <c r="M1093" s="207">
        <f t="shared" si="82"/>
        <v>0</v>
      </c>
      <c r="N1093" s="207">
        <f t="shared" si="80"/>
        <v>0</v>
      </c>
      <c r="O1093" s="208">
        <f t="shared" si="79"/>
        <v>0</v>
      </c>
      <c r="P1093" s="205">
        <v>0</v>
      </c>
      <c r="Q1093" s="208">
        <f t="shared" si="81"/>
        <v>0</v>
      </c>
      <c r="R1093" s="206"/>
    </row>
    <row r="1094" spans="1:18" s="200" customFormat="1">
      <c r="A1094" s="199">
        <v>1087</v>
      </c>
      <c r="B1094" s="200">
        <v>203061946</v>
      </c>
      <c r="C1094" s="201" t="s">
        <v>1309</v>
      </c>
      <c r="D1094" s="201" t="s">
        <v>1310</v>
      </c>
      <c r="E1094" s="201" t="s">
        <v>1582</v>
      </c>
      <c r="F1094" s="201" t="s">
        <v>3662</v>
      </c>
      <c r="G1094" s="201" t="s">
        <v>94</v>
      </c>
      <c r="H1094" s="202" t="s">
        <v>928</v>
      </c>
      <c r="I1094" s="207">
        <v>0</v>
      </c>
      <c r="J1094" s="207">
        <v>0</v>
      </c>
      <c r="K1094" s="207">
        <v>36109</v>
      </c>
      <c r="L1094" s="207">
        <v>36109</v>
      </c>
      <c r="M1094" s="207">
        <f t="shared" si="82"/>
        <v>0</v>
      </c>
      <c r="N1094" s="207">
        <f t="shared" si="80"/>
        <v>0</v>
      </c>
      <c r="O1094" s="208">
        <f t="shared" ref="O1094:O1157" si="83">M1094-N1094</f>
        <v>0</v>
      </c>
      <c r="P1094" s="205">
        <v>0</v>
      </c>
      <c r="Q1094" s="208">
        <f t="shared" si="81"/>
        <v>0</v>
      </c>
      <c r="R1094" s="206"/>
    </row>
    <row r="1095" spans="1:18" s="200" customFormat="1">
      <c r="A1095" s="199">
        <v>1088</v>
      </c>
      <c r="B1095" s="200">
        <v>203061949</v>
      </c>
      <c r="C1095" s="201" t="s">
        <v>1309</v>
      </c>
      <c r="D1095" s="201" t="s">
        <v>1310</v>
      </c>
      <c r="E1095" s="201" t="s">
        <v>1582</v>
      </c>
      <c r="F1095" s="201" t="s">
        <v>3662</v>
      </c>
      <c r="G1095" s="201" t="s">
        <v>94</v>
      </c>
      <c r="H1095" s="202" t="s">
        <v>929</v>
      </c>
      <c r="I1095" s="207">
        <v>0</v>
      </c>
      <c r="J1095" s="207">
        <v>0</v>
      </c>
      <c r="K1095" s="207">
        <v>13378</v>
      </c>
      <c r="L1095" s="207">
        <v>13378</v>
      </c>
      <c r="M1095" s="207">
        <f t="shared" si="82"/>
        <v>0</v>
      </c>
      <c r="N1095" s="207">
        <f t="shared" si="80"/>
        <v>0</v>
      </c>
      <c r="O1095" s="208">
        <f t="shared" si="83"/>
        <v>0</v>
      </c>
      <c r="P1095" s="205">
        <v>0</v>
      </c>
      <c r="Q1095" s="208">
        <f t="shared" si="81"/>
        <v>0</v>
      </c>
      <c r="R1095" s="206"/>
    </row>
    <row r="1096" spans="1:18" s="200" customFormat="1">
      <c r="A1096" s="199">
        <v>1089</v>
      </c>
      <c r="B1096" s="200">
        <v>203061950</v>
      </c>
      <c r="C1096" s="201" t="s">
        <v>1309</v>
      </c>
      <c r="D1096" s="201" t="s">
        <v>1310</v>
      </c>
      <c r="E1096" s="201" t="s">
        <v>1582</v>
      </c>
      <c r="F1096" s="201" t="s">
        <v>3662</v>
      </c>
      <c r="G1096" s="201" t="s">
        <v>94</v>
      </c>
      <c r="H1096" s="202" t="s">
        <v>930</v>
      </c>
      <c r="I1096" s="207">
        <v>0</v>
      </c>
      <c r="J1096" s="207">
        <v>0</v>
      </c>
      <c r="K1096" s="207">
        <v>14279</v>
      </c>
      <c r="L1096" s="207">
        <v>14279</v>
      </c>
      <c r="M1096" s="207">
        <f t="shared" si="82"/>
        <v>0</v>
      </c>
      <c r="N1096" s="207">
        <f t="shared" si="80"/>
        <v>0</v>
      </c>
      <c r="O1096" s="208">
        <f t="shared" si="83"/>
        <v>0</v>
      </c>
      <c r="P1096" s="205">
        <v>0</v>
      </c>
      <c r="Q1096" s="208">
        <f t="shared" si="81"/>
        <v>0</v>
      </c>
      <c r="R1096" s="206"/>
    </row>
    <row r="1097" spans="1:18" s="200" customFormat="1">
      <c r="A1097" s="199">
        <v>1090</v>
      </c>
      <c r="B1097" s="200">
        <v>203061951</v>
      </c>
      <c r="C1097" s="201" t="s">
        <v>1309</v>
      </c>
      <c r="D1097" s="201" t="s">
        <v>1310</v>
      </c>
      <c r="E1097" s="201" t="s">
        <v>1582</v>
      </c>
      <c r="F1097" s="201" t="s">
        <v>3662</v>
      </c>
      <c r="G1097" s="201" t="s">
        <v>94</v>
      </c>
      <c r="H1097" s="202" t="s">
        <v>931</v>
      </c>
      <c r="I1097" s="207">
        <v>0</v>
      </c>
      <c r="J1097" s="207">
        <v>0</v>
      </c>
      <c r="K1097" s="207">
        <v>32824</v>
      </c>
      <c r="L1097" s="207">
        <v>32824</v>
      </c>
      <c r="M1097" s="207">
        <f t="shared" si="82"/>
        <v>0</v>
      </c>
      <c r="N1097" s="207">
        <f t="shared" si="80"/>
        <v>0</v>
      </c>
      <c r="O1097" s="208">
        <f t="shared" si="83"/>
        <v>0</v>
      </c>
      <c r="P1097" s="205">
        <v>0</v>
      </c>
      <c r="Q1097" s="208">
        <f t="shared" si="81"/>
        <v>0</v>
      </c>
      <c r="R1097" s="206"/>
    </row>
    <row r="1098" spans="1:18" s="200" customFormat="1">
      <c r="A1098" s="199">
        <v>1091</v>
      </c>
      <c r="B1098" s="200">
        <v>203061952</v>
      </c>
      <c r="C1098" s="201" t="s">
        <v>1309</v>
      </c>
      <c r="D1098" s="201" t="s">
        <v>1310</v>
      </c>
      <c r="E1098" s="201" t="s">
        <v>1314</v>
      </c>
      <c r="F1098" s="201" t="s">
        <v>3655</v>
      </c>
      <c r="G1098" s="201" t="s">
        <v>94</v>
      </c>
      <c r="H1098" s="202" t="s">
        <v>932</v>
      </c>
      <c r="I1098" s="207">
        <v>0</v>
      </c>
      <c r="J1098" s="207">
        <v>0</v>
      </c>
      <c r="K1098" s="207">
        <v>197</v>
      </c>
      <c r="L1098" s="207">
        <v>197</v>
      </c>
      <c r="M1098" s="207">
        <f t="shared" si="82"/>
        <v>0</v>
      </c>
      <c r="N1098" s="207">
        <f t="shared" si="80"/>
        <v>0</v>
      </c>
      <c r="O1098" s="208">
        <f t="shared" si="83"/>
        <v>0</v>
      </c>
      <c r="P1098" s="205">
        <v>0</v>
      </c>
      <c r="Q1098" s="208">
        <f t="shared" si="81"/>
        <v>0</v>
      </c>
      <c r="R1098" s="206"/>
    </row>
    <row r="1099" spans="1:18" s="200" customFormat="1">
      <c r="A1099" s="199">
        <v>1092</v>
      </c>
      <c r="B1099" s="200">
        <v>203061953</v>
      </c>
      <c r="C1099" s="201" t="s">
        <v>1309</v>
      </c>
      <c r="D1099" s="201" t="s">
        <v>1310</v>
      </c>
      <c r="E1099" s="201" t="s">
        <v>1582</v>
      </c>
      <c r="F1099" s="201" t="s">
        <v>3662</v>
      </c>
      <c r="G1099" s="201" t="s">
        <v>94</v>
      </c>
      <c r="H1099" s="202" t="s">
        <v>2370</v>
      </c>
      <c r="I1099" s="207">
        <v>0</v>
      </c>
      <c r="J1099" s="207">
        <v>0</v>
      </c>
      <c r="K1099" s="207">
        <v>57263</v>
      </c>
      <c r="L1099" s="207">
        <v>57263</v>
      </c>
      <c r="M1099" s="207">
        <f t="shared" si="82"/>
        <v>0</v>
      </c>
      <c r="N1099" s="207">
        <f t="shared" si="80"/>
        <v>0</v>
      </c>
      <c r="O1099" s="208">
        <f t="shared" si="83"/>
        <v>0</v>
      </c>
      <c r="P1099" s="205">
        <v>0</v>
      </c>
      <c r="Q1099" s="208">
        <f t="shared" si="81"/>
        <v>0</v>
      </c>
      <c r="R1099" s="206"/>
    </row>
    <row r="1100" spans="1:18" s="200" customFormat="1">
      <c r="A1100" s="199">
        <v>1093</v>
      </c>
      <c r="B1100" s="200">
        <v>203061954</v>
      </c>
      <c r="C1100" s="201" t="s">
        <v>1309</v>
      </c>
      <c r="D1100" s="201" t="s">
        <v>1310</v>
      </c>
      <c r="E1100" s="201" t="s">
        <v>1314</v>
      </c>
      <c r="F1100" s="201" t="s">
        <v>3655</v>
      </c>
      <c r="G1100" s="201" t="s">
        <v>94</v>
      </c>
      <c r="H1100" s="202" t="s">
        <v>933</v>
      </c>
      <c r="I1100" s="207">
        <v>0</v>
      </c>
      <c r="J1100" s="207">
        <v>0</v>
      </c>
      <c r="K1100" s="207">
        <v>25309</v>
      </c>
      <c r="L1100" s="207">
        <v>25309</v>
      </c>
      <c r="M1100" s="207">
        <f t="shared" si="82"/>
        <v>0</v>
      </c>
      <c r="N1100" s="207">
        <f t="shared" ref="N1100:N1163" si="84">-IF((I1100+K1100)-(J1100+L1100)&lt;0,(I1100+K1100)-(J1100+L1100),0)</f>
        <v>0</v>
      </c>
      <c r="O1100" s="208">
        <f t="shared" si="83"/>
        <v>0</v>
      </c>
      <c r="P1100" s="205">
        <v>0</v>
      </c>
      <c r="Q1100" s="208">
        <f t="shared" si="81"/>
        <v>0</v>
      </c>
      <c r="R1100" s="206"/>
    </row>
    <row r="1101" spans="1:18" s="200" customFormat="1">
      <c r="A1101" s="199">
        <v>1094</v>
      </c>
      <c r="B1101" s="200">
        <v>203061955</v>
      </c>
      <c r="C1101" s="201" t="s">
        <v>1309</v>
      </c>
      <c r="D1101" s="201" t="s">
        <v>1310</v>
      </c>
      <c r="E1101" s="201" t="s">
        <v>1582</v>
      </c>
      <c r="F1101" s="201" t="s">
        <v>3662</v>
      </c>
      <c r="G1101" s="201" t="s">
        <v>94</v>
      </c>
      <c r="H1101" s="202" t="s">
        <v>934</v>
      </c>
      <c r="I1101" s="207">
        <v>0</v>
      </c>
      <c r="J1101" s="207">
        <v>0</v>
      </c>
      <c r="K1101" s="207">
        <v>10920</v>
      </c>
      <c r="L1101" s="207">
        <v>10920</v>
      </c>
      <c r="M1101" s="207">
        <f t="shared" si="82"/>
        <v>0</v>
      </c>
      <c r="N1101" s="207">
        <f t="shared" si="84"/>
        <v>0</v>
      </c>
      <c r="O1101" s="208">
        <f t="shared" si="83"/>
        <v>0</v>
      </c>
      <c r="P1101" s="205">
        <v>0</v>
      </c>
      <c r="Q1101" s="208">
        <f t="shared" si="81"/>
        <v>0</v>
      </c>
      <c r="R1101" s="206"/>
    </row>
    <row r="1102" spans="1:18" s="200" customFormat="1">
      <c r="A1102" s="199">
        <v>1095</v>
      </c>
      <c r="B1102" s="200">
        <v>203061956</v>
      </c>
      <c r="C1102" s="201" t="s">
        <v>1309</v>
      </c>
      <c r="D1102" s="201" t="s">
        <v>1310</v>
      </c>
      <c r="E1102" s="201" t="s">
        <v>1582</v>
      </c>
      <c r="F1102" s="201" t="s">
        <v>3662</v>
      </c>
      <c r="G1102" s="201" t="s">
        <v>94</v>
      </c>
      <c r="H1102" s="202" t="s">
        <v>935</v>
      </c>
      <c r="I1102" s="207">
        <v>0</v>
      </c>
      <c r="J1102" s="207">
        <v>0</v>
      </c>
      <c r="K1102" s="207">
        <v>25117</v>
      </c>
      <c r="L1102" s="207">
        <v>25117</v>
      </c>
      <c r="M1102" s="207">
        <f t="shared" si="82"/>
        <v>0</v>
      </c>
      <c r="N1102" s="207">
        <f t="shared" si="84"/>
        <v>0</v>
      </c>
      <c r="O1102" s="208">
        <f t="shared" si="83"/>
        <v>0</v>
      </c>
      <c r="P1102" s="205">
        <v>0</v>
      </c>
      <c r="Q1102" s="208">
        <f t="shared" si="81"/>
        <v>0</v>
      </c>
      <c r="R1102" s="206"/>
    </row>
    <row r="1103" spans="1:18" s="200" customFormat="1">
      <c r="A1103" s="199">
        <v>1096</v>
      </c>
      <c r="B1103" s="200">
        <v>203061957</v>
      </c>
      <c r="C1103" s="201" t="s">
        <v>1309</v>
      </c>
      <c r="D1103" s="201" t="s">
        <v>1310</v>
      </c>
      <c r="E1103" s="201" t="s">
        <v>1582</v>
      </c>
      <c r="F1103" s="201" t="s">
        <v>3662</v>
      </c>
      <c r="G1103" s="201" t="s">
        <v>94</v>
      </c>
      <c r="H1103" s="202" t="s">
        <v>936</v>
      </c>
      <c r="I1103" s="207">
        <v>0</v>
      </c>
      <c r="J1103" s="207">
        <v>0</v>
      </c>
      <c r="K1103" s="207">
        <v>19274</v>
      </c>
      <c r="L1103" s="207">
        <v>19274</v>
      </c>
      <c r="M1103" s="207">
        <f t="shared" si="82"/>
        <v>0</v>
      </c>
      <c r="N1103" s="207">
        <f t="shared" si="84"/>
        <v>0</v>
      </c>
      <c r="O1103" s="208">
        <f t="shared" si="83"/>
        <v>0</v>
      </c>
      <c r="P1103" s="205">
        <v>0</v>
      </c>
      <c r="Q1103" s="208">
        <f t="shared" si="81"/>
        <v>0</v>
      </c>
      <c r="R1103" s="206"/>
    </row>
    <row r="1104" spans="1:18" s="200" customFormat="1">
      <c r="A1104" s="199">
        <v>1097</v>
      </c>
      <c r="B1104" s="200">
        <v>203061958</v>
      </c>
      <c r="C1104" s="201" t="s">
        <v>1309</v>
      </c>
      <c r="D1104" s="201" t="s">
        <v>1310</v>
      </c>
      <c r="E1104" s="201" t="s">
        <v>1314</v>
      </c>
      <c r="F1104" s="201" t="s">
        <v>3655</v>
      </c>
      <c r="G1104" s="201" t="s">
        <v>94</v>
      </c>
      <c r="H1104" s="202" t="s">
        <v>937</v>
      </c>
      <c r="I1104" s="207">
        <v>0</v>
      </c>
      <c r="J1104" s="207">
        <v>0</v>
      </c>
      <c r="K1104" s="207">
        <v>19860</v>
      </c>
      <c r="L1104" s="207">
        <v>19860</v>
      </c>
      <c r="M1104" s="207">
        <f t="shared" si="82"/>
        <v>0</v>
      </c>
      <c r="N1104" s="207">
        <f t="shared" si="84"/>
        <v>0</v>
      </c>
      <c r="O1104" s="208">
        <f t="shared" si="83"/>
        <v>0</v>
      </c>
      <c r="P1104" s="205">
        <v>0</v>
      </c>
      <c r="Q1104" s="208">
        <f t="shared" si="81"/>
        <v>0</v>
      </c>
      <c r="R1104" s="206"/>
    </row>
    <row r="1105" spans="1:18" s="200" customFormat="1">
      <c r="A1105" s="199">
        <v>1098</v>
      </c>
      <c r="B1105" s="200">
        <v>203061959</v>
      </c>
      <c r="C1105" s="201" t="s">
        <v>1309</v>
      </c>
      <c r="D1105" s="201" t="s">
        <v>1310</v>
      </c>
      <c r="E1105" s="201" t="s">
        <v>1582</v>
      </c>
      <c r="F1105" s="201" t="s">
        <v>3662</v>
      </c>
      <c r="G1105" s="201" t="s">
        <v>94</v>
      </c>
      <c r="H1105" s="202" t="s">
        <v>938</v>
      </c>
      <c r="I1105" s="207">
        <v>0</v>
      </c>
      <c r="J1105" s="207">
        <v>0</v>
      </c>
      <c r="K1105" s="207">
        <v>22847</v>
      </c>
      <c r="L1105" s="207">
        <v>22847</v>
      </c>
      <c r="M1105" s="207">
        <f t="shared" si="82"/>
        <v>0</v>
      </c>
      <c r="N1105" s="207">
        <f t="shared" si="84"/>
        <v>0</v>
      </c>
      <c r="O1105" s="208">
        <f t="shared" si="83"/>
        <v>0</v>
      </c>
      <c r="P1105" s="205">
        <v>0</v>
      </c>
      <c r="Q1105" s="208">
        <f t="shared" si="81"/>
        <v>0</v>
      </c>
      <c r="R1105" s="206"/>
    </row>
    <row r="1106" spans="1:18" s="200" customFormat="1">
      <c r="A1106" s="199">
        <v>1099</v>
      </c>
      <c r="B1106" s="200">
        <v>203061960</v>
      </c>
      <c r="C1106" s="201" t="s">
        <v>1309</v>
      </c>
      <c r="D1106" s="201" t="s">
        <v>1310</v>
      </c>
      <c r="E1106" s="201" t="s">
        <v>1314</v>
      </c>
      <c r="F1106" s="201" t="s">
        <v>3655</v>
      </c>
      <c r="G1106" s="201" t="s">
        <v>94</v>
      </c>
      <c r="H1106" s="202" t="s">
        <v>939</v>
      </c>
      <c r="I1106" s="207">
        <v>0</v>
      </c>
      <c r="J1106" s="207">
        <v>0</v>
      </c>
      <c r="K1106" s="207">
        <v>27405</v>
      </c>
      <c r="L1106" s="207">
        <v>27405</v>
      </c>
      <c r="M1106" s="207">
        <f t="shared" si="82"/>
        <v>0</v>
      </c>
      <c r="N1106" s="207">
        <f t="shared" si="84"/>
        <v>0</v>
      </c>
      <c r="O1106" s="208">
        <f t="shared" si="83"/>
        <v>0</v>
      </c>
      <c r="P1106" s="205">
        <v>0</v>
      </c>
      <c r="Q1106" s="208">
        <f t="shared" si="81"/>
        <v>0</v>
      </c>
      <c r="R1106" s="206"/>
    </row>
    <row r="1107" spans="1:18" s="200" customFormat="1">
      <c r="A1107" s="199">
        <v>1100</v>
      </c>
      <c r="B1107" s="200">
        <v>203061961</v>
      </c>
      <c r="C1107" s="201" t="s">
        <v>1309</v>
      </c>
      <c r="D1107" s="201" t="s">
        <v>1310</v>
      </c>
      <c r="E1107" s="201" t="s">
        <v>1582</v>
      </c>
      <c r="F1107" s="201" t="s">
        <v>3662</v>
      </c>
      <c r="G1107" s="201" t="s">
        <v>94</v>
      </c>
      <c r="H1107" s="202" t="s">
        <v>940</v>
      </c>
      <c r="I1107" s="207">
        <v>0</v>
      </c>
      <c r="J1107" s="207">
        <v>0</v>
      </c>
      <c r="K1107" s="207">
        <v>27547</v>
      </c>
      <c r="L1107" s="207">
        <v>27547</v>
      </c>
      <c r="M1107" s="207">
        <f t="shared" si="82"/>
        <v>0</v>
      </c>
      <c r="N1107" s="207">
        <f t="shared" si="84"/>
        <v>0</v>
      </c>
      <c r="O1107" s="208">
        <f t="shared" si="83"/>
        <v>0</v>
      </c>
      <c r="P1107" s="205">
        <v>0</v>
      </c>
      <c r="Q1107" s="208">
        <f t="shared" si="81"/>
        <v>0</v>
      </c>
      <c r="R1107" s="206"/>
    </row>
    <row r="1108" spans="1:18" s="200" customFormat="1">
      <c r="A1108" s="199">
        <v>1101</v>
      </c>
      <c r="B1108" s="200">
        <v>203061962</v>
      </c>
      <c r="C1108" s="201" t="s">
        <v>1309</v>
      </c>
      <c r="D1108" s="201" t="s">
        <v>1310</v>
      </c>
      <c r="E1108" s="201" t="s">
        <v>1582</v>
      </c>
      <c r="F1108" s="201" t="s">
        <v>3662</v>
      </c>
      <c r="G1108" s="201" t="s">
        <v>94</v>
      </c>
      <c r="H1108" s="202" t="s">
        <v>941</v>
      </c>
      <c r="I1108" s="207">
        <v>0</v>
      </c>
      <c r="J1108" s="207">
        <v>0</v>
      </c>
      <c r="K1108" s="207">
        <v>24531</v>
      </c>
      <c r="L1108" s="207">
        <v>24531</v>
      </c>
      <c r="M1108" s="207">
        <f t="shared" si="82"/>
        <v>0</v>
      </c>
      <c r="N1108" s="207">
        <f t="shared" si="84"/>
        <v>0</v>
      </c>
      <c r="O1108" s="208">
        <f t="shared" si="83"/>
        <v>0</v>
      </c>
      <c r="P1108" s="205">
        <v>0</v>
      </c>
      <c r="Q1108" s="208">
        <f t="shared" si="81"/>
        <v>0</v>
      </c>
      <c r="R1108" s="206"/>
    </row>
    <row r="1109" spans="1:18" s="200" customFormat="1">
      <c r="A1109" s="199">
        <v>1102</v>
      </c>
      <c r="B1109" s="200">
        <v>203061963</v>
      </c>
      <c r="C1109" s="201" t="s">
        <v>1309</v>
      </c>
      <c r="D1109" s="201" t="s">
        <v>1310</v>
      </c>
      <c r="E1109" s="201" t="s">
        <v>1582</v>
      </c>
      <c r="F1109" s="201" t="s">
        <v>3662</v>
      </c>
      <c r="G1109" s="201" t="s">
        <v>94</v>
      </c>
      <c r="H1109" s="202" t="s">
        <v>942</v>
      </c>
      <c r="I1109" s="207">
        <v>0</v>
      </c>
      <c r="J1109" s="207">
        <v>0</v>
      </c>
      <c r="K1109" s="207">
        <v>21550</v>
      </c>
      <c r="L1109" s="207">
        <v>21550</v>
      </c>
      <c r="M1109" s="207">
        <f t="shared" si="82"/>
        <v>0</v>
      </c>
      <c r="N1109" s="207">
        <f t="shared" si="84"/>
        <v>0</v>
      </c>
      <c r="O1109" s="208">
        <f t="shared" si="83"/>
        <v>0</v>
      </c>
      <c r="P1109" s="205">
        <v>0</v>
      </c>
      <c r="Q1109" s="208">
        <f t="shared" si="81"/>
        <v>0</v>
      </c>
      <c r="R1109" s="206"/>
    </row>
    <row r="1110" spans="1:18" s="200" customFormat="1">
      <c r="A1110" s="199">
        <v>1103</v>
      </c>
      <c r="B1110" s="200">
        <v>203061964</v>
      </c>
      <c r="C1110" s="201" t="s">
        <v>1309</v>
      </c>
      <c r="D1110" s="201" t="s">
        <v>1310</v>
      </c>
      <c r="E1110" s="201" t="s">
        <v>1582</v>
      </c>
      <c r="F1110" s="201" t="s">
        <v>3662</v>
      </c>
      <c r="G1110" s="201" t="s">
        <v>94</v>
      </c>
      <c r="H1110" s="202" t="s">
        <v>943</v>
      </c>
      <c r="I1110" s="207">
        <v>0</v>
      </c>
      <c r="J1110" s="207">
        <v>0</v>
      </c>
      <c r="K1110" s="207">
        <v>19022</v>
      </c>
      <c r="L1110" s="207">
        <v>19022</v>
      </c>
      <c r="M1110" s="207">
        <f t="shared" si="82"/>
        <v>0</v>
      </c>
      <c r="N1110" s="207">
        <f t="shared" si="84"/>
        <v>0</v>
      </c>
      <c r="O1110" s="208">
        <f t="shared" si="83"/>
        <v>0</v>
      </c>
      <c r="P1110" s="205">
        <v>0</v>
      </c>
      <c r="Q1110" s="208">
        <f t="shared" si="81"/>
        <v>0</v>
      </c>
      <c r="R1110" s="206"/>
    </row>
    <row r="1111" spans="1:18" s="200" customFormat="1">
      <c r="A1111" s="199">
        <v>1104</v>
      </c>
      <c r="B1111" s="200">
        <v>203061965</v>
      </c>
      <c r="C1111" s="201" t="s">
        <v>1309</v>
      </c>
      <c r="D1111" s="201" t="s">
        <v>1310</v>
      </c>
      <c r="E1111" s="201" t="s">
        <v>1582</v>
      </c>
      <c r="F1111" s="201" t="s">
        <v>3662</v>
      </c>
      <c r="G1111" s="201" t="s">
        <v>94</v>
      </c>
      <c r="H1111" s="202" t="s">
        <v>944</v>
      </c>
      <c r="I1111" s="207">
        <v>0</v>
      </c>
      <c r="J1111" s="207">
        <v>0</v>
      </c>
      <c r="K1111" s="207">
        <v>21146</v>
      </c>
      <c r="L1111" s="207">
        <v>21146</v>
      </c>
      <c r="M1111" s="207">
        <f t="shared" si="82"/>
        <v>0</v>
      </c>
      <c r="N1111" s="207">
        <f t="shared" si="84"/>
        <v>0</v>
      </c>
      <c r="O1111" s="208">
        <f t="shared" si="83"/>
        <v>0</v>
      </c>
      <c r="P1111" s="205">
        <v>0</v>
      </c>
      <c r="Q1111" s="208">
        <f t="shared" si="81"/>
        <v>0</v>
      </c>
      <c r="R1111" s="206"/>
    </row>
    <row r="1112" spans="1:18" s="200" customFormat="1">
      <c r="A1112" s="199">
        <v>1105</v>
      </c>
      <c r="B1112" s="200">
        <v>203061966</v>
      </c>
      <c r="C1112" s="201" t="s">
        <v>1309</v>
      </c>
      <c r="D1112" s="201" t="s">
        <v>1310</v>
      </c>
      <c r="E1112" s="201" t="s">
        <v>1582</v>
      </c>
      <c r="F1112" s="201" t="s">
        <v>3662</v>
      </c>
      <c r="G1112" s="201" t="s">
        <v>94</v>
      </c>
      <c r="H1112" s="202" t="s">
        <v>945</v>
      </c>
      <c r="I1112" s="207">
        <v>0</v>
      </c>
      <c r="J1112" s="207">
        <v>0</v>
      </c>
      <c r="K1112" s="207">
        <v>24472</v>
      </c>
      <c r="L1112" s="207">
        <v>24472</v>
      </c>
      <c r="M1112" s="207">
        <f t="shared" si="82"/>
        <v>0</v>
      </c>
      <c r="N1112" s="207">
        <f t="shared" si="84"/>
        <v>0</v>
      </c>
      <c r="O1112" s="208">
        <f t="shared" si="83"/>
        <v>0</v>
      </c>
      <c r="P1112" s="205">
        <v>0</v>
      </c>
      <c r="Q1112" s="208">
        <f t="shared" si="81"/>
        <v>0</v>
      </c>
      <c r="R1112" s="206"/>
    </row>
    <row r="1113" spans="1:18" s="200" customFormat="1">
      <c r="A1113" s="199">
        <v>1106</v>
      </c>
      <c r="B1113" s="200">
        <v>203061967</v>
      </c>
      <c r="C1113" s="201" t="s">
        <v>1309</v>
      </c>
      <c r="D1113" s="201" t="s">
        <v>1310</v>
      </c>
      <c r="E1113" s="201" t="s">
        <v>1582</v>
      </c>
      <c r="F1113" s="201" t="s">
        <v>3662</v>
      </c>
      <c r="G1113" s="201" t="s">
        <v>94</v>
      </c>
      <c r="H1113" s="202" t="s">
        <v>946</v>
      </c>
      <c r="I1113" s="207">
        <v>0</v>
      </c>
      <c r="J1113" s="207">
        <v>0</v>
      </c>
      <c r="K1113" s="207">
        <v>23178</v>
      </c>
      <c r="L1113" s="207">
        <v>23178</v>
      </c>
      <c r="M1113" s="207">
        <f t="shared" si="82"/>
        <v>0</v>
      </c>
      <c r="N1113" s="207">
        <f t="shared" si="84"/>
        <v>0</v>
      </c>
      <c r="O1113" s="208">
        <f t="shared" si="83"/>
        <v>0</v>
      </c>
      <c r="P1113" s="205">
        <v>0</v>
      </c>
      <c r="Q1113" s="208">
        <f t="shared" si="81"/>
        <v>0</v>
      </c>
      <c r="R1113" s="206"/>
    </row>
    <row r="1114" spans="1:18" s="200" customFormat="1">
      <c r="A1114" s="199">
        <v>1107</v>
      </c>
      <c r="B1114" s="200">
        <v>203061968</v>
      </c>
      <c r="C1114" s="201" t="s">
        <v>1309</v>
      </c>
      <c r="D1114" s="201" t="s">
        <v>1310</v>
      </c>
      <c r="E1114" s="201" t="s">
        <v>1582</v>
      </c>
      <c r="F1114" s="201" t="s">
        <v>3662</v>
      </c>
      <c r="G1114" s="201" t="s">
        <v>94</v>
      </c>
      <c r="H1114" s="202" t="s">
        <v>947</v>
      </c>
      <c r="I1114" s="207">
        <v>0</v>
      </c>
      <c r="J1114" s="207">
        <v>0</v>
      </c>
      <c r="K1114" s="207">
        <v>11836</v>
      </c>
      <c r="L1114" s="207">
        <v>11836</v>
      </c>
      <c r="M1114" s="207">
        <f t="shared" si="82"/>
        <v>0</v>
      </c>
      <c r="N1114" s="207">
        <f t="shared" si="84"/>
        <v>0</v>
      </c>
      <c r="O1114" s="208">
        <f t="shared" si="83"/>
        <v>0</v>
      </c>
      <c r="P1114" s="205">
        <v>0</v>
      </c>
      <c r="Q1114" s="208">
        <f t="shared" si="81"/>
        <v>0</v>
      </c>
      <c r="R1114" s="206"/>
    </row>
    <row r="1115" spans="1:18" s="200" customFormat="1">
      <c r="A1115" s="199">
        <v>1108</v>
      </c>
      <c r="B1115" s="200">
        <v>203061969</v>
      </c>
      <c r="C1115" s="201" t="s">
        <v>1309</v>
      </c>
      <c r="D1115" s="201" t="s">
        <v>1310</v>
      </c>
      <c r="E1115" s="201" t="s">
        <v>1582</v>
      </c>
      <c r="F1115" s="201" t="s">
        <v>3662</v>
      </c>
      <c r="G1115" s="201" t="s">
        <v>94</v>
      </c>
      <c r="H1115" s="202" t="s">
        <v>948</v>
      </c>
      <c r="I1115" s="207">
        <v>0</v>
      </c>
      <c r="J1115" s="207">
        <v>0</v>
      </c>
      <c r="K1115" s="207">
        <v>18845</v>
      </c>
      <c r="L1115" s="207">
        <v>18845</v>
      </c>
      <c r="M1115" s="207">
        <f t="shared" si="82"/>
        <v>0</v>
      </c>
      <c r="N1115" s="207">
        <f t="shared" si="84"/>
        <v>0</v>
      </c>
      <c r="O1115" s="208">
        <f t="shared" si="83"/>
        <v>0</v>
      </c>
      <c r="P1115" s="205">
        <v>0</v>
      </c>
      <c r="Q1115" s="208">
        <f t="shared" si="81"/>
        <v>0</v>
      </c>
      <c r="R1115" s="206"/>
    </row>
    <row r="1116" spans="1:18" s="200" customFormat="1">
      <c r="A1116" s="199">
        <v>1109</v>
      </c>
      <c r="B1116" s="200">
        <v>203061970</v>
      </c>
      <c r="C1116" s="201" t="s">
        <v>1309</v>
      </c>
      <c r="D1116" s="201" t="s">
        <v>1310</v>
      </c>
      <c r="E1116" s="201" t="s">
        <v>1582</v>
      </c>
      <c r="F1116" s="201" t="s">
        <v>3662</v>
      </c>
      <c r="G1116" s="201" t="s">
        <v>94</v>
      </c>
      <c r="H1116" s="202" t="s">
        <v>949</v>
      </c>
      <c r="I1116" s="207">
        <v>0</v>
      </c>
      <c r="J1116" s="207">
        <v>0</v>
      </c>
      <c r="K1116" s="207">
        <v>17936</v>
      </c>
      <c r="L1116" s="207">
        <v>17936</v>
      </c>
      <c r="M1116" s="207">
        <f t="shared" si="82"/>
        <v>0</v>
      </c>
      <c r="N1116" s="207">
        <f t="shared" si="84"/>
        <v>0</v>
      </c>
      <c r="O1116" s="208">
        <f t="shared" si="83"/>
        <v>0</v>
      </c>
      <c r="P1116" s="205">
        <v>0</v>
      </c>
      <c r="Q1116" s="208">
        <f t="shared" si="81"/>
        <v>0</v>
      </c>
      <c r="R1116" s="206"/>
    </row>
    <row r="1117" spans="1:18" s="200" customFormat="1">
      <c r="A1117" s="199">
        <v>1110</v>
      </c>
      <c r="B1117" s="200">
        <v>203061971</v>
      </c>
      <c r="C1117" s="201" t="s">
        <v>1309</v>
      </c>
      <c r="D1117" s="201" t="s">
        <v>1310</v>
      </c>
      <c r="E1117" s="201" t="s">
        <v>1582</v>
      </c>
      <c r="F1117" s="201" t="s">
        <v>3662</v>
      </c>
      <c r="G1117" s="201" t="s">
        <v>94</v>
      </c>
      <c r="H1117" s="202" t="s">
        <v>950</v>
      </c>
      <c r="I1117" s="207">
        <v>0</v>
      </c>
      <c r="J1117" s="207">
        <v>0</v>
      </c>
      <c r="K1117" s="207">
        <v>21917</v>
      </c>
      <c r="L1117" s="207">
        <v>21917</v>
      </c>
      <c r="M1117" s="207">
        <f t="shared" si="82"/>
        <v>0</v>
      </c>
      <c r="N1117" s="207">
        <f t="shared" si="84"/>
        <v>0</v>
      </c>
      <c r="O1117" s="208">
        <f t="shared" si="83"/>
        <v>0</v>
      </c>
      <c r="P1117" s="205">
        <v>0</v>
      </c>
      <c r="Q1117" s="208">
        <f t="shared" si="81"/>
        <v>0</v>
      </c>
      <c r="R1117" s="206"/>
    </row>
    <row r="1118" spans="1:18" s="200" customFormat="1">
      <c r="A1118" s="199">
        <v>1111</v>
      </c>
      <c r="B1118" s="200">
        <v>203061972</v>
      </c>
      <c r="C1118" s="201" t="s">
        <v>1309</v>
      </c>
      <c r="D1118" s="201" t="s">
        <v>1310</v>
      </c>
      <c r="E1118" s="201" t="s">
        <v>1582</v>
      </c>
      <c r="F1118" s="201" t="s">
        <v>3662</v>
      </c>
      <c r="G1118" s="201" t="s">
        <v>94</v>
      </c>
      <c r="H1118" s="202" t="s">
        <v>951</v>
      </c>
      <c r="I1118" s="207">
        <v>0</v>
      </c>
      <c r="J1118" s="207">
        <v>0</v>
      </c>
      <c r="K1118" s="207">
        <v>23793</v>
      </c>
      <c r="L1118" s="207">
        <v>23793</v>
      </c>
      <c r="M1118" s="207">
        <f t="shared" si="82"/>
        <v>0</v>
      </c>
      <c r="N1118" s="207">
        <f t="shared" si="84"/>
        <v>0</v>
      </c>
      <c r="O1118" s="208">
        <f t="shared" si="83"/>
        <v>0</v>
      </c>
      <c r="P1118" s="205">
        <v>0</v>
      </c>
      <c r="Q1118" s="208">
        <f t="shared" si="81"/>
        <v>0</v>
      </c>
      <c r="R1118" s="206"/>
    </row>
    <row r="1119" spans="1:18" s="200" customFormat="1">
      <c r="A1119" s="199">
        <v>1112</v>
      </c>
      <c r="B1119" s="200">
        <v>203061973</v>
      </c>
      <c r="C1119" s="201" t="s">
        <v>1309</v>
      </c>
      <c r="D1119" s="201" t="s">
        <v>1310</v>
      </c>
      <c r="E1119" s="201" t="s">
        <v>1582</v>
      </c>
      <c r="F1119" s="201" t="s">
        <v>3662</v>
      </c>
      <c r="G1119" s="201" t="s">
        <v>94</v>
      </c>
      <c r="H1119" s="202" t="s">
        <v>952</v>
      </c>
      <c r="I1119" s="207">
        <v>0</v>
      </c>
      <c r="J1119" s="207">
        <v>0</v>
      </c>
      <c r="K1119" s="207">
        <v>22881</v>
      </c>
      <c r="L1119" s="207">
        <v>22881</v>
      </c>
      <c r="M1119" s="207">
        <f t="shared" si="82"/>
        <v>0</v>
      </c>
      <c r="N1119" s="207">
        <f t="shared" si="84"/>
        <v>0</v>
      </c>
      <c r="O1119" s="208">
        <f t="shared" si="83"/>
        <v>0</v>
      </c>
      <c r="P1119" s="205">
        <v>0</v>
      </c>
      <c r="Q1119" s="208">
        <f t="shared" si="81"/>
        <v>0</v>
      </c>
      <c r="R1119" s="206"/>
    </row>
    <row r="1120" spans="1:18" s="200" customFormat="1">
      <c r="A1120" s="199">
        <v>1113</v>
      </c>
      <c r="B1120" s="200">
        <v>203061974</v>
      </c>
      <c r="C1120" s="201" t="s">
        <v>1309</v>
      </c>
      <c r="D1120" s="201" t="s">
        <v>1310</v>
      </c>
      <c r="E1120" s="201" t="s">
        <v>1582</v>
      </c>
      <c r="F1120" s="201" t="s">
        <v>3662</v>
      </c>
      <c r="G1120" s="201" t="s">
        <v>94</v>
      </c>
      <c r="H1120" s="202" t="s">
        <v>953</v>
      </c>
      <c r="I1120" s="207">
        <v>0</v>
      </c>
      <c r="J1120" s="207">
        <v>0</v>
      </c>
      <c r="K1120" s="207">
        <v>25467</v>
      </c>
      <c r="L1120" s="207">
        <v>25467</v>
      </c>
      <c r="M1120" s="207">
        <f t="shared" si="82"/>
        <v>0</v>
      </c>
      <c r="N1120" s="207">
        <f t="shared" si="84"/>
        <v>0</v>
      </c>
      <c r="O1120" s="208">
        <f t="shared" si="83"/>
        <v>0</v>
      </c>
      <c r="P1120" s="205">
        <v>0</v>
      </c>
      <c r="Q1120" s="208">
        <f t="shared" si="81"/>
        <v>0</v>
      </c>
      <c r="R1120" s="206"/>
    </row>
    <row r="1121" spans="1:18" s="200" customFormat="1">
      <c r="A1121" s="199">
        <v>1114</v>
      </c>
      <c r="B1121" s="200">
        <v>203061975</v>
      </c>
      <c r="C1121" s="201" t="s">
        <v>1309</v>
      </c>
      <c r="D1121" s="201" t="s">
        <v>1310</v>
      </c>
      <c r="E1121" s="201" t="s">
        <v>1582</v>
      </c>
      <c r="F1121" s="201" t="s">
        <v>3662</v>
      </c>
      <c r="G1121" s="201" t="s">
        <v>94</v>
      </c>
      <c r="H1121" s="202" t="s">
        <v>954</v>
      </c>
      <c r="I1121" s="207">
        <v>0</v>
      </c>
      <c r="J1121" s="207">
        <v>0</v>
      </c>
      <c r="K1121" s="207">
        <v>22419</v>
      </c>
      <c r="L1121" s="207">
        <v>22419</v>
      </c>
      <c r="M1121" s="207">
        <f t="shared" si="82"/>
        <v>0</v>
      </c>
      <c r="N1121" s="207">
        <f t="shared" si="84"/>
        <v>0</v>
      </c>
      <c r="O1121" s="208">
        <f t="shared" si="83"/>
        <v>0</v>
      </c>
      <c r="P1121" s="205">
        <v>0</v>
      </c>
      <c r="Q1121" s="208">
        <f t="shared" si="81"/>
        <v>0</v>
      </c>
      <c r="R1121" s="206"/>
    </row>
    <row r="1122" spans="1:18" s="200" customFormat="1">
      <c r="A1122" s="199">
        <v>1115</v>
      </c>
      <c r="B1122" s="200">
        <v>203061977</v>
      </c>
      <c r="C1122" s="201" t="s">
        <v>1309</v>
      </c>
      <c r="D1122" s="201" t="s">
        <v>1310</v>
      </c>
      <c r="E1122" s="201" t="s">
        <v>1582</v>
      </c>
      <c r="F1122" s="201" t="s">
        <v>3662</v>
      </c>
      <c r="G1122" s="201" t="s">
        <v>94</v>
      </c>
      <c r="H1122" s="202" t="s">
        <v>955</v>
      </c>
      <c r="I1122" s="207">
        <v>0</v>
      </c>
      <c r="J1122" s="207">
        <v>0</v>
      </c>
      <c r="K1122" s="207">
        <v>17207</v>
      </c>
      <c r="L1122" s="207">
        <v>17207</v>
      </c>
      <c r="M1122" s="207">
        <f t="shared" si="82"/>
        <v>0</v>
      </c>
      <c r="N1122" s="207">
        <f t="shared" si="84"/>
        <v>0</v>
      </c>
      <c r="O1122" s="208">
        <f t="shared" si="83"/>
        <v>0</v>
      </c>
      <c r="P1122" s="205">
        <v>0</v>
      </c>
      <c r="Q1122" s="208">
        <f t="shared" ref="Q1122:Q1185" si="85">O1122-P1122</f>
        <v>0</v>
      </c>
      <c r="R1122" s="206"/>
    </row>
    <row r="1123" spans="1:18" s="200" customFormat="1">
      <c r="A1123" s="199">
        <v>1116</v>
      </c>
      <c r="B1123" s="200">
        <v>203061978</v>
      </c>
      <c r="C1123" s="201" t="s">
        <v>1309</v>
      </c>
      <c r="D1123" s="201" t="s">
        <v>1310</v>
      </c>
      <c r="E1123" s="201" t="s">
        <v>1582</v>
      </c>
      <c r="F1123" s="201" t="s">
        <v>3662</v>
      </c>
      <c r="G1123" s="201" t="s">
        <v>94</v>
      </c>
      <c r="H1123" s="202" t="s">
        <v>956</v>
      </c>
      <c r="I1123" s="207">
        <v>0</v>
      </c>
      <c r="J1123" s="207">
        <v>0</v>
      </c>
      <c r="K1123" s="207">
        <v>22025</v>
      </c>
      <c r="L1123" s="207">
        <v>22025</v>
      </c>
      <c r="M1123" s="207">
        <f t="shared" si="82"/>
        <v>0</v>
      </c>
      <c r="N1123" s="207">
        <f t="shared" si="84"/>
        <v>0</v>
      </c>
      <c r="O1123" s="208">
        <f t="shared" si="83"/>
        <v>0</v>
      </c>
      <c r="P1123" s="205">
        <v>0</v>
      </c>
      <c r="Q1123" s="208">
        <f t="shared" si="85"/>
        <v>0</v>
      </c>
      <c r="R1123" s="206"/>
    </row>
    <row r="1124" spans="1:18" s="200" customFormat="1">
      <c r="A1124" s="199">
        <v>1117</v>
      </c>
      <c r="B1124" s="200">
        <v>203061982</v>
      </c>
      <c r="C1124" s="201" t="s">
        <v>1309</v>
      </c>
      <c r="D1124" s="201" t="s">
        <v>1310</v>
      </c>
      <c r="E1124" s="201" t="s">
        <v>1582</v>
      </c>
      <c r="F1124" s="201" t="s">
        <v>3662</v>
      </c>
      <c r="G1124" s="201" t="s">
        <v>94</v>
      </c>
      <c r="H1124" s="202" t="s">
        <v>957</v>
      </c>
      <c r="I1124" s="207">
        <v>0</v>
      </c>
      <c r="J1124" s="207">
        <v>0</v>
      </c>
      <c r="K1124" s="207">
        <v>61353</v>
      </c>
      <c r="L1124" s="207">
        <v>61353</v>
      </c>
      <c r="M1124" s="207">
        <f t="shared" si="82"/>
        <v>0</v>
      </c>
      <c r="N1124" s="207">
        <f t="shared" si="84"/>
        <v>0</v>
      </c>
      <c r="O1124" s="208">
        <f t="shared" si="83"/>
        <v>0</v>
      </c>
      <c r="P1124" s="205">
        <v>0</v>
      </c>
      <c r="Q1124" s="208">
        <f t="shared" si="85"/>
        <v>0</v>
      </c>
      <c r="R1124" s="206"/>
    </row>
    <row r="1125" spans="1:18" s="200" customFormat="1">
      <c r="A1125" s="199">
        <v>1118</v>
      </c>
      <c r="B1125" s="200">
        <v>203061983</v>
      </c>
      <c r="C1125" s="201" t="s">
        <v>1309</v>
      </c>
      <c r="D1125" s="201" t="s">
        <v>1310</v>
      </c>
      <c r="E1125" s="201" t="s">
        <v>1582</v>
      </c>
      <c r="F1125" s="201" t="s">
        <v>3662</v>
      </c>
      <c r="G1125" s="201" t="s">
        <v>94</v>
      </c>
      <c r="H1125" s="202" t="s">
        <v>958</v>
      </c>
      <c r="I1125" s="207">
        <v>0</v>
      </c>
      <c r="J1125" s="207">
        <v>0</v>
      </c>
      <c r="K1125" s="207">
        <v>70949.5</v>
      </c>
      <c r="L1125" s="207">
        <v>70949.5</v>
      </c>
      <c r="M1125" s="207">
        <f t="shared" si="82"/>
        <v>0</v>
      </c>
      <c r="N1125" s="207">
        <f t="shared" si="84"/>
        <v>0</v>
      </c>
      <c r="O1125" s="208">
        <f t="shared" si="83"/>
        <v>0</v>
      </c>
      <c r="P1125" s="205">
        <v>0</v>
      </c>
      <c r="Q1125" s="208">
        <f t="shared" si="85"/>
        <v>0</v>
      </c>
      <c r="R1125" s="206"/>
    </row>
    <row r="1126" spans="1:18" s="200" customFormat="1">
      <c r="A1126" s="199">
        <v>1119</v>
      </c>
      <c r="B1126" s="200">
        <v>203061984</v>
      </c>
      <c r="C1126" s="201" t="s">
        <v>1309</v>
      </c>
      <c r="D1126" s="201" t="s">
        <v>1310</v>
      </c>
      <c r="E1126" s="201" t="s">
        <v>1582</v>
      </c>
      <c r="F1126" s="201" t="s">
        <v>3662</v>
      </c>
      <c r="G1126" s="201" t="s">
        <v>94</v>
      </c>
      <c r="H1126" s="202" t="s">
        <v>959</v>
      </c>
      <c r="I1126" s="207">
        <v>0</v>
      </c>
      <c r="J1126" s="207">
        <v>0</v>
      </c>
      <c r="K1126" s="207">
        <v>106562</v>
      </c>
      <c r="L1126" s="207">
        <v>106562</v>
      </c>
      <c r="M1126" s="207">
        <f t="shared" si="82"/>
        <v>0</v>
      </c>
      <c r="N1126" s="207">
        <f t="shared" si="84"/>
        <v>0</v>
      </c>
      <c r="O1126" s="208">
        <f t="shared" si="83"/>
        <v>0</v>
      </c>
      <c r="P1126" s="205">
        <v>0</v>
      </c>
      <c r="Q1126" s="208">
        <f t="shared" si="85"/>
        <v>0</v>
      </c>
      <c r="R1126" s="206"/>
    </row>
    <row r="1127" spans="1:18" s="200" customFormat="1">
      <c r="A1127" s="199">
        <v>1120</v>
      </c>
      <c r="B1127" s="200">
        <v>203061985</v>
      </c>
      <c r="C1127" s="201" t="s">
        <v>1309</v>
      </c>
      <c r="D1127" s="201" t="s">
        <v>1310</v>
      </c>
      <c r="E1127" s="201" t="s">
        <v>1314</v>
      </c>
      <c r="F1127" s="201" t="s">
        <v>3655</v>
      </c>
      <c r="G1127" s="201" t="s">
        <v>94</v>
      </c>
      <c r="H1127" s="202" t="s">
        <v>960</v>
      </c>
      <c r="I1127" s="207">
        <v>0</v>
      </c>
      <c r="J1127" s="207">
        <v>0</v>
      </c>
      <c r="K1127" s="207">
        <v>850</v>
      </c>
      <c r="L1127" s="207">
        <v>850</v>
      </c>
      <c r="M1127" s="207">
        <f t="shared" si="82"/>
        <v>0</v>
      </c>
      <c r="N1127" s="207">
        <f t="shared" si="84"/>
        <v>0</v>
      </c>
      <c r="O1127" s="208">
        <f t="shared" si="83"/>
        <v>0</v>
      </c>
      <c r="P1127" s="205">
        <v>0</v>
      </c>
      <c r="Q1127" s="208">
        <f t="shared" si="85"/>
        <v>0</v>
      </c>
      <c r="R1127" s="206"/>
    </row>
    <row r="1128" spans="1:18" s="200" customFormat="1">
      <c r="A1128" s="199">
        <v>1121</v>
      </c>
      <c r="B1128" s="200">
        <v>203061986</v>
      </c>
      <c r="C1128" s="201" t="s">
        <v>1309</v>
      </c>
      <c r="D1128" s="201" t="s">
        <v>1310</v>
      </c>
      <c r="E1128" s="201" t="s">
        <v>1582</v>
      </c>
      <c r="F1128" s="201" t="s">
        <v>3662</v>
      </c>
      <c r="G1128" s="201" t="s">
        <v>94</v>
      </c>
      <c r="H1128" s="202" t="s">
        <v>961</v>
      </c>
      <c r="I1128" s="207">
        <v>0</v>
      </c>
      <c r="J1128" s="207">
        <v>0</v>
      </c>
      <c r="K1128" s="207">
        <v>51039</v>
      </c>
      <c r="L1128" s="207">
        <v>51039</v>
      </c>
      <c r="M1128" s="207">
        <f t="shared" si="82"/>
        <v>0</v>
      </c>
      <c r="N1128" s="207">
        <f t="shared" si="84"/>
        <v>0</v>
      </c>
      <c r="O1128" s="208">
        <f t="shared" si="83"/>
        <v>0</v>
      </c>
      <c r="P1128" s="205">
        <v>0</v>
      </c>
      <c r="Q1128" s="208">
        <f t="shared" si="85"/>
        <v>0</v>
      </c>
      <c r="R1128" s="206"/>
    </row>
    <row r="1129" spans="1:18" s="200" customFormat="1">
      <c r="A1129" s="199">
        <v>1122</v>
      </c>
      <c r="B1129" s="200">
        <v>203061987</v>
      </c>
      <c r="C1129" s="201" t="s">
        <v>1309</v>
      </c>
      <c r="D1129" s="201" t="s">
        <v>1310</v>
      </c>
      <c r="E1129" s="201" t="s">
        <v>1582</v>
      </c>
      <c r="F1129" s="201" t="s">
        <v>3662</v>
      </c>
      <c r="G1129" s="201" t="s">
        <v>94</v>
      </c>
      <c r="H1129" s="202" t="s">
        <v>962</v>
      </c>
      <c r="I1129" s="207">
        <v>0</v>
      </c>
      <c r="J1129" s="207">
        <v>0</v>
      </c>
      <c r="K1129" s="207">
        <v>42557</v>
      </c>
      <c r="L1129" s="207">
        <v>42557</v>
      </c>
      <c r="M1129" s="207">
        <f t="shared" si="82"/>
        <v>0</v>
      </c>
      <c r="N1129" s="207">
        <f t="shared" si="84"/>
        <v>0</v>
      </c>
      <c r="O1129" s="208">
        <f t="shared" si="83"/>
        <v>0</v>
      </c>
      <c r="P1129" s="205">
        <v>0</v>
      </c>
      <c r="Q1129" s="208">
        <f t="shared" si="85"/>
        <v>0</v>
      </c>
      <c r="R1129" s="206"/>
    </row>
    <row r="1130" spans="1:18" s="200" customFormat="1">
      <c r="A1130" s="199">
        <v>1123</v>
      </c>
      <c r="B1130" s="200">
        <v>203061988</v>
      </c>
      <c r="C1130" s="201" t="s">
        <v>1309</v>
      </c>
      <c r="D1130" s="201" t="s">
        <v>1310</v>
      </c>
      <c r="E1130" s="201" t="s">
        <v>1582</v>
      </c>
      <c r="F1130" s="201" t="s">
        <v>3662</v>
      </c>
      <c r="G1130" s="201" t="s">
        <v>94</v>
      </c>
      <c r="H1130" s="202" t="s">
        <v>963</v>
      </c>
      <c r="I1130" s="207">
        <v>0</v>
      </c>
      <c r="J1130" s="207">
        <v>0</v>
      </c>
      <c r="K1130" s="207">
        <v>41649</v>
      </c>
      <c r="L1130" s="207">
        <v>41649</v>
      </c>
      <c r="M1130" s="207">
        <f t="shared" si="82"/>
        <v>0</v>
      </c>
      <c r="N1130" s="207">
        <f t="shared" si="84"/>
        <v>0</v>
      </c>
      <c r="O1130" s="208">
        <f t="shared" si="83"/>
        <v>0</v>
      </c>
      <c r="P1130" s="205">
        <v>0</v>
      </c>
      <c r="Q1130" s="208">
        <f t="shared" si="85"/>
        <v>0</v>
      </c>
      <c r="R1130" s="206"/>
    </row>
    <row r="1131" spans="1:18" s="200" customFormat="1">
      <c r="A1131" s="199">
        <v>1124</v>
      </c>
      <c r="B1131" s="200">
        <v>203061989</v>
      </c>
      <c r="C1131" s="201" t="s">
        <v>1309</v>
      </c>
      <c r="D1131" s="201" t="s">
        <v>1310</v>
      </c>
      <c r="E1131" s="201" t="s">
        <v>1582</v>
      </c>
      <c r="F1131" s="201" t="s">
        <v>3662</v>
      </c>
      <c r="G1131" s="201" t="s">
        <v>94</v>
      </c>
      <c r="H1131" s="202" t="s">
        <v>964</v>
      </c>
      <c r="I1131" s="207">
        <v>0</v>
      </c>
      <c r="J1131" s="207">
        <v>0</v>
      </c>
      <c r="K1131" s="207">
        <v>23085</v>
      </c>
      <c r="L1131" s="207">
        <v>23085</v>
      </c>
      <c r="M1131" s="207">
        <f t="shared" si="82"/>
        <v>0</v>
      </c>
      <c r="N1131" s="207">
        <f t="shared" si="84"/>
        <v>0</v>
      </c>
      <c r="O1131" s="208">
        <f t="shared" si="83"/>
        <v>0</v>
      </c>
      <c r="P1131" s="205">
        <v>0</v>
      </c>
      <c r="Q1131" s="208">
        <f t="shared" si="85"/>
        <v>0</v>
      </c>
      <c r="R1131" s="206"/>
    </row>
    <row r="1132" spans="1:18" s="200" customFormat="1">
      <c r="A1132" s="199">
        <v>1125</v>
      </c>
      <c r="B1132" s="200">
        <v>203061991</v>
      </c>
      <c r="C1132" s="201" t="s">
        <v>1309</v>
      </c>
      <c r="D1132" s="201" t="s">
        <v>1310</v>
      </c>
      <c r="E1132" s="201" t="s">
        <v>1582</v>
      </c>
      <c r="F1132" s="201" t="s">
        <v>3662</v>
      </c>
      <c r="G1132" s="201" t="s">
        <v>94</v>
      </c>
      <c r="H1132" s="202" t="s">
        <v>965</v>
      </c>
      <c r="I1132" s="207">
        <v>0</v>
      </c>
      <c r="J1132" s="207">
        <v>0</v>
      </c>
      <c r="K1132" s="207">
        <v>25208</v>
      </c>
      <c r="L1132" s="207">
        <v>25208</v>
      </c>
      <c r="M1132" s="207">
        <f t="shared" si="82"/>
        <v>0</v>
      </c>
      <c r="N1132" s="207">
        <f t="shared" si="84"/>
        <v>0</v>
      </c>
      <c r="O1132" s="208">
        <f t="shared" si="83"/>
        <v>0</v>
      </c>
      <c r="P1132" s="205">
        <v>0</v>
      </c>
      <c r="Q1132" s="208">
        <f t="shared" si="85"/>
        <v>0</v>
      </c>
      <c r="R1132" s="206"/>
    </row>
    <row r="1133" spans="1:18" s="200" customFormat="1">
      <c r="A1133" s="199">
        <v>1126</v>
      </c>
      <c r="B1133" s="200">
        <v>203061998</v>
      </c>
      <c r="C1133" s="201" t="s">
        <v>1309</v>
      </c>
      <c r="D1133" s="201" t="s">
        <v>1310</v>
      </c>
      <c r="E1133" s="201" t="s">
        <v>1314</v>
      </c>
      <c r="F1133" s="201" t="s">
        <v>3655</v>
      </c>
      <c r="G1133" s="201" t="s">
        <v>94</v>
      </c>
      <c r="H1133" s="202" t="s">
        <v>966</v>
      </c>
      <c r="I1133" s="207">
        <v>0</v>
      </c>
      <c r="J1133" s="207">
        <v>0</v>
      </c>
      <c r="K1133" s="207">
        <v>164551.55000000002</v>
      </c>
      <c r="L1133" s="207">
        <v>164551.55000000002</v>
      </c>
      <c r="M1133" s="207">
        <f t="shared" si="82"/>
        <v>0</v>
      </c>
      <c r="N1133" s="207">
        <f t="shared" si="84"/>
        <v>0</v>
      </c>
      <c r="O1133" s="208">
        <f t="shared" si="83"/>
        <v>0</v>
      </c>
      <c r="P1133" s="205">
        <v>0</v>
      </c>
      <c r="Q1133" s="208">
        <f t="shared" si="85"/>
        <v>0</v>
      </c>
      <c r="R1133" s="206"/>
    </row>
    <row r="1134" spans="1:18" s="200" customFormat="1">
      <c r="A1134" s="199">
        <v>1127</v>
      </c>
      <c r="B1134" s="200">
        <v>203061999</v>
      </c>
      <c r="C1134" s="201" t="s">
        <v>1309</v>
      </c>
      <c r="D1134" s="201" t="s">
        <v>1310</v>
      </c>
      <c r="E1134" s="201" t="s">
        <v>1582</v>
      </c>
      <c r="F1134" s="201" t="s">
        <v>3662</v>
      </c>
      <c r="G1134" s="201" t="s">
        <v>94</v>
      </c>
      <c r="H1134" s="202" t="s">
        <v>967</v>
      </c>
      <c r="I1134" s="207">
        <v>0</v>
      </c>
      <c r="J1134" s="207">
        <v>0</v>
      </c>
      <c r="K1134" s="207">
        <v>191773.76</v>
      </c>
      <c r="L1134" s="207">
        <v>191773.76</v>
      </c>
      <c r="M1134" s="207">
        <f t="shared" si="82"/>
        <v>0</v>
      </c>
      <c r="N1134" s="207">
        <f t="shared" si="84"/>
        <v>0</v>
      </c>
      <c r="O1134" s="208">
        <f t="shared" si="83"/>
        <v>0</v>
      </c>
      <c r="P1134" s="205">
        <v>0</v>
      </c>
      <c r="Q1134" s="208">
        <f t="shared" si="85"/>
        <v>0</v>
      </c>
      <c r="R1134" s="206"/>
    </row>
    <row r="1135" spans="1:18" s="200" customFormat="1">
      <c r="A1135" s="199">
        <v>1128</v>
      </c>
      <c r="B1135" s="200">
        <v>203062000</v>
      </c>
      <c r="C1135" s="201" t="s">
        <v>1309</v>
      </c>
      <c r="D1135" s="201" t="s">
        <v>1310</v>
      </c>
      <c r="E1135" s="201" t="s">
        <v>1582</v>
      </c>
      <c r="F1135" s="201" t="s">
        <v>3662</v>
      </c>
      <c r="G1135" s="201" t="s">
        <v>94</v>
      </c>
      <c r="H1135" s="202" t="s">
        <v>968</v>
      </c>
      <c r="I1135" s="207">
        <v>0</v>
      </c>
      <c r="J1135" s="207">
        <v>0</v>
      </c>
      <c r="K1135" s="207">
        <v>120653.21</v>
      </c>
      <c r="L1135" s="207">
        <v>120653.21</v>
      </c>
      <c r="M1135" s="207">
        <f t="shared" si="82"/>
        <v>0</v>
      </c>
      <c r="N1135" s="207">
        <f t="shared" si="84"/>
        <v>0</v>
      </c>
      <c r="O1135" s="208">
        <f t="shared" si="83"/>
        <v>0</v>
      </c>
      <c r="P1135" s="205">
        <v>0</v>
      </c>
      <c r="Q1135" s="208">
        <f t="shared" si="85"/>
        <v>0</v>
      </c>
      <c r="R1135" s="206"/>
    </row>
    <row r="1136" spans="1:18" s="200" customFormat="1">
      <c r="A1136" s="199">
        <v>1129</v>
      </c>
      <c r="B1136" s="200">
        <v>203062001</v>
      </c>
      <c r="C1136" s="201" t="s">
        <v>1309</v>
      </c>
      <c r="D1136" s="201" t="s">
        <v>1310</v>
      </c>
      <c r="E1136" s="201" t="s">
        <v>1314</v>
      </c>
      <c r="F1136" s="201" t="s">
        <v>3655</v>
      </c>
      <c r="G1136" s="201" t="s">
        <v>94</v>
      </c>
      <c r="H1136" s="202" t="s">
        <v>969</v>
      </c>
      <c r="I1136" s="207">
        <v>0</v>
      </c>
      <c r="J1136" s="207">
        <v>0</v>
      </c>
      <c r="K1136" s="207">
        <v>89430</v>
      </c>
      <c r="L1136" s="207">
        <v>89430</v>
      </c>
      <c r="M1136" s="207">
        <f t="shared" si="82"/>
        <v>0</v>
      </c>
      <c r="N1136" s="207">
        <f t="shared" si="84"/>
        <v>0</v>
      </c>
      <c r="O1136" s="208">
        <f t="shared" si="83"/>
        <v>0</v>
      </c>
      <c r="P1136" s="205">
        <v>0</v>
      </c>
      <c r="Q1136" s="208">
        <f t="shared" si="85"/>
        <v>0</v>
      </c>
      <c r="R1136" s="206"/>
    </row>
    <row r="1137" spans="1:18" s="200" customFormat="1">
      <c r="A1137" s="199">
        <v>1130</v>
      </c>
      <c r="B1137" s="200">
        <v>203062002</v>
      </c>
      <c r="C1137" s="201" t="s">
        <v>1309</v>
      </c>
      <c r="D1137" s="201" t="s">
        <v>1310</v>
      </c>
      <c r="E1137" s="201" t="s">
        <v>1582</v>
      </c>
      <c r="F1137" s="201" t="s">
        <v>3662</v>
      </c>
      <c r="G1137" s="201" t="s">
        <v>94</v>
      </c>
      <c r="H1137" s="202" t="s">
        <v>970</v>
      </c>
      <c r="I1137" s="207">
        <v>0</v>
      </c>
      <c r="J1137" s="207">
        <v>0</v>
      </c>
      <c r="K1137" s="207">
        <v>61982</v>
      </c>
      <c r="L1137" s="207">
        <v>61982</v>
      </c>
      <c r="M1137" s="207">
        <f t="shared" ref="M1137:M1200" si="86">IF((I1137+K1137)-(J1137+L1137)&lt;0,0,(I1137+K1137)-(J1137+L1137))</f>
        <v>0</v>
      </c>
      <c r="N1137" s="207">
        <f t="shared" si="84"/>
        <v>0</v>
      </c>
      <c r="O1137" s="208">
        <f t="shared" si="83"/>
        <v>0</v>
      </c>
      <c r="P1137" s="205">
        <v>0</v>
      </c>
      <c r="Q1137" s="208">
        <f t="shared" si="85"/>
        <v>0</v>
      </c>
      <c r="R1137" s="206"/>
    </row>
    <row r="1138" spans="1:18" s="200" customFormat="1">
      <c r="A1138" s="199">
        <v>1131</v>
      </c>
      <c r="B1138" s="200">
        <v>203062003</v>
      </c>
      <c r="C1138" s="201" t="s">
        <v>1309</v>
      </c>
      <c r="D1138" s="201" t="s">
        <v>1310</v>
      </c>
      <c r="E1138" s="201" t="s">
        <v>1582</v>
      </c>
      <c r="F1138" s="201" t="s">
        <v>3662</v>
      </c>
      <c r="G1138" s="201" t="s">
        <v>94</v>
      </c>
      <c r="H1138" s="202" t="s">
        <v>971</v>
      </c>
      <c r="I1138" s="207">
        <v>0</v>
      </c>
      <c r="J1138" s="207">
        <v>0</v>
      </c>
      <c r="K1138" s="207">
        <v>428973.5</v>
      </c>
      <c r="L1138" s="207">
        <v>428973.5</v>
      </c>
      <c r="M1138" s="207">
        <f t="shared" si="86"/>
        <v>0</v>
      </c>
      <c r="N1138" s="207">
        <f t="shared" si="84"/>
        <v>0</v>
      </c>
      <c r="O1138" s="208">
        <f t="shared" si="83"/>
        <v>0</v>
      </c>
      <c r="P1138" s="205">
        <v>0</v>
      </c>
      <c r="Q1138" s="208">
        <f t="shared" si="85"/>
        <v>0</v>
      </c>
      <c r="R1138" s="206"/>
    </row>
    <row r="1139" spans="1:18" s="200" customFormat="1">
      <c r="A1139" s="199">
        <v>1132</v>
      </c>
      <c r="B1139" s="200">
        <v>203062004</v>
      </c>
      <c r="C1139" s="201" t="s">
        <v>1309</v>
      </c>
      <c r="D1139" s="201" t="s">
        <v>1310</v>
      </c>
      <c r="E1139" s="201" t="s">
        <v>1582</v>
      </c>
      <c r="F1139" s="201" t="s">
        <v>3662</v>
      </c>
      <c r="G1139" s="201" t="s">
        <v>94</v>
      </c>
      <c r="H1139" s="202" t="s">
        <v>972</v>
      </c>
      <c r="I1139" s="207">
        <v>0</v>
      </c>
      <c r="J1139" s="207">
        <v>0</v>
      </c>
      <c r="K1139" s="207">
        <v>18391</v>
      </c>
      <c r="L1139" s="207">
        <v>18391</v>
      </c>
      <c r="M1139" s="207">
        <f t="shared" si="86"/>
        <v>0</v>
      </c>
      <c r="N1139" s="207">
        <f t="shared" si="84"/>
        <v>0</v>
      </c>
      <c r="O1139" s="208">
        <f t="shared" si="83"/>
        <v>0</v>
      </c>
      <c r="P1139" s="205">
        <v>0</v>
      </c>
      <c r="Q1139" s="208">
        <f t="shared" si="85"/>
        <v>0</v>
      </c>
      <c r="R1139" s="206"/>
    </row>
    <row r="1140" spans="1:18" s="200" customFormat="1">
      <c r="A1140" s="199">
        <v>1133</v>
      </c>
      <c r="B1140" s="200">
        <v>203062005</v>
      </c>
      <c r="C1140" s="201" t="s">
        <v>1309</v>
      </c>
      <c r="D1140" s="201" t="s">
        <v>1310</v>
      </c>
      <c r="E1140" s="201" t="s">
        <v>1314</v>
      </c>
      <c r="F1140" s="201" t="s">
        <v>3655</v>
      </c>
      <c r="G1140" s="201" t="s">
        <v>94</v>
      </c>
      <c r="H1140" s="202" t="s">
        <v>973</v>
      </c>
      <c r="I1140" s="207">
        <v>0</v>
      </c>
      <c r="J1140" s="207">
        <v>0</v>
      </c>
      <c r="K1140" s="207">
        <v>1317</v>
      </c>
      <c r="L1140" s="207">
        <v>1317</v>
      </c>
      <c r="M1140" s="207">
        <f t="shared" si="86"/>
        <v>0</v>
      </c>
      <c r="N1140" s="207">
        <f t="shared" si="84"/>
        <v>0</v>
      </c>
      <c r="O1140" s="208">
        <f t="shared" si="83"/>
        <v>0</v>
      </c>
      <c r="P1140" s="205">
        <v>0</v>
      </c>
      <c r="Q1140" s="208">
        <f t="shared" si="85"/>
        <v>0</v>
      </c>
      <c r="R1140" s="206"/>
    </row>
    <row r="1141" spans="1:18" s="200" customFormat="1">
      <c r="A1141" s="199">
        <v>1134</v>
      </c>
      <c r="B1141" s="200">
        <v>203062006</v>
      </c>
      <c r="C1141" s="201" t="s">
        <v>1309</v>
      </c>
      <c r="D1141" s="201" t="s">
        <v>1310</v>
      </c>
      <c r="E1141" s="201" t="s">
        <v>1582</v>
      </c>
      <c r="F1141" s="201" t="s">
        <v>3662</v>
      </c>
      <c r="G1141" s="201" t="s">
        <v>94</v>
      </c>
      <c r="H1141" s="202" t="s">
        <v>974</v>
      </c>
      <c r="I1141" s="207">
        <v>0</v>
      </c>
      <c r="J1141" s="207">
        <v>0</v>
      </c>
      <c r="K1141" s="207">
        <v>19087</v>
      </c>
      <c r="L1141" s="207">
        <v>19087</v>
      </c>
      <c r="M1141" s="207">
        <f t="shared" si="86"/>
        <v>0</v>
      </c>
      <c r="N1141" s="207">
        <f t="shared" si="84"/>
        <v>0</v>
      </c>
      <c r="O1141" s="208">
        <f t="shared" si="83"/>
        <v>0</v>
      </c>
      <c r="P1141" s="205">
        <v>0</v>
      </c>
      <c r="Q1141" s="208">
        <f t="shared" si="85"/>
        <v>0</v>
      </c>
      <c r="R1141" s="206"/>
    </row>
    <row r="1142" spans="1:18" s="200" customFormat="1">
      <c r="A1142" s="199">
        <v>1135</v>
      </c>
      <c r="B1142" s="200">
        <v>203062007</v>
      </c>
      <c r="C1142" s="201" t="s">
        <v>1309</v>
      </c>
      <c r="D1142" s="201" t="s">
        <v>1310</v>
      </c>
      <c r="E1142" s="201" t="s">
        <v>1582</v>
      </c>
      <c r="F1142" s="201" t="s">
        <v>3662</v>
      </c>
      <c r="G1142" s="201" t="s">
        <v>94</v>
      </c>
      <c r="H1142" s="202" t="s">
        <v>975</v>
      </c>
      <c r="I1142" s="207">
        <v>0</v>
      </c>
      <c r="J1142" s="207">
        <v>0</v>
      </c>
      <c r="K1142" s="207">
        <v>20739</v>
      </c>
      <c r="L1142" s="207">
        <v>20739</v>
      </c>
      <c r="M1142" s="207">
        <f t="shared" si="86"/>
        <v>0</v>
      </c>
      <c r="N1142" s="207">
        <f t="shared" si="84"/>
        <v>0</v>
      </c>
      <c r="O1142" s="208">
        <f t="shared" si="83"/>
        <v>0</v>
      </c>
      <c r="P1142" s="205">
        <v>0</v>
      </c>
      <c r="Q1142" s="208">
        <f t="shared" si="85"/>
        <v>0</v>
      </c>
      <c r="R1142" s="206"/>
    </row>
    <row r="1143" spans="1:18" s="200" customFormat="1">
      <c r="A1143" s="199">
        <v>1136</v>
      </c>
      <c r="B1143" s="200">
        <v>203062008</v>
      </c>
      <c r="C1143" s="201" t="s">
        <v>1309</v>
      </c>
      <c r="D1143" s="201" t="s">
        <v>1310</v>
      </c>
      <c r="E1143" s="201" t="s">
        <v>1582</v>
      </c>
      <c r="F1143" s="201" t="s">
        <v>3662</v>
      </c>
      <c r="G1143" s="201" t="s">
        <v>94</v>
      </c>
      <c r="H1143" s="202" t="s">
        <v>976</v>
      </c>
      <c r="I1143" s="207">
        <v>0</v>
      </c>
      <c r="J1143" s="207">
        <v>0</v>
      </c>
      <c r="K1143" s="207">
        <v>20865</v>
      </c>
      <c r="L1143" s="207">
        <v>20865</v>
      </c>
      <c r="M1143" s="207">
        <f t="shared" si="86"/>
        <v>0</v>
      </c>
      <c r="N1143" s="207">
        <f t="shared" si="84"/>
        <v>0</v>
      </c>
      <c r="O1143" s="208">
        <f t="shared" si="83"/>
        <v>0</v>
      </c>
      <c r="P1143" s="205">
        <v>0</v>
      </c>
      <c r="Q1143" s="208">
        <f t="shared" si="85"/>
        <v>0</v>
      </c>
      <c r="R1143" s="206"/>
    </row>
    <row r="1144" spans="1:18" s="200" customFormat="1">
      <c r="A1144" s="199">
        <v>1137</v>
      </c>
      <c r="B1144" s="200">
        <v>203062009</v>
      </c>
      <c r="C1144" s="201" t="s">
        <v>1309</v>
      </c>
      <c r="D1144" s="201" t="s">
        <v>1310</v>
      </c>
      <c r="E1144" s="201" t="s">
        <v>1582</v>
      </c>
      <c r="F1144" s="201" t="s">
        <v>3662</v>
      </c>
      <c r="G1144" s="201" t="s">
        <v>94</v>
      </c>
      <c r="H1144" s="202" t="s">
        <v>977</v>
      </c>
      <c r="I1144" s="207">
        <v>0</v>
      </c>
      <c r="J1144" s="207">
        <v>0</v>
      </c>
      <c r="K1144" s="207">
        <v>80019</v>
      </c>
      <c r="L1144" s="207">
        <v>80019</v>
      </c>
      <c r="M1144" s="207">
        <f t="shared" si="86"/>
        <v>0</v>
      </c>
      <c r="N1144" s="207">
        <f t="shared" si="84"/>
        <v>0</v>
      </c>
      <c r="O1144" s="208">
        <f t="shared" si="83"/>
        <v>0</v>
      </c>
      <c r="P1144" s="205">
        <v>0</v>
      </c>
      <c r="Q1144" s="208">
        <f t="shared" si="85"/>
        <v>0</v>
      </c>
      <c r="R1144" s="206"/>
    </row>
    <row r="1145" spans="1:18" s="200" customFormat="1">
      <c r="A1145" s="199">
        <v>1138</v>
      </c>
      <c r="B1145" s="200">
        <v>203062010</v>
      </c>
      <c r="C1145" s="201" t="s">
        <v>1309</v>
      </c>
      <c r="D1145" s="201" t="s">
        <v>1310</v>
      </c>
      <c r="E1145" s="201" t="s">
        <v>1314</v>
      </c>
      <c r="F1145" s="201" t="s">
        <v>3655</v>
      </c>
      <c r="G1145" s="201" t="s">
        <v>94</v>
      </c>
      <c r="H1145" s="202" t="s">
        <v>978</v>
      </c>
      <c r="I1145" s="207">
        <v>0</v>
      </c>
      <c r="J1145" s="207">
        <v>0</v>
      </c>
      <c r="K1145" s="207">
        <v>90413</v>
      </c>
      <c r="L1145" s="207">
        <v>90413</v>
      </c>
      <c r="M1145" s="207">
        <f t="shared" si="86"/>
        <v>0</v>
      </c>
      <c r="N1145" s="207">
        <f t="shared" si="84"/>
        <v>0</v>
      </c>
      <c r="O1145" s="208">
        <f t="shared" si="83"/>
        <v>0</v>
      </c>
      <c r="P1145" s="205">
        <v>0</v>
      </c>
      <c r="Q1145" s="208">
        <f t="shared" si="85"/>
        <v>0</v>
      </c>
      <c r="R1145" s="206"/>
    </row>
    <row r="1146" spans="1:18" s="200" customFormat="1">
      <c r="A1146" s="199">
        <v>1139</v>
      </c>
      <c r="B1146" s="200">
        <v>203062011</v>
      </c>
      <c r="C1146" s="201" t="s">
        <v>1309</v>
      </c>
      <c r="D1146" s="201" t="s">
        <v>1310</v>
      </c>
      <c r="E1146" s="201" t="s">
        <v>1582</v>
      </c>
      <c r="F1146" s="201" t="s">
        <v>3662</v>
      </c>
      <c r="G1146" s="201" t="s">
        <v>94</v>
      </c>
      <c r="H1146" s="202" t="s">
        <v>979</v>
      </c>
      <c r="I1146" s="207">
        <v>0</v>
      </c>
      <c r="J1146" s="207">
        <v>0</v>
      </c>
      <c r="K1146" s="207">
        <v>24126</v>
      </c>
      <c r="L1146" s="207">
        <v>24126</v>
      </c>
      <c r="M1146" s="207">
        <f t="shared" si="86"/>
        <v>0</v>
      </c>
      <c r="N1146" s="207">
        <f t="shared" si="84"/>
        <v>0</v>
      </c>
      <c r="O1146" s="208">
        <f t="shared" si="83"/>
        <v>0</v>
      </c>
      <c r="P1146" s="205">
        <v>0</v>
      </c>
      <c r="Q1146" s="208">
        <f t="shared" si="85"/>
        <v>0</v>
      </c>
      <c r="R1146" s="206"/>
    </row>
    <row r="1147" spans="1:18" s="200" customFormat="1">
      <c r="A1147" s="199">
        <v>1140</v>
      </c>
      <c r="B1147" s="200">
        <v>203062012</v>
      </c>
      <c r="C1147" s="201" t="s">
        <v>1309</v>
      </c>
      <c r="D1147" s="201" t="s">
        <v>1310</v>
      </c>
      <c r="E1147" s="201" t="s">
        <v>1582</v>
      </c>
      <c r="F1147" s="201" t="s">
        <v>3662</v>
      </c>
      <c r="G1147" s="201" t="s">
        <v>94</v>
      </c>
      <c r="H1147" s="202" t="s">
        <v>980</v>
      </c>
      <c r="I1147" s="207">
        <v>0</v>
      </c>
      <c r="J1147" s="207">
        <v>0</v>
      </c>
      <c r="K1147" s="207">
        <v>26826</v>
      </c>
      <c r="L1147" s="207">
        <v>26826</v>
      </c>
      <c r="M1147" s="207">
        <f t="shared" si="86"/>
        <v>0</v>
      </c>
      <c r="N1147" s="207">
        <f t="shared" si="84"/>
        <v>0</v>
      </c>
      <c r="O1147" s="208">
        <f t="shared" si="83"/>
        <v>0</v>
      </c>
      <c r="P1147" s="205">
        <v>0</v>
      </c>
      <c r="Q1147" s="208">
        <f t="shared" si="85"/>
        <v>0</v>
      </c>
      <c r="R1147" s="206"/>
    </row>
    <row r="1148" spans="1:18" s="200" customFormat="1">
      <c r="A1148" s="199">
        <v>1141</v>
      </c>
      <c r="B1148" s="200">
        <v>203062013</v>
      </c>
      <c r="C1148" s="201" t="s">
        <v>1309</v>
      </c>
      <c r="D1148" s="201" t="s">
        <v>1310</v>
      </c>
      <c r="E1148" s="201" t="s">
        <v>1582</v>
      </c>
      <c r="F1148" s="201" t="s">
        <v>3662</v>
      </c>
      <c r="G1148" s="201" t="s">
        <v>94</v>
      </c>
      <c r="H1148" s="202" t="s">
        <v>981</v>
      </c>
      <c r="I1148" s="207">
        <v>0</v>
      </c>
      <c r="J1148" s="207">
        <v>0</v>
      </c>
      <c r="K1148" s="207">
        <v>18723</v>
      </c>
      <c r="L1148" s="207">
        <v>18723</v>
      </c>
      <c r="M1148" s="207">
        <f t="shared" si="86"/>
        <v>0</v>
      </c>
      <c r="N1148" s="207">
        <f t="shared" si="84"/>
        <v>0</v>
      </c>
      <c r="O1148" s="208">
        <f t="shared" si="83"/>
        <v>0</v>
      </c>
      <c r="P1148" s="205">
        <v>0</v>
      </c>
      <c r="Q1148" s="208">
        <f t="shared" si="85"/>
        <v>0</v>
      </c>
      <c r="R1148" s="206"/>
    </row>
    <row r="1149" spans="1:18" s="200" customFormat="1">
      <c r="A1149" s="199">
        <v>1142</v>
      </c>
      <c r="B1149" s="200">
        <v>203062014</v>
      </c>
      <c r="C1149" s="201" t="s">
        <v>1309</v>
      </c>
      <c r="D1149" s="201" t="s">
        <v>1310</v>
      </c>
      <c r="E1149" s="201" t="s">
        <v>1582</v>
      </c>
      <c r="F1149" s="201" t="s">
        <v>3662</v>
      </c>
      <c r="G1149" s="201" t="s">
        <v>94</v>
      </c>
      <c r="H1149" s="202" t="s">
        <v>982</v>
      </c>
      <c r="I1149" s="207">
        <v>0</v>
      </c>
      <c r="J1149" s="207">
        <v>0</v>
      </c>
      <c r="K1149" s="207">
        <v>31150</v>
      </c>
      <c r="L1149" s="207">
        <v>31150</v>
      </c>
      <c r="M1149" s="207">
        <f t="shared" si="86"/>
        <v>0</v>
      </c>
      <c r="N1149" s="207">
        <f t="shared" si="84"/>
        <v>0</v>
      </c>
      <c r="O1149" s="208">
        <f t="shared" si="83"/>
        <v>0</v>
      </c>
      <c r="P1149" s="205">
        <v>0</v>
      </c>
      <c r="Q1149" s="208">
        <f t="shared" si="85"/>
        <v>0</v>
      </c>
      <c r="R1149" s="206"/>
    </row>
    <row r="1150" spans="1:18" s="200" customFormat="1">
      <c r="A1150" s="199">
        <v>1143</v>
      </c>
      <c r="B1150" s="200">
        <v>203062015</v>
      </c>
      <c r="C1150" s="201" t="s">
        <v>1309</v>
      </c>
      <c r="D1150" s="201" t="s">
        <v>1310</v>
      </c>
      <c r="E1150" s="201" t="s">
        <v>1582</v>
      </c>
      <c r="F1150" s="201" t="s">
        <v>3662</v>
      </c>
      <c r="G1150" s="201" t="s">
        <v>94</v>
      </c>
      <c r="H1150" s="202" t="s">
        <v>983</v>
      </c>
      <c r="I1150" s="207">
        <v>0</v>
      </c>
      <c r="J1150" s="207">
        <v>0</v>
      </c>
      <c r="K1150" s="207">
        <v>26738</v>
      </c>
      <c r="L1150" s="207">
        <v>26738</v>
      </c>
      <c r="M1150" s="207">
        <f t="shared" si="86"/>
        <v>0</v>
      </c>
      <c r="N1150" s="207">
        <f t="shared" si="84"/>
        <v>0</v>
      </c>
      <c r="O1150" s="208">
        <f t="shared" si="83"/>
        <v>0</v>
      </c>
      <c r="P1150" s="205">
        <v>0</v>
      </c>
      <c r="Q1150" s="208">
        <f t="shared" si="85"/>
        <v>0</v>
      </c>
      <c r="R1150" s="206"/>
    </row>
    <row r="1151" spans="1:18" s="200" customFormat="1">
      <c r="A1151" s="199">
        <v>1144</v>
      </c>
      <c r="B1151" s="200">
        <v>203062016</v>
      </c>
      <c r="C1151" s="201" t="s">
        <v>1309</v>
      </c>
      <c r="D1151" s="201" t="s">
        <v>1310</v>
      </c>
      <c r="E1151" s="201" t="s">
        <v>1582</v>
      </c>
      <c r="F1151" s="201" t="s">
        <v>3662</v>
      </c>
      <c r="G1151" s="201" t="s">
        <v>94</v>
      </c>
      <c r="H1151" s="202" t="s">
        <v>984</v>
      </c>
      <c r="I1151" s="207">
        <v>0</v>
      </c>
      <c r="J1151" s="207">
        <v>0</v>
      </c>
      <c r="K1151" s="207">
        <v>25583</v>
      </c>
      <c r="L1151" s="207">
        <v>25583</v>
      </c>
      <c r="M1151" s="207">
        <f t="shared" si="86"/>
        <v>0</v>
      </c>
      <c r="N1151" s="207">
        <f t="shared" si="84"/>
        <v>0</v>
      </c>
      <c r="O1151" s="208">
        <f t="shared" si="83"/>
        <v>0</v>
      </c>
      <c r="P1151" s="205">
        <v>0</v>
      </c>
      <c r="Q1151" s="208">
        <f t="shared" si="85"/>
        <v>0</v>
      </c>
      <c r="R1151" s="206"/>
    </row>
    <row r="1152" spans="1:18" s="200" customFormat="1">
      <c r="A1152" s="199">
        <v>1145</v>
      </c>
      <c r="B1152" s="200">
        <v>203062017</v>
      </c>
      <c r="C1152" s="201" t="s">
        <v>1309</v>
      </c>
      <c r="D1152" s="201" t="s">
        <v>1310</v>
      </c>
      <c r="E1152" s="201" t="s">
        <v>1582</v>
      </c>
      <c r="F1152" s="201" t="s">
        <v>3662</v>
      </c>
      <c r="G1152" s="201" t="s">
        <v>94</v>
      </c>
      <c r="H1152" s="202" t="s">
        <v>985</v>
      </c>
      <c r="I1152" s="207">
        <v>0</v>
      </c>
      <c r="J1152" s="207">
        <v>0</v>
      </c>
      <c r="K1152" s="207">
        <v>18113</v>
      </c>
      <c r="L1152" s="207">
        <v>18113</v>
      </c>
      <c r="M1152" s="207">
        <f t="shared" si="86"/>
        <v>0</v>
      </c>
      <c r="N1152" s="207">
        <f t="shared" si="84"/>
        <v>0</v>
      </c>
      <c r="O1152" s="208">
        <f t="shared" si="83"/>
        <v>0</v>
      </c>
      <c r="P1152" s="205">
        <v>0</v>
      </c>
      <c r="Q1152" s="208">
        <f t="shared" si="85"/>
        <v>0</v>
      </c>
      <c r="R1152" s="206"/>
    </row>
    <row r="1153" spans="1:18" s="200" customFormat="1">
      <c r="A1153" s="199">
        <v>1146</v>
      </c>
      <c r="B1153" s="200">
        <v>203062018</v>
      </c>
      <c r="C1153" s="201" t="s">
        <v>1309</v>
      </c>
      <c r="D1153" s="201" t="s">
        <v>1310</v>
      </c>
      <c r="E1153" s="201" t="s">
        <v>1582</v>
      </c>
      <c r="F1153" s="201" t="s">
        <v>3662</v>
      </c>
      <c r="G1153" s="201" t="s">
        <v>94</v>
      </c>
      <c r="H1153" s="202" t="s">
        <v>986</v>
      </c>
      <c r="I1153" s="207">
        <v>0</v>
      </c>
      <c r="J1153" s="207">
        <v>0</v>
      </c>
      <c r="K1153" s="207">
        <v>18596</v>
      </c>
      <c r="L1153" s="207">
        <v>18596</v>
      </c>
      <c r="M1153" s="207">
        <f t="shared" si="86"/>
        <v>0</v>
      </c>
      <c r="N1153" s="207">
        <f t="shared" si="84"/>
        <v>0</v>
      </c>
      <c r="O1153" s="208">
        <f t="shared" si="83"/>
        <v>0</v>
      </c>
      <c r="P1153" s="205">
        <v>0</v>
      </c>
      <c r="Q1153" s="208">
        <f t="shared" si="85"/>
        <v>0</v>
      </c>
      <c r="R1153" s="206"/>
    </row>
    <row r="1154" spans="1:18" s="200" customFormat="1">
      <c r="A1154" s="199">
        <v>1147</v>
      </c>
      <c r="B1154" s="200">
        <v>203062019</v>
      </c>
      <c r="C1154" s="201" t="s">
        <v>1309</v>
      </c>
      <c r="D1154" s="201" t="s">
        <v>1310</v>
      </c>
      <c r="E1154" s="201" t="s">
        <v>1582</v>
      </c>
      <c r="F1154" s="201" t="s">
        <v>3662</v>
      </c>
      <c r="G1154" s="201" t="s">
        <v>94</v>
      </c>
      <c r="H1154" s="202" t="s">
        <v>987</v>
      </c>
      <c r="I1154" s="207">
        <v>0</v>
      </c>
      <c r="J1154" s="207">
        <v>0</v>
      </c>
      <c r="K1154" s="207">
        <v>19997</v>
      </c>
      <c r="L1154" s="207">
        <v>19997</v>
      </c>
      <c r="M1154" s="207">
        <f t="shared" si="86"/>
        <v>0</v>
      </c>
      <c r="N1154" s="207">
        <f t="shared" si="84"/>
        <v>0</v>
      </c>
      <c r="O1154" s="208">
        <f t="shared" si="83"/>
        <v>0</v>
      </c>
      <c r="P1154" s="205">
        <v>0</v>
      </c>
      <c r="Q1154" s="208">
        <f t="shared" si="85"/>
        <v>0</v>
      </c>
      <c r="R1154" s="206"/>
    </row>
    <row r="1155" spans="1:18" s="200" customFormat="1">
      <c r="A1155" s="199">
        <v>1148</v>
      </c>
      <c r="B1155" s="200">
        <v>203062020</v>
      </c>
      <c r="C1155" s="201" t="s">
        <v>1309</v>
      </c>
      <c r="D1155" s="201" t="s">
        <v>1310</v>
      </c>
      <c r="E1155" s="201" t="s">
        <v>1582</v>
      </c>
      <c r="F1155" s="201" t="s">
        <v>3662</v>
      </c>
      <c r="G1155" s="201" t="s">
        <v>94</v>
      </c>
      <c r="H1155" s="202" t="s">
        <v>988</v>
      </c>
      <c r="I1155" s="207">
        <v>0</v>
      </c>
      <c r="J1155" s="207">
        <v>0</v>
      </c>
      <c r="K1155" s="207">
        <v>18377</v>
      </c>
      <c r="L1155" s="207">
        <v>18377</v>
      </c>
      <c r="M1155" s="207">
        <f t="shared" si="86"/>
        <v>0</v>
      </c>
      <c r="N1155" s="207">
        <f t="shared" si="84"/>
        <v>0</v>
      </c>
      <c r="O1155" s="208">
        <f t="shared" si="83"/>
        <v>0</v>
      </c>
      <c r="P1155" s="205">
        <v>0</v>
      </c>
      <c r="Q1155" s="208">
        <f t="shared" si="85"/>
        <v>0</v>
      </c>
      <c r="R1155" s="206"/>
    </row>
    <row r="1156" spans="1:18" s="200" customFormat="1">
      <c r="A1156" s="199">
        <v>1149</v>
      </c>
      <c r="B1156" s="200">
        <v>203062021</v>
      </c>
      <c r="C1156" s="201" t="s">
        <v>1309</v>
      </c>
      <c r="D1156" s="201" t="s">
        <v>1310</v>
      </c>
      <c r="E1156" s="201" t="s">
        <v>1582</v>
      </c>
      <c r="F1156" s="201" t="s">
        <v>3662</v>
      </c>
      <c r="G1156" s="201" t="s">
        <v>94</v>
      </c>
      <c r="H1156" s="202" t="s">
        <v>989</v>
      </c>
      <c r="I1156" s="207">
        <v>0</v>
      </c>
      <c r="J1156" s="207">
        <v>0</v>
      </c>
      <c r="K1156" s="207">
        <v>50468</v>
      </c>
      <c r="L1156" s="207">
        <v>50468</v>
      </c>
      <c r="M1156" s="207">
        <f t="shared" si="86"/>
        <v>0</v>
      </c>
      <c r="N1156" s="207">
        <f t="shared" si="84"/>
        <v>0</v>
      </c>
      <c r="O1156" s="208">
        <f t="shared" si="83"/>
        <v>0</v>
      </c>
      <c r="P1156" s="205">
        <v>0</v>
      </c>
      <c r="Q1156" s="208">
        <f t="shared" si="85"/>
        <v>0</v>
      </c>
      <c r="R1156" s="206"/>
    </row>
    <row r="1157" spans="1:18" s="200" customFormat="1">
      <c r="A1157" s="199">
        <v>1150</v>
      </c>
      <c r="B1157" s="200">
        <v>203062022</v>
      </c>
      <c r="C1157" s="201" t="s">
        <v>1309</v>
      </c>
      <c r="D1157" s="201" t="s">
        <v>1310</v>
      </c>
      <c r="E1157" s="201" t="s">
        <v>1582</v>
      </c>
      <c r="F1157" s="201" t="s">
        <v>3662</v>
      </c>
      <c r="G1157" s="201" t="s">
        <v>94</v>
      </c>
      <c r="H1157" s="202" t="s">
        <v>990</v>
      </c>
      <c r="I1157" s="207">
        <v>0</v>
      </c>
      <c r="J1157" s="207">
        <v>0</v>
      </c>
      <c r="K1157" s="207">
        <v>47574</v>
      </c>
      <c r="L1157" s="207">
        <v>47574</v>
      </c>
      <c r="M1157" s="207">
        <f t="shared" si="86"/>
        <v>0</v>
      </c>
      <c r="N1157" s="207">
        <f t="shared" si="84"/>
        <v>0</v>
      </c>
      <c r="O1157" s="208">
        <f t="shared" si="83"/>
        <v>0</v>
      </c>
      <c r="P1157" s="205">
        <v>0</v>
      </c>
      <c r="Q1157" s="208">
        <f t="shared" si="85"/>
        <v>0</v>
      </c>
      <c r="R1157" s="206"/>
    </row>
    <row r="1158" spans="1:18" s="200" customFormat="1">
      <c r="A1158" s="199">
        <v>1151</v>
      </c>
      <c r="B1158" s="200">
        <v>203062023</v>
      </c>
      <c r="C1158" s="201" t="s">
        <v>1309</v>
      </c>
      <c r="D1158" s="201" t="s">
        <v>1310</v>
      </c>
      <c r="E1158" s="201" t="s">
        <v>1582</v>
      </c>
      <c r="F1158" s="201" t="s">
        <v>3662</v>
      </c>
      <c r="G1158" s="201" t="s">
        <v>94</v>
      </c>
      <c r="H1158" s="202" t="s">
        <v>991</v>
      </c>
      <c r="I1158" s="207">
        <v>0</v>
      </c>
      <c r="J1158" s="207">
        <v>0</v>
      </c>
      <c r="K1158" s="207">
        <v>50116</v>
      </c>
      <c r="L1158" s="207">
        <v>50116</v>
      </c>
      <c r="M1158" s="207">
        <f t="shared" si="86"/>
        <v>0</v>
      </c>
      <c r="N1158" s="207">
        <f t="shared" si="84"/>
        <v>0</v>
      </c>
      <c r="O1158" s="208">
        <f t="shared" ref="O1158:O1221" si="87">M1158-N1158</f>
        <v>0</v>
      </c>
      <c r="P1158" s="205">
        <v>0</v>
      </c>
      <c r="Q1158" s="208">
        <f t="shared" si="85"/>
        <v>0</v>
      </c>
      <c r="R1158" s="206"/>
    </row>
    <row r="1159" spans="1:18" s="200" customFormat="1">
      <c r="A1159" s="199">
        <v>1152</v>
      </c>
      <c r="B1159" s="200">
        <v>203062024</v>
      </c>
      <c r="C1159" s="201" t="s">
        <v>1309</v>
      </c>
      <c r="D1159" s="201" t="s">
        <v>1310</v>
      </c>
      <c r="E1159" s="201" t="s">
        <v>1582</v>
      </c>
      <c r="F1159" s="201" t="s">
        <v>3662</v>
      </c>
      <c r="G1159" s="201" t="s">
        <v>94</v>
      </c>
      <c r="H1159" s="202" t="s">
        <v>992</v>
      </c>
      <c r="I1159" s="207">
        <v>0</v>
      </c>
      <c r="J1159" s="207">
        <v>0</v>
      </c>
      <c r="K1159" s="207">
        <v>40740</v>
      </c>
      <c r="L1159" s="207">
        <v>40740</v>
      </c>
      <c r="M1159" s="207">
        <f t="shared" si="86"/>
        <v>0</v>
      </c>
      <c r="N1159" s="207">
        <f t="shared" si="84"/>
        <v>0</v>
      </c>
      <c r="O1159" s="208">
        <f t="shared" si="87"/>
        <v>0</v>
      </c>
      <c r="P1159" s="205">
        <v>0</v>
      </c>
      <c r="Q1159" s="208">
        <f t="shared" si="85"/>
        <v>0</v>
      </c>
      <c r="R1159" s="206"/>
    </row>
    <row r="1160" spans="1:18" s="200" customFormat="1">
      <c r="A1160" s="199">
        <v>1153</v>
      </c>
      <c r="B1160" s="200">
        <v>203062025</v>
      </c>
      <c r="C1160" s="201" t="s">
        <v>1309</v>
      </c>
      <c r="D1160" s="201" t="s">
        <v>1310</v>
      </c>
      <c r="E1160" s="201" t="s">
        <v>1582</v>
      </c>
      <c r="F1160" s="201" t="s">
        <v>3662</v>
      </c>
      <c r="G1160" s="201" t="s">
        <v>94</v>
      </c>
      <c r="H1160" s="202" t="s">
        <v>993</v>
      </c>
      <c r="I1160" s="207">
        <v>0</v>
      </c>
      <c r="J1160" s="207">
        <v>0</v>
      </c>
      <c r="K1160" s="207">
        <v>35230</v>
      </c>
      <c r="L1160" s="207">
        <v>35230</v>
      </c>
      <c r="M1160" s="207">
        <f t="shared" si="86"/>
        <v>0</v>
      </c>
      <c r="N1160" s="207">
        <f t="shared" si="84"/>
        <v>0</v>
      </c>
      <c r="O1160" s="208">
        <f t="shared" si="87"/>
        <v>0</v>
      </c>
      <c r="P1160" s="205">
        <v>0</v>
      </c>
      <c r="Q1160" s="208">
        <f t="shared" si="85"/>
        <v>0</v>
      </c>
      <c r="R1160" s="206"/>
    </row>
    <row r="1161" spans="1:18" s="200" customFormat="1">
      <c r="A1161" s="199">
        <v>1154</v>
      </c>
      <c r="B1161" s="200">
        <v>203062026</v>
      </c>
      <c r="C1161" s="201" t="s">
        <v>1309</v>
      </c>
      <c r="D1161" s="201" t="s">
        <v>1310</v>
      </c>
      <c r="E1161" s="201" t="s">
        <v>1582</v>
      </c>
      <c r="F1161" s="201" t="s">
        <v>3662</v>
      </c>
      <c r="G1161" s="201" t="s">
        <v>94</v>
      </c>
      <c r="H1161" s="202" t="s">
        <v>994</v>
      </c>
      <c r="I1161" s="207">
        <v>0</v>
      </c>
      <c r="J1161" s="207">
        <v>0</v>
      </c>
      <c r="K1161" s="207">
        <v>219047</v>
      </c>
      <c r="L1161" s="207">
        <v>219047</v>
      </c>
      <c r="M1161" s="207">
        <f t="shared" si="86"/>
        <v>0</v>
      </c>
      <c r="N1161" s="207">
        <f t="shared" si="84"/>
        <v>0</v>
      </c>
      <c r="O1161" s="208">
        <f t="shared" si="87"/>
        <v>0</v>
      </c>
      <c r="P1161" s="205">
        <v>0</v>
      </c>
      <c r="Q1161" s="208">
        <f t="shared" si="85"/>
        <v>0</v>
      </c>
      <c r="R1161" s="206"/>
    </row>
    <row r="1162" spans="1:18" s="200" customFormat="1">
      <c r="A1162" s="199">
        <v>1155</v>
      </c>
      <c r="B1162" s="200">
        <v>203062027</v>
      </c>
      <c r="C1162" s="201" t="s">
        <v>1309</v>
      </c>
      <c r="D1162" s="201" t="s">
        <v>1310</v>
      </c>
      <c r="E1162" s="201" t="s">
        <v>1582</v>
      </c>
      <c r="F1162" s="201" t="s">
        <v>3662</v>
      </c>
      <c r="G1162" s="201" t="s">
        <v>94</v>
      </c>
      <c r="H1162" s="202" t="s">
        <v>995</v>
      </c>
      <c r="I1162" s="207">
        <v>0</v>
      </c>
      <c r="J1162" s="207">
        <v>0</v>
      </c>
      <c r="K1162" s="207">
        <v>22896</v>
      </c>
      <c r="L1162" s="207">
        <v>22896</v>
      </c>
      <c r="M1162" s="207">
        <f t="shared" si="86"/>
        <v>0</v>
      </c>
      <c r="N1162" s="207">
        <f t="shared" si="84"/>
        <v>0</v>
      </c>
      <c r="O1162" s="208">
        <f t="shared" si="87"/>
        <v>0</v>
      </c>
      <c r="P1162" s="205">
        <v>0</v>
      </c>
      <c r="Q1162" s="208">
        <f t="shared" si="85"/>
        <v>0</v>
      </c>
      <c r="R1162" s="206"/>
    </row>
    <row r="1163" spans="1:18" s="200" customFormat="1">
      <c r="A1163" s="199">
        <v>1156</v>
      </c>
      <c r="B1163" s="200">
        <v>203062029</v>
      </c>
      <c r="C1163" s="201" t="s">
        <v>1309</v>
      </c>
      <c r="D1163" s="201" t="s">
        <v>1310</v>
      </c>
      <c r="E1163" s="201" t="s">
        <v>1582</v>
      </c>
      <c r="F1163" s="201" t="s">
        <v>3662</v>
      </c>
      <c r="G1163" s="201" t="s">
        <v>94</v>
      </c>
      <c r="H1163" s="202" t="s">
        <v>1642</v>
      </c>
      <c r="I1163" s="207">
        <v>0</v>
      </c>
      <c r="J1163" s="207">
        <v>0</v>
      </c>
      <c r="K1163" s="207">
        <v>82810</v>
      </c>
      <c r="L1163" s="207">
        <v>82810</v>
      </c>
      <c r="M1163" s="207">
        <f t="shared" si="86"/>
        <v>0</v>
      </c>
      <c r="N1163" s="207">
        <f t="shared" si="84"/>
        <v>0</v>
      </c>
      <c r="O1163" s="208">
        <f t="shared" si="87"/>
        <v>0</v>
      </c>
      <c r="P1163" s="205">
        <v>0</v>
      </c>
      <c r="Q1163" s="208">
        <f t="shared" si="85"/>
        <v>0</v>
      </c>
      <c r="R1163" s="206"/>
    </row>
    <row r="1164" spans="1:18" s="200" customFormat="1">
      <c r="A1164" s="199">
        <v>1157</v>
      </c>
      <c r="B1164" s="200">
        <v>203062030</v>
      </c>
      <c r="C1164" s="201" t="s">
        <v>1309</v>
      </c>
      <c r="D1164" s="201" t="s">
        <v>1310</v>
      </c>
      <c r="E1164" s="201" t="s">
        <v>1582</v>
      </c>
      <c r="F1164" s="201" t="s">
        <v>3662</v>
      </c>
      <c r="G1164" s="201" t="s">
        <v>94</v>
      </c>
      <c r="H1164" s="202" t="s">
        <v>1643</v>
      </c>
      <c r="I1164" s="207">
        <v>0</v>
      </c>
      <c r="J1164" s="207">
        <v>0</v>
      </c>
      <c r="K1164" s="207">
        <v>17085</v>
      </c>
      <c r="L1164" s="207">
        <v>17085</v>
      </c>
      <c r="M1164" s="207">
        <f t="shared" si="86"/>
        <v>0</v>
      </c>
      <c r="N1164" s="207">
        <f t="shared" ref="N1164:N1227" si="88">-IF((I1164+K1164)-(J1164+L1164)&lt;0,(I1164+K1164)-(J1164+L1164),0)</f>
        <v>0</v>
      </c>
      <c r="O1164" s="208">
        <f t="shared" si="87"/>
        <v>0</v>
      </c>
      <c r="P1164" s="205">
        <v>0</v>
      </c>
      <c r="Q1164" s="208">
        <f t="shared" si="85"/>
        <v>0</v>
      </c>
      <c r="R1164" s="206"/>
    </row>
    <row r="1165" spans="1:18" s="200" customFormat="1">
      <c r="A1165" s="199">
        <v>1158</v>
      </c>
      <c r="B1165" s="200">
        <v>203062031</v>
      </c>
      <c r="C1165" s="201" t="s">
        <v>1309</v>
      </c>
      <c r="D1165" s="201" t="s">
        <v>1310</v>
      </c>
      <c r="E1165" s="201" t="s">
        <v>1582</v>
      </c>
      <c r="F1165" s="201" t="s">
        <v>3662</v>
      </c>
      <c r="G1165" s="201" t="s">
        <v>94</v>
      </c>
      <c r="H1165" s="202" t="s">
        <v>1644</v>
      </c>
      <c r="I1165" s="207">
        <v>0</v>
      </c>
      <c r="J1165" s="207">
        <v>0</v>
      </c>
      <c r="K1165" s="207">
        <v>18987</v>
      </c>
      <c r="L1165" s="207">
        <v>18987</v>
      </c>
      <c r="M1165" s="207">
        <f t="shared" si="86"/>
        <v>0</v>
      </c>
      <c r="N1165" s="207">
        <f t="shared" si="88"/>
        <v>0</v>
      </c>
      <c r="O1165" s="208">
        <f t="shared" si="87"/>
        <v>0</v>
      </c>
      <c r="P1165" s="205">
        <v>0</v>
      </c>
      <c r="Q1165" s="208">
        <f t="shared" si="85"/>
        <v>0</v>
      </c>
      <c r="R1165" s="206"/>
    </row>
    <row r="1166" spans="1:18" s="200" customFormat="1">
      <c r="A1166" s="199">
        <v>1159</v>
      </c>
      <c r="B1166" s="200">
        <v>203062032</v>
      </c>
      <c r="C1166" s="201" t="s">
        <v>1309</v>
      </c>
      <c r="D1166" s="201" t="s">
        <v>1310</v>
      </c>
      <c r="E1166" s="201" t="s">
        <v>1582</v>
      </c>
      <c r="F1166" s="201" t="s">
        <v>3662</v>
      </c>
      <c r="G1166" s="201" t="s">
        <v>94</v>
      </c>
      <c r="H1166" s="202" t="s">
        <v>1645</v>
      </c>
      <c r="I1166" s="207">
        <v>0</v>
      </c>
      <c r="J1166" s="207">
        <v>0</v>
      </c>
      <c r="K1166" s="207">
        <v>22351</v>
      </c>
      <c r="L1166" s="207">
        <v>22351</v>
      </c>
      <c r="M1166" s="207">
        <f t="shared" si="86"/>
        <v>0</v>
      </c>
      <c r="N1166" s="207">
        <f t="shared" si="88"/>
        <v>0</v>
      </c>
      <c r="O1166" s="208">
        <f t="shared" si="87"/>
        <v>0</v>
      </c>
      <c r="P1166" s="205">
        <v>0</v>
      </c>
      <c r="Q1166" s="208">
        <f t="shared" si="85"/>
        <v>0</v>
      </c>
      <c r="R1166" s="206"/>
    </row>
    <row r="1167" spans="1:18" s="200" customFormat="1">
      <c r="A1167" s="199">
        <v>1160</v>
      </c>
      <c r="B1167" s="200">
        <v>203062033</v>
      </c>
      <c r="C1167" s="201" t="s">
        <v>1309</v>
      </c>
      <c r="D1167" s="201" t="s">
        <v>1310</v>
      </c>
      <c r="E1167" s="201" t="s">
        <v>1582</v>
      </c>
      <c r="F1167" s="201" t="s">
        <v>3662</v>
      </c>
      <c r="G1167" s="201" t="s">
        <v>94</v>
      </c>
      <c r="H1167" s="202" t="s">
        <v>1646</v>
      </c>
      <c r="I1167" s="207">
        <v>0</v>
      </c>
      <c r="J1167" s="207">
        <v>0</v>
      </c>
      <c r="K1167" s="207">
        <v>19842</v>
      </c>
      <c r="L1167" s="207">
        <v>19842</v>
      </c>
      <c r="M1167" s="207">
        <f t="shared" si="86"/>
        <v>0</v>
      </c>
      <c r="N1167" s="207">
        <f t="shared" si="88"/>
        <v>0</v>
      </c>
      <c r="O1167" s="208">
        <f t="shared" si="87"/>
        <v>0</v>
      </c>
      <c r="P1167" s="205">
        <v>0</v>
      </c>
      <c r="Q1167" s="208">
        <f t="shared" si="85"/>
        <v>0</v>
      </c>
      <c r="R1167" s="206"/>
    </row>
    <row r="1168" spans="1:18" s="200" customFormat="1">
      <c r="A1168" s="199">
        <v>1161</v>
      </c>
      <c r="B1168" s="200">
        <v>203062035</v>
      </c>
      <c r="C1168" s="201" t="s">
        <v>1309</v>
      </c>
      <c r="D1168" s="201" t="s">
        <v>1310</v>
      </c>
      <c r="E1168" s="201" t="s">
        <v>1582</v>
      </c>
      <c r="F1168" s="201" t="s">
        <v>3662</v>
      </c>
      <c r="G1168" s="201" t="s">
        <v>94</v>
      </c>
      <c r="H1168" s="202" t="s">
        <v>1647</v>
      </c>
      <c r="I1168" s="207">
        <v>0</v>
      </c>
      <c r="J1168" s="207">
        <v>0</v>
      </c>
      <c r="K1168" s="207">
        <v>23076</v>
      </c>
      <c r="L1168" s="207">
        <v>23076</v>
      </c>
      <c r="M1168" s="207">
        <f t="shared" si="86"/>
        <v>0</v>
      </c>
      <c r="N1168" s="207">
        <f t="shared" si="88"/>
        <v>0</v>
      </c>
      <c r="O1168" s="208">
        <f t="shared" si="87"/>
        <v>0</v>
      </c>
      <c r="P1168" s="205">
        <v>0</v>
      </c>
      <c r="Q1168" s="208">
        <f t="shared" si="85"/>
        <v>0</v>
      </c>
      <c r="R1168" s="206"/>
    </row>
    <row r="1169" spans="1:18" s="200" customFormat="1">
      <c r="A1169" s="199">
        <v>1162</v>
      </c>
      <c r="B1169" s="200">
        <v>203062036</v>
      </c>
      <c r="C1169" s="201" t="s">
        <v>1309</v>
      </c>
      <c r="D1169" s="201" t="s">
        <v>1310</v>
      </c>
      <c r="E1169" s="201" t="s">
        <v>1582</v>
      </c>
      <c r="F1169" s="201" t="s">
        <v>3662</v>
      </c>
      <c r="G1169" s="201" t="s">
        <v>94</v>
      </c>
      <c r="H1169" s="202" t="s">
        <v>1648</v>
      </c>
      <c r="I1169" s="207">
        <v>0</v>
      </c>
      <c r="J1169" s="207">
        <v>0</v>
      </c>
      <c r="K1169" s="207">
        <v>34387</v>
      </c>
      <c r="L1169" s="207">
        <v>34387</v>
      </c>
      <c r="M1169" s="207">
        <f t="shared" si="86"/>
        <v>0</v>
      </c>
      <c r="N1169" s="207">
        <f t="shared" si="88"/>
        <v>0</v>
      </c>
      <c r="O1169" s="208">
        <f t="shared" si="87"/>
        <v>0</v>
      </c>
      <c r="P1169" s="205">
        <v>0</v>
      </c>
      <c r="Q1169" s="208">
        <f t="shared" si="85"/>
        <v>0</v>
      </c>
      <c r="R1169" s="206"/>
    </row>
    <row r="1170" spans="1:18" s="200" customFormat="1">
      <c r="A1170" s="199">
        <v>1163</v>
      </c>
      <c r="B1170" s="200">
        <v>203062037</v>
      </c>
      <c r="C1170" s="201" t="s">
        <v>1309</v>
      </c>
      <c r="D1170" s="201" t="s">
        <v>1310</v>
      </c>
      <c r="E1170" s="201" t="s">
        <v>1314</v>
      </c>
      <c r="F1170" s="201" t="s">
        <v>3655</v>
      </c>
      <c r="G1170" s="201" t="s">
        <v>94</v>
      </c>
      <c r="H1170" s="202" t="s">
        <v>2371</v>
      </c>
      <c r="I1170" s="207">
        <v>0</v>
      </c>
      <c r="J1170" s="207">
        <v>0</v>
      </c>
      <c r="K1170" s="207">
        <v>69381</v>
      </c>
      <c r="L1170" s="207">
        <v>69381</v>
      </c>
      <c r="M1170" s="207">
        <f t="shared" si="86"/>
        <v>0</v>
      </c>
      <c r="N1170" s="207">
        <f t="shared" si="88"/>
        <v>0</v>
      </c>
      <c r="O1170" s="208">
        <f t="shared" si="87"/>
        <v>0</v>
      </c>
      <c r="P1170" s="205">
        <v>0</v>
      </c>
      <c r="Q1170" s="208">
        <f t="shared" si="85"/>
        <v>0</v>
      </c>
      <c r="R1170" s="206"/>
    </row>
    <row r="1171" spans="1:18" s="200" customFormat="1">
      <c r="A1171" s="199">
        <v>1164</v>
      </c>
      <c r="B1171" s="200">
        <v>203062038</v>
      </c>
      <c r="C1171" s="201" t="s">
        <v>1309</v>
      </c>
      <c r="D1171" s="201" t="s">
        <v>1310</v>
      </c>
      <c r="E1171" s="201" t="s">
        <v>1582</v>
      </c>
      <c r="F1171" s="201" t="s">
        <v>3662</v>
      </c>
      <c r="G1171" s="201" t="s">
        <v>94</v>
      </c>
      <c r="H1171" s="202" t="s">
        <v>1649</v>
      </c>
      <c r="I1171" s="207">
        <v>0</v>
      </c>
      <c r="J1171" s="207">
        <v>0</v>
      </c>
      <c r="K1171" s="207">
        <v>155097</v>
      </c>
      <c r="L1171" s="207">
        <v>155097</v>
      </c>
      <c r="M1171" s="207">
        <f t="shared" si="86"/>
        <v>0</v>
      </c>
      <c r="N1171" s="207">
        <f t="shared" si="88"/>
        <v>0</v>
      </c>
      <c r="O1171" s="208">
        <f t="shared" si="87"/>
        <v>0</v>
      </c>
      <c r="P1171" s="205">
        <v>0</v>
      </c>
      <c r="Q1171" s="208">
        <f t="shared" si="85"/>
        <v>0</v>
      </c>
      <c r="R1171" s="206"/>
    </row>
    <row r="1172" spans="1:18" s="200" customFormat="1">
      <c r="A1172" s="199">
        <v>1165</v>
      </c>
      <c r="B1172" s="200">
        <v>203062039</v>
      </c>
      <c r="C1172" s="201" t="s">
        <v>1309</v>
      </c>
      <c r="D1172" s="201" t="s">
        <v>1310</v>
      </c>
      <c r="E1172" s="201" t="s">
        <v>1582</v>
      </c>
      <c r="F1172" s="201" t="s">
        <v>3662</v>
      </c>
      <c r="G1172" s="201" t="s">
        <v>94</v>
      </c>
      <c r="H1172" s="202" t="s">
        <v>1650</v>
      </c>
      <c r="I1172" s="207">
        <v>0</v>
      </c>
      <c r="J1172" s="207">
        <v>0</v>
      </c>
      <c r="K1172" s="207">
        <v>107873</v>
      </c>
      <c r="L1172" s="207">
        <v>107873</v>
      </c>
      <c r="M1172" s="207">
        <f t="shared" si="86"/>
        <v>0</v>
      </c>
      <c r="N1172" s="207">
        <f t="shared" si="88"/>
        <v>0</v>
      </c>
      <c r="O1172" s="208">
        <f t="shared" si="87"/>
        <v>0</v>
      </c>
      <c r="P1172" s="205">
        <v>0</v>
      </c>
      <c r="Q1172" s="208">
        <f t="shared" si="85"/>
        <v>0</v>
      </c>
      <c r="R1172" s="206"/>
    </row>
    <row r="1173" spans="1:18" s="200" customFormat="1">
      <c r="A1173" s="199">
        <v>1166</v>
      </c>
      <c r="B1173" s="200">
        <v>203062040</v>
      </c>
      <c r="C1173" s="201" t="s">
        <v>1309</v>
      </c>
      <c r="D1173" s="201" t="s">
        <v>1310</v>
      </c>
      <c r="E1173" s="201" t="s">
        <v>1582</v>
      </c>
      <c r="F1173" s="201" t="s">
        <v>3662</v>
      </c>
      <c r="G1173" s="201" t="s">
        <v>94</v>
      </c>
      <c r="H1173" s="202" t="s">
        <v>1651</v>
      </c>
      <c r="I1173" s="207">
        <v>0</v>
      </c>
      <c r="J1173" s="207">
        <v>0</v>
      </c>
      <c r="K1173" s="207">
        <v>177956</v>
      </c>
      <c r="L1173" s="207">
        <v>177956</v>
      </c>
      <c r="M1173" s="207">
        <f t="shared" si="86"/>
        <v>0</v>
      </c>
      <c r="N1173" s="207">
        <f t="shared" si="88"/>
        <v>0</v>
      </c>
      <c r="O1173" s="208">
        <f t="shared" si="87"/>
        <v>0</v>
      </c>
      <c r="P1173" s="205">
        <v>0</v>
      </c>
      <c r="Q1173" s="208">
        <f t="shared" si="85"/>
        <v>0</v>
      </c>
      <c r="R1173" s="206"/>
    </row>
    <row r="1174" spans="1:18" s="200" customFormat="1">
      <c r="A1174" s="199">
        <v>1167</v>
      </c>
      <c r="B1174" s="200">
        <v>203062041</v>
      </c>
      <c r="C1174" s="201" t="s">
        <v>1309</v>
      </c>
      <c r="D1174" s="201" t="s">
        <v>1310</v>
      </c>
      <c r="E1174" s="201" t="s">
        <v>1314</v>
      </c>
      <c r="F1174" s="201" t="s">
        <v>3655</v>
      </c>
      <c r="G1174" s="201" t="s">
        <v>94</v>
      </c>
      <c r="H1174" s="202" t="s">
        <v>1652</v>
      </c>
      <c r="I1174" s="207">
        <v>0</v>
      </c>
      <c r="J1174" s="207">
        <v>0</v>
      </c>
      <c r="K1174" s="207">
        <v>7622</v>
      </c>
      <c r="L1174" s="207">
        <v>7622</v>
      </c>
      <c r="M1174" s="207">
        <f t="shared" si="86"/>
        <v>0</v>
      </c>
      <c r="N1174" s="207">
        <f t="shared" si="88"/>
        <v>0</v>
      </c>
      <c r="O1174" s="208">
        <f t="shared" si="87"/>
        <v>0</v>
      </c>
      <c r="P1174" s="205">
        <v>0</v>
      </c>
      <c r="Q1174" s="208">
        <f t="shared" si="85"/>
        <v>0</v>
      </c>
      <c r="R1174" s="206"/>
    </row>
    <row r="1175" spans="1:18" s="200" customFormat="1">
      <c r="A1175" s="199">
        <v>1168</v>
      </c>
      <c r="B1175" s="200">
        <v>203062042</v>
      </c>
      <c r="C1175" s="201" t="s">
        <v>1309</v>
      </c>
      <c r="D1175" s="201" t="s">
        <v>1310</v>
      </c>
      <c r="E1175" s="201" t="s">
        <v>1582</v>
      </c>
      <c r="F1175" s="201" t="s">
        <v>3662</v>
      </c>
      <c r="G1175" s="201" t="s">
        <v>94</v>
      </c>
      <c r="H1175" s="202" t="s">
        <v>1653</v>
      </c>
      <c r="I1175" s="207">
        <v>0</v>
      </c>
      <c r="J1175" s="207">
        <v>0</v>
      </c>
      <c r="K1175" s="207">
        <v>21166</v>
      </c>
      <c r="L1175" s="207">
        <v>21166</v>
      </c>
      <c r="M1175" s="207">
        <f t="shared" si="86"/>
        <v>0</v>
      </c>
      <c r="N1175" s="207">
        <f t="shared" si="88"/>
        <v>0</v>
      </c>
      <c r="O1175" s="208">
        <f t="shared" si="87"/>
        <v>0</v>
      </c>
      <c r="P1175" s="205">
        <v>0</v>
      </c>
      <c r="Q1175" s="208">
        <f t="shared" si="85"/>
        <v>0</v>
      </c>
      <c r="R1175" s="206"/>
    </row>
    <row r="1176" spans="1:18" s="200" customFormat="1">
      <c r="A1176" s="199">
        <v>1169</v>
      </c>
      <c r="B1176" s="200">
        <v>203062043</v>
      </c>
      <c r="C1176" s="201" t="s">
        <v>1309</v>
      </c>
      <c r="D1176" s="201" t="s">
        <v>1310</v>
      </c>
      <c r="E1176" s="201" t="s">
        <v>1582</v>
      </c>
      <c r="F1176" s="201" t="s">
        <v>3662</v>
      </c>
      <c r="G1176" s="201" t="s">
        <v>94</v>
      </c>
      <c r="H1176" s="202" t="s">
        <v>1654</v>
      </c>
      <c r="I1176" s="207">
        <v>0</v>
      </c>
      <c r="J1176" s="207">
        <v>0</v>
      </c>
      <c r="K1176" s="207">
        <v>23125</v>
      </c>
      <c r="L1176" s="207">
        <v>23125</v>
      </c>
      <c r="M1176" s="207">
        <f t="shared" si="86"/>
        <v>0</v>
      </c>
      <c r="N1176" s="207">
        <f t="shared" si="88"/>
        <v>0</v>
      </c>
      <c r="O1176" s="208">
        <f t="shared" si="87"/>
        <v>0</v>
      </c>
      <c r="P1176" s="205">
        <v>0</v>
      </c>
      <c r="Q1176" s="208">
        <f t="shared" si="85"/>
        <v>0</v>
      </c>
      <c r="R1176" s="206"/>
    </row>
    <row r="1177" spans="1:18" s="200" customFormat="1">
      <c r="A1177" s="199">
        <v>1170</v>
      </c>
      <c r="B1177" s="200">
        <v>203062044</v>
      </c>
      <c r="C1177" s="201" t="s">
        <v>1309</v>
      </c>
      <c r="D1177" s="201" t="s">
        <v>1310</v>
      </c>
      <c r="E1177" s="201" t="s">
        <v>1582</v>
      </c>
      <c r="F1177" s="201" t="s">
        <v>3662</v>
      </c>
      <c r="G1177" s="201" t="s">
        <v>94</v>
      </c>
      <c r="H1177" s="202" t="s">
        <v>1655</v>
      </c>
      <c r="I1177" s="207">
        <v>0</v>
      </c>
      <c r="J1177" s="207">
        <v>0</v>
      </c>
      <c r="K1177" s="207">
        <v>23182</v>
      </c>
      <c r="L1177" s="207">
        <v>23182</v>
      </c>
      <c r="M1177" s="207">
        <f t="shared" si="86"/>
        <v>0</v>
      </c>
      <c r="N1177" s="207">
        <f t="shared" si="88"/>
        <v>0</v>
      </c>
      <c r="O1177" s="208">
        <f t="shared" si="87"/>
        <v>0</v>
      </c>
      <c r="P1177" s="205">
        <v>0</v>
      </c>
      <c r="Q1177" s="208">
        <f t="shared" si="85"/>
        <v>0</v>
      </c>
      <c r="R1177" s="206"/>
    </row>
    <row r="1178" spans="1:18" s="200" customFormat="1">
      <c r="A1178" s="199">
        <v>1171</v>
      </c>
      <c r="B1178" s="200">
        <v>203062045</v>
      </c>
      <c r="C1178" s="201" t="s">
        <v>1309</v>
      </c>
      <c r="D1178" s="201" t="s">
        <v>1310</v>
      </c>
      <c r="E1178" s="201" t="s">
        <v>1582</v>
      </c>
      <c r="F1178" s="201" t="s">
        <v>3662</v>
      </c>
      <c r="G1178" s="201" t="s">
        <v>94</v>
      </c>
      <c r="H1178" s="202" t="s">
        <v>1656</v>
      </c>
      <c r="I1178" s="207">
        <v>0</v>
      </c>
      <c r="J1178" s="207">
        <v>0</v>
      </c>
      <c r="K1178" s="207">
        <v>21324.5</v>
      </c>
      <c r="L1178" s="207">
        <v>21324.5</v>
      </c>
      <c r="M1178" s="207">
        <f t="shared" si="86"/>
        <v>0</v>
      </c>
      <c r="N1178" s="207">
        <f t="shared" si="88"/>
        <v>0</v>
      </c>
      <c r="O1178" s="208">
        <f t="shared" si="87"/>
        <v>0</v>
      </c>
      <c r="P1178" s="205">
        <v>0</v>
      </c>
      <c r="Q1178" s="208">
        <f t="shared" si="85"/>
        <v>0</v>
      </c>
      <c r="R1178" s="206"/>
    </row>
    <row r="1179" spans="1:18" s="200" customFormat="1">
      <c r="A1179" s="199">
        <v>1172</v>
      </c>
      <c r="B1179" s="200">
        <v>203062046</v>
      </c>
      <c r="C1179" s="201" t="s">
        <v>1309</v>
      </c>
      <c r="D1179" s="201" t="s">
        <v>1310</v>
      </c>
      <c r="E1179" s="201" t="s">
        <v>1582</v>
      </c>
      <c r="F1179" s="201" t="s">
        <v>3662</v>
      </c>
      <c r="G1179" s="201" t="s">
        <v>94</v>
      </c>
      <c r="H1179" s="202" t="s">
        <v>1657</v>
      </c>
      <c r="I1179" s="207">
        <v>0</v>
      </c>
      <c r="J1179" s="207">
        <v>0</v>
      </c>
      <c r="K1179" s="207">
        <v>93902</v>
      </c>
      <c r="L1179" s="207">
        <v>93902</v>
      </c>
      <c r="M1179" s="207">
        <f t="shared" si="86"/>
        <v>0</v>
      </c>
      <c r="N1179" s="207">
        <f t="shared" si="88"/>
        <v>0</v>
      </c>
      <c r="O1179" s="208">
        <f t="shared" si="87"/>
        <v>0</v>
      </c>
      <c r="P1179" s="205">
        <v>0</v>
      </c>
      <c r="Q1179" s="208">
        <f t="shared" si="85"/>
        <v>0</v>
      </c>
      <c r="R1179" s="206"/>
    </row>
    <row r="1180" spans="1:18" s="200" customFormat="1">
      <c r="A1180" s="199">
        <v>1173</v>
      </c>
      <c r="B1180" s="200">
        <v>203062047</v>
      </c>
      <c r="C1180" s="201" t="s">
        <v>1309</v>
      </c>
      <c r="D1180" s="201" t="s">
        <v>1310</v>
      </c>
      <c r="E1180" s="201" t="s">
        <v>1582</v>
      </c>
      <c r="F1180" s="201" t="s">
        <v>3662</v>
      </c>
      <c r="G1180" s="201" t="s">
        <v>94</v>
      </c>
      <c r="H1180" s="202" t="s">
        <v>1658</v>
      </c>
      <c r="I1180" s="207">
        <v>0</v>
      </c>
      <c r="J1180" s="207">
        <v>0</v>
      </c>
      <c r="K1180" s="207">
        <v>27335</v>
      </c>
      <c r="L1180" s="207">
        <v>27335</v>
      </c>
      <c r="M1180" s="207">
        <f t="shared" si="86"/>
        <v>0</v>
      </c>
      <c r="N1180" s="207">
        <f t="shared" si="88"/>
        <v>0</v>
      </c>
      <c r="O1180" s="208">
        <f t="shared" si="87"/>
        <v>0</v>
      </c>
      <c r="P1180" s="205">
        <v>0</v>
      </c>
      <c r="Q1180" s="208">
        <f t="shared" si="85"/>
        <v>0</v>
      </c>
      <c r="R1180" s="206"/>
    </row>
    <row r="1181" spans="1:18" s="200" customFormat="1">
      <c r="A1181" s="199">
        <v>1174</v>
      </c>
      <c r="B1181" s="200">
        <v>203062048</v>
      </c>
      <c r="C1181" s="201" t="s">
        <v>1309</v>
      </c>
      <c r="D1181" s="201" t="s">
        <v>1310</v>
      </c>
      <c r="E1181" s="201" t="s">
        <v>1582</v>
      </c>
      <c r="F1181" s="201" t="s">
        <v>3662</v>
      </c>
      <c r="G1181" s="201" t="s">
        <v>94</v>
      </c>
      <c r="H1181" s="202" t="s">
        <v>1659</v>
      </c>
      <c r="I1181" s="207">
        <v>0</v>
      </c>
      <c r="J1181" s="207">
        <v>0</v>
      </c>
      <c r="K1181" s="207">
        <v>26727</v>
      </c>
      <c r="L1181" s="207">
        <v>26727</v>
      </c>
      <c r="M1181" s="207">
        <f t="shared" si="86"/>
        <v>0</v>
      </c>
      <c r="N1181" s="207">
        <f t="shared" si="88"/>
        <v>0</v>
      </c>
      <c r="O1181" s="208">
        <f t="shared" si="87"/>
        <v>0</v>
      </c>
      <c r="P1181" s="205">
        <v>0</v>
      </c>
      <c r="Q1181" s="208">
        <f t="shared" si="85"/>
        <v>0</v>
      </c>
      <c r="R1181" s="206"/>
    </row>
    <row r="1182" spans="1:18" s="200" customFormat="1">
      <c r="A1182" s="199">
        <v>1175</v>
      </c>
      <c r="B1182" s="200">
        <v>203062049</v>
      </c>
      <c r="C1182" s="201" t="s">
        <v>1309</v>
      </c>
      <c r="D1182" s="201" t="s">
        <v>1310</v>
      </c>
      <c r="E1182" s="201" t="s">
        <v>1582</v>
      </c>
      <c r="F1182" s="201" t="s">
        <v>3662</v>
      </c>
      <c r="G1182" s="201" t="s">
        <v>94</v>
      </c>
      <c r="H1182" s="202" t="s">
        <v>1660</v>
      </c>
      <c r="I1182" s="207">
        <v>0</v>
      </c>
      <c r="J1182" s="207">
        <v>0</v>
      </c>
      <c r="K1182" s="207">
        <v>26285</v>
      </c>
      <c r="L1182" s="207">
        <v>26285</v>
      </c>
      <c r="M1182" s="207">
        <f t="shared" si="86"/>
        <v>0</v>
      </c>
      <c r="N1182" s="207">
        <f t="shared" si="88"/>
        <v>0</v>
      </c>
      <c r="O1182" s="208">
        <f t="shared" si="87"/>
        <v>0</v>
      </c>
      <c r="P1182" s="205">
        <v>0</v>
      </c>
      <c r="Q1182" s="208">
        <f t="shared" si="85"/>
        <v>0</v>
      </c>
      <c r="R1182" s="206"/>
    </row>
    <row r="1183" spans="1:18" s="200" customFormat="1">
      <c r="A1183" s="199">
        <v>1176</v>
      </c>
      <c r="B1183" s="200">
        <v>203062050</v>
      </c>
      <c r="C1183" s="201" t="s">
        <v>1309</v>
      </c>
      <c r="D1183" s="201" t="s">
        <v>1310</v>
      </c>
      <c r="E1183" s="201" t="s">
        <v>1582</v>
      </c>
      <c r="F1183" s="201" t="s">
        <v>3662</v>
      </c>
      <c r="G1183" s="201" t="s">
        <v>94</v>
      </c>
      <c r="H1183" s="202" t="s">
        <v>1661</v>
      </c>
      <c r="I1183" s="207">
        <v>0</v>
      </c>
      <c r="J1183" s="207">
        <v>0</v>
      </c>
      <c r="K1183" s="207">
        <v>29130</v>
      </c>
      <c r="L1183" s="207">
        <v>29130</v>
      </c>
      <c r="M1183" s="207">
        <f t="shared" si="86"/>
        <v>0</v>
      </c>
      <c r="N1183" s="207">
        <f t="shared" si="88"/>
        <v>0</v>
      </c>
      <c r="O1183" s="208">
        <f t="shared" si="87"/>
        <v>0</v>
      </c>
      <c r="P1183" s="205">
        <v>0</v>
      </c>
      <c r="Q1183" s="208">
        <f t="shared" si="85"/>
        <v>0</v>
      </c>
      <c r="R1183" s="206"/>
    </row>
    <row r="1184" spans="1:18" s="200" customFormat="1">
      <c r="A1184" s="199">
        <v>1177</v>
      </c>
      <c r="B1184" s="200">
        <v>203062051</v>
      </c>
      <c r="C1184" s="201" t="s">
        <v>1309</v>
      </c>
      <c r="D1184" s="201" t="s">
        <v>1310</v>
      </c>
      <c r="E1184" s="201" t="s">
        <v>1582</v>
      </c>
      <c r="F1184" s="201" t="s">
        <v>3662</v>
      </c>
      <c r="G1184" s="201" t="s">
        <v>94</v>
      </c>
      <c r="H1184" s="202" t="s">
        <v>1662</v>
      </c>
      <c r="I1184" s="207">
        <v>0</v>
      </c>
      <c r="J1184" s="207">
        <v>0</v>
      </c>
      <c r="K1184" s="207">
        <v>52023</v>
      </c>
      <c r="L1184" s="207">
        <v>52023</v>
      </c>
      <c r="M1184" s="207">
        <f t="shared" si="86"/>
        <v>0</v>
      </c>
      <c r="N1184" s="207">
        <f t="shared" si="88"/>
        <v>0</v>
      </c>
      <c r="O1184" s="208">
        <f t="shared" si="87"/>
        <v>0</v>
      </c>
      <c r="P1184" s="205">
        <v>0</v>
      </c>
      <c r="Q1184" s="208">
        <f t="shared" si="85"/>
        <v>0</v>
      </c>
      <c r="R1184" s="206"/>
    </row>
    <row r="1185" spans="1:18" s="200" customFormat="1">
      <c r="A1185" s="199">
        <v>1178</v>
      </c>
      <c r="B1185" s="200">
        <v>203062052</v>
      </c>
      <c r="C1185" s="201" t="s">
        <v>1309</v>
      </c>
      <c r="D1185" s="201" t="s">
        <v>1310</v>
      </c>
      <c r="E1185" s="201" t="s">
        <v>1582</v>
      </c>
      <c r="F1185" s="201" t="s">
        <v>3662</v>
      </c>
      <c r="G1185" s="201" t="s">
        <v>94</v>
      </c>
      <c r="H1185" s="202" t="s">
        <v>1663</v>
      </c>
      <c r="I1185" s="207">
        <v>0</v>
      </c>
      <c r="J1185" s="207">
        <v>0</v>
      </c>
      <c r="K1185" s="207">
        <v>99015</v>
      </c>
      <c r="L1185" s="207">
        <v>99015</v>
      </c>
      <c r="M1185" s="207">
        <f t="shared" si="86"/>
        <v>0</v>
      </c>
      <c r="N1185" s="207">
        <f t="shared" si="88"/>
        <v>0</v>
      </c>
      <c r="O1185" s="208">
        <f t="shared" si="87"/>
        <v>0</v>
      </c>
      <c r="P1185" s="205">
        <v>0</v>
      </c>
      <c r="Q1185" s="208">
        <f t="shared" si="85"/>
        <v>0</v>
      </c>
      <c r="R1185" s="206"/>
    </row>
    <row r="1186" spans="1:18" s="200" customFormat="1">
      <c r="A1186" s="199">
        <v>1179</v>
      </c>
      <c r="B1186" s="200">
        <v>203062053</v>
      </c>
      <c r="C1186" s="201" t="s">
        <v>1309</v>
      </c>
      <c r="D1186" s="201" t="s">
        <v>1310</v>
      </c>
      <c r="E1186" s="201" t="s">
        <v>1582</v>
      </c>
      <c r="F1186" s="201" t="s">
        <v>3662</v>
      </c>
      <c r="G1186" s="201" t="s">
        <v>94</v>
      </c>
      <c r="H1186" s="202" t="s">
        <v>1664</v>
      </c>
      <c r="I1186" s="207">
        <v>0</v>
      </c>
      <c r="J1186" s="207">
        <v>0</v>
      </c>
      <c r="K1186" s="207">
        <v>90815.5</v>
      </c>
      <c r="L1186" s="207">
        <v>90815.5</v>
      </c>
      <c r="M1186" s="207">
        <f t="shared" si="86"/>
        <v>0</v>
      </c>
      <c r="N1186" s="207">
        <f t="shared" si="88"/>
        <v>0</v>
      </c>
      <c r="O1186" s="208">
        <f t="shared" si="87"/>
        <v>0</v>
      </c>
      <c r="P1186" s="205">
        <v>0</v>
      </c>
      <c r="Q1186" s="208">
        <f t="shared" ref="Q1186:Q1249" si="89">O1186-P1186</f>
        <v>0</v>
      </c>
      <c r="R1186" s="206"/>
    </row>
    <row r="1187" spans="1:18" s="200" customFormat="1">
      <c r="A1187" s="199">
        <v>1180</v>
      </c>
      <c r="B1187" s="200">
        <v>203062054</v>
      </c>
      <c r="C1187" s="201" t="s">
        <v>1309</v>
      </c>
      <c r="D1187" s="201" t="s">
        <v>1310</v>
      </c>
      <c r="E1187" s="201" t="s">
        <v>1582</v>
      </c>
      <c r="F1187" s="201" t="s">
        <v>3662</v>
      </c>
      <c r="G1187" s="201" t="s">
        <v>94</v>
      </c>
      <c r="H1187" s="202" t="s">
        <v>1665</v>
      </c>
      <c r="I1187" s="207">
        <v>0</v>
      </c>
      <c r="J1187" s="207">
        <v>0</v>
      </c>
      <c r="K1187" s="207">
        <v>15974</v>
      </c>
      <c r="L1187" s="207">
        <v>15974</v>
      </c>
      <c r="M1187" s="207">
        <f t="shared" si="86"/>
        <v>0</v>
      </c>
      <c r="N1187" s="207">
        <f t="shared" si="88"/>
        <v>0</v>
      </c>
      <c r="O1187" s="208">
        <f t="shared" si="87"/>
        <v>0</v>
      </c>
      <c r="P1187" s="205">
        <v>0</v>
      </c>
      <c r="Q1187" s="208">
        <f t="shared" si="89"/>
        <v>0</v>
      </c>
      <c r="R1187" s="206"/>
    </row>
    <row r="1188" spans="1:18" s="200" customFormat="1">
      <c r="A1188" s="199">
        <v>1181</v>
      </c>
      <c r="B1188" s="200">
        <v>203062056</v>
      </c>
      <c r="C1188" s="201" t="s">
        <v>1309</v>
      </c>
      <c r="D1188" s="201" t="s">
        <v>1310</v>
      </c>
      <c r="E1188" s="201" t="s">
        <v>1582</v>
      </c>
      <c r="F1188" s="201" t="s">
        <v>3662</v>
      </c>
      <c r="G1188" s="201" t="s">
        <v>94</v>
      </c>
      <c r="H1188" s="202" t="s">
        <v>1666</v>
      </c>
      <c r="I1188" s="207">
        <v>0</v>
      </c>
      <c r="J1188" s="207">
        <v>0</v>
      </c>
      <c r="K1188" s="207">
        <v>89372</v>
      </c>
      <c r="L1188" s="207">
        <v>89372</v>
      </c>
      <c r="M1188" s="207">
        <f t="shared" si="86"/>
        <v>0</v>
      </c>
      <c r="N1188" s="207">
        <f t="shared" si="88"/>
        <v>0</v>
      </c>
      <c r="O1188" s="208">
        <f t="shared" si="87"/>
        <v>0</v>
      </c>
      <c r="P1188" s="205">
        <v>0</v>
      </c>
      <c r="Q1188" s="208">
        <f t="shared" si="89"/>
        <v>0</v>
      </c>
      <c r="R1188" s="206"/>
    </row>
    <row r="1189" spans="1:18" s="200" customFormat="1">
      <c r="A1189" s="199">
        <v>1182</v>
      </c>
      <c r="B1189" s="200">
        <v>203062060</v>
      </c>
      <c r="C1189" s="201" t="s">
        <v>1309</v>
      </c>
      <c r="D1189" s="201" t="s">
        <v>1310</v>
      </c>
      <c r="E1189" s="201" t="s">
        <v>1582</v>
      </c>
      <c r="F1189" s="201" t="s">
        <v>3662</v>
      </c>
      <c r="G1189" s="201" t="s">
        <v>94</v>
      </c>
      <c r="H1189" s="202" t="s">
        <v>1667</v>
      </c>
      <c r="I1189" s="207">
        <v>0</v>
      </c>
      <c r="J1189" s="207">
        <v>0</v>
      </c>
      <c r="K1189" s="207">
        <v>96402</v>
      </c>
      <c r="L1189" s="207">
        <v>96402</v>
      </c>
      <c r="M1189" s="207">
        <f t="shared" si="86"/>
        <v>0</v>
      </c>
      <c r="N1189" s="207">
        <f t="shared" si="88"/>
        <v>0</v>
      </c>
      <c r="O1189" s="208">
        <f t="shared" si="87"/>
        <v>0</v>
      </c>
      <c r="P1189" s="205">
        <v>0</v>
      </c>
      <c r="Q1189" s="208">
        <f t="shared" si="89"/>
        <v>0</v>
      </c>
      <c r="R1189" s="206"/>
    </row>
    <row r="1190" spans="1:18" s="200" customFormat="1">
      <c r="A1190" s="199">
        <v>1183</v>
      </c>
      <c r="B1190" s="200">
        <v>203062061</v>
      </c>
      <c r="C1190" s="201" t="s">
        <v>1309</v>
      </c>
      <c r="D1190" s="201" t="s">
        <v>1310</v>
      </c>
      <c r="E1190" s="201" t="s">
        <v>1582</v>
      </c>
      <c r="F1190" s="201" t="s">
        <v>3662</v>
      </c>
      <c r="G1190" s="201" t="s">
        <v>94</v>
      </c>
      <c r="H1190" s="202" t="s">
        <v>1668</v>
      </c>
      <c r="I1190" s="207">
        <v>0</v>
      </c>
      <c r="J1190" s="207">
        <v>0</v>
      </c>
      <c r="K1190" s="207">
        <v>85839.33</v>
      </c>
      <c r="L1190" s="207">
        <v>85839.33</v>
      </c>
      <c r="M1190" s="207">
        <f t="shared" si="86"/>
        <v>0</v>
      </c>
      <c r="N1190" s="207">
        <f t="shared" si="88"/>
        <v>0</v>
      </c>
      <c r="O1190" s="208">
        <f t="shared" si="87"/>
        <v>0</v>
      </c>
      <c r="P1190" s="205">
        <v>0</v>
      </c>
      <c r="Q1190" s="208">
        <f t="shared" si="89"/>
        <v>0</v>
      </c>
      <c r="R1190" s="206"/>
    </row>
    <row r="1191" spans="1:18" s="200" customFormat="1">
      <c r="A1191" s="199">
        <v>1184</v>
      </c>
      <c r="B1191" s="200">
        <v>203062063</v>
      </c>
      <c r="C1191" s="201" t="s">
        <v>1309</v>
      </c>
      <c r="D1191" s="201" t="s">
        <v>1310</v>
      </c>
      <c r="E1191" s="201" t="s">
        <v>1582</v>
      </c>
      <c r="F1191" s="201" t="s">
        <v>3662</v>
      </c>
      <c r="G1191" s="201" t="s">
        <v>94</v>
      </c>
      <c r="H1191" s="202" t="s">
        <v>1669</v>
      </c>
      <c r="I1191" s="207">
        <v>0</v>
      </c>
      <c r="J1191" s="207">
        <v>0</v>
      </c>
      <c r="K1191" s="207">
        <v>110986</v>
      </c>
      <c r="L1191" s="207">
        <v>110986</v>
      </c>
      <c r="M1191" s="207">
        <f t="shared" si="86"/>
        <v>0</v>
      </c>
      <c r="N1191" s="207">
        <f t="shared" si="88"/>
        <v>0</v>
      </c>
      <c r="O1191" s="208">
        <f t="shared" si="87"/>
        <v>0</v>
      </c>
      <c r="P1191" s="205">
        <v>0</v>
      </c>
      <c r="Q1191" s="208">
        <f t="shared" si="89"/>
        <v>0</v>
      </c>
      <c r="R1191" s="206"/>
    </row>
    <row r="1192" spans="1:18" s="200" customFormat="1">
      <c r="A1192" s="199">
        <v>1185</v>
      </c>
      <c r="B1192" s="200">
        <v>203062064</v>
      </c>
      <c r="C1192" s="201" t="s">
        <v>1309</v>
      </c>
      <c r="D1192" s="201" t="s">
        <v>1310</v>
      </c>
      <c r="E1192" s="201" t="s">
        <v>1314</v>
      </c>
      <c r="F1192" s="201" t="s">
        <v>3655</v>
      </c>
      <c r="G1192" s="201" t="s">
        <v>94</v>
      </c>
      <c r="H1192" s="202" t="s">
        <v>1670</v>
      </c>
      <c r="I1192" s="207">
        <v>0</v>
      </c>
      <c r="J1192" s="207">
        <v>0</v>
      </c>
      <c r="K1192" s="207">
        <v>1017</v>
      </c>
      <c r="L1192" s="207">
        <v>1017</v>
      </c>
      <c r="M1192" s="207">
        <f t="shared" si="86"/>
        <v>0</v>
      </c>
      <c r="N1192" s="207">
        <f t="shared" si="88"/>
        <v>0</v>
      </c>
      <c r="O1192" s="208">
        <f t="shared" si="87"/>
        <v>0</v>
      </c>
      <c r="P1192" s="205">
        <v>0</v>
      </c>
      <c r="Q1192" s="208">
        <f t="shared" si="89"/>
        <v>0</v>
      </c>
      <c r="R1192" s="206"/>
    </row>
    <row r="1193" spans="1:18" s="200" customFormat="1">
      <c r="A1193" s="199">
        <v>1186</v>
      </c>
      <c r="B1193" s="200">
        <v>203062065</v>
      </c>
      <c r="C1193" s="201" t="s">
        <v>1309</v>
      </c>
      <c r="D1193" s="201" t="s">
        <v>1310</v>
      </c>
      <c r="E1193" s="201" t="s">
        <v>1582</v>
      </c>
      <c r="F1193" s="201" t="s">
        <v>3662</v>
      </c>
      <c r="G1193" s="201" t="s">
        <v>94</v>
      </c>
      <c r="H1193" s="202" t="s">
        <v>1671</v>
      </c>
      <c r="I1193" s="207">
        <v>0</v>
      </c>
      <c r="J1193" s="207">
        <v>0</v>
      </c>
      <c r="K1193" s="207">
        <v>138079</v>
      </c>
      <c r="L1193" s="207">
        <v>138079</v>
      </c>
      <c r="M1193" s="207">
        <f t="shared" si="86"/>
        <v>0</v>
      </c>
      <c r="N1193" s="207">
        <f t="shared" si="88"/>
        <v>0</v>
      </c>
      <c r="O1193" s="208">
        <f t="shared" si="87"/>
        <v>0</v>
      </c>
      <c r="P1193" s="205">
        <v>0</v>
      </c>
      <c r="Q1193" s="208">
        <f t="shared" si="89"/>
        <v>0</v>
      </c>
      <c r="R1193" s="206"/>
    </row>
    <row r="1194" spans="1:18" s="200" customFormat="1">
      <c r="A1194" s="199">
        <v>1187</v>
      </c>
      <c r="B1194" s="200">
        <v>203062066</v>
      </c>
      <c r="C1194" s="201" t="s">
        <v>1309</v>
      </c>
      <c r="D1194" s="201" t="s">
        <v>1310</v>
      </c>
      <c r="E1194" s="201" t="s">
        <v>1582</v>
      </c>
      <c r="F1194" s="201" t="s">
        <v>3662</v>
      </c>
      <c r="G1194" s="201" t="s">
        <v>94</v>
      </c>
      <c r="H1194" s="202" t="s">
        <v>1672</v>
      </c>
      <c r="I1194" s="207">
        <v>0</v>
      </c>
      <c r="J1194" s="207">
        <v>0</v>
      </c>
      <c r="K1194" s="207">
        <v>70335</v>
      </c>
      <c r="L1194" s="207">
        <v>70335</v>
      </c>
      <c r="M1194" s="207">
        <f t="shared" si="86"/>
        <v>0</v>
      </c>
      <c r="N1194" s="207">
        <f t="shared" si="88"/>
        <v>0</v>
      </c>
      <c r="O1194" s="208">
        <f t="shared" si="87"/>
        <v>0</v>
      </c>
      <c r="P1194" s="205">
        <v>0</v>
      </c>
      <c r="Q1194" s="208">
        <f t="shared" si="89"/>
        <v>0</v>
      </c>
      <c r="R1194" s="206"/>
    </row>
    <row r="1195" spans="1:18" s="200" customFormat="1">
      <c r="A1195" s="199">
        <v>1188</v>
      </c>
      <c r="B1195" s="200">
        <v>203062067</v>
      </c>
      <c r="C1195" s="201" t="s">
        <v>1309</v>
      </c>
      <c r="D1195" s="201" t="s">
        <v>1310</v>
      </c>
      <c r="E1195" s="201" t="s">
        <v>1582</v>
      </c>
      <c r="F1195" s="201" t="s">
        <v>3662</v>
      </c>
      <c r="G1195" s="201" t="s">
        <v>94</v>
      </c>
      <c r="H1195" s="202" t="s">
        <v>1673</v>
      </c>
      <c r="I1195" s="207">
        <v>0</v>
      </c>
      <c r="J1195" s="207">
        <v>0</v>
      </c>
      <c r="K1195" s="207">
        <v>98452</v>
      </c>
      <c r="L1195" s="207">
        <v>98452</v>
      </c>
      <c r="M1195" s="207">
        <f t="shared" si="86"/>
        <v>0</v>
      </c>
      <c r="N1195" s="207">
        <f t="shared" si="88"/>
        <v>0</v>
      </c>
      <c r="O1195" s="208">
        <f t="shared" si="87"/>
        <v>0</v>
      </c>
      <c r="P1195" s="205">
        <v>0</v>
      </c>
      <c r="Q1195" s="208">
        <f t="shared" si="89"/>
        <v>0</v>
      </c>
      <c r="R1195" s="206"/>
    </row>
    <row r="1196" spans="1:18" s="200" customFormat="1">
      <c r="A1196" s="199">
        <v>1189</v>
      </c>
      <c r="B1196" s="200">
        <v>203062069</v>
      </c>
      <c r="C1196" s="201" t="s">
        <v>1309</v>
      </c>
      <c r="D1196" s="201" t="s">
        <v>1310</v>
      </c>
      <c r="E1196" s="201" t="s">
        <v>1582</v>
      </c>
      <c r="F1196" s="201" t="s">
        <v>3662</v>
      </c>
      <c r="G1196" s="201" t="s">
        <v>94</v>
      </c>
      <c r="H1196" s="202" t="s">
        <v>1674</v>
      </c>
      <c r="I1196" s="207">
        <v>0</v>
      </c>
      <c r="J1196" s="207">
        <v>0</v>
      </c>
      <c r="K1196" s="207">
        <v>86629</v>
      </c>
      <c r="L1196" s="207">
        <v>86629</v>
      </c>
      <c r="M1196" s="207">
        <f t="shared" si="86"/>
        <v>0</v>
      </c>
      <c r="N1196" s="207">
        <f t="shared" si="88"/>
        <v>0</v>
      </c>
      <c r="O1196" s="208">
        <f t="shared" si="87"/>
        <v>0</v>
      </c>
      <c r="P1196" s="205">
        <v>0</v>
      </c>
      <c r="Q1196" s="208">
        <f t="shared" si="89"/>
        <v>0</v>
      </c>
      <c r="R1196" s="206"/>
    </row>
    <row r="1197" spans="1:18" s="200" customFormat="1">
      <c r="A1197" s="199">
        <v>1190</v>
      </c>
      <c r="B1197" s="200">
        <v>203062070</v>
      </c>
      <c r="C1197" s="201" t="s">
        <v>1309</v>
      </c>
      <c r="D1197" s="201" t="s">
        <v>1310</v>
      </c>
      <c r="E1197" s="201" t="s">
        <v>1582</v>
      </c>
      <c r="F1197" s="201" t="s">
        <v>3662</v>
      </c>
      <c r="G1197" s="201" t="s">
        <v>94</v>
      </c>
      <c r="H1197" s="202" t="s">
        <v>1675</v>
      </c>
      <c r="I1197" s="207">
        <v>0</v>
      </c>
      <c r="J1197" s="207">
        <v>0</v>
      </c>
      <c r="K1197" s="207">
        <v>36420</v>
      </c>
      <c r="L1197" s="207">
        <v>36420</v>
      </c>
      <c r="M1197" s="207">
        <f t="shared" si="86"/>
        <v>0</v>
      </c>
      <c r="N1197" s="207">
        <f t="shared" si="88"/>
        <v>0</v>
      </c>
      <c r="O1197" s="208">
        <f t="shared" si="87"/>
        <v>0</v>
      </c>
      <c r="P1197" s="205">
        <v>0</v>
      </c>
      <c r="Q1197" s="208">
        <f t="shared" si="89"/>
        <v>0</v>
      </c>
      <c r="R1197" s="206"/>
    </row>
    <row r="1198" spans="1:18" s="200" customFormat="1">
      <c r="A1198" s="199">
        <v>1191</v>
      </c>
      <c r="B1198" s="200">
        <v>203062071</v>
      </c>
      <c r="C1198" s="201" t="s">
        <v>1309</v>
      </c>
      <c r="D1198" s="201" t="s">
        <v>1310</v>
      </c>
      <c r="E1198" s="201" t="s">
        <v>1582</v>
      </c>
      <c r="F1198" s="201" t="s">
        <v>3662</v>
      </c>
      <c r="G1198" s="201" t="s">
        <v>94</v>
      </c>
      <c r="H1198" s="202" t="s">
        <v>1676</v>
      </c>
      <c r="I1198" s="207">
        <v>0</v>
      </c>
      <c r="J1198" s="207">
        <v>0</v>
      </c>
      <c r="K1198" s="207">
        <v>118411</v>
      </c>
      <c r="L1198" s="207">
        <v>118411</v>
      </c>
      <c r="M1198" s="207">
        <f t="shared" si="86"/>
        <v>0</v>
      </c>
      <c r="N1198" s="207">
        <f t="shared" si="88"/>
        <v>0</v>
      </c>
      <c r="O1198" s="208">
        <f t="shared" si="87"/>
        <v>0</v>
      </c>
      <c r="P1198" s="205">
        <v>0</v>
      </c>
      <c r="Q1198" s="208">
        <f t="shared" si="89"/>
        <v>0</v>
      </c>
      <c r="R1198" s="206"/>
    </row>
    <row r="1199" spans="1:18" s="200" customFormat="1">
      <c r="A1199" s="199">
        <v>1192</v>
      </c>
      <c r="B1199" s="200">
        <v>203062073</v>
      </c>
      <c r="C1199" s="201" t="s">
        <v>1309</v>
      </c>
      <c r="D1199" s="201" t="s">
        <v>1310</v>
      </c>
      <c r="E1199" s="201" t="s">
        <v>1582</v>
      </c>
      <c r="F1199" s="201" t="s">
        <v>3662</v>
      </c>
      <c r="G1199" s="201" t="s">
        <v>94</v>
      </c>
      <c r="H1199" s="202" t="s">
        <v>1677</v>
      </c>
      <c r="I1199" s="207">
        <v>0</v>
      </c>
      <c r="J1199" s="207">
        <v>0</v>
      </c>
      <c r="K1199" s="207">
        <v>63423</v>
      </c>
      <c r="L1199" s="207">
        <v>63423</v>
      </c>
      <c r="M1199" s="207">
        <f t="shared" si="86"/>
        <v>0</v>
      </c>
      <c r="N1199" s="207">
        <f t="shared" si="88"/>
        <v>0</v>
      </c>
      <c r="O1199" s="208">
        <f t="shared" si="87"/>
        <v>0</v>
      </c>
      <c r="P1199" s="205">
        <v>0</v>
      </c>
      <c r="Q1199" s="208">
        <f t="shared" si="89"/>
        <v>0</v>
      </c>
      <c r="R1199" s="206"/>
    </row>
    <row r="1200" spans="1:18" s="200" customFormat="1">
      <c r="A1200" s="199">
        <v>1193</v>
      </c>
      <c r="B1200" s="200">
        <v>203062075</v>
      </c>
      <c r="C1200" s="201" t="s">
        <v>1309</v>
      </c>
      <c r="D1200" s="201" t="s">
        <v>1310</v>
      </c>
      <c r="E1200" s="201" t="s">
        <v>1582</v>
      </c>
      <c r="F1200" s="201" t="s">
        <v>3662</v>
      </c>
      <c r="G1200" s="201" t="s">
        <v>94</v>
      </c>
      <c r="H1200" s="202" t="s">
        <v>1678</v>
      </c>
      <c r="I1200" s="207">
        <v>0</v>
      </c>
      <c r="J1200" s="207">
        <v>0</v>
      </c>
      <c r="K1200" s="207">
        <v>90526.61</v>
      </c>
      <c r="L1200" s="207">
        <v>90526.61</v>
      </c>
      <c r="M1200" s="207">
        <f t="shared" si="86"/>
        <v>0</v>
      </c>
      <c r="N1200" s="207">
        <f t="shared" si="88"/>
        <v>0</v>
      </c>
      <c r="O1200" s="208">
        <f t="shared" si="87"/>
        <v>0</v>
      </c>
      <c r="P1200" s="205">
        <v>0</v>
      </c>
      <c r="Q1200" s="208">
        <f t="shared" si="89"/>
        <v>0</v>
      </c>
      <c r="R1200" s="206"/>
    </row>
    <row r="1201" spans="1:18" s="200" customFormat="1">
      <c r="A1201" s="199">
        <v>1194</v>
      </c>
      <c r="B1201" s="200">
        <v>203062076</v>
      </c>
      <c r="C1201" s="201" t="s">
        <v>1309</v>
      </c>
      <c r="D1201" s="201" t="s">
        <v>1310</v>
      </c>
      <c r="E1201" s="201" t="s">
        <v>1582</v>
      </c>
      <c r="F1201" s="201" t="s">
        <v>3662</v>
      </c>
      <c r="G1201" s="201" t="s">
        <v>94</v>
      </c>
      <c r="H1201" s="202" t="s">
        <v>1679</v>
      </c>
      <c r="I1201" s="207">
        <v>0</v>
      </c>
      <c r="J1201" s="207">
        <v>0</v>
      </c>
      <c r="K1201" s="207">
        <v>5545</v>
      </c>
      <c r="L1201" s="207">
        <v>5545</v>
      </c>
      <c r="M1201" s="207">
        <f t="shared" ref="M1201:M1264" si="90">IF((I1201+K1201)-(J1201+L1201)&lt;0,0,(I1201+K1201)-(J1201+L1201))</f>
        <v>0</v>
      </c>
      <c r="N1201" s="207">
        <f t="shared" si="88"/>
        <v>0</v>
      </c>
      <c r="O1201" s="208">
        <f t="shared" si="87"/>
        <v>0</v>
      </c>
      <c r="P1201" s="205">
        <v>0</v>
      </c>
      <c r="Q1201" s="208">
        <f t="shared" si="89"/>
        <v>0</v>
      </c>
      <c r="R1201" s="206"/>
    </row>
    <row r="1202" spans="1:18" s="200" customFormat="1">
      <c r="A1202" s="199">
        <v>1195</v>
      </c>
      <c r="B1202" s="200">
        <v>203062077</v>
      </c>
      <c r="C1202" s="201" t="s">
        <v>1309</v>
      </c>
      <c r="D1202" s="201" t="s">
        <v>1310</v>
      </c>
      <c r="E1202" s="201" t="s">
        <v>1582</v>
      </c>
      <c r="F1202" s="201" t="s">
        <v>3662</v>
      </c>
      <c r="G1202" s="201" t="s">
        <v>94</v>
      </c>
      <c r="H1202" s="202" t="s">
        <v>1680</v>
      </c>
      <c r="I1202" s="207">
        <v>0</v>
      </c>
      <c r="J1202" s="207">
        <v>0</v>
      </c>
      <c r="K1202" s="207">
        <v>21100</v>
      </c>
      <c r="L1202" s="207">
        <v>21100</v>
      </c>
      <c r="M1202" s="207">
        <f t="shared" si="90"/>
        <v>0</v>
      </c>
      <c r="N1202" s="207">
        <f t="shared" si="88"/>
        <v>0</v>
      </c>
      <c r="O1202" s="208">
        <f t="shared" si="87"/>
        <v>0</v>
      </c>
      <c r="P1202" s="205">
        <v>0</v>
      </c>
      <c r="Q1202" s="208">
        <f t="shared" si="89"/>
        <v>0</v>
      </c>
      <c r="R1202" s="206"/>
    </row>
    <row r="1203" spans="1:18" s="200" customFormat="1">
      <c r="A1203" s="199">
        <v>1196</v>
      </c>
      <c r="B1203" s="200">
        <v>203062078</v>
      </c>
      <c r="C1203" s="201" t="s">
        <v>1309</v>
      </c>
      <c r="D1203" s="201" t="s">
        <v>1310</v>
      </c>
      <c r="E1203" s="201" t="s">
        <v>1582</v>
      </c>
      <c r="F1203" s="201" t="s">
        <v>3662</v>
      </c>
      <c r="G1203" s="201" t="s">
        <v>94</v>
      </c>
      <c r="H1203" s="202" t="s">
        <v>1681</v>
      </c>
      <c r="I1203" s="207">
        <v>0</v>
      </c>
      <c r="J1203" s="207">
        <v>0</v>
      </c>
      <c r="K1203" s="207">
        <v>200</v>
      </c>
      <c r="L1203" s="207">
        <v>200</v>
      </c>
      <c r="M1203" s="207">
        <f t="shared" si="90"/>
        <v>0</v>
      </c>
      <c r="N1203" s="207">
        <f t="shared" si="88"/>
        <v>0</v>
      </c>
      <c r="O1203" s="208">
        <f t="shared" si="87"/>
        <v>0</v>
      </c>
      <c r="P1203" s="205">
        <v>0</v>
      </c>
      <c r="Q1203" s="208">
        <f t="shared" si="89"/>
        <v>0</v>
      </c>
      <c r="R1203" s="206"/>
    </row>
    <row r="1204" spans="1:18" s="200" customFormat="1">
      <c r="A1204" s="199">
        <v>1197</v>
      </c>
      <c r="B1204" s="200">
        <v>203062079</v>
      </c>
      <c r="C1204" s="201" t="s">
        <v>1309</v>
      </c>
      <c r="D1204" s="201" t="s">
        <v>1310</v>
      </c>
      <c r="E1204" s="201" t="s">
        <v>1582</v>
      </c>
      <c r="F1204" s="201" t="s">
        <v>3662</v>
      </c>
      <c r="G1204" s="201" t="s">
        <v>94</v>
      </c>
      <c r="H1204" s="202" t="s">
        <v>1682</v>
      </c>
      <c r="I1204" s="207">
        <v>0</v>
      </c>
      <c r="J1204" s="207">
        <v>0</v>
      </c>
      <c r="K1204" s="207">
        <v>70070.41</v>
      </c>
      <c r="L1204" s="207">
        <v>70070.41</v>
      </c>
      <c r="M1204" s="207">
        <f t="shared" si="90"/>
        <v>0</v>
      </c>
      <c r="N1204" s="207">
        <f t="shared" si="88"/>
        <v>0</v>
      </c>
      <c r="O1204" s="208">
        <f t="shared" si="87"/>
        <v>0</v>
      </c>
      <c r="P1204" s="205">
        <v>0</v>
      </c>
      <c r="Q1204" s="208">
        <f t="shared" si="89"/>
        <v>0</v>
      </c>
      <c r="R1204" s="206"/>
    </row>
    <row r="1205" spans="1:18" s="200" customFormat="1">
      <c r="A1205" s="199">
        <v>1198</v>
      </c>
      <c r="B1205" s="200">
        <v>203062081</v>
      </c>
      <c r="C1205" s="201" t="s">
        <v>1309</v>
      </c>
      <c r="D1205" s="201" t="s">
        <v>1310</v>
      </c>
      <c r="E1205" s="201" t="s">
        <v>1314</v>
      </c>
      <c r="F1205" s="201" t="s">
        <v>3655</v>
      </c>
      <c r="G1205" s="201" t="s">
        <v>94</v>
      </c>
      <c r="H1205" s="202" t="s">
        <v>1683</v>
      </c>
      <c r="I1205" s="207">
        <v>0</v>
      </c>
      <c r="J1205" s="207">
        <v>0</v>
      </c>
      <c r="K1205" s="207">
        <v>759</v>
      </c>
      <c r="L1205" s="207">
        <v>759</v>
      </c>
      <c r="M1205" s="207">
        <f t="shared" si="90"/>
        <v>0</v>
      </c>
      <c r="N1205" s="207">
        <f t="shared" si="88"/>
        <v>0</v>
      </c>
      <c r="O1205" s="208">
        <f t="shared" si="87"/>
        <v>0</v>
      </c>
      <c r="P1205" s="205">
        <v>0</v>
      </c>
      <c r="Q1205" s="208">
        <f t="shared" si="89"/>
        <v>0</v>
      </c>
      <c r="R1205" s="206"/>
    </row>
    <row r="1206" spans="1:18" s="200" customFormat="1">
      <c r="A1206" s="199">
        <v>1199</v>
      </c>
      <c r="B1206" s="200">
        <v>203062082</v>
      </c>
      <c r="C1206" s="201" t="s">
        <v>1309</v>
      </c>
      <c r="D1206" s="201" t="s">
        <v>1310</v>
      </c>
      <c r="E1206" s="201" t="s">
        <v>1582</v>
      </c>
      <c r="F1206" s="201" t="s">
        <v>3662</v>
      </c>
      <c r="G1206" s="201" t="s">
        <v>94</v>
      </c>
      <c r="H1206" s="202" t="s">
        <v>1684</v>
      </c>
      <c r="I1206" s="207">
        <v>0</v>
      </c>
      <c r="J1206" s="207">
        <v>0</v>
      </c>
      <c r="K1206" s="207">
        <v>165721</v>
      </c>
      <c r="L1206" s="207">
        <v>165721</v>
      </c>
      <c r="M1206" s="207">
        <f t="shared" si="90"/>
        <v>0</v>
      </c>
      <c r="N1206" s="207">
        <f t="shared" si="88"/>
        <v>0</v>
      </c>
      <c r="O1206" s="208">
        <f t="shared" si="87"/>
        <v>0</v>
      </c>
      <c r="P1206" s="205">
        <v>0</v>
      </c>
      <c r="Q1206" s="208">
        <f t="shared" si="89"/>
        <v>0</v>
      </c>
      <c r="R1206" s="206"/>
    </row>
    <row r="1207" spans="1:18" s="200" customFormat="1">
      <c r="A1207" s="199">
        <v>1200</v>
      </c>
      <c r="B1207" s="200">
        <v>203062083</v>
      </c>
      <c r="C1207" s="201" t="s">
        <v>1309</v>
      </c>
      <c r="D1207" s="201" t="s">
        <v>1310</v>
      </c>
      <c r="E1207" s="201" t="s">
        <v>1582</v>
      </c>
      <c r="F1207" s="201" t="s">
        <v>3662</v>
      </c>
      <c r="G1207" s="201" t="s">
        <v>94</v>
      </c>
      <c r="H1207" s="202" t="s">
        <v>1685</v>
      </c>
      <c r="I1207" s="207">
        <v>0</v>
      </c>
      <c r="J1207" s="207">
        <v>0</v>
      </c>
      <c r="K1207" s="207">
        <v>59818</v>
      </c>
      <c r="L1207" s="207">
        <v>59818</v>
      </c>
      <c r="M1207" s="207">
        <f t="shared" si="90"/>
        <v>0</v>
      </c>
      <c r="N1207" s="207">
        <f t="shared" si="88"/>
        <v>0</v>
      </c>
      <c r="O1207" s="208">
        <f t="shared" si="87"/>
        <v>0</v>
      </c>
      <c r="P1207" s="205">
        <v>0</v>
      </c>
      <c r="Q1207" s="208">
        <f t="shared" si="89"/>
        <v>0</v>
      </c>
      <c r="R1207" s="206"/>
    </row>
    <row r="1208" spans="1:18" s="200" customFormat="1">
      <c r="A1208" s="199">
        <v>1201</v>
      </c>
      <c r="B1208" s="200">
        <v>203062084</v>
      </c>
      <c r="C1208" s="201" t="s">
        <v>1309</v>
      </c>
      <c r="D1208" s="201" t="s">
        <v>1310</v>
      </c>
      <c r="E1208" s="201" t="s">
        <v>1582</v>
      </c>
      <c r="F1208" s="201" t="s">
        <v>3662</v>
      </c>
      <c r="G1208" s="201" t="s">
        <v>94</v>
      </c>
      <c r="H1208" s="202" t="s">
        <v>1686</v>
      </c>
      <c r="I1208" s="207">
        <v>0</v>
      </c>
      <c r="J1208" s="207">
        <v>0</v>
      </c>
      <c r="K1208" s="207">
        <v>38195</v>
      </c>
      <c r="L1208" s="207">
        <v>38195</v>
      </c>
      <c r="M1208" s="207">
        <f t="shared" si="90"/>
        <v>0</v>
      </c>
      <c r="N1208" s="207">
        <f t="shared" si="88"/>
        <v>0</v>
      </c>
      <c r="O1208" s="208">
        <f t="shared" si="87"/>
        <v>0</v>
      </c>
      <c r="P1208" s="205">
        <v>0</v>
      </c>
      <c r="Q1208" s="208">
        <f t="shared" si="89"/>
        <v>0</v>
      </c>
      <c r="R1208" s="206"/>
    </row>
    <row r="1209" spans="1:18" s="200" customFormat="1">
      <c r="A1209" s="199">
        <v>1202</v>
      </c>
      <c r="B1209" s="200">
        <v>203062085</v>
      </c>
      <c r="C1209" s="201" t="s">
        <v>1309</v>
      </c>
      <c r="D1209" s="201" t="s">
        <v>1310</v>
      </c>
      <c r="E1209" s="201" t="s">
        <v>1582</v>
      </c>
      <c r="F1209" s="201" t="s">
        <v>3662</v>
      </c>
      <c r="G1209" s="201" t="s">
        <v>94</v>
      </c>
      <c r="H1209" s="202" t="s">
        <v>1687</v>
      </c>
      <c r="I1209" s="207">
        <v>0</v>
      </c>
      <c r="J1209" s="207">
        <v>0</v>
      </c>
      <c r="K1209" s="207">
        <v>40941</v>
      </c>
      <c r="L1209" s="207">
        <v>40941</v>
      </c>
      <c r="M1209" s="207">
        <f t="shared" si="90"/>
        <v>0</v>
      </c>
      <c r="N1209" s="207">
        <f t="shared" si="88"/>
        <v>0</v>
      </c>
      <c r="O1209" s="208">
        <f t="shared" si="87"/>
        <v>0</v>
      </c>
      <c r="P1209" s="205">
        <v>0</v>
      </c>
      <c r="Q1209" s="208">
        <f t="shared" si="89"/>
        <v>0</v>
      </c>
      <c r="R1209" s="206"/>
    </row>
    <row r="1210" spans="1:18" s="200" customFormat="1">
      <c r="A1210" s="199">
        <v>1203</v>
      </c>
      <c r="B1210" s="200">
        <v>203062086</v>
      </c>
      <c r="C1210" s="201" t="s">
        <v>1309</v>
      </c>
      <c r="D1210" s="201" t="s">
        <v>1310</v>
      </c>
      <c r="E1210" s="201" t="s">
        <v>1582</v>
      </c>
      <c r="F1210" s="201" t="s">
        <v>3662</v>
      </c>
      <c r="G1210" s="201" t="s">
        <v>94</v>
      </c>
      <c r="H1210" s="202" t="s">
        <v>1688</v>
      </c>
      <c r="I1210" s="207">
        <v>0</v>
      </c>
      <c r="J1210" s="207">
        <v>0</v>
      </c>
      <c r="K1210" s="207">
        <v>35538</v>
      </c>
      <c r="L1210" s="207">
        <v>35538</v>
      </c>
      <c r="M1210" s="207">
        <f t="shared" si="90"/>
        <v>0</v>
      </c>
      <c r="N1210" s="207">
        <f t="shared" si="88"/>
        <v>0</v>
      </c>
      <c r="O1210" s="208">
        <f t="shared" si="87"/>
        <v>0</v>
      </c>
      <c r="P1210" s="205">
        <v>0</v>
      </c>
      <c r="Q1210" s="208">
        <f t="shared" si="89"/>
        <v>0</v>
      </c>
      <c r="R1210" s="206"/>
    </row>
    <row r="1211" spans="1:18" s="200" customFormat="1">
      <c r="A1211" s="199">
        <v>1204</v>
      </c>
      <c r="B1211" s="200">
        <v>203062087</v>
      </c>
      <c r="C1211" s="201" t="s">
        <v>1309</v>
      </c>
      <c r="D1211" s="201" t="s">
        <v>1310</v>
      </c>
      <c r="E1211" s="201" t="s">
        <v>1582</v>
      </c>
      <c r="F1211" s="201" t="s">
        <v>3662</v>
      </c>
      <c r="G1211" s="201" t="s">
        <v>94</v>
      </c>
      <c r="H1211" s="202" t="s">
        <v>1689</v>
      </c>
      <c r="I1211" s="207">
        <v>0</v>
      </c>
      <c r="J1211" s="207">
        <v>0</v>
      </c>
      <c r="K1211" s="207">
        <v>66618</v>
      </c>
      <c r="L1211" s="207">
        <v>66618</v>
      </c>
      <c r="M1211" s="207">
        <f t="shared" si="90"/>
        <v>0</v>
      </c>
      <c r="N1211" s="207">
        <f t="shared" si="88"/>
        <v>0</v>
      </c>
      <c r="O1211" s="208">
        <f t="shared" si="87"/>
        <v>0</v>
      </c>
      <c r="P1211" s="205">
        <v>0</v>
      </c>
      <c r="Q1211" s="208">
        <f t="shared" si="89"/>
        <v>0</v>
      </c>
      <c r="R1211" s="206"/>
    </row>
    <row r="1212" spans="1:18" s="200" customFormat="1">
      <c r="A1212" s="199">
        <v>1205</v>
      </c>
      <c r="B1212" s="200">
        <v>203062088</v>
      </c>
      <c r="C1212" s="201" t="s">
        <v>1309</v>
      </c>
      <c r="D1212" s="201" t="s">
        <v>1310</v>
      </c>
      <c r="E1212" s="201" t="s">
        <v>1582</v>
      </c>
      <c r="F1212" s="201" t="s">
        <v>3662</v>
      </c>
      <c r="G1212" s="201" t="s">
        <v>94</v>
      </c>
      <c r="H1212" s="202" t="s">
        <v>1690</v>
      </c>
      <c r="I1212" s="207">
        <v>0</v>
      </c>
      <c r="J1212" s="207">
        <v>0</v>
      </c>
      <c r="K1212" s="207">
        <v>42430</v>
      </c>
      <c r="L1212" s="207">
        <v>42430</v>
      </c>
      <c r="M1212" s="207">
        <f t="shared" si="90"/>
        <v>0</v>
      </c>
      <c r="N1212" s="207">
        <f t="shared" si="88"/>
        <v>0</v>
      </c>
      <c r="O1212" s="208">
        <f t="shared" si="87"/>
        <v>0</v>
      </c>
      <c r="P1212" s="205">
        <v>0</v>
      </c>
      <c r="Q1212" s="208">
        <f t="shared" si="89"/>
        <v>0</v>
      </c>
      <c r="R1212" s="206"/>
    </row>
    <row r="1213" spans="1:18" s="200" customFormat="1">
      <c r="A1213" s="199">
        <v>1206</v>
      </c>
      <c r="B1213" s="200">
        <v>203062090</v>
      </c>
      <c r="C1213" s="201" t="s">
        <v>1309</v>
      </c>
      <c r="D1213" s="201" t="s">
        <v>1310</v>
      </c>
      <c r="E1213" s="201" t="s">
        <v>1582</v>
      </c>
      <c r="F1213" s="201" t="s">
        <v>3662</v>
      </c>
      <c r="G1213" s="201" t="s">
        <v>94</v>
      </c>
      <c r="H1213" s="202" t="s">
        <v>2372</v>
      </c>
      <c r="I1213" s="207">
        <v>0</v>
      </c>
      <c r="J1213" s="207">
        <v>0</v>
      </c>
      <c r="K1213" s="207">
        <v>32722</v>
      </c>
      <c r="L1213" s="207">
        <v>32722</v>
      </c>
      <c r="M1213" s="207">
        <f t="shared" si="90"/>
        <v>0</v>
      </c>
      <c r="N1213" s="207">
        <f t="shared" si="88"/>
        <v>0</v>
      </c>
      <c r="O1213" s="208">
        <f t="shared" si="87"/>
        <v>0</v>
      </c>
      <c r="P1213" s="205">
        <v>0</v>
      </c>
      <c r="Q1213" s="208">
        <f t="shared" si="89"/>
        <v>0</v>
      </c>
      <c r="R1213" s="206"/>
    </row>
    <row r="1214" spans="1:18" s="200" customFormat="1">
      <c r="A1214" s="199">
        <v>1207</v>
      </c>
      <c r="B1214" s="200">
        <v>203062091</v>
      </c>
      <c r="C1214" s="201" t="s">
        <v>1309</v>
      </c>
      <c r="D1214" s="201" t="s">
        <v>1310</v>
      </c>
      <c r="E1214" s="201" t="s">
        <v>1314</v>
      </c>
      <c r="F1214" s="201" t="s">
        <v>3655</v>
      </c>
      <c r="G1214" s="201" t="s">
        <v>94</v>
      </c>
      <c r="H1214" s="202" t="s">
        <v>2373</v>
      </c>
      <c r="I1214" s="207">
        <v>0</v>
      </c>
      <c r="J1214" s="207">
        <v>0</v>
      </c>
      <c r="K1214" s="207">
        <v>70322</v>
      </c>
      <c r="L1214" s="207">
        <v>70322</v>
      </c>
      <c r="M1214" s="207">
        <f t="shared" si="90"/>
        <v>0</v>
      </c>
      <c r="N1214" s="207">
        <f t="shared" si="88"/>
        <v>0</v>
      </c>
      <c r="O1214" s="208">
        <f t="shared" si="87"/>
        <v>0</v>
      </c>
      <c r="P1214" s="205">
        <v>0</v>
      </c>
      <c r="Q1214" s="208">
        <f t="shared" si="89"/>
        <v>0</v>
      </c>
      <c r="R1214" s="206"/>
    </row>
    <row r="1215" spans="1:18" s="200" customFormat="1">
      <c r="A1215" s="199">
        <v>1208</v>
      </c>
      <c r="B1215" s="200">
        <v>203062092</v>
      </c>
      <c r="C1215" s="201" t="s">
        <v>1309</v>
      </c>
      <c r="D1215" s="201" t="s">
        <v>1310</v>
      </c>
      <c r="E1215" s="201" t="s">
        <v>1314</v>
      </c>
      <c r="F1215" s="201" t="s">
        <v>3655</v>
      </c>
      <c r="G1215" s="201" t="s">
        <v>94</v>
      </c>
      <c r="H1215" s="202" t="s">
        <v>2374</v>
      </c>
      <c r="I1215" s="207">
        <v>0</v>
      </c>
      <c r="J1215" s="207">
        <v>0</v>
      </c>
      <c r="K1215" s="207">
        <v>103572</v>
      </c>
      <c r="L1215" s="207">
        <v>103572</v>
      </c>
      <c r="M1215" s="207">
        <f t="shared" si="90"/>
        <v>0</v>
      </c>
      <c r="N1215" s="207">
        <f t="shared" si="88"/>
        <v>0</v>
      </c>
      <c r="O1215" s="208">
        <f t="shared" si="87"/>
        <v>0</v>
      </c>
      <c r="P1215" s="205">
        <v>0</v>
      </c>
      <c r="Q1215" s="208">
        <f t="shared" si="89"/>
        <v>0</v>
      </c>
      <c r="R1215" s="206"/>
    </row>
    <row r="1216" spans="1:18" s="200" customFormat="1">
      <c r="A1216" s="199">
        <v>1209</v>
      </c>
      <c r="B1216" s="200">
        <v>203062093</v>
      </c>
      <c r="C1216" s="201" t="s">
        <v>1309</v>
      </c>
      <c r="D1216" s="201" t="s">
        <v>1310</v>
      </c>
      <c r="E1216" s="201" t="s">
        <v>1314</v>
      </c>
      <c r="F1216" s="201" t="s">
        <v>3655</v>
      </c>
      <c r="G1216" s="201" t="s">
        <v>94</v>
      </c>
      <c r="H1216" s="202" t="s">
        <v>2375</v>
      </c>
      <c r="I1216" s="207">
        <v>0</v>
      </c>
      <c r="J1216" s="207">
        <v>0</v>
      </c>
      <c r="K1216" s="207">
        <v>68345</v>
      </c>
      <c r="L1216" s="207">
        <v>68345</v>
      </c>
      <c r="M1216" s="207">
        <f t="shared" si="90"/>
        <v>0</v>
      </c>
      <c r="N1216" s="207">
        <f t="shared" si="88"/>
        <v>0</v>
      </c>
      <c r="O1216" s="208">
        <f t="shared" si="87"/>
        <v>0</v>
      </c>
      <c r="P1216" s="205">
        <v>0</v>
      </c>
      <c r="Q1216" s="208">
        <f t="shared" si="89"/>
        <v>0</v>
      </c>
      <c r="R1216" s="206"/>
    </row>
    <row r="1217" spans="1:18" s="200" customFormat="1">
      <c r="A1217" s="199">
        <v>1210</v>
      </c>
      <c r="B1217" s="200">
        <v>203062094</v>
      </c>
      <c r="C1217" s="201" t="s">
        <v>1309</v>
      </c>
      <c r="D1217" s="201" t="s">
        <v>1310</v>
      </c>
      <c r="E1217" s="201" t="s">
        <v>1314</v>
      </c>
      <c r="F1217" s="201" t="s">
        <v>3655</v>
      </c>
      <c r="G1217" s="201" t="s">
        <v>94</v>
      </c>
      <c r="H1217" s="202" t="s">
        <v>2376</v>
      </c>
      <c r="I1217" s="207">
        <v>0</v>
      </c>
      <c r="J1217" s="207">
        <v>0</v>
      </c>
      <c r="K1217" s="207">
        <v>53576</v>
      </c>
      <c r="L1217" s="207">
        <v>53576</v>
      </c>
      <c r="M1217" s="207">
        <f t="shared" si="90"/>
        <v>0</v>
      </c>
      <c r="N1217" s="207">
        <f t="shared" si="88"/>
        <v>0</v>
      </c>
      <c r="O1217" s="208">
        <f t="shared" si="87"/>
        <v>0</v>
      </c>
      <c r="P1217" s="205">
        <v>0</v>
      </c>
      <c r="Q1217" s="208">
        <f t="shared" si="89"/>
        <v>0</v>
      </c>
      <c r="R1217" s="206"/>
    </row>
    <row r="1218" spans="1:18" s="200" customFormat="1">
      <c r="A1218" s="199">
        <v>1211</v>
      </c>
      <c r="B1218" s="200">
        <v>203062095</v>
      </c>
      <c r="C1218" s="201" t="s">
        <v>1309</v>
      </c>
      <c r="D1218" s="201" t="s">
        <v>1310</v>
      </c>
      <c r="E1218" s="201" t="s">
        <v>1582</v>
      </c>
      <c r="F1218" s="201" t="s">
        <v>3662</v>
      </c>
      <c r="G1218" s="201" t="s">
        <v>94</v>
      </c>
      <c r="H1218" s="202" t="s">
        <v>2377</v>
      </c>
      <c r="I1218" s="207">
        <v>0</v>
      </c>
      <c r="J1218" s="207">
        <v>0</v>
      </c>
      <c r="K1218" s="207">
        <v>21474</v>
      </c>
      <c r="L1218" s="207">
        <v>21474</v>
      </c>
      <c r="M1218" s="207">
        <f t="shared" si="90"/>
        <v>0</v>
      </c>
      <c r="N1218" s="207">
        <f t="shared" si="88"/>
        <v>0</v>
      </c>
      <c r="O1218" s="208">
        <f t="shared" si="87"/>
        <v>0</v>
      </c>
      <c r="P1218" s="205">
        <v>0</v>
      </c>
      <c r="Q1218" s="208">
        <f t="shared" si="89"/>
        <v>0</v>
      </c>
      <c r="R1218" s="206"/>
    </row>
    <row r="1219" spans="1:18" s="200" customFormat="1">
      <c r="A1219" s="199">
        <v>1212</v>
      </c>
      <c r="B1219" s="200">
        <v>203062096</v>
      </c>
      <c r="C1219" s="201" t="s">
        <v>1309</v>
      </c>
      <c r="D1219" s="201" t="s">
        <v>1310</v>
      </c>
      <c r="E1219" s="201" t="s">
        <v>1582</v>
      </c>
      <c r="F1219" s="201" t="s">
        <v>3662</v>
      </c>
      <c r="G1219" s="201" t="s">
        <v>94</v>
      </c>
      <c r="H1219" s="202" t="s">
        <v>1691</v>
      </c>
      <c r="I1219" s="207">
        <v>0</v>
      </c>
      <c r="J1219" s="207">
        <v>0</v>
      </c>
      <c r="K1219" s="207">
        <v>268957.12</v>
      </c>
      <c r="L1219" s="207">
        <v>268957.12</v>
      </c>
      <c r="M1219" s="207">
        <f t="shared" si="90"/>
        <v>0</v>
      </c>
      <c r="N1219" s="207">
        <f t="shared" si="88"/>
        <v>0</v>
      </c>
      <c r="O1219" s="208">
        <f t="shared" si="87"/>
        <v>0</v>
      </c>
      <c r="P1219" s="205">
        <v>0</v>
      </c>
      <c r="Q1219" s="208">
        <f t="shared" si="89"/>
        <v>0</v>
      </c>
      <c r="R1219" s="206"/>
    </row>
    <row r="1220" spans="1:18" s="200" customFormat="1">
      <c r="A1220" s="199">
        <v>1213</v>
      </c>
      <c r="B1220" s="200">
        <v>203062099</v>
      </c>
      <c r="C1220" s="201" t="s">
        <v>1309</v>
      </c>
      <c r="D1220" s="201" t="s">
        <v>1310</v>
      </c>
      <c r="E1220" s="201" t="s">
        <v>1582</v>
      </c>
      <c r="F1220" s="201" t="s">
        <v>3662</v>
      </c>
      <c r="G1220" s="201" t="s">
        <v>94</v>
      </c>
      <c r="H1220" s="202" t="s">
        <v>1692</v>
      </c>
      <c r="I1220" s="207">
        <v>0</v>
      </c>
      <c r="J1220" s="207">
        <v>0</v>
      </c>
      <c r="K1220" s="207">
        <v>73609</v>
      </c>
      <c r="L1220" s="207">
        <v>73609</v>
      </c>
      <c r="M1220" s="207">
        <f t="shared" si="90"/>
        <v>0</v>
      </c>
      <c r="N1220" s="207">
        <f t="shared" si="88"/>
        <v>0</v>
      </c>
      <c r="O1220" s="208">
        <f t="shared" si="87"/>
        <v>0</v>
      </c>
      <c r="P1220" s="205">
        <v>0</v>
      </c>
      <c r="Q1220" s="208">
        <f t="shared" si="89"/>
        <v>0</v>
      </c>
      <c r="R1220" s="206"/>
    </row>
    <row r="1221" spans="1:18" s="200" customFormat="1">
      <c r="A1221" s="199">
        <v>1214</v>
      </c>
      <c r="B1221" s="200">
        <v>203062100</v>
      </c>
      <c r="C1221" s="201" t="s">
        <v>1309</v>
      </c>
      <c r="D1221" s="201" t="s">
        <v>1310</v>
      </c>
      <c r="E1221" s="201" t="s">
        <v>1582</v>
      </c>
      <c r="F1221" s="201" t="s">
        <v>3662</v>
      </c>
      <c r="G1221" s="201" t="s">
        <v>94</v>
      </c>
      <c r="H1221" s="202" t="s">
        <v>1693</v>
      </c>
      <c r="I1221" s="207">
        <v>0</v>
      </c>
      <c r="J1221" s="207">
        <v>0</v>
      </c>
      <c r="K1221" s="207">
        <v>85987</v>
      </c>
      <c r="L1221" s="207">
        <v>85987</v>
      </c>
      <c r="M1221" s="207">
        <f t="shared" si="90"/>
        <v>0</v>
      </c>
      <c r="N1221" s="207">
        <f t="shared" si="88"/>
        <v>0</v>
      </c>
      <c r="O1221" s="208">
        <f t="shared" si="87"/>
        <v>0</v>
      </c>
      <c r="P1221" s="205">
        <v>0</v>
      </c>
      <c r="Q1221" s="208">
        <f t="shared" si="89"/>
        <v>0</v>
      </c>
      <c r="R1221" s="206"/>
    </row>
    <row r="1222" spans="1:18" s="200" customFormat="1">
      <c r="A1222" s="199">
        <v>1215</v>
      </c>
      <c r="B1222" s="200">
        <v>203062101</v>
      </c>
      <c r="C1222" s="201" t="s">
        <v>1309</v>
      </c>
      <c r="D1222" s="201" t="s">
        <v>1310</v>
      </c>
      <c r="E1222" s="201" t="s">
        <v>1582</v>
      </c>
      <c r="F1222" s="201" t="s">
        <v>3662</v>
      </c>
      <c r="G1222" s="201" t="s">
        <v>94</v>
      </c>
      <c r="H1222" s="202" t="s">
        <v>1694</v>
      </c>
      <c r="I1222" s="207">
        <v>0</v>
      </c>
      <c r="J1222" s="207">
        <v>0</v>
      </c>
      <c r="K1222" s="207">
        <v>56415</v>
      </c>
      <c r="L1222" s="207">
        <v>56415</v>
      </c>
      <c r="M1222" s="207">
        <f t="shared" si="90"/>
        <v>0</v>
      </c>
      <c r="N1222" s="207">
        <f t="shared" si="88"/>
        <v>0</v>
      </c>
      <c r="O1222" s="208">
        <f t="shared" ref="O1222:O1285" si="91">M1222-N1222</f>
        <v>0</v>
      </c>
      <c r="P1222" s="205">
        <v>0</v>
      </c>
      <c r="Q1222" s="208">
        <f t="shared" si="89"/>
        <v>0</v>
      </c>
      <c r="R1222" s="206"/>
    </row>
    <row r="1223" spans="1:18" s="200" customFormat="1">
      <c r="A1223" s="199">
        <v>1216</v>
      </c>
      <c r="B1223" s="200">
        <v>203062103</v>
      </c>
      <c r="C1223" s="201" t="s">
        <v>1309</v>
      </c>
      <c r="D1223" s="201" t="s">
        <v>1310</v>
      </c>
      <c r="E1223" s="201" t="s">
        <v>1314</v>
      </c>
      <c r="F1223" s="201" t="s">
        <v>3655</v>
      </c>
      <c r="G1223" s="201" t="s">
        <v>94</v>
      </c>
      <c r="H1223" s="202" t="s">
        <v>1695</v>
      </c>
      <c r="I1223" s="207">
        <v>0</v>
      </c>
      <c r="J1223" s="207">
        <v>0</v>
      </c>
      <c r="K1223" s="207">
        <v>6644</v>
      </c>
      <c r="L1223" s="207">
        <v>6644</v>
      </c>
      <c r="M1223" s="207">
        <f t="shared" si="90"/>
        <v>0</v>
      </c>
      <c r="N1223" s="207">
        <f t="shared" si="88"/>
        <v>0</v>
      </c>
      <c r="O1223" s="208">
        <f t="shared" si="91"/>
        <v>0</v>
      </c>
      <c r="P1223" s="205">
        <v>0</v>
      </c>
      <c r="Q1223" s="208">
        <f t="shared" si="89"/>
        <v>0</v>
      </c>
      <c r="R1223" s="206"/>
    </row>
    <row r="1224" spans="1:18" s="200" customFormat="1">
      <c r="A1224" s="199">
        <v>1217</v>
      </c>
      <c r="B1224" s="200">
        <v>203062104</v>
      </c>
      <c r="C1224" s="201" t="s">
        <v>1309</v>
      </c>
      <c r="D1224" s="201" t="s">
        <v>1310</v>
      </c>
      <c r="E1224" s="201" t="s">
        <v>1582</v>
      </c>
      <c r="F1224" s="201" t="s">
        <v>3662</v>
      </c>
      <c r="G1224" s="201" t="s">
        <v>94</v>
      </c>
      <c r="H1224" s="202" t="s">
        <v>1696</v>
      </c>
      <c r="I1224" s="207">
        <v>0</v>
      </c>
      <c r="J1224" s="207">
        <v>0</v>
      </c>
      <c r="K1224" s="207">
        <v>324693.41000000003</v>
      </c>
      <c r="L1224" s="207">
        <v>324693.41000000003</v>
      </c>
      <c r="M1224" s="207">
        <f t="shared" si="90"/>
        <v>0</v>
      </c>
      <c r="N1224" s="207">
        <f t="shared" si="88"/>
        <v>0</v>
      </c>
      <c r="O1224" s="208">
        <f t="shared" si="91"/>
        <v>0</v>
      </c>
      <c r="P1224" s="205">
        <v>0</v>
      </c>
      <c r="Q1224" s="208">
        <f t="shared" si="89"/>
        <v>0</v>
      </c>
      <c r="R1224" s="206"/>
    </row>
    <row r="1225" spans="1:18" s="200" customFormat="1">
      <c r="A1225" s="199">
        <v>1218</v>
      </c>
      <c r="B1225" s="200">
        <v>203062106</v>
      </c>
      <c r="C1225" s="201" t="s">
        <v>1309</v>
      </c>
      <c r="D1225" s="201" t="s">
        <v>1310</v>
      </c>
      <c r="E1225" s="201" t="s">
        <v>1582</v>
      </c>
      <c r="F1225" s="201" t="s">
        <v>3662</v>
      </c>
      <c r="G1225" s="201" t="s">
        <v>94</v>
      </c>
      <c r="H1225" s="202" t="s">
        <v>1697</v>
      </c>
      <c r="I1225" s="207">
        <v>0</v>
      </c>
      <c r="J1225" s="207">
        <v>0</v>
      </c>
      <c r="K1225" s="207">
        <v>23175</v>
      </c>
      <c r="L1225" s="207">
        <v>23175</v>
      </c>
      <c r="M1225" s="207">
        <f t="shared" si="90"/>
        <v>0</v>
      </c>
      <c r="N1225" s="207">
        <f t="shared" si="88"/>
        <v>0</v>
      </c>
      <c r="O1225" s="208">
        <f t="shared" si="91"/>
        <v>0</v>
      </c>
      <c r="P1225" s="205">
        <v>0</v>
      </c>
      <c r="Q1225" s="208">
        <f t="shared" si="89"/>
        <v>0</v>
      </c>
      <c r="R1225" s="206"/>
    </row>
    <row r="1226" spans="1:18" s="200" customFormat="1">
      <c r="A1226" s="199">
        <v>1219</v>
      </c>
      <c r="B1226" s="200">
        <v>203062107</v>
      </c>
      <c r="C1226" s="201" t="s">
        <v>1309</v>
      </c>
      <c r="D1226" s="201" t="s">
        <v>1310</v>
      </c>
      <c r="E1226" s="201" t="s">
        <v>1582</v>
      </c>
      <c r="F1226" s="201" t="s">
        <v>3662</v>
      </c>
      <c r="G1226" s="201" t="s">
        <v>94</v>
      </c>
      <c r="H1226" s="202" t="s">
        <v>1698</v>
      </c>
      <c r="I1226" s="207">
        <v>0</v>
      </c>
      <c r="J1226" s="207">
        <v>0</v>
      </c>
      <c r="K1226" s="207">
        <v>21078</v>
      </c>
      <c r="L1226" s="207">
        <v>21078</v>
      </c>
      <c r="M1226" s="207">
        <f t="shared" si="90"/>
        <v>0</v>
      </c>
      <c r="N1226" s="207">
        <f t="shared" si="88"/>
        <v>0</v>
      </c>
      <c r="O1226" s="208">
        <f t="shared" si="91"/>
        <v>0</v>
      </c>
      <c r="P1226" s="205">
        <v>0</v>
      </c>
      <c r="Q1226" s="208">
        <f t="shared" si="89"/>
        <v>0</v>
      </c>
      <c r="R1226" s="206"/>
    </row>
    <row r="1227" spans="1:18" s="200" customFormat="1">
      <c r="A1227" s="199">
        <v>1220</v>
      </c>
      <c r="B1227" s="200">
        <v>203062108</v>
      </c>
      <c r="C1227" s="201" t="s">
        <v>1309</v>
      </c>
      <c r="D1227" s="201" t="s">
        <v>1310</v>
      </c>
      <c r="E1227" s="201" t="s">
        <v>1582</v>
      </c>
      <c r="F1227" s="201" t="s">
        <v>3662</v>
      </c>
      <c r="G1227" s="201" t="s">
        <v>94</v>
      </c>
      <c r="H1227" s="202" t="s">
        <v>1699</v>
      </c>
      <c r="I1227" s="207">
        <v>0</v>
      </c>
      <c r="J1227" s="207">
        <v>0</v>
      </c>
      <c r="K1227" s="207">
        <v>18306</v>
      </c>
      <c r="L1227" s="207">
        <v>18306</v>
      </c>
      <c r="M1227" s="207">
        <f t="shared" si="90"/>
        <v>0</v>
      </c>
      <c r="N1227" s="207">
        <f t="shared" si="88"/>
        <v>0</v>
      </c>
      <c r="O1227" s="208">
        <f t="shared" si="91"/>
        <v>0</v>
      </c>
      <c r="P1227" s="205">
        <v>0</v>
      </c>
      <c r="Q1227" s="208">
        <f t="shared" si="89"/>
        <v>0</v>
      </c>
      <c r="R1227" s="206"/>
    </row>
    <row r="1228" spans="1:18" s="200" customFormat="1">
      <c r="A1228" s="199">
        <v>1221</v>
      </c>
      <c r="B1228" s="200">
        <v>203062109</v>
      </c>
      <c r="C1228" s="201" t="s">
        <v>1309</v>
      </c>
      <c r="D1228" s="201" t="s">
        <v>1310</v>
      </c>
      <c r="E1228" s="201" t="s">
        <v>1582</v>
      </c>
      <c r="F1228" s="201" t="s">
        <v>3662</v>
      </c>
      <c r="G1228" s="201" t="s">
        <v>94</v>
      </c>
      <c r="H1228" s="202" t="s">
        <v>1700</v>
      </c>
      <c r="I1228" s="207">
        <v>0</v>
      </c>
      <c r="J1228" s="207">
        <v>0</v>
      </c>
      <c r="K1228" s="207">
        <v>23753</v>
      </c>
      <c r="L1228" s="207">
        <v>23753</v>
      </c>
      <c r="M1228" s="207">
        <f t="shared" si="90"/>
        <v>0</v>
      </c>
      <c r="N1228" s="207">
        <f t="shared" ref="N1228:N1291" si="92">-IF((I1228+K1228)-(J1228+L1228)&lt;0,(I1228+K1228)-(J1228+L1228),0)</f>
        <v>0</v>
      </c>
      <c r="O1228" s="208">
        <f t="shared" si="91"/>
        <v>0</v>
      </c>
      <c r="P1228" s="205">
        <v>0</v>
      </c>
      <c r="Q1228" s="208">
        <f t="shared" si="89"/>
        <v>0</v>
      </c>
      <c r="R1228" s="206"/>
    </row>
    <row r="1229" spans="1:18" s="200" customFormat="1">
      <c r="A1229" s="199">
        <v>1222</v>
      </c>
      <c r="B1229" s="200">
        <v>203062110</v>
      </c>
      <c r="C1229" s="201" t="s">
        <v>1309</v>
      </c>
      <c r="D1229" s="201" t="s">
        <v>1310</v>
      </c>
      <c r="E1229" s="201" t="s">
        <v>1582</v>
      </c>
      <c r="F1229" s="201" t="s">
        <v>3662</v>
      </c>
      <c r="G1229" s="201" t="s">
        <v>94</v>
      </c>
      <c r="H1229" s="202" t="s">
        <v>1701</v>
      </c>
      <c r="I1229" s="207">
        <v>0</v>
      </c>
      <c r="J1229" s="207">
        <v>0</v>
      </c>
      <c r="K1229" s="207">
        <v>21167</v>
      </c>
      <c r="L1229" s="207">
        <v>21167</v>
      </c>
      <c r="M1229" s="207">
        <f t="shared" si="90"/>
        <v>0</v>
      </c>
      <c r="N1229" s="207">
        <f t="shared" si="92"/>
        <v>0</v>
      </c>
      <c r="O1229" s="208">
        <f t="shared" si="91"/>
        <v>0</v>
      </c>
      <c r="P1229" s="205">
        <v>0</v>
      </c>
      <c r="Q1229" s="208">
        <f t="shared" si="89"/>
        <v>0</v>
      </c>
      <c r="R1229" s="206"/>
    </row>
    <row r="1230" spans="1:18" s="200" customFormat="1">
      <c r="A1230" s="199">
        <v>1223</v>
      </c>
      <c r="B1230" s="200">
        <v>203062112</v>
      </c>
      <c r="C1230" s="201" t="s">
        <v>1309</v>
      </c>
      <c r="D1230" s="201" t="s">
        <v>1310</v>
      </c>
      <c r="E1230" s="201" t="s">
        <v>1582</v>
      </c>
      <c r="F1230" s="201" t="s">
        <v>3662</v>
      </c>
      <c r="G1230" s="201" t="s">
        <v>94</v>
      </c>
      <c r="H1230" s="202" t="s">
        <v>1702</v>
      </c>
      <c r="I1230" s="207">
        <v>0</v>
      </c>
      <c r="J1230" s="207">
        <v>0</v>
      </c>
      <c r="K1230" s="207">
        <v>21136</v>
      </c>
      <c r="L1230" s="207">
        <v>21136</v>
      </c>
      <c r="M1230" s="207">
        <f t="shared" si="90"/>
        <v>0</v>
      </c>
      <c r="N1230" s="207">
        <f t="shared" si="92"/>
        <v>0</v>
      </c>
      <c r="O1230" s="208">
        <f t="shared" si="91"/>
        <v>0</v>
      </c>
      <c r="P1230" s="205">
        <v>0</v>
      </c>
      <c r="Q1230" s="208">
        <f t="shared" si="89"/>
        <v>0</v>
      </c>
      <c r="R1230" s="206"/>
    </row>
    <row r="1231" spans="1:18" s="200" customFormat="1">
      <c r="A1231" s="199">
        <v>1224</v>
      </c>
      <c r="B1231" s="200">
        <v>203062114</v>
      </c>
      <c r="C1231" s="201" t="s">
        <v>1309</v>
      </c>
      <c r="D1231" s="201" t="s">
        <v>1310</v>
      </c>
      <c r="E1231" s="201" t="s">
        <v>1314</v>
      </c>
      <c r="F1231" s="201" t="s">
        <v>3655</v>
      </c>
      <c r="G1231" s="201" t="s">
        <v>94</v>
      </c>
      <c r="H1231" s="202" t="s">
        <v>1703</v>
      </c>
      <c r="I1231" s="207">
        <v>0</v>
      </c>
      <c r="J1231" s="207">
        <v>0</v>
      </c>
      <c r="K1231" s="207">
        <v>9510</v>
      </c>
      <c r="L1231" s="207">
        <v>9510</v>
      </c>
      <c r="M1231" s="207">
        <f t="shared" si="90"/>
        <v>0</v>
      </c>
      <c r="N1231" s="207">
        <f t="shared" si="92"/>
        <v>0</v>
      </c>
      <c r="O1231" s="208">
        <f t="shared" si="91"/>
        <v>0</v>
      </c>
      <c r="P1231" s="205">
        <v>0</v>
      </c>
      <c r="Q1231" s="208">
        <f t="shared" si="89"/>
        <v>0</v>
      </c>
      <c r="R1231" s="206"/>
    </row>
    <row r="1232" spans="1:18" s="200" customFormat="1">
      <c r="A1232" s="199">
        <v>1225</v>
      </c>
      <c r="B1232" s="200">
        <v>203062115</v>
      </c>
      <c r="C1232" s="201" t="s">
        <v>1309</v>
      </c>
      <c r="D1232" s="201" t="s">
        <v>1310</v>
      </c>
      <c r="E1232" s="201" t="s">
        <v>1582</v>
      </c>
      <c r="F1232" s="201" t="s">
        <v>3662</v>
      </c>
      <c r="G1232" s="201" t="s">
        <v>94</v>
      </c>
      <c r="H1232" s="202" t="s">
        <v>1704</v>
      </c>
      <c r="I1232" s="207">
        <v>0</v>
      </c>
      <c r="J1232" s="207">
        <v>0</v>
      </c>
      <c r="K1232" s="207">
        <v>160123</v>
      </c>
      <c r="L1232" s="207">
        <v>160123</v>
      </c>
      <c r="M1232" s="207">
        <f t="shared" si="90"/>
        <v>0</v>
      </c>
      <c r="N1232" s="207">
        <f t="shared" si="92"/>
        <v>0</v>
      </c>
      <c r="O1232" s="208">
        <f t="shared" si="91"/>
        <v>0</v>
      </c>
      <c r="P1232" s="205">
        <v>0</v>
      </c>
      <c r="Q1232" s="208">
        <f t="shared" si="89"/>
        <v>0</v>
      </c>
      <c r="R1232" s="206"/>
    </row>
    <row r="1233" spans="1:18" s="200" customFormat="1">
      <c r="A1233" s="199">
        <v>1226</v>
      </c>
      <c r="B1233" s="200">
        <v>203062117</v>
      </c>
      <c r="C1233" s="201" t="s">
        <v>1309</v>
      </c>
      <c r="D1233" s="201" t="s">
        <v>1310</v>
      </c>
      <c r="E1233" s="201" t="s">
        <v>1582</v>
      </c>
      <c r="F1233" s="201" t="s">
        <v>3662</v>
      </c>
      <c r="G1233" s="201" t="s">
        <v>94</v>
      </c>
      <c r="H1233" s="202" t="s">
        <v>1705</v>
      </c>
      <c r="I1233" s="207">
        <v>0</v>
      </c>
      <c r="J1233" s="207">
        <v>0</v>
      </c>
      <c r="K1233" s="207">
        <v>10537</v>
      </c>
      <c r="L1233" s="207">
        <v>10537</v>
      </c>
      <c r="M1233" s="207">
        <f t="shared" si="90"/>
        <v>0</v>
      </c>
      <c r="N1233" s="207">
        <f t="shared" si="92"/>
        <v>0</v>
      </c>
      <c r="O1233" s="208">
        <f t="shared" si="91"/>
        <v>0</v>
      </c>
      <c r="P1233" s="205">
        <v>0</v>
      </c>
      <c r="Q1233" s="208">
        <f t="shared" si="89"/>
        <v>0</v>
      </c>
      <c r="R1233" s="206"/>
    </row>
    <row r="1234" spans="1:18" s="200" customFormat="1">
      <c r="A1234" s="199">
        <v>1227</v>
      </c>
      <c r="B1234" s="200">
        <v>203062118</v>
      </c>
      <c r="C1234" s="201" t="s">
        <v>1309</v>
      </c>
      <c r="D1234" s="201" t="s">
        <v>1310</v>
      </c>
      <c r="E1234" s="201" t="s">
        <v>1314</v>
      </c>
      <c r="F1234" s="201" t="s">
        <v>3655</v>
      </c>
      <c r="G1234" s="201" t="s">
        <v>94</v>
      </c>
      <c r="H1234" s="202" t="s">
        <v>2378</v>
      </c>
      <c r="I1234" s="207">
        <v>0</v>
      </c>
      <c r="J1234" s="207">
        <v>0</v>
      </c>
      <c r="K1234" s="207">
        <v>67498</v>
      </c>
      <c r="L1234" s="207">
        <v>67498</v>
      </c>
      <c r="M1234" s="207">
        <f t="shared" si="90"/>
        <v>0</v>
      </c>
      <c r="N1234" s="207">
        <f t="shared" si="92"/>
        <v>0</v>
      </c>
      <c r="O1234" s="208">
        <f t="shared" si="91"/>
        <v>0</v>
      </c>
      <c r="P1234" s="205">
        <v>0</v>
      </c>
      <c r="Q1234" s="208">
        <f t="shared" si="89"/>
        <v>0</v>
      </c>
      <c r="R1234" s="206"/>
    </row>
    <row r="1235" spans="1:18" s="200" customFormat="1">
      <c r="A1235" s="199">
        <v>1228</v>
      </c>
      <c r="B1235" s="200">
        <v>203062119</v>
      </c>
      <c r="C1235" s="201" t="s">
        <v>1309</v>
      </c>
      <c r="D1235" s="201" t="s">
        <v>1310</v>
      </c>
      <c r="E1235" s="201" t="s">
        <v>1582</v>
      </c>
      <c r="F1235" s="201" t="s">
        <v>3662</v>
      </c>
      <c r="G1235" s="201" t="s">
        <v>94</v>
      </c>
      <c r="H1235" s="202" t="s">
        <v>1706</v>
      </c>
      <c r="I1235" s="207">
        <v>0</v>
      </c>
      <c r="J1235" s="207">
        <v>0</v>
      </c>
      <c r="K1235" s="207">
        <v>21042</v>
      </c>
      <c r="L1235" s="207">
        <v>21042</v>
      </c>
      <c r="M1235" s="207">
        <f t="shared" si="90"/>
        <v>0</v>
      </c>
      <c r="N1235" s="207">
        <f t="shared" si="92"/>
        <v>0</v>
      </c>
      <c r="O1235" s="208">
        <f t="shared" si="91"/>
        <v>0</v>
      </c>
      <c r="P1235" s="205">
        <v>0</v>
      </c>
      <c r="Q1235" s="208">
        <f t="shared" si="89"/>
        <v>0</v>
      </c>
      <c r="R1235" s="206"/>
    </row>
    <row r="1236" spans="1:18" s="200" customFormat="1">
      <c r="A1236" s="199">
        <v>1229</v>
      </c>
      <c r="B1236" s="200">
        <v>203062120</v>
      </c>
      <c r="C1236" s="201" t="s">
        <v>1309</v>
      </c>
      <c r="D1236" s="201" t="s">
        <v>1310</v>
      </c>
      <c r="E1236" s="201" t="s">
        <v>1582</v>
      </c>
      <c r="F1236" s="201" t="s">
        <v>3662</v>
      </c>
      <c r="G1236" s="201" t="s">
        <v>94</v>
      </c>
      <c r="H1236" s="202" t="s">
        <v>1707</v>
      </c>
      <c r="I1236" s="207">
        <v>0</v>
      </c>
      <c r="J1236" s="207">
        <v>0</v>
      </c>
      <c r="K1236" s="207">
        <v>43294</v>
      </c>
      <c r="L1236" s="207">
        <v>43294</v>
      </c>
      <c r="M1236" s="207">
        <f t="shared" si="90"/>
        <v>0</v>
      </c>
      <c r="N1236" s="207">
        <f t="shared" si="92"/>
        <v>0</v>
      </c>
      <c r="O1236" s="208">
        <f t="shared" si="91"/>
        <v>0</v>
      </c>
      <c r="P1236" s="205">
        <v>0</v>
      </c>
      <c r="Q1236" s="208">
        <f t="shared" si="89"/>
        <v>0</v>
      </c>
      <c r="R1236" s="206"/>
    </row>
    <row r="1237" spans="1:18" s="200" customFormat="1">
      <c r="A1237" s="199">
        <v>1230</v>
      </c>
      <c r="B1237" s="200">
        <v>203062121</v>
      </c>
      <c r="C1237" s="201" t="s">
        <v>1309</v>
      </c>
      <c r="D1237" s="201" t="s">
        <v>1310</v>
      </c>
      <c r="E1237" s="201" t="s">
        <v>1582</v>
      </c>
      <c r="F1237" s="201" t="s">
        <v>3662</v>
      </c>
      <c r="G1237" s="201" t="s">
        <v>94</v>
      </c>
      <c r="H1237" s="202" t="s">
        <v>1708</v>
      </c>
      <c r="I1237" s="207">
        <v>0</v>
      </c>
      <c r="J1237" s="207">
        <v>0</v>
      </c>
      <c r="K1237" s="207">
        <v>48883</v>
      </c>
      <c r="L1237" s="207">
        <v>48883</v>
      </c>
      <c r="M1237" s="207">
        <f t="shared" si="90"/>
        <v>0</v>
      </c>
      <c r="N1237" s="207">
        <f t="shared" si="92"/>
        <v>0</v>
      </c>
      <c r="O1237" s="208">
        <f t="shared" si="91"/>
        <v>0</v>
      </c>
      <c r="P1237" s="205">
        <v>0</v>
      </c>
      <c r="Q1237" s="208">
        <f t="shared" si="89"/>
        <v>0</v>
      </c>
      <c r="R1237" s="206"/>
    </row>
    <row r="1238" spans="1:18" s="200" customFormat="1">
      <c r="A1238" s="199">
        <v>1231</v>
      </c>
      <c r="B1238" s="200">
        <v>203062122</v>
      </c>
      <c r="C1238" s="201" t="s">
        <v>1309</v>
      </c>
      <c r="D1238" s="201" t="s">
        <v>1310</v>
      </c>
      <c r="E1238" s="201" t="s">
        <v>1582</v>
      </c>
      <c r="F1238" s="201" t="s">
        <v>3662</v>
      </c>
      <c r="G1238" s="201" t="s">
        <v>94</v>
      </c>
      <c r="H1238" s="202" t="s">
        <v>1709</v>
      </c>
      <c r="I1238" s="207">
        <v>0</v>
      </c>
      <c r="J1238" s="207">
        <v>0</v>
      </c>
      <c r="K1238" s="207">
        <v>52536</v>
      </c>
      <c r="L1238" s="207">
        <v>52536</v>
      </c>
      <c r="M1238" s="207">
        <f t="shared" si="90"/>
        <v>0</v>
      </c>
      <c r="N1238" s="207">
        <f t="shared" si="92"/>
        <v>0</v>
      </c>
      <c r="O1238" s="208">
        <f t="shared" si="91"/>
        <v>0</v>
      </c>
      <c r="P1238" s="205">
        <v>0</v>
      </c>
      <c r="Q1238" s="208">
        <f t="shared" si="89"/>
        <v>0</v>
      </c>
      <c r="R1238" s="206"/>
    </row>
    <row r="1239" spans="1:18" s="200" customFormat="1">
      <c r="A1239" s="199">
        <v>1232</v>
      </c>
      <c r="B1239" s="200">
        <v>203062123</v>
      </c>
      <c r="C1239" s="201" t="s">
        <v>1309</v>
      </c>
      <c r="D1239" s="201" t="s">
        <v>1310</v>
      </c>
      <c r="E1239" s="201" t="s">
        <v>1582</v>
      </c>
      <c r="F1239" s="201" t="s">
        <v>3662</v>
      </c>
      <c r="G1239" s="201" t="s">
        <v>94</v>
      </c>
      <c r="H1239" s="202" t="s">
        <v>1710</v>
      </c>
      <c r="I1239" s="207">
        <v>0</v>
      </c>
      <c r="J1239" s="207">
        <v>0</v>
      </c>
      <c r="K1239" s="207">
        <v>10191</v>
      </c>
      <c r="L1239" s="207">
        <v>10191</v>
      </c>
      <c r="M1239" s="207">
        <f t="shared" si="90"/>
        <v>0</v>
      </c>
      <c r="N1239" s="207">
        <f t="shared" si="92"/>
        <v>0</v>
      </c>
      <c r="O1239" s="208">
        <f t="shared" si="91"/>
        <v>0</v>
      </c>
      <c r="P1239" s="205">
        <v>0</v>
      </c>
      <c r="Q1239" s="208">
        <f t="shared" si="89"/>
        <v>0</v>
      </c>
      <c r="R1239" s="206"/>
    </row>
    <row r="1240" spans="1:18" s="200" customFormat="1">
      <c r="A1240" s="199">
        <v>1233</v>
      </c>
      <c r="B1240" s="200">
        <v>203062124</v>
      </c>
      <c r="C1240" s="201" t="s">
        <v>1309</v>
      </c>
      <c r="D1240" s="201" t="s">
        <v>1310</v>
      </c>
      <c r="E1240" s="201" t="s">
        <v>1582</v>
      </c>
      <c r="F1240" s="201" t="s">
        <v>3662</v>
      </c>
      <c r="G1240" s="201" t="s">
        <v>94</v>
      </c>
      <c r="H1240" s="202" t="s">
        <v>1711</v>
      </c>
      <c r="I1240" s="207">
        <v>0</v>
      </c>
      <c r="J1240" s="207">
        <v>0</v>
      </c>
      <c r="K1240" s="207">
        <v>44346</v>
      </c>
      <c r="L1240" s="207">
        <v>44346</v>
      </c>
      <c r="M1240" s="207">
        <f t="shared" si="90"/>
        <v>0</v>
      </c>
      <c r="N1240" s="207">
        <f t="shared" si="92"/>
        <v>0</v>
      </c>
      <c r="O1240" s="208">
        <f t="shared" si="91"/>
        <v>0</v>
      </c>
      <c r="P1240" s="205">
        <v>0</v>
      </c>
      <c r="Q1240" s="208">
        <f t="shared" si="89"/>
        <v>0</v>
      </c>
      <c r="R1240" s="206"/>
    </row>
    <row r="1241" spans="1:18" s="200" customFormat="1">
      <c r="A1241" s="199">
        <v>1234</v>
      </c>
      <c r="B1241" s="200">
        <v>203062125</v>
      </c>
      <c r="C1241" s="201" t="s">
        <v>1309</v>
      </c>
      <c r="D1241" s="201" t="s">
        <v>1310</v>
      </c>
      <c r="E1241" s="201" t="s">
        <v>1582</v>
      </c>
      <c r="F1241" s="201" t="s">
        <v>3662</v>
      </c>
      <c r="G1241" s="201" t="s">
        <v>94</v>
      </c>
      <c r="H1241" s="202" t="s">
        <v>1712</v>
      </c>
      <c r="I1241" s="207">
        <v>0</v>
      </c>
      <c r="J1241" s="207">
        <v>0</v>
      </c>
      <c r="K1241" s="207">
        <v>185016.41</v>
      </c>
      <c r="L1241" s="207">
        <v>185016.41</v>
      </c>
      <c r="M1241" s="207">
        <f t="shared" si="90"/>
        <v>0</v>
      </c>
      <c r="N1241" s="207">
        <f t="shared" si="92"/>
        <v>0</v>
      </c>
      <c r="O1241" s="208">
        <f t="shared" si="91"/>
        <v>0</v>
      </c>
      <c r="P1241" s="205">
        <v>0</v>
      </c>
      <c r="Q1241" s="208">
        <f t="shared" si="89"/>
        <v>0</v>
      </c>
      <c r="R1241" s="206"/>
    </row>
    <row r="1242" spans="1:18" s="200" customFormat="1">
      <c r="A1242" s="199">
        <v>1235</v>
      </c>
      <c r="B1242" s="200">
        <v>203062126</v>
      </c>
      <c r="C1242" s="201" t="s">
        <v>1309</v>
      </c>
      <c r="D1242" s="201" t="s">
        <v>1310</v>
      </c>
      <c r="E1242" s="201" t="s">
        <v>1582</v>
      </c>
      <c r="F1242" s="201" t="s">
        <v>3662</v>
      </c>
      <c r="G1242" s="201" t="s">
        <v>94</v>
      </c>
      <c r="H1242" s="202" t="s">
        <v>1713</v>
      </c>
      <c r="I1242" s="207">
        <v>0</v>
      </c>
      <c r="J1242" s="207">
        <v>0</v>
      </c>
      <c r="K1242" s="207">
        <v>63413</v>
      </c>
      <c r="L1242" s="207">
        <v>63413</v>
      </c>
      <c r="M1242" s="207">
        <f t="shared" si="90"/>
        <v>0</v>
      </c>
      <c r="N1242" s="207">
        <f t="shared" si="92"/>
        <v>0</v>
      </c>
      <c r="O1242" s="208">
        <f t="shared" si="91"/>
        <v>0</v>
      </c>
      <c r="P1242" s="205">
        <v>0</v>
      </c>
      <c r="Q1242" s="208">
        <f t="shared" si="89"/>
        <v>0</v>
      </c>
      <c r="R1242" s="206"/>
    </row>
    <row r="1243" spans="1:18" s="200" customFormat="1">
      <c r="A1243" s="199">
        <v>1236</v>
      </c>
      <c r="B1243" s="200">
        <v>203062127</v>
      </c>
      <c r="C1243" s="201" t="s">
        <v>1309</v>
      </c>
      <c r="D1243" s="201" t="s">
        <v>1310</v>
      </c>
      <c r="E1243" s="201" t="s">
        <v>1582</v>
      </c>
      <c r="F1243" s="201" t="s">
        <v>3662</v>
      </c>
      <c r="G1243" s="201" t="s">
        <v>94</v>
      </c>
      <c r="H1243" s="202" t="s">
        <v>1714</v>
      </c>
      <c r="I1243" s="207">
        <v>0</v>
      </c>
      <c r="J1243" s="207">
        <v>0</v>
      </c>
      <c r="K1243" s="207">
        <v>47188</v>
      </c>
      <c r="L1243" s="207">
        <v>47188</v>
      </c>
      <c r="M1243" s="207">
        <f t="shared" si="90"/>
        <v>0</v>
      </c>
      <c r="N1243" s="207">
        <f t="shared" si="92"/>
        <v>0</v>
      </c>
      <c r="O1243" s="208">
        <f t="shared" si="91"/>
        <v>0</v>
      </c>
      <c r="P1243" s="205">
        <v>0</v>
      </c>
      <c r="Q1243" s="208">
        <f t="shared" si="89"/>
        <v>0</v>
      </c>
      <c r="R1243" s="206"/>
    </row>
    <row r="1244" spans="1:18" s="200" customFormat="1">
      <c r="A1244" s="199">
        <v>1237</v>
      </c>
      <c r="B1244" s="200">
        <v>203062128</v>
      </c>
      <c r="C1244" s="201" t="s">
        <v>1309</v>
      </c>
      <c r="D1244" s="201" t="s">
        <v>1310</v>
      </c>
      <c r="E1244" s="201" t="s">
        <v>1582</v>
      </c>
      <c r="F1244" s="201" t="s">
        <v>3662</v>
      </c>
      <c r="G1244" s="201" t="s">
        <v>94</v>
      </c>
      <c r="H1244" s="202" t="s">
        <v>1715</v>
      </c>
      <c r="I1244" s="207">
        <v>0</v>
      </c>
      <c r="J1244" s="207">
        <v>0</v>
      </c>
      <c r="K1244" s="207">
        <v>67442</v>
      </c>
      <c r="L1244" s="207">
        <v>67442</v>
      </c>
      <c r="M1244" s="207">
        <f t="shared" si="90"/>
        <v>0</v>
      </c>
      <c r="N1244" s="207">
        <f t="shared" si="92"/>
        <v>0</v>
      </c>
      <c r="O1244" s="208">
        <f t="shared" si="91"/>
        <v>0</v>
      </c>
      <c r="P1244" s="205">
        <v>0</v>
      </c>
      <c r="Q1244" s="208">
        <f t="shared" si="89"/>
        <v>0</v>
      </c>
      <c r="R1244" s="206"/>
    </row>
    <row r="1245" spans="1:18" s="200" customFormat="1">
      <c r="A1245" s="199">
        <v>1238</v>
      </c>
      <c r="B1245" s="200">
        <v>203062130</v>
      </c>
      <c r="C1245" s="201" t="s">
        <v>1309</v>
      </c>
      <c r="D1245" s="201" t="s">
        <v>1310</v>
      </c>
      <c r="E1245" s="201" t="s">
        <v>1582</v>
      </c>
      <c r="F1245" s="201" t="s">
        <v>3662</v>
      </c>
      <c r="G1245" s="201" t="s">
        <v>94</v>
      </c>
      <c r="H1245" s="202" t="s">
        <v>1716</v>
      </c>
      <c r="I1245" s="207">
        <v>0</v>
      </c>
      <c r="J1245" s="207">
        <v>0</v>
      </c>
      <c r="K1245" s="207">
        <v>22219</v>
      </c>
      <c r="L1245" s="207">
        <v>22219</v>
      </c>
      <c r="M1245" s="207">
        <f t="shared" si="90"/>
        <v>0</v>
      </c>
      <c r="N1245" s="207">
        <f t="shared" si="92"/>
        <v>0</v>
      </c>
      <c r="O1245" s="208">
        <f t="shared" si="91"/>
        <v>0</v>
      </c>
      <c r="P1245" s="205">
        <v>0</v>
      </c>
      <c r="Q1245" s="208">
        <f t="shared" si="89"/>
        <v>0</v>
      </c>
      <c r="R1245" s="206"/>
    </row>
    <row r="1246" spans="1:18" s="200" customFormat="1">
      <c r="A1246" s="199">
        <v>1239</v>
      </c>
      <c r="B1246" s="200">
        <v>203062131</v>
      </c>
      <c r="C1246" s="201" t="s">
        <v>1309</v>
      </c>
      <c r="D1246" s="201" t="s">
        <v>1310</v>
      </c>
      <c r="E1246" s="201" t="s">
        <v>1582</v>
      </c>
      <c r="F1246" s="201" t="s">
        <v>3662</v>
      </c>
      <c r="G1246" s="201" t="s">
        <v>94</v>
      </c>
      <c r="H1246" s="202" t="s">
        <v>1717</v>
      </c>
      <c r="I1246" s="207">
        <v>0</v>
      </c>
      <c r="J1246" s="207">
        <v>0</v>
      </c>
      <c r="K1246" s="207">
        <v>22595</v>
      </c>
      <c r="L1246" s="207">
        <v>22595</v>
      </c>
      <c r="M1246" s="207">
        <f t="shared" si="90"/>
        <v>0</v>
      </c>
      <c r="N1246" s="207">
        <f t="shared" si="92"/>
        <v>0</v>
      </c>
      <c r="O1246" s="208">
        <f t="shared" si="91"/>
        <v>0</v>
      </c>
      <c r="P1246" s="205">
        <v>0</v>
      </c>
      <c r="Q1246" s="208">
        <f t="shared" si="89"/>
        <v>0</v>
      </c>
      <c r="R1246" s="206"/>
    </row>
    <row r="1247" spans="1:18" s="200" customFormat="1">
      <c r="A1247" s="199">
        <v>1240</v>
      </c>
      <c r="B1247" s="200">
        <v>203062132</v>
      </c>
      <c r="C1247" s="201" t="s">
        <v>1309</v>
      </c>
      <c r="D1247" s="201" t="s">
        <v>1310</v>
      </c>
      <c r="E1247" s="201" t="s">
        <v>1582</v>
      </c>
      <c r="F1247" s="201" t="s">
        <v>3662</v>
      </c>
      <c r="G1247" s="201" t="s">
        <v>94</v>
      </c>
      <c r="H1247" s="202" t="s">
        <v>1718</v>
      </c>
      <c r="I1247" s="207">
        <v>0</v>
      </c>
      <c r="J1247" s="207">
        <v>0</v>
      </c>
      <c r="K1247" s="207">
        <v>23213</v>
      </c>
      <c r="L1247" s="207">
        <v>23213</v>
      </c>
      <c r="M1247" s="207">
        <f t="shared" si="90"/>
        <v>0</v>
      </c>
      <c r="N1247" s="207">
        <f t="shared" si="92"/>
        <v>0</v>
      </c>
      <c r="O1247" s="208">
        <f t="shared" si="91"/>
        <v>0</v>
      </c>
      <c r="P1247" s="205">
        <v>0</v>
      </c>
      <c r="Q1247" s="208">
        <f t="shared" si="89"/>
        <v>0</v>
      </c>
      <c r="R1247" s="206"/>
    </row>
    <row r="1248" spans="1:18" s="200" customFormat="1">
      <c r="A1248" s="199">
        <v>1241</v>
      </c>
      <c r="B1248" s="200">
        <v>203062133</v>
      </c>
      <c r="C1248" s="201" t="s">
        <v>1309</v>
      </c>
      <c r="D1248" s="201" t="s">
        <v>1310</v>
      </c>
      <c r="E1248" s="201" t="s">
        <v>1582</v>
      </c>
      <c r="F1248" s="201" t="s">
        <v>3662</v>
      </c>
      <c r="G1248" s="201" t="s">
        <v>94</v>
      </c>
      <c r="H1248" s="202" t="s">
        <v>1719</v>
      </c>
      <c r="I1248" s="207">
        <v>0</v>
      </c>
      <c r="J1248" s="207">
        <v>0</v>
      </c>
      <c r="K1248" s="207">
        <v>74388</v>
      </c>
      <c r="L1248" s="207">
        <v>74388</v>
      </c>
      <c r="M1248" s="207">
        <f t="shared" si="90"/>
        <v>0</v>
      </c>
      <c r="N1248" s="207">
        <f t="shared" si="92"/>
        <v>0</v>
      </c>
      <c r="O1248" s="208">
        <f t="shared" si="91"/>
        <v>0</v>
      </c>
      <c r="P1248" s="205">
        <v>0</v>
      </c>
      <c r="Q1248" s="208">
        <f t="shared" si="89"/>
        <v>0</v>
      </c>
      <c r="R1248" s="206"/>
    </row>
    <row r="1249" spans="1:18" s="200" customFormat="1">
      <c r="A1249" s="199">
        <v>1242</v>
      </c>
      <c r="B1249" s="200">
        <v>203062134</v>
      </c>
      <c r="C1249" s="201" t="s">
        <v>1309</v>
      </c>
      <c r="D1249" s="201" t="s">
        <v>1310</v>
      </c>
      <c r="E1249" s="201" t="s">
        <v>1582</v>
      </c>
      <c r="F1249" s="201" t="s">
        <v>3662</v>
      </c>
      <c r="G1249" s="201" t="s">
        <v>94</v>
      </c>
      <c r="H1249" s="202" t="s">
        <v>1720</v>
      </c>
      <c r="I1249" s="207">
        <v>0</v>
      </c>
      <c r="J1249" s="207">
        <v>0</v>
      </c>
      <c r="K1249" s="207">
        <v>1620</v>
      </c>
      <c r="L1249" s="207">
        <v>1620</v>
      </c>
      <c r="M1249" s="207">
        <f t="shared" si="90"/>
        <v>0</v>
      </c>
      <c r="N1249" s="207">
        <f t="shared" si="92"/>
        <v>0</v>
      </c>
      <c r="O1249" s="208">
        <f t="shared" si="91"/>
        <v>0</v>
      </c>
      <c r="P1249" s="205">
        <v>0</v>
      </c>
      <c r="Q1249" s="208">
        <f t="shared" si="89"/>
        <v>0</v>
      </c>
      <c r="R1249" s="206"/>
    </row>
    <row r="1250" spans="1:18" s="200" customFormat="1">
      <c r="A1250" s="199">
        <v>1243</v>
      </c>
      <c r="B1250" s="200">
        <v>203062135</v>
      </c>
      <c r="C1250" s="201" t="s">
        <v>1309</v>
      </c>
      <c r="D1250" s="201" t="s">
        <v>1310</v>
      </c>
      <c r="E1250" s="201" t="s">
        <v>1582</v>
      </c>
      <c r="F1250" s="201" t="s">
        <v>3662</v>
      </c>
      <c r="G1250" s="201" t="s">
        <v>94</v>
      </c>
      <c r="H1250" s="202" t="s">
        <v>2379</v>
      </c>
      <c r="I1250" s="207">
        <v>0</v>
      </c>
      <c r="J1250" s="207">
        <v>0</v>
      </c>
      <c r="K1250" s="207">
        <v>4876</v>
      </c>
      <c r="L1250" s="207">
        <v>4876</v>
      </c>
      <c r="M1250" s="207">
        <f t="shared" si="90"/>
        <v>0</v>
      </c>
      <c r="N1250" s="207">
        <f t="shared" si="92"/>
        <v>0</v>
      </c>
      <c r="O1250" s="208">
        <f t="shared" si="91"/>
        <v>0</v>
      </c>
      <c r="P1250" s="205">
        <v>0</v>
      </c>
      <c r="Q1250" s="208">
        <f t="shared" ref="Q1250:Q1313" si="93">O1250-P1250</f>
        <v>0</v>
      </c>
      <c r="R1250" s="206"/>
    </row>
    <row r="1251" spans="1:18" s="200" customFormat="1">
      <c r="A1251" s="199">
        <v>1244</v>
      </c>
      <c r="B1251" s="200">
        <v>203062136</v>
      </c>
      <c r="C1251" s="201" t="s">
        <v>1309</v>
      </c>
      <c r="D1251" s="201" t="s">
        <v>1310</v>
      </c>
      <c r="E1251" s="201" t="s">
        <v>1582</v>
      </c>
      <c r="F1251" s="201" t="s">
        <v>3662</v>
      </c>
      <c r="G1251" s="201" t="s">
        <v>94</v>
      </c>
      <c r="H1251" s="202" t="s">
        <v>1721</v>
      </c>
      <c r="I1251" s="207">
        <v>0</v>
      </c>
      <c r="J1251" s="207">
        <v>0</v>
      </c>
      <c r="K1251" s="207">
        <v>23418</v>
      </c>
      <c r="L1251" s="207">
        <v>23418</v>
      </c>
      <c r="M1251" s="207">
        <f t="shared" si="90"/>
        <v>0</v>
      </c>
      <c r="N1251" s="207">
        <f t="shared" si="92"/>
        <v>0</v>
      </c>
      <c r="O1251" s="208">
        <f t="shared" si="91"/>
        <v>0</v>
      </c>
      <c r="P1251" s="205">
        <v>0</v>
      </c>
      <c r="Q1251" s="208">
        <f t="shared" si="93"/>
        <v>0</v>
      </c>
      <c r="R1251" s="206"/>
    </row>
    <row r="1252" spans="1:18" s="200" customFormat="1">
      <c r="A1252" s="199">
        <v>1245</v>
      </c>
      <c r="B1252" s="200">
        <v>203062137</v>
      </c>
      <c r="C1252" s="201" t="s">
        <v>1309</v>
      </c>
      <c r="D1252" s="201" t="s">
        <v>1310</v>
      </c>
      <c r="E1252" s="201" t="s">
        <v>1582</v>
      </c>
      <c r="F1252" s="201" t="s">
        <v>3662</v>
      </c>
      <c r="G1252" s="201" t="s">
        <v>94</v>
      </c>
      <c r="H1252" s="202" t="s">
        <v>1722</v>
      </c>
      <c r="I1252" s="207">
        <v>0</v>
      </c>
      <c r="J1252" s="207">
        <v>0</v>
      </c>
      <c r="K1252" s="207">
        <v>22660</v>
      </c>
      <c r="L1252" s="207">
        <v>22660</v>
      </c>
      <c r="M1252" s="207">
        <f t="shared" si="90"/>
        <v>0</v>
      </c>
      <c r="N1252" s="207">
        <f t="shared" si="92"/>
        <v>0</v>
      </c>
      <c r="O1252" s="208">
        <f t="shared" si="91"/>
        <v>0</v>
      </c>
      <c r="P1252" s="205">
        <v>0</v>
      </c>
      <c r="Q1252" s="208">
        <f t="shared" si="93"/>
        <v>0</v>
      </c>
      <c r="R1252" s="206"/>
    </row>
    <row r="1253" spans="1:18" s="200" customFormat="1">
      <c r="A1253" s="199">
        <v>1246</v>
      </c>
      <c r="B1253" s="200">
        <v>203062138</v>
      </c>
      <c r="C1253" s="201" t="s">
        <v>1309</v>
      </c>
      <c r="D1253" s="201" t="s">
        <v>1310</v>
      </c>
      <c r="E1253" s="201" t="s">
        <v>1582</v>
      </c>
      <c r="F1253" s="201" t="s">
        <v>3662</v>
      </c>
      <c r="G1253" s="201" t="s">
        <v>94</v>
      </c>
      <c r="H1253" s="202" t="s">
        <v>1723</v>
      </c>
      <c r="I1253" s="207">
        <v>0</v>
      </c>
      <c r="J1253" s="207">
        <v>0</v>
      </c>
      <c r="K1253" s="207">
        <v>22830</v>
      </c>
      <c r="L1253" s="207">
        <v>22830</v>
      </c>
      <c r="M1253" s="207">
        <f t="shared" si="90"/>
        <v>0</v>
      </c>
      <c r="N1253" s="207">
        <f t="shared" si="92"/>
        <v>0</v>
      </c>
      <c r="O1253" s="208">
        <f t="shared" si="91"/>
        <v>0</v>
      </c>
      <c r="P1253" s="205">
        <v>0</v>
      </c>
      <c r="Q1253" s="208">
        <f t="shared" si="93"/>
        <v>0</v>
      </c>
      <c r="R1253" s="206"/>
    </row>
    <row r="1254" spans="1:18" s="200" customFormat="1">
      <c r="A1254" s="199">
        <v>1247</v>
      </c>
      <c r="B1254" s="200">
        <v>203062139</v>
      </c>
      <c r="C1254" s="201" t="s">
        <v>1309</v>
      </c>
      <c r="D1254" s="201" t="s">
        <v>1310</v>
      </c>
      <c r="E1254" s="201" t="s">
        <v>1582</v>
      </c>
      <c r="F1254" s="201" t="s">
        <v>3662</v>
      </c>
      <c r="G1254" s="201" t="s">
        <v>94</v>
      </c>
      <c r="H1254" s="202" t="s">
        <v>1724</v>
      </c>
      <c r="I1254" s="207">
        <v>0</v>
      </c>
      <c r="J1254" s="207">
        <v>0</v>
      </c>
      <c r="K1254" s="207">
        <v>22750</v>
      </c>
      <c r="L1254" s="207">
        <v>22750</v>
      </c>
      <c r="M1254" s="207">
        <f t="shared" si="90"/>
        <v>0</v>
      </c>
      <c r="N1254" s="207">
        <f t="shared" si="92"/>
        <v>0</v>
      </c>
      <c r="O1254" s="208">
        <f t="shared" si="91"/>
        <v>0</v>
      </c>
      <c r="P1254" s="205">
        <v>0</v>
      </c>
      <c r="Q1254" s="208">
        <f t="shared" si="93"/>
        <v>0</v>
      </c>
      <c r="R1254" s="206"/>
    </row>
    <row r="1255" spans="1:18" s="200" customFormat="1">
      <c r="A1255" s="199">
        <v>1248</v>
      </c>
      <c r="B1255" s="200">
        <v>203062140</v>
      </c>
      <c r="C1255" s="201" t="s">
        <v>1309</v>
      </c>
      <c r="D1255" s="201" t="s">
        <v>1310</v>
      </c>
      <c r="E1255" s="201" t="s">
        <v>1582</v>
      </c>
      <c r="F1255" s="201" t="s">
        <v>3662</v>
      </c>
      <c r="G1255" s="201" t="s">
        <v>94</v>
      </c>
      <c r="H1255" s="202" t="s">
        <v>1725</v>
      </c>
      <c r="I1255" s="207">
        <v>0</v>
      </c>
      <c r="J1255" s="207">
        <v>0</v>
      </c>
      <c r="K1255" s="207">
        <v>23045</v>
      </c>
      <c r="L1255" s="207">
        <v>23045</v>
      </c>
      <c r="M1255" s="207">
        <f t="shared" si="90"/>
        <v>0</v>
      </c>
      <c r="N1255" s="207">
        <f t="shared" si="92"/>
        <v>0</v>
      </c>
      <c r="O1255" s="208">
        <f t="shared" si="91"/>
        <v>0</v>
      </c>
      <c r="P1255" s="205">
        <v>0</v>
      </c>
      <c r="Q1255" s="208">
        <f t="shared" si="93"/>
        <v>0</v>
      </c>
      <c r="R1255" s="206"/>
    </row>
    <row r="1256" spans="1:18" s="200" customFormat="1">
      <c r="A1256" s="199">
        <v>1249</v>
      </c>
      <c r="B1256" s="200">
        <v>203062141</v>
      </c>
      <c r="C1256" s="201" t="s">
        <v>1309</v>
      </c>
      <c r="D1256" s="201" t="s">
        <v>1310</v>
      </c>
      <c r="E1256" s="201" t="s">
        <v>1582</v>
      </c>
      <c r="F1256" s="201" t="s">
        <v>3662</v>
      </c>
      <c r="G1256" s="201" t="s">
        <v>94</v>
      </c>
      <c r="H1256" s="202" t="s">
        <v>1726</v>
      </c>
      <c r="I1256" s="207">
        <v>0</v>
      </c>
      <c r="J1256" s="207">
        <v>0</v>
      </c>
      <c r="K1256" s="207">
        <v>21862</v>
      </c>
      <c r="L1256" s="207">
        <v>21862</v>
      </c>
      <c r="M1256" s="207">
        <f t="shared" si="90"/>
        <v>0</v>
      </c>
      <c r="N1256" s="207">
        <f t="shared" si="92"/>
        <v>0</v>
      </c>
      <c r="O1256" s="208">
        <f t="shared" si="91"/>
        <v>0</v>
      </c>
      <c r="P1256" s="205">
        <v>0</v>
      </c>
      <c r="Q1256" s="208">
        <f t="shared" si="93"/>
        <v>0</v>
      </c>
      <c r="R1256" s="206"/>
    </row>
    <row r="1257" spans="1:18" s="200" customFormat="1">
      <c r="A1257" s="199">
        <v>1250</v>
      </c>
      <c r="B1257" s="200">
        <v>203062142</v>
      </c>
      <c r="C1257" s="201" t="s">
        <v>1309</v>
      </c>
      <c r="D1257" s="201" t="s">
        <v>1310</v>
      </c>
      <c r="E1257" s="201" t="s">
        <v>1582</v>
      </c>
      <c r="F1257" s="201" t="s">
        <v>3662</v>
      </c>
      <c r="G1257" s="201" t="s">
        <v>94</v>
      </c>
      <c r="H1257" s="202" t="s">
        <v>1727</v>
      </c>
      <c r="I1257" s="207">
        <v>0</v>
      </c>
      <c r="J1257" s="207">
        <v>0</v>
      </c>
      <c r="K1257" s="207">
        <v>20016</v>
      </c>
      <c r="L1257" s="207">
        <v>20016</v>
      </c>
      <c r="M1257" s="207">
        <f t="shared" si="90"/>
        <v>0</v>
      </c>
      <c r="N1257" s="207">
        <f t="shared" si="92"/>
        <v>0</v>
      </c>
      <c r="O1257" s="208">
        <f t="shared" si="91"/>
        <v>0</v>
      </c>
      <c r="P1257" s="205">
        <v>0</v>
      </c>
      <c r="Q1257" s="208">
        <f t="shared" si="93"/>
        <v>0</v>
      </c>
      <c r="R1257" s="206"/>
    </row>
    <row r="1258" spans="1:18" s="200" customFormat="1">
      <c r="A1258" s="199">
        <v>1251</v>
      </c>
      <c r="B1258" s="200">
        <v>203062143</v>
      </c>
      <c r="C1258" s="201" t="s">
        <v>1309</v>
      </c>
      <c r="D1258" s="201" t="s">
        <v>1310</v>
      </c>
      <c r="E1258" s="201" t="s">
        <v>1582</v>
      </c>
      <c r="F1258" s="201" t="s">
        <v>3662</v>
      </c>
      <c r="G1258" s="201" t="s">
        <v>94</v>
      </c>
      <c r="H1258" s="202" t="s">
        <v>1728</v>
      </c>
      <c r="I1258" s="207">
        <v>0</v>
      </c>
      <c r="J1258" s="207">
        <v>0</v>
      </c>
      <c r="K1258" s="207">
        <v>22164</v>
      </c>
      <c r="L1258" s="207">
        <v>22164</v>
      </c>
      <c r="M1258" s="207">
        <f t="shared" si="90"/>
        <v>0</v>
      </c>
      <c r="N1258" s="207">
        <f t="shared" si="92"/>
        <v>0</v>
      </c>
      <c r="O1258" s="208">
        <f t="shared" si="91"/>
        <v>0</v>
      </c>
      <c r="P1258" s="205">
        <v>0</v>
      </c>
      <c r="Q1258" s="208">
        <f t="shared" si="93"/>
        <v>0</v>
      </c>
      <c r="R1258" s="206"/>
    </row>
    <row r="1259" spans="1:18" s="200" customFormat="1">
      <c r="A1259" s="199">
        <v>1252</v>
      </c>
      <c r="B1259" s="200">
        <v>203062144</v>
      </c>
      <c r="C1259" s="201" t="s">
        <v>1309</v>
      </c>
      <c r="D1259" s="201" t="s">
        <v>1310</v>
      </c>
      <c r="E1259" s="201" t="s">
        <v>1582</v>
      </c>
      <c r="F1259" s="201" t="s">
        <v>3662</v>
      </c>
      <c r="G1259" s="201" t="s">
        <v>94</v>
      </c>
      <c r="H1259" s="202" t="s">
        <v>1729</v>
      </c>
      <c r="I1259" s="207">
        <v>0</v>
      </c>
      <c r="J1259" s="207">
        <v>0</v>
      </c>
      <c r="K1259" s="207">
        <v>21427</v>
      </c>
      <c r="L1259" s="207">
        <v>21427</v>
      </c>
      <c r="M1259" s="207">
        <f t="shared" si="90"/>
        <v>0</v>
      </c>
      <c r="N1259" s="207">
        <f t="shared" si="92"/>
        <v>0</v>
      </c>
      <c r="O1259" s="208">
        <f t="shared" si="91"/>
        <v>0</v>
      </c>
      <c r="P1259" s="205">
        <v>0</v>
      </c>
      <c r="Q1259" s="208">
        <f t="shared" si="93"/>
        <v>0</v>
      </c>
      <c r="R1259" s="206"/>
    </row>
    <row r="1260" spans="1:18" s="200" customFormat="1">
      <c r="A1260" s="199">
        <v>1253</v>
      </c>
      <c r="B1260" s="200">
        <v>203062145</v>
      </c>
      <c r="C1260" s="201" t="s">
        <v>1309</v>
      </c>
      <c r="D1260" s="201" t="s">
        <v>1310</v>
      </c>
      <c r="E1260" s="201" t="s">
        <v>1582</v>
      </c>
      <c r="F1260" s="201" t="s">
        <v>3662</v>
      </c>
      <c r="G1260" s="201" t="s">
        <v>94</v>
      </c>
      <c r="H1260" s="202" t="s">
        <v>1730</v>
      </c>
      <c r="I1260" s="207">
        <v>0</v>
      </c>
      <c r="J1260" s="207">
        <v>0</v>
      </c>
      <c r="K1260" s="207">
        <v>21181</v>
      </c>
      <c r="L1260" s="207">
        <v>21181</v>
      </c>
      <c r="M1260" s="207">
        <f t="shared" si="90"/>
        <v>0</v>
      </c>
      <c r="N1260" s="207">
        <f t="shared" si="92"/>
        <v>0</v>
      </c>
      <c r="O1260" s="208">
        <f t="shared" si="91"/>
        <v>0</v>
      </c>
      <c r="P1260" s="205">
        <v>0</v>
      </c>
      <c r="Q1260" s="208">
        <f t="shared" si="93"/>
        <v>0</v>
      </c>
      <c r="R1260" s="206"/>
    </row>
    <row r="1261" spans="1:18" s="200" customFormat="1">
      <c r="A1261" s="199">
        <v>1254</v>
      </c>
      <c r="B1261" s="200">
        <v>203062146</v>
      </c>
      <c r="C1261" s="201" t="s">
        <v>1309</v>
      </c>
      <c r="D1261" s="201" t="s">
        <v>1310</v>
      </c>
      <c r="E1261" s="201" t="s">
        <v>1582</v>
      </c>
      <c r="F1261" s="201" t="s">
        <v>3662</v>
      </c>
      <c r="G1261" s="201" t="s">
        <v>94</v>
      </c>
      <c r="H1261" s="202" t="s">
        <v>1731</v>
      </c>
      <c r="I1261" s="207">
        <v>0</v>
      </c>
      <c r="J1261" s="207">
        <v>0</v>
      </c>
      <c r="K1261" s="207">
        <v>22063</v>
      </c>
      <c r="L1261" s="207">
        <v>22063</v>
      </c>
      <c r="M1261" s="207">
        <f t="shared" si="90"/>
        <v>0</v>
      </c>
      <c r="N1261" s="207">
        <f t="shared" si="92"/>
        <v>0</v>
      </c>
      <c r="O1261" s="208">
        <f t="shared" si="91"/>
        <v>0</v>
      </c>
      <c r="P1261" s="205">
        <v>0</v>
      </c>
      <c r="Q1261" s="208">
        <f t="shared" si="93"/>
        <v>0</v>
      </c>
      <c r="R1261" s="206"/>
    </row>
    <row r="1262" spans="1:18" s="200" customFormat="1">
      <c r="A1262" s="199">
        <v>1255</v>
      </c>
      <c r="B1262" s="200">
        <v>203062147</v>
      </c>
      <c r="C1262" s="201" t="s">
        <v>1309</v>
      </c>
      <c r="D1262" s="201" t="s">
        <v>1310</v>
      </c>
      <c r="E1262" s="201" t="s">
        <v>1582</v>
      </c>
      <c r="F1262" s="201" t="s">
        <v>3662</v>
      </c>
      <c r="G1262" s="201" t="s">
        <v>94</v>
      </c>
      <c r="H1262" s="202" t="s">
        <v>1732</v>
      </c>
      <c r="I1262" s="207">
        <v>0</v>
      </c>
      <c r="J1262" s="207">
        <v>0</v>
      </c>
      <c r="K1262" s="207">
        <v>21590</v>
      </c>
      <c r="L1262" s="207">
        <v>21590</v>
      </c>
      <c r="M1262" s="207">
        <f t="shared" si="90"/>
        <v>0</v>
      </c>
      <c r="N1262" s="207">
        <f t="shared" si="92"/>
        <v>0</v>
      </c>
      <c r="O1262" s="208">
        <f t="shared" si="91"/>
        <v>0</v>
      </c>
      <c r="P1262" s="205">
        <v>0</v>
      </c>
      <c r="Q1262" s="208">
        <f t="shared" si="93"/>
        <v>0</v>
      </c>
      <c r="R1262" s="206"/>
    </row>
    <row r="1263" spans="1:18" s="200" customFormat="1">
      <c r="A1263" s="199">
        <v>1256</v>
      </c>
      <c r="B1263" s="200">
        <v>203062148</v>
      </c>
      <c r="C1263" s="201" t="s">
        <v>1309</v>
      </c>
      <c r="D1263" s="201" t="s">
        <v>1310</v>
      </c>
      <c r="E1263" s="201" t="s">
        <v>1582</v>
      </c>
      <c r="F1263" s="201" t="s">
        <v>3662</v>
      </c>
      <c r="G1263" s="201" t="s">
        <v>94</v>
      </c>
      <c r="H1263" s="202" t="s">
        <v>1733</v>
      </c>
      <c r="I1263" s="207">
        <v>0</v>
      </c>
      <c r="J1263" s="207">
        <v>0</v>
      </c>
      <c r="K1263" s="207">
        <v>23008</v>
      </c>
      <c r="L1263" s="207">
        <v>23008</v>
      </c>
      <c r="M1263" s="207">
        <f t="shared" si="90"/>
        <v>0</v>
      </c>
      <c r="N1263" s="207">
        <f t="shared" si="92"/>
        <v>0</v>
      </c>
      <c r="O1263" s="208">
        <f t="shared" si="91"/>
        <v>0</v>
      </c>
      <c r="P1263" s="205">
        <v>0</v>
      </c>
      <c r="Q1263" s="208">
        <f t="shared" si="93"/>
        <v>0</v>
      </c>
      <c r="R1263" s="206"/>
    </row>
    <row r="1264" spans="1:18" s="200" customFormat="1">
      <c r="A1264" s="199">
        <v>1257</v>
      </c>
      <c r="B1264" s="200">
        <v>203062149</v>
      </c>
      <c r="C1264" s="201" t="s">
        <v>1309</v>
      </c>
      <c r="D1264" s="201" t="s">
        <v>1310</v>
      </c>
      <c r="E1264" s="201" t="s">
        <v>1582</v>
      </c>
      <c r="F1264" s="201" t="s">
        <v>3662</v>
      </c>
      <c r="G1264" s="201" t="s">
        <v>94</v>
      </c>
      <c r="H1264" s="202" t="s">
        <v>1734</v>
      </c>
      <c r="I1264" s="207">
        <v>0</v>
      </c>
      <c r="J1264" s="207">
        <v>0</v>
      </c>
      <c r="K1264" s="207">
        <v>21667</v>
      </c>
      <c r="L1264" s="207">
        <v>21667</v>
      </c>
      <c r="M1264" s="207">
        <f t="shared" si="90"/>
        <v>0</v>
      </c>
      <c r="N1264" s="207">
        <f t="shared" si="92"/>
        <v>0</v>
      </c>
      <c r="O1264" s="208">
        <f t="shared" si="91"/>
        <v>0</v>
      </c>
      <c r="P1264" s="205">
        <v>0</v>
      </c>
      <c r="Q1264" s="208">
        <f t="shared" si="93"/>
        <v>0</v>
      </c>
      <c r="R1264" s="206"/>
    </row>
    <row r="1265" spans="1:18" s="200" customFormat="1">
      <c r="A1265" s="199">
        <v>1258</v>
      </c>
      <c r="B1265" s="200">
        <v>203062150</v>
      </c>
      <c r="C1265" s="201" t="s">
        <v>1309</v>
      </c>
      <c r="D1265" s="201" t="s">
        <v>1310</v>
      </c>
      <c r="E1265" s="201" t="s">
        <v>1582</v>
      </c>
      <c r="F1265" s="201" t="s">
        <v>3662</v>
      </c>
      <c r="G1265" s="201" t="s">
        <v>94</v>
      </c>
      <c r="H1265" s="202" t="s">
        <v>1735</v>
      </c>
      <c r="I1265" s="207">
        <v>0</v>
      </c>
      <c r="J1265" s="207">
        <v>0</v>
      </c>
      <c r="K1265" s="207">
        <v>21876</v>
      </c>
      <c r="L1265" s="207">
        <v>21876</v>
      </c>
      <c r="M1265" s="207">
        <f t="shared" ref="M1265:M1328" si="94">IF((I1265+K1265)-(J1265+L1265)&lt;0,0,(I1265+K1265)-(J1265+L1265))</f>
        <v>0</v>
      </c>
      <c r="N1265" s="207">
        <f t="shared" si="92"/>
        <v>0</v>
      </c>
      <c r="O1265" s="208">
        <f t="shared" si="91"/>
        <v>0</v>
      </c>
      <c r="P1265" s="205">
        <v>0</v>
      </c>
      <c r="Q1265" s="208">
        <f t="shared" si="93"/>
        <v>0</v>
      </c>
      <c r="R1265" s="206"/>
    </row>
    <row r="1266" spans="1:18" s="200" customFormat="1">
      <c r="A1266" s="199">
        <v>1259</v>
      </c>
      <c r="B1266" s="200">
        <v>203062151</v>
      </c>
      <c r="C1266" s="201" t="s">
        <v>1309</v>
      </c>
      <c r="D1266" s="201" t="s">
        <v>1310</v>
      </c>
      <c r="E1266" s="201" t="s">
        <v>1582</v>
      </c>
      <c r="F1266" s="201" t="s">
        <v>3662</v>
      </c>
      <c r="G1266" s="201" t="s">
        <v>94</v>
      </c>
      <c r="H1266" s="202" t="s">
        <v>1736</v>
      </c>
      <c r="I1266" s="207">
        <v>0</v>
      </c>
      <c r="J1266" s="207">
        <v>0</v>
      </c>
      <c r="K1266" s="207">
        <v>22359</v>
      </c>
      <c r="L1266" s="207">
        <v>22359</v>
      </c>
      <c r="M1266" s="207">
        <f t="shared" si="94"/>
        <v>0</v>
      </c>
      <c r="N1266" s="207">
        <f t="shared" si="92"/>
        <v>0</v>
      </c>
      <c r="O1266" s="208">
        <f t="shared" si="91"/>
        <v>0</v>
      </c>
      <c r="P1266" s="205">
        <v>0</v>
      </c>
      <c r="Q1266" s="208">
        <f t="shared" si="93"/>
        <v>0</v>
      </c>
      <c r="R1266" s="206"/>
    </row>
    <row r="1267" spans="1:18" s="200" customFormat="1">
      <c r="A1267" s="199">
        <v>1260</v>
      </c>
      <c r="B1267" s="200">
        <v>203062152</v>
      </c>
      <c r="C1267" s="201" t="s">
        <v>1309</v>
      </c>
      <c r="D1267" s="201" t="s">
        <v>1310</v>
      </c>
      <c r="E1267" s="201" t="s">
        <v>1582</v>
      </c>
      <c r="F1267" s="201" t="s">
        <v>3662</v>
      </c>
      <c r="G1267" s="201" t="s">
        <v>94</v>
      </c>
      <c r="H1267" s="202" t="s">
        <v>1737</v>
      </c>
      <c r="I1267" s="207">
        <v>0</v>
      </c>
      <c r="J1267" s="207">
        <v>0</v>
      </c>
      <c r="K1267" s="207">
        <v>22122</v>
      </c>
      <c r="L1267" s="207">
        <v>22122</v>
      </c>
      <c r="M1267" s="207">
        <f t="shared" si="94"/>
        <v>0</v>
      </c>
      <c r="N1267" s="207">
        <f t="shared" si="92"/>
        <v>0</v>
      </c>
      <c r="O1267" s="208">
        <f t="shared" si="91"/>
        <v>0</v>
      </c>
      <c r="P1267" s="205">
        <v>0</v>
      </c>
      <c r="Q1267" s="208">
        <f t="shared" si="93"/>
        <v>0</v>
      </c>
      <c r="R1267" s="206"/>
    </row>
    <row r="1268" spans="1:18" s="200" customFormat="1">
      <c r="A1268" s="199">
        <v>1261</v>
      </c>
      <c r="B1268" s="200">
        <v>203062153</v>
      </c>
      <c r="C1268" s="201" t="s">
        <v>1309</v>
      </c>
      <c r="D1268" s="201" t="s">
        <v>1310</v>
      </c>
      <c r="E1268" s="201" t="s">
        <v>1582</v>
      </c>
      <c r="F1268" s="201" t="s">
        <v>3662</v>
      </c>
      <c r="G1268" s="201" t="s">
        <v>94</v>
      </c>
      <c r="H1268" s="202" t="s">
        <v>1738</v>
      </c>
      <c r="I1268" s="207">
        <v>0</v>
      </c>
      <c r="J1268" s="207">
        <v>0</v>
      </c>
      <c r="K1268" s="207">
        <v>45853</v>
      </c>
      <c r="L1268" s="207">
        <v>45853</v>
      </c>
      <c r="M1268" s="207">
        <f t="shared" si="94"/>
        <v>0</v>
      </c>
      <c r="N1268" s="207">
        <f t="shared" si="92"/>
        <v>0</v>
      </c>
      <c r="O1268" s="208">
        <f t="shared" si="91"/>
        <v>0</v>
      </c>
      <c r="P1268" s="205">
        <v>0</v>
      </c>
      <c r="Q1268" s="208">
        <f t="shared" si="93"/>
        <v>0</v>
      </c>
      <c r="R1268" s="206"/>
    </row>
    <row r="1269" spans="1:18" s="200" customFormat="1">
      <c r="A1269" s="199">
        <v>1262</v>
      </c>
      <c r="B1269" s="200">
        <v>203062154</v>
      </c>
      <c r="C1269" s="201" t="s">
        <v>1309</v>
      </c>
      <c r="D1269" s="201" t="s">
        <v>1310</v>
      </c>
      <c r="E1269" s="201" t="s">
        <v>1582</v>
      </c>
      <c r="F1269" s="201" t="s">
        <v>3662</v>
      </c>
      <c r="G1269" s="201" t="s">
        <v>94</v>
      </c>
      <c r="H1269" s="202" t="s">
        <v>1739</v>
      </c>
      <c r="I1269" s="207">
        <v>0</v>
      </c>
      <c r="J1269" s="207">
        <v>0</v>
      </c>
      <c r="K1269" s="207">
        <v>119601</v>
      </c>
      <c r="L1269" s="207">
        <v>119601</v>
      </c>
      <c r="M1269" s="207">
        <f t="shared" si="94"/>
        <v>0</v>
      </c>
      <c r="N1269" s="207">
        <f t="shared" si="92"/>
        <v>0</v>
      </c>
      <c r="O1269" s="208">
        <f t="shared" si="91"/>
        <v>0</v>
      </c>
      <c r="P1269" s="205">
        <v>0</v>
      </c>
      <c r="Q1269" s="208">
        <f t="shared" si="93"/>
        <v>0</v>
      </c>
      <c r="R1269" s="206"/>
    </row>
    <row r="1270" spans="1:18" s="200" customFormat="1">
      <c r="A1270" s="199">
        <v>1263</v>
      </c>
      <c r="B1270" s="200">
        <v>203062155</v>
      </c>
      <c r="C1270" s="201" t="s">
        <v>1309</v>
      </c>
      <c r="D1270" s="201" t="s">
        <v>1310</v>
      </c>
      <c r="E1270" s="201" t="s">
        <v>1314</v>
      </c>
      <c r="F1270" s="201" t="s">
        <v>3655</v>
      </c>
      <c r="G1270" s="201" t="s">
        <v>94</v>
      </c>
      <c r="H1270" s="202" t="s">
        <v>1740</v>
      </c>
      <c r="I1270" s="207">
        <v>0</v>
      </c>
      <c r="J1270" s="207">
        <v>0</v>
      </c>
      <c r="K1270" s="207">
        <v>13568</v>
      </c>
      <c r="L1270" s="207">
        <v>13568</v>
      </c>
      <c r="M1270" s="207">
        <f t="shared" si="94"/>
        <v>0</v>
      </c>
      <c r="N1270" s="207">
        <f t="shared" si="92"/>
        <v>0</v>
      </c>
      <c r="O1270" s="208">
        <f t="shared" si="91"/>
        <v>0</v>
      </c>
      <c r="P1270" s="205">
        <v>0</v>
      </c>
      <c r="Q1270" s="208">
        <f t="shared" si="93"/>
        <v>0</v>
      </c>
      <c r="R1270" s="206"/>
    </row>
    <row r="1271" spans="1:18" s="200" customFormat="1">
      <c r="A1271" s="199">
        <v>1264</v>
      </c>
      <c r="B1271" s="200">
        <v>203062156</v>
      </c>
      <c r="C1271" s="201" t="s">
        <v>1309</v>
      </c>
      <c r="D1271" s="201" t="s">
        <v>1310</v>
      </c>
      <c r="E1271" s="201" t="s">
        <v>1582</v>
      </c>
      <c r="F1271" s="201" t="s">
        <v>3662</v>
      </c>
      <c r="G1271" s="201" t="s">
        <v>94</v>
      </c>
      <c r="H1271" s="202" t="s">
        <v>1741</v>
      </c>
      <c r="I1271" s="207">
        <v>0</v>
      </c>
      <c r="J1271" s="207">
        <v>0</v>
      </c>
      <c r="K1271" s="207">
        <v>8250</v>
      </c>
      <c r="L1271" s="207">
        <v>8250</v>
      </c>
      <c r="M1271" s="207">
        <f t="shared" si="94"/>
        <v>0</v>
      </c>
      <c r="N1271" s="207">
        <f t="shared" si="92"/>
        <v>0</v>
      </c>
      <c r="O1271" s="208">
        <f t="shared" si="91"/>
        <v>0</v>
      </c>
      <c r="P1271" s="205">
        <v>0</v>
      </c>
      <c r="Q1271" s="208">
        <f t="shared" si="93"/>
        <v>0</v>
      </c>
      <c r="R1271" s="206"/>
    </row>
    <row r="1272" spans="1:18" s="200" customFormat="1">
      <c r="A1272" s="199">
        <v>1265</v>
      </c>
      <c r="B1272" s="200">
        <v>203062157</v>
      </c>
      <c r="C1272" s="201" t="s">
        <v>1309</v>
      </c>
      <c r="D1272" s="201" t="s">
        <v>1310</v>
      </c>
      <c r="E1272" s="201" t="s">
        <v>1582</v>
      </c>
      <c r="F1272" s="201" t="s">
        <v>3662</v>
      </c>
      <c r="G1272" s="201" t="s">
        <v>94</v>
      </c>
      <c r="H1272" s="202" t="s">
        <v>1742</v>
      </c>
      <c r="I1272" s="207">
        <v>0</v>
      </c>
      <c r="J1272" s="207">
        <v>0</v>
      </c>
      <c r="K1272" s="207">
        <v>56160</v>
      </c>
      <c r="L1272" s="207">
        <v>56160</v>
      </c>
      <c r="M1272" s="207">
        <f t="shared" si="94"/>
        <v>0</v>
      </c>
      <c r="N1272" s="207">
        <f t="shared" si="92"/>
        <v>0</v>
      </c>
      <c r="O1272" s="208">
        <f t="shared" si="91"/>
        <v>0</v>
      </c>
      <c r="P1272" s="205">
        <v>0</v>
      </c>
      <c r="Q1272" s="208">
        <f t="shared" si="93"/>
        <v>0</v>
      </c>
      <c r="R1272" s="206"/>
    </row>
    <row r="1273" spans="1:18" s="200" customFormat="1">
      <c r="A1273" s="199">
        <v>1266</v>
      </c>
      <c r="B1273" s="200">
        <v>203062158</v>
      </c>
      <c r="C1273" s="201" t="s">
        <v>1309</v>
      </c>
      <c r="D1273" s="201" t="s">
        <v>1310</v>
      </c>
      <c r="E1273" s="201" t="s">
        <v>1582</v>
      </c>
      <c r="F1273" s="201" t="s">
        <v>3662</v>
      </c>
      <c r="G1273" s="201" t="s">
        <v>94</v>
      </c>
      <c r="H1273" s="202" t="s">
        <v>1743</v>
      </c>
      <c r="I1273" s="207">
        <v>0</v>
      </c>
      <c r="J1273" s="207">
        <v>0</v>
      </c>
      <c r="K1273" s="207">
        <v>107125</v>
      </c>
      <c r="L1273" s="207">
        <v>107125</v>
      </c>
      <c r="M1273" s="207">
        <f t="shared" si="94"/>
        <v>0</v>
      </c>
      <c r="N1273" s="207">
        <f t="shared" si="92"/>
        <v>0</v>
      </c>
      <c r="O1273" s="208">
        <f t="shared" si="91"/>
        <v>0</v>
      </c>
      <c r="P1273" s="205">
        <v>0</v>
      </c>
      <c r="Q1273" s="208">
        <f t="shared" si="93"/>
        <v>0</v>
      </c>
      <c r="R1273" s="206"/>
    </row>
    <row r="1274" spans="1:18" s="200" customFormat="1">
      <c r="A1274" s="199">
        <v>1267</v>
      </c>
      <c r="B1274" s="200">
        <v>203062159</v>
      </c>
      <c r="C1274" s="201" t="s">
        <v>1309</v>
      </c>
      <c r="D1274" s="201" t="s">
        <v>1310</v>
      </c>
      <c r="E1274" s="201" t="s">
        <v>1314</v>
      </c>
      <c r="F1274" s="201" t="s">
        <v>3655</v>
      </c>
      <c r="G1274" s="201" t="s">
        <v>94</v>
      </c>
      <c r="H1274" s="202" t="s">
        <v>1744</v>
      </c>
      <c r="I1274" s="207">
        <v>0</v>
      </c>
      <c r="J1274" s="207">
        <v>0</v>
      </c>
      <c r="K1274" s="207">
        <v>67092</v>
      </c>
      <c r="L1274" s="207">
        <v>67092</v>
      </c>
      <c r="M1274" s="207">
        <f t="shared" si="94"/>
        <v>0</v>
      </c>
      <c r="N1274" s="207">
        <f t="shared" si="92"/>
        <v>0</v>
      </c>
      <c r="O1274" s="208">
        <f t="shared" si="91"/>
        <v>0</v>
      </c>
      <c r="P1274" s="205">
        <v>0</v>
      </c>
      <c r="Q1274" s="208">
        <f t="shared" si="93"/>
        <v>0</v>
      </c>
      <c r="R1274" s="206"/>
    </row>
    <row r="1275" spans="1:18" s="200" customFormat="1">
      <c r="A1275" s="199">
        <v>1268</v>
      </c>
      <c r="B1275" s="200">
        <v>203062160</v>
      </c>
      <c r="C1275" s="201" t="s">
        <v>1309</v>
      </c>
      <c r="D1275" s="201" t="s">
        <v>1310</v>
      </c>
      <c r="E1275" s="201" t="s">
        <v>1314</v>
      </c>
      <c r="F1275" s="201" t="s">
        <v>3655</v>
      </c>
      <c r="G1275" s="201" t="s">
        <v>94</v>
      </c>
      <c r="H1275" s="202" t="s">
        <v>1745</v>
      </c>
      <c r="I1275" s="207">
        <v>0</v>
      </c>
      <c r="J1275" s="207">
        <v>0</v>
      </c>
      <c r="K1275" s="207">
        <v>292395</v>
      </c>
      <c r="L1275" s="207">
        <v>292395</v>
      </c>
      <c r="M1275" s="207">
        <f t="shared" si="94"/>
        <v>0</v>
      </c>
      <c r="N1275" s="207">
        <f t="shared" si="92"/>
        <v>0</v>
      </c>
      <c r="O1275" s="208">
        <f t="shared" si="91"/>
        <v>0</v>
      </c>
      <c r="P1275" s="205">
        <v>0</v>
      </c>
      <c r="Q1275" s="208">
        <f t="shared" si="93"/>
        <v>0</v>
      </c>
      <c r="R1275" s="206"/>
    </row>
    <row r="1276" spans="1:18" s="200" customFormat="1">
      <c r="A1276" s="199">
        <v>1269</v>
      </c>
      <c r="B1276" s="200">
        <v>203062161</v>
      </c>
      <c r="C1276" s="201" t="s">
        <v>1309</v>
      </c>
      <c r="D1276" s="201" t="s">
        <v>1310</v>
      </c>
      <c r="E1276" s="201" t="s">
        <v>1582</v>
      </c>
      <c r="F1276" s="201" t="s">
        <v>3662</v>
      </c>
      <c r="G1276" s="201" t="s">
        <v>94</v>
      </c>
      <c r="H1276" s="202" t="s">
        <v>1746</v>
      </c>
      <c r="I1276" s="207">
        <v>0</v>
      </c>
      <c r="J1276" s="207">
        <v>0</v>
      </c>
      <c r="K1276" s="207">
        <v>6847</v>
      </c>
      <c r="L1276" s="207">
        <v>6847</v>
      </c>
      <c r="M1276" s="207">
        <f t="shared" si="94"/>
        <v>0</v>
      </c>
      <c r="N1276" s="207">
        <f t="shared" si="92"/>
        <v>0</v>
      </c>
      <c r="O1276" s="208">
        <f t="shared" si="91"/>
        <v>0</v>
      </c>
      <c r="P1276" s="205">
        <v>0</v>
      </c>
      <c r="Q1276" s="208">
        <f t="shared" si="93"/>
        <v>0</v>
      </c>
      <c r="R1276" s="206"/>
    </row>
    <row r="1277" spans="1:18" s="200" customFormat="1">
      <c r="A1277" s="199">
        <v>1270</v>
      </c>
      <c r="B1277" s="200">
        <v>203062162</v>
      </c>
      <c r="C1277" s="201" t="s">
        <v>1309</v>
      </c>
      <c r="D1277" s="201" t="s">
        <v>1310</v>
      </c>
      <c r="E1277" s="201" t="s">
        <v>1582</v>
      </c>
      <c r="F1277" s="201" t="s">
        <v>3662</v>
      </c>
      <c r="G1277" s="201" t="s">
        <v>94</v>
      </c>
      <c r="H1277" s="202" t="s">
        <v>1747</v>
      </c>
      <c r="I1277" s="207">
        <v>0</v>
      </c>
      <c r="J1277" s="207">
        <v>0</v>
      </c>
      <c r="K1277" s="207">
        <v>22859</v>
      </c>
      <c r="L1277" s="207">
        <v>22859</v>
      </c>
      <c r="M1277" s="207">
        <f t="shared" si="94"/>
        <v>0</v>
      </c>
      <c r="N1277" s="207">
        <f t="shared" si="92"/>
        <v>0</v>
      </c>
      <c r="O1277" s="208">
        <f t="shared" si="91"/>
        <v>0</v>
      </c>
      <c r="P1277" s="205">
        <v>0</v>
      </c>
      <c r="Q1277" s="208">
        <f t="shared" si="93"/>
        <v>0</v>
      </c>
      <c r="R1277" s="206"/>
    </row>
    <row r="1278" spans="1:18" s="200" customFormat="1">
      <c r="A1278" s="199">
        <v>1271</v>
      </c>
      <c r="B1278" s="200">
        <v>203062163</v>
      </c>
      <c r="C1278" s="201" t="s">
        <v>1309</v>
      </c>
      <c r="D1278" s="201" t="s">
        <v>1310</v>
      </c>
      <c r="E1278" s="201" t="s">
        <v>1582</v>
      </c>
      <c r="F1278" s="201" t="s">
        <v>3662</v>
      </c>
      <c r="G1278" s="201" t="s">
        <v>94</v>
      </c>
      <c r="H1278" s="202" t="s">
        <v>1748</v>
      </c>
      <c r="I1278" s="207">
        <v>0</v>
      </c>
      <c r="J1278" s="207">
        <v>0</v>
      </c>
      <c r="K1278" s="207">
        <v>7514</v>
      </c>
      <c r="L1278" s="207">
        <v>7514</v>
      </c>
      <c r="M1278" s="207">
        <f t="shared" si="94"/>
        <v>0</v>
      </c>
      <c r="N1278" s="207">
        <f t="shared" si="92"/>
        <v>0</v>
      </c>
      <c r="O1278" s="208">
        <f t="shared" si="91"/>
        <v>0</v>
      </c>
      <c r="P1278" s="205">
        <v>0</v>
      </c>
      <c r="Q1278" s="208">
        <f t="shared" si="93"/>
        <v>0</v>
      </c>
      <c r="R1278" s="206"/>
    </row>
    <row r="1279" spans="1:18" s="200" customFormat="1">
      <c r="A1279" s="199">
        <v>1272</v>
      </c>
      <c r="B1279" s="200">
        <v>203062164</v>
      </c>
      <c r="C1279" s="201" t="s">
        <v>1309</v>
      </c>
      <c r="D1279" s="201" t="s">
        <v>1310</v>
      </c>
      <c r="E1279" s="201" t="s">
        <v>1582</v>
      </c>
      <c r="F1279" s="201" t="s">
        <v>3662</v>
      </c>
      <c r="G1279" s="201" t="s">
        <v>94</v>
      </c>
      <c r="H1279" s="202" t="s">
        <v>1749</v>
      </c>
      <c r="I1279" s="207">
        <v>0</v>
      </c>
      <c r="J1279" s="207">
        <v>0</v>
      </c>
      <c r="K1279" s="207">
        <v>36276</v>
      </c>
      <c r="L1279" s="207">
        <v>36276</v>
      </c>
      <c r="M1279" s="207">
        <f t="shared" si="94"/>
        <v>0</v>
      </c>
      <c r="N1279" s="207">
        <f t="shared" si="92"/>
        <v>0</v>
      </c>
      <c r="O1279" s="208">
        <f t="shared" si="91"/>
        <v>0</v>
      </c>
      <c r="P1279" s="205">
        <v>0</v>
      </c>
      <c r="Q1279" s="208">
        <f t="shared" si="93"/>
        <v>0</v>
      </c>
      <c r="R1279" s="206"/>
    </row>
    <row r="1280" spans="1:18" s="200" customFormat="1">
      <c r="A1280" s="199">
        <v>1273</v>
      </c>
      <c r="B1280" s="200">
        <v>203062165</v>
      </c>
      <c r="C1280" s="201" t="s">
        <v>1309</v>
      </c>
      <c r="D1280" s="201" t="s">
        <v>1310</v>
      </c>
      <c r="E1280" s="201" t="s">
        <v>1582</v>
      </c>
      <c r="F1280" s="201" t="s">
        <v>3662</v>
      </c>
      <c r="G1280" s="201" t="s">
        <v>94</v>
      </c>
      <c r="H1280" s="202" t="s">
        <v>2380</v>
      </c>
      <c r="I1280" s="207">
        <v>0</v>
      </c>
      <c r="J1280" s="207">
        <v>0</v>
      </c>
      <c r="K1280" s="207">
        <v>43772</v>
      </c>
      <c r="L1280" s="207">
        <v>43772</v>
      </c>
      <c r="M1280" s="207">
        <f t="shared" si="94"/>
        <v>0</v>
      </c>
      <c r="N1280" s="207">
        <f t="shared" si="92"/>
        <v>0</v>
      </c>
      <c r="O1280" s="208">
        <f t="shared" si="91"/>
        <v>0</v>
      </c>
      <c r="P1280" s="205">
        <v>0</v>
      </c>
      <c r="Q1280" s="208">
        <f t="shared" si="93"/>
        <v>0</v>
      </c>
      <c r="R1280" s="206"/>
    </row>
    <row r="1281" spans="1:18" s="200" customFormat="1">
      <c r="A1281" s="199">
        <v>1274</v>
      </c>
      <c r="B1281" s="200">
        <v>203062166</v>
      </c>
      <c r="C1281" s="201" t="s">
        <v>1309</v>
      </c>
      <c r="D1281" s="201" t="s">
        <v>1310</v>
      </c>
      <c r="E1281" s="201" t="s">
        <v>1582</v>
      </c>
      <c r="F1281" s="201" t="s">
        <v>3662</v>
      </c>
      <c r="G1281" s="201" t="s">
        <v>94</v>
      </c>
      <c r="H1281" s="202" t="s">
        <v>2381</v>
      </c>
      <c r="I1281" s="207">
        <v>0</v>
      </c>
      <c r="J1281" s="207">
        <v>0</v>
      </c>
      <c r="K1281" s="207">
        <v>31226</v>
      </c>
      <c r="L1281" s="207">
        <v>31226</v>
      </c>
      <c r="M1281" s="207">
        <f t="shared" si="94"/>
        <v>0</v>
      </c>
      <c r="N1281" s="207">
        <f t="shared" si="92"/>
        <v>0</v>
      </c>
      <c r="O1281" s="208">
        <f t="shared" si="91"/>
        <v>0</v>
      </c>
      <c r="P1281" s="205">
        <v>0</v>
      </c>
      <c r="Q1281" s="208">
        <f t="shared" si="93"/>
        <v>0</v>
      </c>
      <c r="R1281" s="206"/>
    </row>
    <row r="1282" spans="1:18" s="200" customFormat="1">
      <c r="A1282" s="199">
        <v>1275</v>
      </c>
      <c r="B1282" s="200">
        <v>203062167</v>
      </c>
      <c r="C1282" s="201" t="s">
        <v>1309</v>
      </c>
      <c r="D1282" s="201" t="s">
        <v>1310</v>
      </c>
      <c r="E1282" s="201" t="s">
        <v>1582</v>
      </c>
      <c r="F1282" s="201" t="s">
        <v>3662</v>
      </c>
      <c r="G1282" s="201" t="s">
        <v>94</v>
      </c>
      <c r="H1282" s="202" t="s">
        <v>2382</v>
      </c>
      <c r="I1282" s="207">
        <v>0</v>
      </c>
      <c r="J1282" s="207">
        <v>0</v>
      </c>
      <c r="K1282" s="207">
        <v>20123</v>
      </c>
      <c r="L1282" s="207">
        <v>20123</v>
      </c>
      <c r="M1282" s="207">
        <f t="shared" si="94"/>
        <v>0</v>
      </c>
      <c r="N1282" s="207">
        <f t="shared" si="92"/>
        <v>0</v>
      </c>
      <c r="O1282" s="208">
        <f t="shared" si="91"/>
        <v>0</v>
      </c>
      <c r="P1282" s="205">
        <v>0</v>
      </c>
      <c r="Q1282" s="208">
        <f t="shared" si="93"/>
        <v>0</v>
      </c>
      <c r="R1282" s="206"/>
    </row>
    <row r="1283" spans="1:18" s="200" customFormat="1">
      <c r="A1283" s="199">
        <v>1276</v>
      </c>
      <c r="B1283" s="200">
        <v>203062168</v>
      </c>
      <c r="C1283" s="201" t="s">
        <v>1309</v>
      </c>
      <c r="D1283" s="201" t="s">
        <v>1310</v>
      </c>
      <c r="E1283" s="201" t="s">
        <v>1582</v>
      </c>
      <c r="F1283" s="201" t="s">
        <v>3662</v>
      </c>
      <c r="G1283" s="201" t="s">
        <v>94</v>
      </c>
      <c r="H1283" s="202" t="s">
        <v>2383</v>
      </c>
      <c r="I1283" s="207">
        <v>0</v>
      </c>
      <c r="J1283" s="207">
        <v>0</v>
      </c>
      <c r="K1283" s="207">
        <v>16898</v>
      </c>
      <c r="L1283" s="207">
        <v>16898</v>
      </c>
      <c r="M1283" s="207">
        <f t="shared" si="94"/>
        <v>0</v>
      </c>
      <c r="N1283" s="207">
        <f t="shared" si="92"/>
        <v>0</v>
      </c>
      <c r="O1283" s="208">
        <f t="shared" si="91"/>
        <v>0</v>
      </c>
      <c r="P1283" s="205">
        <v>0</v>
      </c>
      <c r="Q1283" s="208">
        <f t="shared" si="93"/>
        <v>0</v>
      </c>
      <c r="R1283" s="206"/>
    </row>
    <row r="1284" spans="1:18" s="200" customFormat="1">
      <c r="A1284" s="199">
        <v>1277</v>
      </c>
      <c r="B1284" s="200">
        <v>203062169</v>
      </c>
      <c r="C1284" s="201" t="s">
        <v>1309</v>
      </c>
      <c r="D1284" s="201" t="s">
        <v>1310</v>
      </c>
      <c r="E1284" s="201" t="s">
        <v>1582</v>
      </c>
      <c r="F1284" s="201" t="s">
        <v>3662</v>
      </c>
      <c r="G1284" s="201" t="s">
        <v>94</v>
      </c>
      <c r="H1284" s="202" t="s">
        <v>2384</v>
      </c>
      <c r="I1284" s="207">
        <v>0</v>
      </c>
      <c r="J1284" s="207">
        <v>0</v>
      </c>
      <c r="K1284" s="207">
        <v>16954</v>
      </c>
      <c r="L1284" s="207">
        <v>16954</v>
      </c>
      <c r="M1284" s="207">
        <f t="shared" si="94"/>
        <v>0</v>
      </c>
      <c r="N1284" s="207">
        <f t="shared" si="92"/>
        <v>0</v>
      </c>
      <c r="O1284" s="208">
        <f t="shared" si="91"/>
        <v>0</v>
      </c>
      <c r="P1284" s="205">
        <v>0</v>
      </c>
      <c r="Q1284" s="208">
        <f t="shared" si="93"/>
        <v>0</v>
      </c>
      <c r="R1284" s="206"/>
    </row>
    <row r="1285" spans="1:18" s="200" customFormat="1">
      <c r="A1285" s="199">
        <v>1278</v>
      </c>
      <c r="B1285" s="200">
        <v>203062170</v>
      </c>
      <c r="C1285" s="201" t="s">
        <v>1309</v>
      </c>
      <c r="D1285" s="201" t="s">
        <v>1310</v>
      </c>
      <c r="E1285" s="201" t="s">
        <v>1582</v>
      </c>
      <c r="F1285" s="201" t="s">
        <v>3662</v>
      </c>
      <c r="G1285" s="201" t="s">
        <v>94</v>
      </c>
      <c r="H1285" s="202" t="s">
        <v>2385</v>
      </c>
      <c r="I1285" s="207">
        <v>0</v>
      </c>
      <c r="J1285" s="207">
        <v>0</v>
      </c>
      <c r="K1285" s="207">
        <v>19572</v>
      </c>
      <c r="L1285" s="207">
        <v>19572</v>
      </c>
      <c r="M1285" s="207">
        <f t="shared" si="94"/>
        <v>0</v>
      </c>
      <c r="N1285" s="207">
        <f t="shared" si="92"/>
        <v>0</v>
      </c>
      <c r="O1285" s="208">
        <f t="shared" si="91"/>
        <v>0</v>
      </c>
      <c r="P1285" s="205">
        <v>0</v>
      </c>
      <c r="Q1285" s="208">
        <f t="shared" si="93"/>
        <v>0</v>
      </c>
      <c r="R1285" s="206"/>
    </row>
    <row r="1286" spans="1:18" s="200" customFormat="1">
      <c r="A1286" s="199">
        <v>1279</v>
      </c>
      <c r="B1286" s="200">
        <v>203062171</v>
      </c>
      <c r="C1286" s="201" t="s">
        <v>1309</v>
      </c>
      <c r="D1286" s="201" t="s">
        <v>1310</v>
      </c>
      <c r="E1286" s="201" t="s">
        <v>1582</v>
      </c>
      <c r="F1286" s="201" t="s">
        <v>3662</v>
      </c>
      <c r="G1286" s="201" t="s">
        <v>94</v>
      </c>
      <c r="H1286" s="202" t="s">
        <v>2386</v>
      </c>
      <c r="I1286" s="207">
        <v>0</v>
      </c>
      <c r="J1286" s="207">
        <v>0</v>
      </c>
      <c r="K1286" s="207">
        <v>16214</v>
      </c>
      <c r="L1286" s="207">
        <v>16214</v>
      </c>
      <c r="M1286" s="207">
        <f t="shared" si="94"/>
        <v>0</v>
      </c>
      <c r="N1286" s="207">
        <f t="shared" si="92"/>
        <v>0</v>
      </c>
      <c r="O1286" s="208">
        <f t="shared" ref="O1286:O1349" si="95">M1286-N1286</f>
        <v>0</v>
      </c>
      <c r="P1286" s="205">
        <v>0</v>
      </c>
      <c r="Q1286" s="208">
        <f t="shared" si="93"/>
        <v>0</v>
      </c>
      <c r="R1286" s="206"/>
    </row>
    <row r="1287" spans="1:18" s="200" customFormat="1">
      <c r="A1287" s="199">
        <v>1280</v>
      </c>
      <c r="B1287" s="200">
        <v>203062172</v>
      </c>
      <c r="C1287" s="201" t="s">
        <v>1309</v>
      </c>
      <c r="D1287" s="201" t="s">
        <v>1310</v>
      </c>
      <c r="E1287" s="201" t="s">
        <v>1582</v>
      </c>
      <c r="F1287" s="201" t="s">
        <v>3662</v>
      </c>
      <c r="G1287" s="201" t="s">
        <v>94</v>
      </c>
      <c r="H1287" s="202" t="s">
        <v>1750</v>
      </c>
      <c r="I1287" s="207">
        <v>0</v>
      </c>
      <c r="J1287" s="207">
        <v>0</v>
      </c>
      <c r="K1287" s="207">
        <v>53810</v>
      </c>
      <c r="L1287" s="207">
        <v>53810</v>
      </c>
      <c r="M1287" s="207">
        <f t="shared" si="94"/>
        <v>0</v>
      </c>
      <c r="N1287" s="207">
        <f t="shared" si="92"/>
        <v>0</v>
      </c>
      <c r="O1287" s="208">
        <f t="shared" si="95"/>
        <v>0</v>
      </c>
      <c r="P1287" s="205">
        <v>0</v>
      </c>
      <c r="Q1287" s="208">
        <f t="shared" si="93"/>
        <v>0</v>
      </c>
      <c r="R1287" s="206"/>
    </row>
    <row r="1288" spans="1:18" s="200" customFormat="1">
      <c r="A1288" s="199">
        <v>1281</v>
      </c>
      <c r="B1288" s="200">
        <v>203062173</v>
      </c>
      <c r="C1288" s="201" t="s">
        <v>1309</v>
      </c>
      <c r="D1288" s="201" t="s">
        <v>1310</v>
      </c>
      <c r="E1288" s="201" t="s">
        <v>1582</v>
      </c>
      <c r="F1288" s="201" t="s">
        <v>3662</v>
      </c>
      <c r="G1288" s="201" t="s">
        <v>94</v>
      </c>
      <c r="H1288" s="202" t="s">
        <v>1751</v>
      </c>
      <c r="I1288" s="207">
        <v>0</v>
      </c>
      <c r="J1288" s="207">
        <v>0</v>
      </c>
      <c r="K1288" s="207">
        <v>2400</v>
      </c>
      <c r="L1288" s="207">
        <v>2400</v>
      </c>
      <c r="M1288" s="207">
        <f t="shared" si="94"/>
        <v>0</v>
      </c>
      <c r="N1288" s="207">
        <f t="shared" si="92"/>
        <v>0</v>
      </c>
      <c r="O1288" s="208">
        <f t="shared" si="95"/>
        <v>0</v>
      </c>
      <c r="P1288" s="205">
        <v>0</v>
      </c>
      <c r="Q1288" s="208">
        <f t="shared" si="93"/>
        <v>0</v>
      </c>
      <c r="R1288" s="206"/>
    </row>
    <row r="1289" spans="1:18" s="200" customFormat="1">
      <c r="A1289" s="199">
        <v>1282</v>
      </c>
      <c r="B1289" s="200">
        <v>203062174</v>
      </c>
      <c r="C1289" s="201" t="s">
        <v>1309</v>
      </c>
      <c r="D1289" s="201" t="s">
        <v>1310</v>
      </c>
      <c r="E1289" s="201" t="s">
        <v>1582</v>
      </c>
      <c r="F1289" s="201" t="s">
        <v>3662</v>
      </c>
      <c r="G1289" s="201" t="s">
        <v>94</v>
      </c>
      <c r="H1289" s="202" t="s">
        <v>1752</v>
      </c>
      <c r="I1289" s="207">
        <v>0</v>
      </c>
      <c r="J1289" s="207">
        <v>0</v>
      </c>
      <c r="K1289" s="207">
        <v>16448</v>
      </c>
      <c r="L1289" s="207">
        <v>16448</v>
      </c>
      <c r="M1289" s="207">
        <f t="shared" si="94"/>
        <v>0</v>
      </c>
      <c r="N1289" s="207">
        <f t="shared" si="92"/>
        <v>0</v>
      </c>
      <c r="O1289" s="208">
        <f t="shared" si="95"/>
        <v>0</v>
      </c>
      <c r="P1289" s="205">
        <v>0</v>
      </c>
      <c r="Q1289" s="208">
        <f t="shared" si="93"/>
        <v>0</v>
      </c>
      <c r="R1289" s="206"/>
    </row>
    <row r="1290" spans="1:18" s="200" customFormat="1">
      <c r="A1290" s="199">
        <v>1283</v>
      </c>
      <c r="B1290" s="200">
        <v>203062175</v>
      </c>
      <c r="C1290" s="201" t="s">
        <v>1309</v>
      </c>
      <c r="D1290" s="201" t="s">
        <v>1310</v>
      </c>
      <c r="E1290" s="201" t="s">
        <v>1582</v>
      </c>
      <c r="F1290" s="201" t="s">
        <v>3662</v>
      </c>
      <c r="G1290" s="201" t="s">
        <v>94</v>
      </c>
      <c r="H1290" s="202" t="s">
        <v>1753</v>
      </c>
      <c r="I1290" s="207">
        <v>0</v>
      </c>
      <c r="J1290" s="207">
        <v>0</v>
      </c>
      <c r="K1290" s="207">
        <v>58250</v>
      </c>
      <c r="L1290" s="207">
        <v>58250</v>
      </c>
      <c r="M1290" s="207">
        <f t="shared" si="94"/>
        <v>0</v>
      </c>
      <c r="N1290" s="207">
        <f t="shared" si="92"/>
        <v>0</v>
      </c>
      <c r="O1290" s="208">
        <f t="shared" si="95"/>
        <v>0</v>
      </c>
      <c r="P1290" s="205">
        <v>0</v>
      </c>
      <c r="Q1290" s="208">
        <f t="shared" si="93"/>
        <v>0</v>
      </c>
      <c r="R1290" s="206"/>
    </row>
    <row r="1291" spans="1:18" s="200" customFormat="1">
      <c r="A1291" s="199">
        <v>1284</v>
      </c>
      <c r="B1291" s="200">
        <v>203062176</v>
      </c>
      <c r="C1291" s="201" t="s">
        <v>1309</v>
      </c>
      <c r="D1291" s="201" t="s">
        <v>1310</v>
      </c>
      <c r="E1291" s="201" t="s">
        <v>1582</v>
      </c>
      <c r="F1291" s="201" t="s">
        <v>3662</v>
      </c>
      <c r="G1291" s="201" t="s">
        <v>94</v>
      </c>
      <c r="H1291" s="202" t="s">
        <v>1754</v>
      </c>
      <c r="I1291" s="207">
        <v>0</v>
      </c>
      <c r="J1291" s="207">
        <v>0</v>
      </c>
      <c r="K1291" s="207">
        <v>49617</v>
      </c>
      <c r="L1291" s="207">
        <v>49617</v>
      </c>
      <c r="M1291" s="207">
        <f t="shared" si="94"/>
        <v>0</v>
      </c>
      <c r="N1291" s="207">
        <f t="shared" si="92"/>
        <v>0</v>
      </c>
      <c r="O1291" s="208">
        <f t="shared" si="95"/>
        <v>0</v>
      </c>
      <c r="P1291" s="205">
        <v>0</v>
      </c>
      <c r="Q1291" s="208">
        <f t="shared" si="93"/>
        <v>0</v>
      </c>
      <c r="R1291" s="206"/>
    </row>
    <row r="1292" spans="1:18" s="200" customFormat="1">
      <c r="A1292" s="199">
        <v>1285</v>
      </c>
      <c r="B1292" s="200">
        <v>203062177</v>
      </c>
      <c r="C1292" s="201" t="s">
        <v>1309</v>
      </c>
      <c r="D1292" s="201" t="s">
        <v>1310</v>
      </c>
      <c r="E1292" s="201" t="s">
        <v>1582</v>
      </c>
      <c r="F1292" s="201" t="s">
        <v>3662</v>
      </c>
      <c r="G1292" s="201" t="s">
        <v>94</v>
      </c>
      <c r="H1292" s="202" t="s">
        <v>1755</v>
      </c>
      <c r="I1292" s="207">
        <v>0</v>
      </c>
      <c r="J1292" s="207">
        <v>0</v>
      </c>
      <c r="K1292" s="207">
        <v>58137</v>
      </c>
      <c r="L1292" s="207">
        <v>58137</v>
      </c>
      <c r="M1292" s="207">
        <f t="shared" si="94"/>
        <v>0</v>
      </c>
      <c r="N1292" s="207">
        <f t="shared" ref="N1292:N1355" si="96">-IF((I1292+K1292)-(J1292+L1292)&lt;0,(I1292+K1292)-(J1292+L1292),0)</f>
        <v>0</v>
      </c>
      <c r="O1292" s="208">
        <f t="shared" si="95"/>
        <v>0</v>
      </c>
      <c r="P1292" s="205">
        <v>0</v>
      </c>
      <c r="Q1292" s="208">
        <f t="shared" si="93"/>
        <v>0</v>
      </c>
      <c r="R1292" s="206"/>
    </row>
    <row r="1293" spans="1:18" s="200" customFormat="1">
      <c r="A1293" s="199">
        <v>1286</v>
      </c>
      <c r="B1293" s="200">
        <v>203062178</v>
      </c>
      <c r="C1293" s="201" t="s">
        <v>1309</v>
      </c>
      <c r="D1293" s="201" t="s">
        <v>1310</v>
      </c>
      <c r="E1293" s="201" t="s">
        <v>1582</v>
      </c>
      <c r="F1293" s="201" t="s">
        <v>3662</v>
      </c>
      <c r="G1293" s="201" t="s">
        <v>94</v>
      </c>
      <c r="H1293" s="202" t="s">
        <v>2387</v>
      </c>
      <c r="I1293" s="207">
        <v>0</v>
      </c>
      <c r="J1293" s="207">
        <v>0</v>
      </c>
      <c r="K1293" s="207">
        <v>18849</v>
      </c>
      <c r="L1293" s="207">
        <v>18849</v>
      </c>
      <c r="M1293" s="207">
        <f t="shared" si="94"/>
        <v>0</v>
      </c>
      <c r="N1293" s="207">
        <f t="shared" si="96"/>
        <v>0</v>
      </c>
      <c r="O1293" s="208">
        <f t="shared" si="95"/>
        <v>0</v>
      </c>
      <c r="P1293" s="205">
        <v>0</v>
      </c>
      <c r="Q1293" s="208">
        <f t="shared" si="93"/>
        <v>0</v>
      </c>
      <c r="R1293" s="206"/>
    </row>
    <row r="1294" spans="1:18" s="200" customFormat="1">
      <c r="A1294" s="199">
        <v>1287</v>
      </c>
      <c r="B1294" s="200">
        <v>203062179</v>
      </c>
      <c r="C1294" s="201" t="s">
        <v>1309</v>
      </c>
      <c r="D1294" s="201" t="s">
        <v>1310</v>
      </c>
      <c r="E1294" s="201" t="s">
        <v>1582</v>
      </c>
      <c r="F1294" s="201" t="s">
        <v>3662</v>
      </c>
      <c r="G1294" s="201" t="s">
        <v>94</v>
      </c>
      <c r="H1294" s="202" t="s">
        <v>2388</v>
      </c>
      <c r="I1294" s="207">
        <v>0</v>
      </c>
      <c r="J1294" s="207">
        <v>0</v>
      </c>
      <c r="K1294" s="207">
        <v>22473</v>
      </c>
      <c r="L1294" s="207">
        <v>22473</v>
      </c>
      <c r="M1294" s="207">
        <f t="shared" si="94"/>
        <v>0</v>
      </c>
      <c r="N1294" s="207">
        <f t="shared" si="96"/>
        <v>0</v>
      </c>
      <c r="O1294" s="208">
        <f t="shared" si="95"/>
        <v>0</v>
      </c>
      <c r="P1294" s="205">
        <v>0</v>
      </c>
      <c r="Q1294" s="208">
        <f t="shared" si="93"/>
        <v>0</v>
      </c>
      <c r="R1294" s="206"/>
    </row>
    <row r="1295" spans="1:18" s="200" customFormat="1">
      <c r="A1295" s="199">
        <v>1288</v>
      </c>
      <c r="B1295" s="200">
        <v>203062180</v>
      </c>
      <c r="C1295" s="201" t="s">
        <v>1309</v>
      </c>
      <c r="D1295" s="201" t="s">
        <v>1310</v>
      </c>
      <c r="E1295" s="201" t="s">
        <v>1582</v>
      </c>
      <c r="F1295" s="201" t="s">
        <v>3662</v>
      </c>
      <c r="G1295" s="201" t="s">
        <v>94</v>
      </c>
      <c r="H1295" s="202" t="s">
        <v>2389</v>
      </c>
      <c r="I1295" s="207">
        <v>0</v>
      </c>
      <c r="J1295" s="207">
        <v>0</v>
      </c>
      <c r="K1295" s="207">
        <v>22571</v>
      </c>
      <c r="L1295" s="207">
        <v>22571</v>
      </c>
      <c r="M1295" s="207">
        <f t="shared" si="94"/>
        <v>0</v>
      </c>
      <c r="N1295" s="207">
        <f t="shared" si="96"/>
        <v>0</v>
      </c>
      <c r="O1295" s="208">
        <f t="shared" si="95"/>
        <v>0</v>
      </c>
      <c r="P1295" s="205">
        <v>0</v>
      </c>
      <c r="Q1295" s="208">
        <f t="shared" si="93"/>
        <v>0</v>
      </c>
      <c r="R1295" s="206"/>
    </row>
    <row r="1296" spans="1:18" s="200" customFormat="1">
      <c r="A1296" s="199">
        <v>1289</v>
      </c>
      <c r="B1296" s="200">
        <v>203062181</v>
      </c>
      <c r="C1296" s="201" t="s">
        <v>1309</v>
      </c>
      <c r="D1296" s="201" t="s">
        <v>1310</v>
      </c>
      <c r="E1296" s="201" t="s">
        <v>1582</v>
      </c>
      <c r="F1296" s="201" t="s">
        <v>3662</v>
      </c>
      <c r="G1296" s="201" t="s">
        <v>94</v>
      </c>
      <c r="H1296" s="202" t="s">
        <v>2390</v>
      </c>
      <c r="I1296" s="207">
        <v>0</v>
      </c>
      <c r="J1296" s="207">
        <v>0</v>
      </c>
      <c r="K1296" s="207">
        <v>16902</v>
      </c>
      <c r="L1296" s="207">
        <v>16902</v>
      </c>
      <c r="M1296" s="207">
        <f t="shared" si="94"/>
        <v>0</v>
      </c>
      <c r="N1296" s="207">
        <f t="shared" si="96"/>
        <v>0</v>
      </c>
      <c r="O1296" s="208">
        <f t="shared" si="95"/>
        <v>0</v>
      </c>
      <c r="P1296" s="205">
        <v>0</v>
      </c>
      <c r="Q1296" s="208">
        <f t="shared" si="93"/>
        <v>0</v>
      </c>
      <c r="R1296" s="206"/>
    </row>
    <row r="1297" spans="1:18" s="200" customFormat="1">
      <c r="A1297" s="199">
        <v>1290</v>
      </c>
      <c r="B1297" s="200">
        <v>203062182</v>
      </c>
      <c r="C1297" s="201" t="s">
        <v>1309</v>
      </c>
      <c r="D1297" s="201" t="s">
        <v>1310</v>
      </c>
      <c r="E1297" s="201" t="s">
        <v>1582</v>
      </c>
      <c r="F1297" s="201" t="s">
        <v>3662</v>
      </c>
      <c r="G1297" s="201" t="s">
        <v>94</v>
      </c>
      <c r="H1297" s="202" t="s">
        <v>2391</v>
      </c>
      <c r="I1297" s="207">
        <v>0</v>
      </c>
      <c r="J1297" s="207">
        <v>0</v>
      </c>
      <c r="K1297" s="207">
        <v>15578</v>
      </c>
      <c r="L1297" s="207">
        <v>15578</v>
      </c>
      <c r="M1297" s="207">
        <f t="shared" si="94"/>
        <v>0</v>
      </c>
      <c r="N1297" s="207">
        <f t="shared" si="96"/>
        <v>0</v>
      </c>
      <c r="O1297" s="208">
        <f t="shared" si="95"/>
        <v>0</v>
      </c>
      <c r="P1297" s="205">
        <v>0</v>
      </c>
      <c r="Q1297" s="208">
        <f t="shared" si="93"/>
        <v>0</v>
      </c>
      <c r="R1297" s="206"/>
    </row>
    <row r="1298" spans="1:18" s="200" customFormat="1">
      <c r="A1298" s="199">
        <v>1291</v>
      </c>
      <c r="B1298" s="200">
        <v>203062183</v>
      </c>
      <c r="C1298" s="201" t="s">
        <v>1309</v>
      </c>
      <c r="D1298" s="201" t="s">
        <v>1310</v>
      </c>
      <c r="E1298" s="201" t="s">
        <v>1582</v>
      </c>
      <c r="F1298" s="201" t="s">
        <v>3662</v>
      </c>
      <c r="G1298" s="201" t="s">
        <v>94</v>
      </c>
      <c r="H1298" s="202" t="s">
        <v>2392</v>
      </c>
      <c r="I1298" s="207">
        <v>0</v>
      </c>
      <c r="J1298" s="207">
        <v>0</v>
      </c>
      <c r="K1298" s="207">
        <v>12000</v>
      </c>
      <c r="L1298" s="207">
        <v>12000</v>
      </c>
      <c r="M1298" s="207">
        <f t="shared" si="94"/>
        <v>0</v>
      </c>
      <c r="N1298" s="207">
        <f t="shared" si="96"/>
        <v>0</v>
      </c>
      <c r="O1298" s="208">
        <f t="shared" si="95"/>
        <v>0</v>
      </c>
      <c r="P1298" s="205">
        <v>0</v>
      </c>
      <c r="Q1298" s="208">
        <f t="shared" si="93"/>
        <v>0</v>
      </c>
      <c r="R1298" s="206"/>
    </row>
    <row r="1299" spans="1:18" s="200" customFormat="1">
      <c r="A1299" s="199">
        <v>1292</v>
      </c>
      <c r="B1299" s="200">
        <v>203062184</v>
      </c>
      <c r="C1299" s="201" t="s">
        <v>1309</v>
      </c>
      <c r="D1299" s="201" t="s">
        <v>1310</v>
      </c>
      <c r="E1299" s="201" t="s">
        <v>1582</v>
      </c>
      <c r="F1299" s="201" t="s">
        <v>3662</v>
      </c>
      <c r="G1299" s="201" t="s">
        <v>94</v>
      </c>
      <c r="H1299" s="202" t="s">
        <v>2393</v>
      </c>
      <c r="I1299" s="207">
        <v>0</v>
      </c>
      <c r="J1299" s="207">
        <v>0</v>
      </c>
      <c r="K1299" s="207">
        <v>12000</v>
      </c>
      <c r="L1299" s="207">
        <v>12000</v>
      </c>
      <c r="M1299" s="207">
        <f t="shared" si="94"/>
        <v>0</v>
      </c>
      <c r="N1299" s="207">
        <f t="shared" si="96"/>
        <v>0</v>
      </c>
      <c r="O1299" s="208">
        <f t="shared" si="95"/>
        <v>0</v>
      </c>
      <c r="P1299" s="205">
        <v>0</v>
      </c>
      <c r="Q1299" s="208">
        <f t="shared" si="93"/>
        <v>0</v>
      </c>
      <c r="R1299" s="206"/>
    </row>
    <row r="1300" spans="1:18" s="200" customFormat="1">
      <c r="A1300" s="199">
        <v>1293</v>
      </c>
      <c r="B1300" s="200">
        <v>203062185</v>
      </c>
      <c r="C1300" s="201" t="s">
        <v>1309</v>
      </c>
      <c r="D1300" s="201" t="s">
        <v>1310</v>
      </c>
      <c r="E1300" s="201" t="s">
        <v>1582</v>
      </c>
      <c r="F1300" s="201" t="s">
        <v>3662</v>
      </c>
      <c r="G1300" s="201" t="s">
        <v>94</v>
      </c>
      <c r="H1300" s="202" t="s">
        <v>2394</v>
      </c>
      <c r="I1300" s="207">
        <v>0</v>
      </c>
      <c r="J1300" s="207">
        <v>0</v>
      </c>
      <c r="K1300" s="207">
        <v>12000</v>
      </c>
      <c r="L1300" s="207">
        <v>12000</v>
      </c>
      <c r="M1300" s="207">
        <f t="shared" si="94"/>
        <v>0</v>
      </c>
      <c r="N1300" s="207">
        <f t="shared" si="96"/>
        <v>0</v>
      </c>
      <c r="O1300" s="208">
        <f t="shared" si="95"/>
        <v>0</v>
      </c>
      <c r="P1300" s="205">
        <v>0</v>
      </c>
      <c r="Q1300" s="208">
        <f t="shared" si="93"/>
        <v>0</v>
      </c>
      <c r="R1300" s="206"/>
    </row>
    <row r="1301" spans="1:18" s="200" customFormat="1">
      <c r="A1301" s="199">
        <v>1294</v>
      </c>
      <c r="B1301" s="200">
        <v>203062186</v>
      </c>
      <c r="C1301" s="201" t="s">
        <v>1309</v>
      </c>
      <c r="D1301" s="201" t="s">
        <v>1310</v>
      </c>
      <c r="E1301" s="201" t="s">
        <v>1582</v>
      </c>
      <c r="F1301" s="201" t="s">
        <v>3662</v>
      </c>
      <c r="G1301" s="201" t="s">
        <v>94</v>
      </c>
      <c r="H1301" s="202" t="s">
        <v>2395</v>
      </c>
      <c r="I1301" s="207">
        <v>0</v>
      </c>
      <c r="J1301" s="207">
        <v>0</v>
      </c>
      <c r="K1301" s="207">
        <v>12000</v>
      </c>
      <c r="L1301" s="207">
        <v>12000</v>
      </c>
      <c r="M1301" s="207">
        <f t="shared" si="94"/>
        <v>0</v>
      </c>
      <c r="N1301" s="207">
        <f t="shared" si="96"/>
        <v>0</v>
      </c>
      <c r="O1301" s="208">
        <f t="shared" si="95"/>
        <v>0</v>
      </c>
      <c r="P1301" s="205">
        <v>0</v>
      </c>
      <c r="Q1301" s="208">
        <f t="shared" si="93"/>
        <v>0</v>
      </c>
      <c r="R1301" s="206"/>
    </row>
    <row r="1302" spans="1:18" s="200" customFormat="1">
      <c r="A1302" s="199">
        <v>1295</v>
      </c>
      <c r="B1302" s="200">
        <v>203062187</v>
      </c>
      <c r="C1302" s="201" t="s">
        <v>1309</v>
      </c>
      <c r="D1302" s="201" t="s">
        <v>1310</v>
      </c>
      <c r="E1302" s="201" t="s">
        <v>1582</v>
      </c>
      <c r="F1302" s="201" t="s">
        <v>3662</v>
      </c>
      <c r="G1302" s="201" t="s">
        <v>3182</v>
      </c>
      <c r="H1302" s="202" t="s">
        <v>2396</v>
      </c>
      <c r="I1302" s="207">
        <v>0</v>
      </c>
      <c r="J1302" s="207">
        <v>0</v>
      </c>
      <c r="K1302" s="207">
        <v>12000</v>
      </c>
      <c r="L1302" s="207">
        <v>12000</v>
      </c>
      <c r="M1302" s="207">
        <f t="shared" si="94"/>
        <v>0</v>
      </c>
      <c r="N1302" s="207">
        <f t="shared" si="96"/>
        <v>0</v>
      </c>
      <c r="O1302" s="208">
        <f t="shared" si="95"/>
        <v>0</v>
      </c>
      <c r="P1302" s="205">
        <v>0</v>
      </c>
      <c r="Q1302" s="208">
        <f t="shared" si="93"/>
        <v>0</v>
      </c>
      <c r="R1302" s="206"/>
    </row>
    <row r="1303" spans="1:18" s="200" customFormat="1">
      <c r="A1303" s="199">
        <v>1296</v>
      </c>
      <c r="B1303" s="200">
        <v>203062188</v>
      </c>
      <c r="C1303" s="201" t="s">
        <v>1309</v>
      </c>
      <c r="D1303" s="201" t="s">
        <v>1310</v>
      </c>
      <c r="E1303" s="201" t="s">
        <v>1582</v>
      </c>
      <c r="F1303" s="201" t="s">
        <v>3662</v>
      </c>
      <c r="G1303" s="201" t="s">
        <v>3182</v>
      </c>
      <c r="H1303" s="202" t="s">
        <v>2397</v>
      </c>
      <c r="I1303" s="207">
        <v>0</v>
      </c>
      <c r="J1303" s="207">
        <v>0</v>
      </c>
      <c r="K1303" s="207">
        <v>12000</v>
      </c>
      <c r="L1303" s="207">
        <v>12000</v>
      </c>
      <c r="M1303" s="207">
        <f t="shared" si="94"/>
        <v>0</v>
      </c>
      <c r="N1303" s="207">
        <f t="shared" si="96"/>
        <v>0</v>
      </c>
      <c r="O1303" s="208">
        <f t="shared" si="95"/>
        <v>0</v>
      </c>
      <c r="P1303" s="205">
        <v>0</v>
      </c>
      <c r="Q1303" s="208">
        <f t="shared" si="93"/>
        <v>0</v>
      </c>
      <c r="R1303" s="206"/>
    </row>
    <row r="1304" spans="1:18" s="200" customFormat="1">
      <c r="A1304" s="199">
        <v>1297</v>
      </c>
      <c r="B1304" s="200">
        <v>203062189</v>
      </c>
      <c r="C1304" s="201" t="s">
        <v>1309</v>
      </c>
      <c r="D1304" s="201" t="s">
        <v>1310</v>
      </c>
      <c r="E1304" s="201" t="s">
        <v>1582</v>
      </c>
      <c r="F1304" s="201" t="s">
        <v>3662</v>
      </c>
      <c r="G1304" s="201" t="s">
        <v>3182</v>
      </c>
      <c r="H1304" s="202" t="s">
        <v>2398</v>
      </c>
      <c r="I1304" s="207">
        <v>0</v>
      </c>
      <c r="J1304" s="207">
        <v>0</v>
      </c>
      <c r="K1304" s="207">
        <v>96200</v>
      </c>
      <c r="L1304" s="207">
        <v>96200</v>
      </c>
      <c r="M1304" s="207">
        <f t="shared" si="94"/>
        <v>0</v>
      </c>
      <c r="N1304" s="207">
        <f t="shared" si="96"/>
        <v>0</v>
      </c>
      <c r="O1304" s="208">
        <f t="shared" si="95"/>
        <v>0</v>
      </c>
      <c r="P1304" s="205">
        <v>0</v>
      </c>
      <c r="Q1304" s="208">
        <f t="shared" si="93"/>
        <v>0</v>
      </c>
      <c r="R1304" s="206"/>
    </row>
    <row r="1305" spans="1:18" s="200" customFormat="1">
      <c r="A1305" s="199">
        <v>1298</v>
      </c>
      <c r="B1305" s="200">
        <v>203062190</v>
      </c>
      <c r="C1305" s="201" t="s">
        <v>1309</v>
      </c>
      <c r="D1305" s="201" t="s">
        <v>1310</v>
      </c>
      <c r="E1305" s="201" t="s">
        <v>1582</v>
      </c>
      <c r="F1305" s="201" t="s">
        <v>3662</v>
      </c>
      <c r="G1305" s="201" t="s">
        <v>3182</v>
      </c>
      <c r="H1305" s="202" t="s">
        <v>2399</v>
      </c>
      <c r="I1305" s="207">
        <v>0</v>
      </c>
      <c r="J1305" s="207">
        <v>0</v>
      </c>
      <c r="K1305" s="207">
        <v>2000</v>
      </c>
      <c r="L1305" s="207">
        <v>2000</v>
      </c>
      <c r="M1305" s="207">
        <f t="shared" si="94"/>
        <v>0</v>
      </c>
      <c r="N1305" s="207">
        <f t="shared" si="96"/>
        <v>0</v>
      </c>
      <c r="O1305" s="208">
        <f t="shared" si="95"/>
        <v>0</v>
      </c>
      <c r="P1305" s="205">
        <v>0</v>
      </c>
      <c r="Q1305" s="208">
        <f t="shared" si="93"/>
        <v>0</v>
      </c>
      <c r="R1305" s="206"/>
    </row>
    <row r="1306" spans="1:18" s="200" customFormat="1">
      <c r="A1306" s="199">
        <v>1299</v>
      </c>
      <c r="B1306" s="200">
        <v>203062191</v>
      </c>
      <c r="C1306" s="201" t="s">
        <v>1309</v>
      </c>
      <c r="D1306" s="201" t="s">
        <v>1310</v>
      </c>
      <c r="E1306" s="201" t="s">
        <v>1582</v>
      </c>
      <c r="F1306" s="201" t="s">
        <v>3662</v>
      </c>
      <c r="G1306" s="201" t="s">
        <v>3182</v>
      </c>
      <c r="H1306" s="202" t="s">
        <v>2400</v>
      </c>
      <c r="I1306" s="207">
        <v>0</v>
      </c>
      <c r="J1306" s="207">
        <v>0</v>
      </c>
      <c r="K1306" s="207">
        <v>12000</v>
      </c>
      <c r="L1306" s="207">
        <v>12000</v>
      </c>
      <c r="M1306" s="207">
        <f t="shared" si="94"/>
        <v>0</v>
      </c>
      <c r="N1306" s="207">
        <f t="shared" si="96"/>
        <v>0</v>
      </c>
      <c r="O1306" s="208">
        <f t="shared" si="95"/>
        <v>0</v>
      </c>
      <c r="P1306" s="205">
        <v>0</v>
      </c>
      <c r="Q1306" s="208">
        <f t="shared" si="93"/>
        <v>0</v>
      </c>
      <c r="R1306" s="206"/>
    </row>
    <row r="1307" spans="1:18" s="200" customFormat="1">
      <c r="A1307" s="199">
        <v>1300</v>
      </c>
      <c r="B1307" s="200">
        <v>203062192</v>
      </c>
      <c r="C1307" s="201" t="s">
        <v>1309</v>
      </c>
      <c r="D1307" s="201" t="s">
        <v>1310</v>
      </c>
      <c r="E1307" s="201" t="s">
        <v>1582</v>
      </c>
      <c r="F1307" s="201" t="s">
        <v>3662</v>
      </c>
      <c r="G1307" s="201" t="s">
        <v>3182</v>
      </c>
      <c r="H1307" s="202" t="s">
        <v>2401</v>
      </c>
      <c r="I1307" s="207">
        <v>0</v>
      </c>
      <c r="J1307" s="207">
        <v>0</v>
      </c>
      <c r="K1307" s="207">
        <v>3000</v>
      </c>
      <c r="L1307" s="207">
        <v>3000</v>
      </c>
      <c r="M1307" s="207">
        <f t="shared" si="94"/>
        <v>0</v>
      </c>
      <c r="N1307" s="207">
        <f t="shared" si="96"/>
        <v>0</v>
      </c>
      <c r="O1307" s="208">
        <f t="shared" si="95"/>
        <v>0</v>
      </c>
      <c r="P1307" s="205">
        <v>0</v>
      </c>
      <c r="Q1307" s="208">
        <f t="shared" si="93"/>
        <v>0</v>
      </c>
      <c r="R1307" s="206"/>
    </row>
    <row r="1308" spans="1:18" s="200" customFormat="1">
      <c r="A1308" s="199">
        <v>1301</v>
      </c>
      <c r="B1308" s="200">
        <v>203062193</v>
      </c>
      <c r="C1308" s="201" t="s">
        <v>1309</v>
      </c>
      <c r="D1308" s="201" t="s">
        <v>1310</v>
      </c>
      <c r="E1308" s="201" t="s">
        <v>1582</v>
      </c>
      <c r="F1308" s="201" t="s">
        <v>3662</v>
      </c>
      <c r="G1308" s="201" t="s">
        <v>3182</v>
      </c>
      <c r="H1308" s="202" t="s">
        <v>2402</v>
      </c>
      <c r="I1308" s="207">
        <v>0</v>
      </c>
      <c r="J1308" s="207">
        <v>0</v>
      </c>
      <c r="K1308" s="207">
        <v>12000</v>
      </c>
      <c r="L1308" s="207">
        <v>12000</v>
      </c>
      <c r="M1308" s="207">
        <f t="shared" si="94"/>
        <v>0</v>
      </c>
      <c r="N1308" s="207">
        <f t="shared" si="96"/>
        <v>0</v>
      </c>
      <c r="O1308" s="208">
        <f t="shared" si="95"/>
        <v>0</v>
      </c>
      <c r="P1308" s="205">
        <v>0</v>
      </c>
      <c r="Q1308" s="208">
        <f t="shared" si="93"/>
        <v>0</v>
      </c>
      <c r="R1308" s="206"/>
    </row>
    <row r="1309" spans="1:18" s="200" customFormat="1">
      <c r="A1309" s="199">
        <v>1302</v>
      </c>
      <c r="B1309" s="200">
        <v>203062194</v>
      </c>
      <c r="C1309" s="201" t="s">
        <v>1309</v>
      </c>
      <c r="D1309" s="201" t="s">
        <v>1310</v>
      </c>
      <c r="E1309" s="201" t="s">
        <v>1582</v>
      </c>
      <c r="F1309" s="201" t="s">
        <v>3662</v>
      </c>
      <c r="G1309" s="201" t="s">
        <v>3182</v>
      </c>
      <c r="H1309" s="202" t="s">
        <v>2403</v>
      </c>
      <c r="I1309" s="207">
        <v>0</v>
      </c>
      <c r="J1309" s="207">
        <v>0</v>
      </c>
      <c r="K1309" s="207">
        <v>12000</v>
      </c>
      <c r="L1309" s="207">
        <v>12000</v>
      </c>
      <c r="M1309" s="207">
        <f t="shared" si="94"/>
        <v>0</v>
      </c>
      <c r="N1309" s="207">
        <f t="shared" si="96"/>
        <v>0</v>
      </c>
      <c r="O1309" s="208">
        <f t="shared" si="95"/>
        <v>0</v>
      </c>
      <c r="P1309" s="205">
        <v>0</v>
      </c>
      <c r="Q1309" s="208">
        <f t="shared" si="93"/>
        <v>0</v>
      </c>
      <c r="R1309" s="206"/>
    </row>
    <row r="1310" spans="1:18" s="200" customFormat="1">
      <c r="A1310" s="199">
        <v>1303</v>
      </c>
      <c r="B1310" s="200">
        <v>203062195</v>
      </c>
      <c r="C1310" s="201" t="s">
        <v>1309</v>
      </c>
      <c r="D1310" s="201" t="s">
        <v>1310</v>
      </c>
      <c r="E1310" s="201" t="s">
        <v>1582</v>
      </c>
      <c r="F1310" s="201" t="s">
        <v>3662</v>
      </c>
      <c r="G1310" s="201" t="s">
        <v>3182</v>
      </c>
      <c r="H1310" s="202" t="s">
        <v>2404</v>
      </c>
      <c r="I1310" s="207">
        <v>0</v>
      </c>
      <c r="J1310" s="207">
        <v>0</v>
      </c>
      <c r="K1310" s="207">
        <v>12000</v>
      </c>
      <c r="L1310" s="207">
        <v>12000</v>
      </c>
      <c r="M1310" s="207">
        <f t="shared" si="94"/>
        <v>0</v>
      </c>
      <c r="N1310" s="207">
        <f t="shared" si="96"/>
        <v>0</v>
      </c>
      <c r="O1310" s="208">
        <f t="shared" si="95"/>
        <v>0</v>
      </c>
      <c r="P1310" s="205">
        <v>0</v>
      </c>
      <c r="Q1310" s="208">
        <f t="shared" si="93"/>
        <v>0</v>
      </c>
      <c r="R1310" s="206"/>
    </row>
    <row r="1311" spans="1:18" s="200" customFormat="1">
      <c r="A1311" s="199">
        <v>1304</v>
      </c>
      <c r="B1311" s="200">
        <v>203062196</v>
      </c>
      <c r="C1311" s="201" t="s">
        <v>1309</v>
      </c>
      <c r="D1311" s="201" t="s">
        <v>1310</v>
      </c>
      <c r="E1311" s="201" t="s">
        <v>1582</v>
      </c>
      <c r="F1311" s="201" t="s">
        <v>3662</v>
      </c>
      <c r="G1311" s="201" t="s">
        <v>3182</v>
      </c>
      <c r="H1311" s="202" t="s">
        <v>2405</v>
      </c>
      <c r="I1311" s="207">
        <v>0</v>
      </c>
      <c r="J1311" s="207">
        <v>0</v>
      </c>
      <c r="K1311" s="207">
        <v>12000</v>
      </c>
      <c r="L1311" s="207">
        <v>12000</v>
      </c>
      <c r="M1311" s="207">
        <f t="shared" si="94"/>
        <v>0</v>
      </c>
      <c r="N1311" s="207">
        <f t="shared" si="96"/>
        <v>0</v>
      </c>
      <c r="O1311" s="208">
        <f t="shared" si="95"/>
        <v>0</v>
      </c>
      <c r="P1311" s="205">
        <v>0</v>
      </c>
      <c r="Q1311" s="208">
        <f t="shared" si="93"/>
        <v>0</v>
      </c>
      <c r="R1311" s="206"/>
    </row>
    <row r="1312" spans="1:18" s="200" customFormat="1">
      <c r="A1312" s="199">
        <v>1305</v>
      </c>
      <c r="B1312" s="200">
        <v>203062197</v>
      </c>
      <c r="C1312" s="201" t="s">
        <v>1309</v>
      </c>
      <c r="D1312" s="201" t="s">
        <v>1310</v>
      </c>
      <c r="E1312" s="201" t="s">
        <v>1582</v>
      </c>
      <c r="F1312" s="201" t="s">
        <v>3662</v>
      </c>
      <c r="G1312" s="201" t="s">
        <v>3182</v>
      </c>
      <c r="H1312" s="202" t="s">
        <v>2406</v>
      </c>
      <c r="I1312" s="207">
        <v>0</v>
      </c>
      <c r="J1312" s="207">
        <v>0</v>
      </c>
      <c r="K1312" s="207">
        <v>84750</v>
      </c>
      <c r="L1312" s="207">
        <v>84750</v>
      </c>
      <c r="M1312" s="207">
        <f t="shared" si="94"/>
        <v>0</v>
      </c>
      <c r="N1312" s="207">
        <f t="shared" si="96"/>
        <v>0</v>
      </c>
      <c r="O1312" s="208">
        <f t="shared" si="95"/>
        <v>0</v>
      </c>
      <c r="P1312" s="205">
        <v>0</v>
      </c>
      <c r="Q1312" s="208">
        <f t="shared" si="93"/>
        <v>0</v>
      </c>
      <c r="R1312" s="206"/>
    </row>
    <row r="1313" spans="1:18" s="200" customFormat="1">
      <c r="A1313" s="199">
        <v>1306</v>
      </c>
      <c r="B1313" s="200">
        <v>203062198</v>
      </c>
      <c r="C1313" s="201" t="s">
        <v>1309</v>
      </c>
      <c r="D1313" s="201" t="s">
        <v>1310</v>
      </c>
      <c r="E1313" s="201" t="s">
        <v>1582</v>
      </c>
      <c r="F1313" s="201" t="s">
        <v>3662</v>
      </c>
      <c r="G1313" s="201" t="s">
        <v>3182</v>
      </c>
      <c r="H1313" s="202" t="s">
        <v>2407</v>
      </c>
      <c r="I1313" s="207">
        <v>0</v>
      </c>
      <c r="J1313" s="207">
        <v>0</v>
      </c>
      <c r="K1313" s="207">
        <v>9000</v>
      </c>
      <c r="L1313" s="207">
        <v>9000</v>
      </c>
      <c r="M1313" s="207">
        <f t="shared" si="94"/>
        <v>0</v>
      </c>
      <c r="N1313" s="207">
        <f t="shared" si="96"/>
        <v>0</v>
      </c>
      <c r="O1313" s="208">
        <f t="shared" si="95"/>
        <v>0</v>
      </c>
      <c r="P1313" s="205">
        <v>0</v>
      </c>
      <c r="Q1313" s="208">
        <f t="shared" si="93"/>
        <v>0</v>
      </c>
      <c r="R1313" s="206"/>
    </row>
    <row r="1314" spans="1:18" s="200" customFormat="1">
      <c r="A1314" s="199">
        <v>1307</v>
      </c>
      <c r="B1314" s="200">
        <v>203062199</v>
      </c>
      <c r="C1314" s="201" t="s">
        <v>1309</v>
      </c>
      <c r="D1314" s="201" t="s">
        <v>1310</v>
      </c>
      <c r="E1314" s="201" t="s">
        <v>1582</v>
      </c>
      <c r="F1314" s="201" t="s">
        <v>3662</v>
      </c>
      <c r="G1314" s="201" t="s">
        <v>3182</v>
      </c>
      <c r="H1314" s="202" t="s">
        <v>2408</v>
      </c>
      <c r="I1314" s="207">
        <v>0</v>
      </c>
      <c r="J1314" s="207">
        <v>0</v>
      </c>
      <c r="K1314" s="207">
        <v>12000</v>
      </c>
      <c r="L1314" s="207">
        <v>12000</v>
      </c>
      <c r="M1314" s="207">
        <f t="shared" si="94"/>
        <v>0</v>
      </c>
      <c r="N1314" s="207">
        <f t="shared" si="96"/>
        <v>0</v>
      </c>
      <c r="O1314" s="208">
        <f t="shared" si="95"/>
        <v>0</v>
      </c>
      <c r="P1314" s="205">
        <v>0</v>
      </c>
      <c r="Q1314" s="208">
        <f t="shared" ref="Q1314:Q1377" si="97">O1314-P1314</f>
        <v>0</v>
      </c>
      <c r="R1314" s="206"/>
    </row>
    <row r="1315" spans="1:18" s="200" customFormat="1">
      <c r="A1315" s="199">
        <v>1308</v>
      </c>
      <c r="B1315" s="200">
        <v>203062200</v>
      </c>
      <c r="C1315" s="201" t="s">
        <v>1309</v>
      </c>
      <c r="D1315" s="201" t="s">
        <v>1310</v>
      </c>
      <c r="E1315" s="201" t="s">
        <v>1582</v>
      </c>
      <c r="F1315" s="201" t="s">
        <v>3662</v>
      </c>
      <c r="G1315" s="201" t="s">
        <v>3182</v>
      </c>
      <c r="H1315" s="202" t="s">
        <v>2409</v>
      </c>
      <c r="I1315" s="207">
        <v>0</v>
      </c>
      <c r="J1315" s="207">
        <v>0</v>
      </c>
      <c r="K1315" s="207">
        <v>9000</v>
      </c>
      <c r="L1315" s="207">
        <v>9000</v>
      </c>
      <c r="M1315" s="207">
        <f t="shared" si="94"/>
        <v>0</v>
      </c>
      <c r="N1315" s="207">
        <f t="shared" si="96"/>
        <v>0</v>
      </c>
      <c r="O1315" s="208">
        <f t="shared" si="95"/>
        <v>0</v>
      </c>
      <c r="P1315" s="205">
        <v>0</v>
      </c>
      <c r="Q1315" s="208">
        <f t="shared" si="97"/>
        <v>0</v>
      </c>
      <c r="R1315" s="206"/>
    </row>
    <row r="1316" spans="1:18" s="200" customFormat="1">
      <c r="A1316" s="199">
        <v>1309</v>
      </c>
      <c r="B1316" s="200">
        <v>203062201</v>
      </c>
      <c r="C1316" s="201" t="s">
        <v>1309</v>
      </c>
      <c r="D1316" s="201" t="s">
        <v>1310</v>
      </c>
      <c r="E1316" s="201" t="s">
        <v>1582</v>
      </c>
      <c r="F1316" s="201" t="s">
        <v>3662</v>
      </c>
      <c r="G1316" s="201" t="s">
        <v>3182</v>
      </c>
      <c r="H1316" s="202" t="s">
        <v>2410</v>
      </c>
      <c r="I1316" s="207">
        <v>0</v>
      </c>
      <c r="J1316" s="207">
        <v>0</v>
      </c>
      <c r="K1316" s="207">
        <v>12000</v>
      </c>
      <c r="L1316" s="207">
        <v>12000</v>
      </c>
      <c r="M1316" s="207">
        <f t="shared" si="94"/>
        <v>0</v>
      </c>
      <c r="N1316" s="207">
        <f t="shared" si="96"/>
        <v>0</v>
      </c>
      <c r="O1316" s="208">
        <f t="shared" si="95"/>
        <v>0</v>
      </c>
      <c r="P1316" s="205">
        <v>0</v>
      </c>
      <c r="Q1316" s="208">
        <f t="shared" si="97"/>
        <v>0</v>
      </c>
      <c r="R1316" s="206"/>
    </row>
    <row r="1317" spans="1:18" s="200" customFormat="1">
      <c r="A1317" s="199">
        <v>1310</v>
      </c>
      <c r="B1317" s="200">
        <v>203062202</v>
      </c>
      <c r="C1317" s="201" t="s">
        <v>1309</v>
      </c>
      <c r="D1317" s="201" t="s">
        <v>1310</v>
      </c>
      <c r="E1317" s="201" t="s">
        <v>1582</v>
      </c>
      <c r="F1317" s="201" t="s">
        <v>3662</v>
      </c>
      <c r="G1317" s="201" t="s">
        <v>3182</v>
      </c>
      <c r="H1317" s="202" t="s">
        <v>2411</v>
      </c>
      <c r="I1317" s="207">
        <v>0</v>
      </c>
      <c r="J1317" s="207">
        <v>0</v>
      </c>
      <c r="K1317" s="207">
        <v>12000</v>
      </c>
      <c r="L1317" s="207">
        <v>12000</v>
      </c>
      <c r="M1317" s="207">
        <f t="shared" si="94"/>
        <v>0</v>
      </c>
      <c r="N1317" s="207">
        <f t="shared" si="96"/>
        <v>0</v>
      </c>
      <c r="O1317" s="208">
        <f t="shared" si="95"/>
        <v>0</v>
      </c>
      <c r="P1317" s="205">
        <v>0</v>
      </c>
      <c r="Q1317" s="208">
        <f t="shared" si="97"/>
        <v>0</v>
      </c>
      <c r="R1317" s="206"/>
    </row>
    <row r="1318" spans="1:18" s="200" customFormat="1">
      <c r="A1318" s="199">
        <v>1311</v>
      </c>
      <c r="B1318" s="200">
        <v>203062203</v>
      </c>
      <c r="C1318" s="201" t="s">
        <v>1309</v>
      </c>
      <c r="D1318" s="201" t="s">
        <v>1310</v>
      </c>
      <c r="E1318" s="201" t="s">
        <v>1582</v>
      </c>
      <c r="F1318" s="201" t="s">
        <v>3662</v>
      </c>
      <c r="G1318" s="201" t="s">
        <v>3182</v>
      </c>
      <c r="H1318" s="202" t="s">
        <v>2412</v>
      </c>
      <c r="I1318" s="207">
        <v>0</v>
      </c>
      <c r="J1318" s="207">
        <v>0</v>
      </c>
      <c r="K1318" s="207">
        <v>12000</v>
      </c>
      <c r="L1318" s="207">
        <v>12000</v>
      </c>
      <c r="M1318" s="207">
        <f t="shared" si="94"/>
        <v>0</v>
      </c>
      <c r="N1318" s="207">
        <f t="shared" si="96"/>
        <v>0</v>
      </c>
      <c r="O1318" s="208">
        <f t="shared" si="95"/>
        <v>0</v>
      </c>
      <c r="P1318" s="205">
        <v>0</v>
      </c>
      <c r="Q1318" s="208">
        <f t="shared" si="97"/>
        <v>0</v>
      </c>
      <c r="R1318" s="206"/>
    </row>
    <row r="1319" spans="1:18" s="200" customFormat="1">
      <c r="A1319" s="199">
        <v>1312</v>
      </c>
      <c r="B1319" s="200">
        <v>203062204</v>
      </c>
      <c r="C1319" s="201" t="s">
        <v>1309</v>
      </c>
      <c r="D1319" s="201" t="s">
        <v>1310</v>
      </c>
      <c r="E1319" s="201" t="s">
        <v>1582</v>
      </c>
      <c r="F1319" s="201" t="s">
        <v>3662</v>
      </c>
      <c r="G1319" s="201" t="s">
        <v>3182</v>
      </c>
      <c r="H1319" s="202" t="s">
        <v>2413</v>
      </c>
      <c r="I1319" s="207">
        <v>0</v>
      </c>
      <c r="J1319" s="207">
        <v>0</v>
      </c>
      <c r="K1319" s="207">
        <v>12000</v>
      </c>
      <c r="L1319" s="207">
        <v>12000</v>
      </c>
      <c r="M1319" s="207">
        <f t="shared" si="94"/>
        <v>0</v>
      </c>
      <c r="N1319" s="207">
        <f t="shared" si="96"/>
        <v>0</v>
      </c>
      <c r="O1319" s="208">
        <f t="shared" si="95"/>
        <v>0</v>
      </c>
      <c r="P1319" s="205">
        <v>0</v>
      </c>
      <c r="Q1319" s="208">
        <f t="shared" si="97"/>
        <v>0</v>
      </c>
      <c r="R1319" s="206"/>
    </row>
    <row r="1320" spans="1:18" s="200" customFormat="1">
      <c r="A1320" s="199">
        <v>1313</v>
      </c>
      <c r="B1320" s="200">
        <v>203062205</v>
      </c>
      <c r="C1320" s="201" t="s">
        <v>1309</v>
      </c>
      <c r="D1320" s="201" t="s">
        <v>1310</v>
      </c>
      <c r="E1320" s="201" t="s">
        <v>1582</v>
      </c>
      <c r="F1320" s="201" t="s">
        <v>3662</v>
      </c>
      <c r="G1320" s="201" t="s">
        <v>3182</v>
      </c>
      <c r="H1320" s="202" t="s">
        <v>2414</v>
      </c>
      <c r="I1320" s="207">
        <v>0</v>
      </c>
      <c r="J1320" s="207">
        <v>0</v>
      </c>
      <c r="K1320" s="207">
        <v>12000</v>
      </c>
      <c r="L1320" s="207">
        <v>12000</v>
      </c>
      <c r="M1320" s="207">
        <f t="shared" si="94"/>
        <v>0</v>
      </c>
      <c r="N1320" s="207">
        <f t="shared" si="96"/>
        <v>0</v>
      </c>
      <c r="O1320" s="208">
        <f t="shared" si="95"/>
        <v>0</v>
      </c>
      <c r="P1320" s="205">
        <v>0</v>
      </c>
      <c r="Q1320" s="208">
        <f t="shared" si="97"/>
        <v>0</v>
      </c>
      <c r="R1320" s="206"/>
    </row>
    <row r="1321" spans="1:18" s="200" customFormat="1">
      <c r="A1321" s="199">
        <v>1314</v>
      </c>
      <c r="B1321" s="200">
        <v>203062206</v>
      </c>
      <c r="C1321" s="201" t="s">
        <v>1309</v>
      </c>
      <c r="D1321" s="201" t="s">
        <v>1310</v>
      </c>
      <c r="E1321" s="201" t="s">
        <v>1582</v>
      </c>
      <c r="F1321" s="201" t="s">
        <v>3662</v>
      </c>
      <c r="G1321" s="201" t="s">
        <v>3182</v>
      </c>
      <c r="H1321" s="202" t="s">
        <v>2415</v>
      </c>
      <c r="I1321" s="207">
        <v>0</v>
      </c>
      <c r="J1321" s="207">
        <v>0</v>
      </c>
      <c r="K1321" s="207">
        <v>12000</v>
      </c>
      <c r="L1321" s="207">
        <v>12000</v>
      </c>
      <c r="M1321" s="207">
        <f t="shared" si="94"/>
        <v>0</v>
      </c>
      <c r="N1321" s="207">
        <f t="shared" si="96"/>
        <v>0</v>
      </c>
      <c r="O1321" s="208">
        <f t="shared" si="95"/>
        <v>0</v>
      </c>
      <c r="P1321" s="205">
        <v>0</v>
      </c>
      <c r="Q1321" s="208">
        <f t="shared" si="97"/>
        <v>0</v>
      </c>
      <c r="R1321" s="206"/>
    </row>
    <row r="1322" spans="1:18" s="200" customFormat="1">
      <c r="A1322" s="199">
        <v>1315</v>
      </c>
      <c r="B1322" s="200">
        <v>203062207</v>
      </c>
      <c r="C1322" s="201" t="s">
        <v>1309</v>
      </c>
      <c r="D1322" s="201" t="s">
        <v>1310</v>
      </c>
      <c r="E1322" s="201" t="s">
        <v>1582</v>
      </c>
      <c r="F1322" s="201" t="s">
        <v>3662</v>
      </c>
      <c r="G1322" s="201" t="s">
        <v>3182</v>
      </c>
      <c r="H1322" s="202" t="s">
        <v>2416</v>
      </c>
      <c r="I1322" s="207">
        <v>0</v>
      </c>
      <c r="J1322" s="207">
        <v>0</v>
      </c>
      <c r="K1322" s="207">
        <v>12000</v>
      </c>
      <c r="L1322" s="207">
        <v>12000</v>
      </c>
      <c r="M1322" s="207">
        <f t="shared" si="94"/>
        <v>0</v>
      </c>
      <c r="N1322" s="207">
        <f t="shared" si="96"/>
        <v>0</v>
      </c>
      <c r="O1322" s="208">
        <f t="shared" si="95"/>
        <v>0</v>
      </c>
      <c r="P1322" s="205">
        <v>0</v>
      </c>
      <c r="Q1322" s="208">
        <f t="shared" si="97"/>
        <v>0</v>
      </c>
      <c r="R1322" s="206"/>
    </row>
    <row r="1323" spans="1:18" s="200" customFormat="1">
      <c r="A1323" s="199">
        <v>1316</v>
      </c>
      <c r="B1323" s="200">
        <v>203062208</v>
      </c>
      <c r="C1323" s="201" t="s">
        <v>1309</v>
      </c>
      <c r="D1323" s="201" t="s">
        <v>1310</v>
      </c>
      <c r="E1323" s="201" t="s">
        <v>1582</v>
      </c>
      <c r="F1323" s="201" t="s">
        <v>3662</v>
      </c>
      <c r="G1323" s="201" t="s">
        <v>3182</v>
      </c>
      <c r="H1323" s="202" t="s">
        <v>2417</v>
      </c>
      <c r="I1323" s="207">
        <v>0</v>
      </c>
      <c r="J1323" s="207">
        <v>0</v>
      </c>
      <c r="K1323" s="207">
        <v>12000</v>
      </c>
      <c r="L1323" s="207">
        <v>12000</v>
      </c>
      <c r="M1323" s="207">
        <f t="shared" si="94"/>
        <v>0</v>
      </c>
      <c r="N1323" s="207">
        <f t="shared" si="96"/>
        <v>0</v>
      </c>
      <c r="O1323" s="208">
        <f t="shared" si="95"/>
        <v>0</v>
      </c>
      <c r="P1323" s="205">
        <v>0</v>
      </c>
      <c r="Q1323" s="208">
        <f t="shared" si="97"/>
        <v>0</v>
      </c>
      <c r="R1323" s="206"/>
    </row>
    <row r="1324" spans="1:18" s="200" customFormat="1">
      <c r="A1324" s="199">
        <v>1317</v>
      </c>
      <c r="B1324" s="200">
        <v>203062209</v>
      </c>
      <c r="C1324" s="201" t="s">
        <v>1309</v>
      </c>
      <c r="D1324" s="201" t="s">
        <v>1310</v>
      </c>
      <c r="E1324" s="201" t="s">
        <v>1582</v>
      </c>
      <c r="F1324" s="201" t="s">
        <v>3662</v>
      </c>
      <c r="G1324" s="201" t="s">
        <v>3182</v>
      </c>
      <c r="H1324" s="202" t="s">
        <v>2418</v>
      </c>
      <c r="I1324" s="207">
        <v>0</v>
      </c>
      <c r="J1324" s="207">
        <v>0</v>
      </c>
      <c r="K1324" s="207">
        <v>4000</v>
      </c>
      <c r="L1324" s="207">
        <v>4000</v>
      </c>
      <c r="M1324" s="207">
        <f t="shared" si="94"/>
        <v>0</v>
      </c>
      <c r="N1324" s="207">
        <f t="shared" si="96"/>
        <v>0</v>
      </c>
      <c r="O1324" s="208">
        <f t="shared" si="95"/>
        <v>0</v>
      </c>
      <c r="P1324" s="205">
        <v>0</v>
      </c>
      <c r="Q1324" s="208">
        <f t="shared" si="97"/>
        <v>0</v>
      </c>
      <c r="R1324" s="206"/>
    </row>
    <row r="1325" spans="1:18" s="200" customFormat="1">
      <c r="A1325" s="199">
        <v>1318</v>
      </c>
      <c r="B1325" s="200">
        <v>203062210</v>
      </c>
      <c r="C1325" s="201" t="s">
        <v>1309</v>
      </c>
      <c r="D1325" s="201" t="s">
        <v>1310</v>
      </c>
      <c r="E1325" s="201" t="s">
        <v>1582</v>
      </c>
      <c r="F1325" s="201" t="s">
        <v>3662</v>
      </c>
      <c r="G1325" s="201" t="s">
        <v>3182</v>
      </c>
      <c r="H1325" s="202" t="s">
        <v>2419</v>
      </c>
      <c r="I1325" s="207">
        <v>0</v>
      </c>
      <c r="J1325" s="207">
        <v>0</v>
      </c>
      <c r="K1325" s="207">
        <v>12000</v>
      </c>
      <c r="L1325" s="207">
        <v>12000</v>
      </c>
      <c r="M1325" s="207">
        <f t="shared" si="94"/>
        <v>0</v>
      </c>
      <c r="N1325" s="207">
        <f t="shared" si="96"/>
        <v>0</v>
      </c>
      <c r="O1325" s="208">
        <f t="shared" si="95"/>
        <v>0</v>
      </c>
      <c r="P1325" s="205">
        <v>0</v>
      </c>
      <c r="Q1325" s="208">
        <f t="shared" si="97"/>
        <v>0</v>
      </c>
      <c r="R1325" s="206"/>
    </row>
    <row r="1326" spans="1:18" s="200" customFormat="1">
      <c r="A1326" s="199">
        <v>1319</v>
      </c>
      <c r="B1326" s="200">
        <v>203062211</v>
      </c>
      <c r="C1326" s="201" t="s">
        <v>1309</v>
      </c>
      <c r="D1326" s="201" t="s">
        <v>1310</v>
      </c>
      <c r="E1326" s="201" t="s">
        <v>1582</v>
      </c>
      <c r="F1326" s="201" t="s">
        <v>3662</v>
      </c>
      <c r="G1326" s="201" t="s">
        <v>3182</v>
      </c>
      <c r="H1326" s="202" t="s">
        <v>2420</v>
      </c>
      <c r="I1326" s="207">
        <v>0</v>
      </c>
      <c r="J1326" s="207">
        <v>0</v>
      </c>
      <c r="K1326" s="207">
        <v>12000</v>
      </c>
      <c r="L1326" s="207">
        <v>12000</v>
      </c>
      <c r="M1326" s="207">
        <f t="shared" si="94"/>
        <v>0</v>
      </c>
      <c r="N1326" s="207">
        <f t="shared" si="96"/>
        <v>0</v>
      </c>
      <c r="O1326" s="208">
        <f t="shared" si="95"/>
        <v>0</v>
      </c>
      <c r="P1326" s="205">
        <v>0</v>
      </c>
      <c r="Q1326" s="208">
        <f t="shared" si="97"/>
        <v>0</v>
      </c>
      <c r="R1326" s="206"/>
    </row>
    <row r="1327" spans="1:18" s="200" customFormat="1">
      <c r="A1327" s="199">
        <v>1320</v>
      </c>
      <c r="B1327" s="200">
        <v>203062212</v>
      </c>
      <c r="C1327" s="201" t="s">
        <v>1309</v>
      </c>
      <c r="D1327" s="201" t="s">
        <v>1310</v>
      </c>
      <c r="E1327" s="201" t="s">
        <v>1582</v>
      </c>
      <c r="F1327" s="201" t="s">
        <v>3662</v>
      </c>
      <c r="G1327" s="201" t="s">
        <v>3182</v>
      </c>
      <c r="H1327" s="202" t="s">
        <v>2421</v>
      </c>
      <c r="I1327" s="207">
        <v>0</v>
      </c>
      <c r="J1327" s="207">
        <v>0</v>
      </c>
      <c r="K1327" s="207">
        <v>9000</v>
      </c>
      <c r="L1327" s="207">
        <v>9000</v>
      </c>
      <c r="M1327" s="207">
        <f t="shared" si="94"/>
        <v>0</v>
      </c>
      <c r="N1327" s="207">
        <f t="shared" si="96"/>
        <v>0</v>
      </c>
      <c r="O1327" s="208">
        <f t="shared" si="95"/>
        <v>0</v>
      </c>
      <c r="P1327" s="205">
        <v>0</v>
      </c>
      <c r="Q1327" s="208">
        <f t="shared" si="97"/>
        <v>0</v>
      </c>
      <c r="R1327" s="206"/>
    </row>
    <row r="1328" spans="1:18" s="200" customFormat="1">
      <c r="A1328" s="199">
        <v>1321</v>
      </c>
      <c r="B1328" s="200">
        <v>203062213</v>
      </c>
      <c r="C1328" s="201" t="s">
        <v>1309</v>
      </c>
      <c r="D1328" s="201" t="s">
        <v>1310</v>
      </c>
      <c r="E1328" s="201" t="s">
        <v>1582</v>
      </c>
      <c r="F1328" s="201" t="s">
        <v>3662</v>
      </c>
      <c r="G1328" s="201" t="s">
        <v>3182</v>
      </c>
      <c r="H1328" s="202" t="s">
        <v>2422</v>
      </c>
      <c r="I1328" s="207">
        <v>0</v>
      </c>
      <c r="J1328" s="207">
        <v>0</v>
      </c>
      <c r="K1328" s="207">
        <v>2000</v>
      </c>
      <c r="L1328" s="207">
        <v>2000</v>
      </c>
      <c r="M1328" s="207">
        <f t="shared" si="94"/>
        <v>0</v>
      </c>
      <c r="N1328" s="207">
        <f t="shared" si="96"/>
        <v>0</v>
      </c>
      <c r="O1328" s="208">
        <f t="shared" si="95"/>
        <v>0</v>
      </c>
      <c r="P1328" s="205">
        <v>0</v>
      </c>
      <c r="Q1328" s="208">
        <f t="shared" si="97"/>
        <v>0</v>
      </c>
      <c r="R1328" s="206"/>
    </row>
    <row r="1329" spans="1:18" s="200" customFormat="1">
      <c r="A1329" s="199">
        <v>1322</v>
      </c>
      <c r="B1329" s="200">
        <v>203062214</v>
      </c>
      <c r="C1329" s="201" t="s">
        <v>1309</v>
      </c>
      <c r="D1329" s="201" t="s">
        <v>1310</v>
      </c>
      <c r="E1329" s="201" t="s">
        <v>1582</v>
      </c>
      <c r="F1329" s="201" t="s">
        <v>3662</v>
      </c>
      <c r="G1329" s="201" t="s">
        <v>3182</v>
      </c>
      <c r="H1329" s="202" t="s">
        <v>2423</v>
      </c>
      <c r="I1329" s="207">
        <v>0</v>
      </c>
      <c r="J1329" s="207">
        <v>0</v>
      </c>
      <c r="K1329" s="207">
        <v>12000</v>
      </c>
      <c r="L1329" s="207">
        <v>12000</v>
      </c>
      <c r="M1329" s="207">
        <f t="shared" ref="M1329:M1392" si="98">IF((I1329+K1329)-(J1329+L1329)&lt;0,0,(I1329+K1329)-(J1329+L1329))</f>
        <v>0</v>
      </c>
      <c r="N1329" s="207">
        <f t="shared" si="96"/>
        <v>0</v>
      </c>
      <c r="O1329" s="208">
        <f t="shared" si="95"/>
        <v>0</v>
      </c>
      <c r="P1329" s="205">
        <v>0</v>
      </c>
      <c r="Q1329" s="208">
        <f t="shared" si="97"/>
        <v>0</v>
      </c>
      <c r="R1329" s="206"/>
    </row>
    <row r="1330" spans="1:18" s="200" customFormat="1">
      <c r="A1330" s="199">
        <v>1323</v>
      </c>
      <c r="B1330" s="200">
        <v>203062215</v>
      </c>
      <c r="C1330" s="201" t="s">
        <v>1309</v>
      </c>
      <c r="D1330" s="201" t="s">
        <v>1310</v>
      </c>
      <c r="E1330" s="201" t="s">
        <v>1582</v>
      </c>
      <c r="F1330" s="201" t="s">
        <v>3662</v>
      </c>
      <c r="G1330" s="201" t="s">
        <v>3182</v>
      </c>
      <c r="H1330" s="202" t="s">
        <v>2424</v>
      </c>
      <c r="I1330" s="207">
        <v>0</v>
      </c>
      <c r="J1330" s="207">
        <v>0</v>
      </c>
      <c r="K1330" s="207">
        <v>12000</v>
      </c>
      <c r="L1330" s="207">
        <v>12000</v>
      </c>
      <c r="M1330" s="207">
        <f t="shared" si="98"/>
        <v>0</v>
      </c>
      <c r="N1330" s="207">
        <f t="shared" si="96"/>
        <v>0</v>
      </c>
      <c r="O1330" s="208">
        <f t="shared" si="95"/>
        <v>0</v>
      </c>
      <c r="P1330" s="205">
        <v>0</v>
      </c>
      <c r="Q1330" s="208">
        <f t="shared" si="97"/>
        <v>0</v>
      </c>
      <c r="R1330" s="206"/>
    </row>
    <row r="1331" spans="1:18" s="200" customFormat="1">
      <c r="A1331" s="199">
        <v>1324</v>
      </c>
      <c r="B1331" s="200">
        <v>203062216</v>
      </c>
      <c r="C1331" s="201" t="s">
        <v>1309</v>
      </c>
      <c r="D1331" s="201" t="s">
        <v>1310</v>
      </c>
      <c r="E1331" s="201" t="s">
        <v>1582</v>
      </c>
      <c r="F1331" s="201" t="s">
        <v>3662</v>
      </c>
      <c r="G1331" s="201" t="s">
        <v>3182</v>
      </c>
      <c r="H1331" s="202" t="s">
        <v>2425</v>
      </c>
      <c r="I1331" s="207">
        <v>0</v>
      </c>
      <c r="J1331" s="207">
        <v>0</v>
      </c>
      <c r="K1331" s="207">
        <v>12000</v>
      </c>
      <c r="L1331" s="207">
        <v>12000</v>
      </c>
      <c r="M1331" s="207">
        <f t="shared" si="98"/>
        <v>0</v>
      </c>
      <c r="N1331" s="207">
        <f t="shared" si="96"/>
        <v>0</v>
      </c>
      <c r="O1331" s="208">
        <f t="shared" si="95"/>
        <v>0</v>
      </c>
      <c r="P1331" s="205">
        <v>0</v>
      </c>
      <c r="Q1331" s="208">
        <f t="shared" si="97"/>
        <v>0</v>
      </c>
      <c r="R1331" s="206"/>
    </row>
    <row r="1332" spans="1:18" s="200" customFormat="1">
      <c r="A1332" s="199">
        <v>1325</v>
      </c>
      <c r="B1332" s="200">
        <v>203062217</v>
      </c>
      <c r="C1332" s="201" t="s">
        <v>1309</v>
      </c>
      <c r="D1332" s="201" t="s">
        <v>1310</v>
      </c>
      <c r="E1332" s="201" t="s">
        <v>1582</v>
      </c>
      <c r="F1332" s="201" t="s">
        <v>3662</v>
      </c>
      <c r="G1332" s="201" t="s">
        <v>3182</v>
      </c>
      <c r="H1332" s="202" t="s">
        <v>2426</v>
      </c>
      <c r="I1332" s="207">
        <v>0</v>
      </c>
      <c r="J1332" s="207">
        <v>0</v>
      </c>
      <c r="K1332" s="207">
        <v>12000</v>
      </c>
      <c r="L1332" s="207">
        <v>12000</v>
      </c>
      <c r="M1332" s="207">
        <f t="shared" si="98"/>
        <v>0</v>
      </c>
      <c r="N1332" s="207">
        <f t="shared" si="96"/>
        <v>0</v>
      </c>
      <c r="O1332" s="208">
        <f t="shared" si="95"/>
        <v>0</v>
      </c>
      <c r="P1332" s="205">
        <v>0</v>
      </c>
      <c r="Q1332" s="208">
        <f t="shared" si="97"/>
        <v>0</v>
      </c>
      <c r="R1332" s="206"/>
    </row>
    <row r="1333" spans="1:18" s="200" customFormat="1">
      <c r="A1333" s="199">
        <v>1326</v>
      </c>
      <c r="B1333" s="200">
        <v>203062218</v>
      </c>
      <c r="C1333" s="201" t="s">
        <v>1309</v>
      </c>
      <c r="D1333" s="201" t="s">
        <v>1310</v>
      </c>
      <c r="E1333" s="201" t="s">
        <v>1582</v>
      </c>
      <c r="F1333" s="201" t="s">
        <v>3662</v>
      </c>
      <c r="G1333" s="201" t="s">
        <v>94</v>
      </c>
      <c r="H1333" s="202" t="s">
        <v>2427</v>
      </c>
      <c r="I1333" s="207">
        <v>0</v>
      </c>
      <c r="J1333" s="207">
        <v>0</v>
      </c>
      <c r="K1333" s="207">
        <v>57392</v>
      </c>
      <c r="L1333" s="207">
        <v>57392</v>
      </c>
      <c r="M1333" s="207">
        <f t="shared" si="98"/>
        <v>0</v>
      </c>
      <c r="N1333" s="207">
        <f t="shared" si="96"/>
        <v>0</v>
      </c>
      <c r="O1333" s="208">
        <f t="shared" si="95"/>
        <v>0</v>
      </c>
      <c r="P1333" s="205">
        <v>0</v>
      </c>
      <c r="Q1333" s="208">
        <f t="shared" si="97"/>
        <v>0</v>
      </c>
      <c r="R1333" s="206"/>
    </row>
    <row r="1334" spans="1:18" s="200" customFormat="1">
      <c r="A1334" s="199">
        <v>1327</v>
      </c>
      <c r="B1334" s="200">
        <v>203062219</v>
      </c>
      <c r="C1334" s="201" t="s">
        <v>1309</v>
      </c>
      <c r="D1334" s="201" t="s">
        <v>1310</v>
      </c>
      <c r="E1334" s="201" t="s">
        <v>1582</v>
      </c>
      <c r="F1334" s="201" t="s">
        <v>3662</v>
      </c>
      <c r="G1334" s="201" t="s">
        <v>3182</v>
      </c>
      <c r="H1334" s="202" t="s">
        <v>2428</v>
      </c>
      <c r="I1334" s="207">
        <v>0</v>
      </c>
      <c r="J1334" s="207">
        <v>0</v>
      </c>
      <c r="K1334" s="207">
        <v>12000</v>
      </c>
      <c r="L1334" s="207">
        <v>12000</v>
      </c>
      <c r="M1334" s="207">
        <f t="shared" si="98"/>
        <v>0</v>
      </c>
      <c r="N1334" s="207">
        <f t="shared" si="96"/>
        <v>0</v>
      </c>
      <c r="O1334" s="208">
        <f t="shared" si="95"/>
        <v>0</v>
      </c>
      <c r="P1334" s="205">
        <v>0</v>
      </c>
      <c r="Q1334" s="208">
        <f t="shared" si="97"/>
        <v>0</v>
      </c>
      <c r="R1334" s="206"/>
    </row>
    <row r="1335" spans="1:18" s="200" customFormat="1">
      <c r="A1335" s="199">
        <v>1328</v>
      </c>
      <c r="B1335" s="200">
        <v>203062220</v>
      </c>
      <c r="C1335" s="201" t="s">
        <v>1309</v>
      </c>
      <c r="D1335" s="201" t="s">
        <v>1310</v>
      </c>
      <c r="E1335" s="201" t="s">
        <v>1582</v>
      </c>
      <c r="F1335" s="201" t="s">
        <v>3662</v>
      </c>
      <c r="G1335" s="201" t="s">
        <v>3182</v>
      </c>
      <c r="H1335" s="202" t="s">
        <v>2429</v>
      </c>
      <c r="I1335" s="207">
        <v>0</v>
      </c>
      <c r="J1335" s="207">
        <v>0</v>
      </c>
      <c r="K1335" s="207">
        <v>9000</v>
      </c>
      <c r="L1335" s="207">
        <v>9000</v>
      </c>
      <c r="M1335" s="207">
        <f t="shared" si="98"/>
        <v>0</v>
      </c>
      <c r="N1335" s="207">
        <f t="shared" si="96"/>
        <v>0</v>
      </c>
      <c r="O1335" s="208">
        <f t="shared" si="95"/>
        <v>0</v>
      </c>
      <c r="P1335" s="205">
        <v>0</v>
      </c>
      <c r="Q1335" s="208">
        <f t="shared" si="97"/>
        <v>0</v>
      </c>
      <c r="R1335" s="206"/>
    </row>
    <row r="1336" spans="1:18" s="200" customFormat="1">
      <c r="A1336" s="199">
        <v>1329</v>
      </c>
      <c r="B1336" s="200">
        <v>203062221</v>
      </c>
      <c r="C1336" s="201" t="s">
        <v>1309</v>
      </c>
      <c r="D1336" s="201" t="s">
        <v>1310</v>
      </c>
      <c r="E1336" s="201" t="s">
        <v>1582</v>
      </c>
      <c r="F1336" s="201" t="s">
        <v>3662</v>
      </c>
      <c r="G1336" s="201" t="s">
        <v>3182</v>
      </c>
      <c r="H1336" s="202" t="s">
        <v>2430</v>
      </c>
      <c r="I1336" s="207">
        <v>0</v>
      </c>
      <c r="J1336" s="207">
        <v>0</v>
      </c>
      <c r="K1336" s="207">
        <v>12000</v>
      </c>
      <c r="L1336" s="207">
        <v>12000</v>
      </c>
      <c r="M1336" s="207">
        <f t="shared" si="98"/>
        <v>0</v>
      </c>
      <c r="N1336" s="207">
        <f t="shared" si="96"/>
        <v>0</v>
      </c>
      <c r="O1336" s="208">
        <f t="shared" si="95"/>
        <v>0</v>
      </c>
      <c r="P1336" s="205">
        <v>0</v>
      </c>
      <c r="Q1336" s="208">
        <f t="shared" si="97"/>
        <v>0</v>
      </c>
      <c r="R1336" s="206"/>
    </row>
    <row r="1337" spans="1:18" s="200" customFormat="1">
      <c r="A1337" s="199">
        <v>1330</v>
      </c>
      <c r="B1337" s="200">
        <v>203062222</v>
      </c>
      <c r="C1337" s="201" t="s">
        <v>1309</v>
      </c>
      <c r="D1337" s="201" t="s">
        <v>1310</v>
      </c>
      <c r="E1337" s="201" t="s">
        <v>1582</v>
      </c>
      <c r="F1337" s="201" t="s">
        <v>3662</v>
      </c>
      <c r="G1337" s="201" t="s">
        <v>3182</v>
      </c>
      <c r="H1337" s="202" t="s">
        <v>2431</v>
      </c>
      <c r="I1337" s="207">
        <v>0</v>
      </c>
      <c r="J1337" s="207">
        <v>0</v>
      </c>
      <c r="K1337" s="207">
        <v>36000</v>
      </c>
      <c r="L1337" s="207">
        <v>36000</v>
      </c>
      <c r="M1337" s="207">
        <f t="shared" si="98"/>
        <v>0</v>
      </c>
      <c r="N1337" s="207">
        <f t="shared" si="96"/>
        <v>0</v>
      </c>
      <c r="O1337" s="208">
        <f t="shared" si="95"/>
        <v>0</v>
      </c>
      <c r="P1337" s="205">
        <v>0</v>
      </c>
      <c r="Q1337" s="208">
        <f t="shared" si="97"/>
        <v>0</v>
      </c>
      <c r="R1337" s="206"/>
    </row>
    <row r="1338" spans="1:18" s="200" customFormat="1">
      <c r="A1338" s="199">
        <v>1331</v>
      </c>
      <c r="B1338" s="200">
        <v>203062223</v>
      </c>
      <c r="C1338" s="201" t="s">
        <v>1309</v>
      </c>
      <c r="D1338" s="201" t="s">
        <v>1310</v>
      </c>
      <c r="E1338" s="201" t="s">
        <v>1582</v>
      </c>
      <c r="F1338" s="201" t="s">
        <v>3662</v>
      </c>
      <c r="G1338" s="201" t="s">
        <v>3182</v>
      </c>
      <c r="H1338" s="202" t="s">
        <v>2432</v>
      </c>
      <c r="I1338" s="207">
        <v>0</v>
      </c>
      <c r="J1338" s="207">
        <v>0</v>
      </c>
      <c r="K1338" s="207">
        <v>11000</v>
      </c>
      <c r="L1338" s="207">
        <v>11000</v>
      </c>
      <c r="M1338" s="207">
        <f t="shared" si="98"/>
        <v>0</v>
      </c>
      <c r="N1338" s="207">
        <f t="shared" si="96"/>
        <v>0</v>
      </c>
      <c r="O1338" s="208">
        <f t="shared" si="95"/>
        <v>0</v>
      </c>
      <c r="P1338" s="205">
        <v>0</v>
      </c>
      <c r="Q1338" s="208">
        <f t="shared" si="97"/>
        <v>0</v>
      </c>
      <c r="R1338" s="206"/>
    </row>
    <row r="1339" spans="1:18" s="200" customFormat="1">
      <c r="A1339" s="199">
        <v>1332</v>
      </c>
      <c r="B1339" s="200">
        <v>203062224</v>
      </c>
      <c r="C1339" s="201" t="s">
        <v>1309</v>
      </c>
      <c r="D1339" s="201" t="s">
        <v>1310</v>
      </c>
      <c r="E1339" s="201" t="s">
        <v>1582</v>
      </c>
      <c r="F1339" s="201" t="s">
        <v>3662</v>
      </c>
      <c r="G1339" s="201" t="s">
        <v>3182</v>
      </c>
      <c r="H1339" s="202" t="s">
        <v>2433</v>
      </c>
      <c r="I1339" s="207">
        <v>0</v>
      </c>
      <c r="J1339" s="207">
        <v>0</v>
      </c>
      <c r="K1339" s="207">
        <v>2000</v>
      </c>
      <c r="L1339" s="207">
        <v>2000</v>
      </c>
      <c r="M1339" s="207">
        <f t="shared" si="98"/>
        <v>0</v>
      </c>
      <c r="N1339" s="207">
        <f t="shared" si="96"/>
        <v>0</v>
      </c>
      <c r="O1339" s="208">
        <f t="shared" si="95"/>
        <v>0</v>
      </c>
      <c r="P1339" s="205">
        <v>0</v>
      </c>
      <c r="Q1339" s="208">
        <f t="shared" si="97"/>
        <v>0</v>
      </c>
      <c r="R1339" s="206"/>
    </row>
    <row r="1340" spans="1:18" s="200" customFormat="1">
      <c r="A1340" s="199">
        <v>1333</v>
      </c>
      <c r="B1340" s="200">
        <v>203062225</v>
      </c>
      <c r="C1340" s="201" t="s">
        <v>1309</v>
      </c>
      <c r="D1340" s="201" t="s">
        <v>1310</v>
      </c>
      <c r="E1340" s="201" t="s">
        <v>1582</v>
      </c>
      <c r="F1340" s="201" t="s">
        <v>3662</v>
      </c>
      <c r="G1340" s="201" t="s">
        <v>3182</v>
      </c>
      <c r="H1340" s="202" t="s">
        <v>2434</v>
      </c>
      <c r="I1340" s="207">
        <v>0</v>
      </c>
      <c r="J1340" s="207">
        <v>0</v>
      </c>
      <c r="K1340" s="207">
        <v>12000</v>
      </c>
      <c r="L1340" s="207">
        <v>12000</v>
      </c>
      <c r="M1340" s="207">
        <f t="shared" si="98"/>
        <v>0</v>
      </c>
      <c r="N1340" s="207">
        <f t="shared" si="96"/>
        <v>0</v>
      </c>
      <c r="O1340" s="208">
        <f t="shared" si="95"/>
        <v>0</v>
      </c>
      <c r="P1340" s="205">
        <v>0</v>
      </c>
      <c r="Q1340" s="208">
        <f t="shared" si="97"/>
        <v>0</v>
      </c>
      <c r="R1340" s="206"/>
    </row>
    <row r="1341" spans="1:18" s="200" customFormat="1">
      <c r="A1341" s="199">
        <v>1334</v>
      </c>
      <c r="B1341" s="200">
        <v>203062226</v>
      </c>
      <c r="C1341" s="201" t="s">
        <v>1309</v>
      </c>
      <c r="D1341" s="201" t="s">
        <v>1310</v>
      </c>
      <c r="E1341" s="201" t="s">
        <v>1582</v>
      </c>
      <c r="F1341" s="201" t="s">
        <v>3662</v>
      </c>
      <c r="G1341" s="201" t="s">
        <v>3182</v>
      </c>
      <c r="H1341" s="202" t="s">
        <v>2435</v>
      </c>
      <c r="I1341" s="207">
        <v>0</v>
      </c>
      <c r="J1341" s="207">
        <v>0</v>
      </c>
      <c r="K1341" s="207">
        <v>12000</v>
      </c>
      <c r="L1341" s="207">
        <v>12000</v>
      </c>
      <c r="M1341" s="207">
        <f t="shared" si="98"/>
        <v>0</v>
      </c>
      <c r="N1341" s="207">
        <f t="shared" si="96"/>
        <v>0</v>
      </c>
      <c r="O1341" s="208">
        <f t="shared" si="95"/>
        <v>0</v>
      </c>
      <c r="P1341" s="205">
        <v>0</v>
      </c>
      <c r="Q1341" s="208">
        <f t="shared" si="97"/>
        <v>0</v>
      </c>
      <c r="R1341" s="206"/>
    </row>
    <row r="1342" spans="1:18" s="200" customFormat="1">
      <c r="A1342" s="199">
        <v>1335</v>
      </c>
      <c r="B1342" s="200">
        <v>203062227</v>
      </c>
      <c r="C1342" s="201" t="s">
        <v>1309</v>
      </c>
      <c r="D1342" s="201" t="s">
        <v>1310</v>
      </c>
      <c r="E1342" s="201" t="s">
        <v>1582</v>
      </c>
      <c r="F1342" s="201" t="s">
        <v>3662</v>
      </c>
      <c r="G1342" s="201" t="s">
        <v>3182</v>
      </c>
      <c r="H1342" s="202" t="s">
        <v>2436</v>
      </c>
      <c r="I1342" s="207">
        <v>0</v>
      </c>
      <c r="J1342" s="207">
        <v>0</v>
      </c>
      <c r="K1342" s="207">
        <v>12000</v>
      </c>
      <c r="L1342" s="207">
        <v>12000</v>
      </c>
      <c r="M1342" s="207">
        <f t="shared" si="98"/>
        <v>0</v>
      </c>
      <c r="N1342" s="207">
        <f t="shared" si="96"/>
        <v>0</v>
      </c>
      <c r="O1342" s="208">
        <f t="shared" si="95"/>
        <v>0</v>
      </c>
      <c r="P1342" s="205">
        <v>0</v>
      </c>
      <c r="Q1342" s="208">
        <f t="shared" si="97"/>
        <v>0</v>
      </c>
      <c r="R1342" s="206"/>
    </row>
    <row r="1343" spans="1:18" s="200" customFormat="1">
      <c r="A1343" s="199">
        <v>1336</v>
      </c>
      <c r="B1343" s="200">
        <v>203062228</v>
      </c>
      <c r="C1343" s="201" t="s">
        <v>1309</v>
      </c>
      <c r="D1343" s="201" t="s">
        <v>1310</v>
      </c>
      <c r="E1343" s="201" t="s">
        <v>1582</v>
      </c>
      <c r="F1343" s="201" t="s">
        <v>3662</v>
      </c>
      <c r="G1343" s="201" t="s">
        <v>3182</v>
      </c>
      <c r="H1343" s="202" t="s">
        <v>2437</v>
      </c>
      <c r="I1343" s="207">
        <v>0</v>
      </c>
      <c r="J1343" s="207">
        <v>0</v>
      </c>
      <c r="K1343" s="207">
        <v>12000</v>
      </c>
      <c r="L1343" s="207">
        <v>12000</v>
      </c>
      <c r="M1343" s="207">
        <f t="shared" si="98"/>
        <v>0</v>
      </c>
      <c r="N1343" s="207">
        <f t="shared" si="96"/>
        <v>0</v>
      </c>
      <c r="O1343" s="208">
        <f t="shared" si="95"/>
        <v>0</v>
      </c>
      <c r="P1343" s="205">
        <v>0</v>
      </c>
      <c r="Q1343" s="208">
        <f t="shared" si="97"/>
        <v>0</v>
      </c>
      <c r="R1343" s="206"/>
    </row>
    <row r="1344" spans="1:18" s="200" customFormat="1">
      <c r="A1344" s="199">
        <v>1337</v>
      </c>
      <c r="B1344" s="200">
        <v>203062229</v>
      </c>
      <c r="C1344" s="201" t="s">
        <v>1309</v>
      </c>
      <c r="D1344" s="201" t="s">
        <v>1310</v>
      </c>
      <c r="E1344" s="201" t="s">
        <v>1582</v>
      </c>
      <c r="F1344" s="201" t="s">
        <v>3662</v>
      </c>
      <c r="G1344" s="201" t="s">
        <v>3182</v>
      </c>
      <c r="H1344" s="202" t="s">
        <v>2438</v>
      </c>
      <c r="I1344" s="207">
        <v>0</v>
      </c>
      <c r="J1344" s="207">
        <v>0</v>
      </c>
      <c r="K1344" s="207">
        <v>12000</v>
      </c>
      <c r="L1344" s="207">
        <v>12000</v>
      </c>
      <c r="M1344" s="207">
        <f t="shared" si="98"/>
        <v>0</v>
      </c>
      <c r="N1344" s="207">
        <f t="shared" si="96"/>
        <v>0</v>
      </c>
      <c r="O1344" s="208">
        <f t="shared" si="95"/>
        <v>0</v>
      </c>
      <c r="P1344" s="205">
        <v>0</v>
      </c>
      <c r="Q1344" s="208">
        <f t="shared" si="97"/>
        <v>0</v>
      </c>
      <c r="R1344" s="206"/>
    </row>
    <row r="1345" spans="1:18" s="200" customFormat="1">
      <c r="A1345" s="199">
        <v>1338</v>
      </c>
      <c r="B1345" s="200">
        <v>203062230</v>
      </c>
      <c r="C1345" s="201" t="s">
        <v>1309</v>
      </c>
      <c r="D1345" s="201" t="s">
        <v>1310</v>
      </c>
      <c r="E1345" s="201" t="s">
        <v>1582</v>
      </c>
      <c r="F1345" s="201" t="s">
        <v>3662</v>
      </c>
      <c r="G1345" s="201" t="s">
        <v>3182</v>
      </c>
      <c r="H1345" s="202" t="s">
        <v>2439</v>
      </c>
      <c r="I1345" s="207">
        <v>0</v>
      </c>
      <c r="J1345" s="207">
        <v>0</v>
      </c>
      <c r="K1345" s="207">
        <v>12000</v>
      </c>
      <c r="L1345" s="207">
        <v>12000</v>
      </c>
      <c r="M1345" s="207">
        <f t="shared" si="98"/>
        <v>0</v>
      </c>
      <c r="N1345" s="207">
        <f t="shared" si="96"/>
        <v>0</v>
      </c>
      <c r="O1345" s="208">
        <f t="shared" si="95"/>
        <v>0</v>
      </c>
      <c r="P1345" s="205">
        <v>0</v>
      </c>
      <c r="Q1345" s="208">
        <f t="shared" si="97"/>
        <v>0</v>
      </c>
      <c r="R1345" s="206"/>
    </row>
    <row r="1346" spans="1:18" s="200" customFormat="1">
      <c r="A1346" s="199">
        <v>1339</v>
      </c>
      <c r="B1346" s="200">
        <v>203062231</v>
      </c>
      <c r="C1346" s="201" t="s">
        <v>1309</v>
      </c>
      <c r="D1346" s="201" t="s">
        <v>1310</v>
      </c>
      <c r="E1346" s="201" t="s">
        <v>1582</v>
      </c>
      <c r="F1346" s="201" t="s">
        <v>3662</v>
      </c>
      <c r="G1346" s="201" t="s">
        <v>3182</v>
      </c>
      <c r="H1346" s="202" t="s">
        <v>2440</v>
      </c>
      <c r="I1346" s="207">
        <v>0</v>
      </c>
      <c r="J1346" s="207">
        <v>0</v>
      </c>
      <c r="K1346" s="207">
        <v>12000</v>
      </c>
      <c r="L1346" s="207">
        <v>12000</v>
      </c>
      <c r="M1346" s="207">
        <f t="shared" si="98"/>
        <v>0</v>
      </c>
      <c r="N1346" s="207">
        <f t="shared" si="96"/>
        <v>0</v>
      </c>
      <c r="O1346" s="208">
        <f t="shared" si="95"/>
        <v>0</v>
      </c>
      <c r="P1346" s="205">
        <v>0</v>
      </c>
      <c r="Q1346" s="208">
        <f t="shared" si="97"/>
        <v>0</v>
      </c>
      <c r="R1346" s="206"/>
    </row>
    <row r="1347" spans="1:18" s="200" customFormat="1">
      <c r="A1347" s="199">
        <v>1340</v>
      </c>
      <c r="B1347" s="200">
        <v>203062232</v>
      </c>
      <c r="C1347" s="201" t="s">
        <v>1309</v>
      </c>
      <c r="D1347" s="201" t="s">
        <v>1310</v>
      </c>
      <c r="E1347" s="201" t="s">
        <v>1582</v>
      </c>
      <c r="F1347" s="201" t="s">
        <v>3662</v>
      </c>
      <c r="G1347" s="201" t="s">
        <v>3182</v>
      </c>
      <c r="H1347" s="202" t="s">
        <v>2441</v>
      </c>
      <c r="I1347" s="207">
        <v>0</v>
      </c>
      <c r="J1347" s="207">
        <v>0</v>
      </c>
      <c r="K1347" s="207">
        <v>12000</v>
      </c>
      <c r="L1347" s="207">
        <v>12000</v>
      </c>
      <c r="M1347" s="207">
        <f t="shared" si="98"/>
        <v>0</v>
      </c>
      <c r="N1347" s="207">
        <f t="shared" si="96"/>
        <v>0</v>
      </c>
      <c r="O1347" s="208">
        <f t="shared" si="95"/>
        <v>0</v>
      </c>
      <c r="P1347" s="205">
        <v>0</v>
      </c>
      <c r="Q1347" s="208">
        <f t="shared" si="97"/>
        <v>0</v>
      </c>
      <c r="R1347" s="206"/>
    </row>
    <row r="1348" spans="1:18" s="200" customFormat="1">
      <c r="A1348" s="199">
        <v>1341</v>
      </c>
      <c r="B1348" s="200">
        <v>203062233</v>
      </c>
      <c r="C1348" s="201" t="s">
        <v>1309</v>
      </c>
      <c r="D1348" s="201" t="s">
        <v>1310</v>
      </c>
      <c r="E1348" s="201" t="s">
        <v>1582</v>
      </c>
      <c r="F1348" s="201" t="s">
        <v>3662</v>
      </c>
      <c r="G1348" s="201" t="s">
        <v>3182</v>
      </c>
      <c r="H1348" s="202" t="s">
        <v>2442</v>
      </c>
      <c r="I1348" s="207">
        <v>0</v>
      </c>
      <c r="J1348" s="207">
        <v>0</v>
      </c>
      <c r="K1348" s="207">
        <v>5000</v>
      </c>
      <c r="L1348" s="207">
        <v>5000</v>
      </c>
      <c r="M1348" s="207">
        <f t="shared" si="98"/>
        <v>0</v>
      </c>
      <c r="N1348" s="207">
        <f t="shared" si="96"/>
        <v>0</v>
      </c>
      <c r="O1348" s="208">
        <f t="shared" si="95"/>
        <v>0</v>
      </c>
      <c r="P1348" s="205">
        <v>0</v>
      </c>
      <c r="Q1348" s="208">
        <f t="shared" si="97"/>
        <v>0</v>
      </c>
      <c r="R1348" s="206"/>
    </row>
    <row r="1349" spans="1:18" s="200" customFormat="1">
      <c r="A1349" s="199">
        <v>1342</v>
      </c>
      <c r="B1349" s="200">
        <v>203062234</v>
      </c>
      <c r="C1349" s="201" t="s">
        <v>1309</v>
      </c>
      <c r="D1349" s="201" t="s">
        <v>1310</v>
      </c>
      <c r="E1349" s="201" t="s">
        <v>1582</v>
      </c>
      <c r="F1349" s="201" t="s">
        <v>3662</v>
      </c>
      <c r="G1349" s="201" t="s">
        <v>3182</v>
      </c>
      <c r="H1349" s="202" t="s">
        <v>2443</v>
      </c>
      <c r="I1349" s="207">
        <v>0</v>
      </c>
      <c r="J1349" s="207">
        <v>0</v>
      </c>
      <c r="K1349" s="207">
        <v>12000</v>
      </c>
      <c r="L1349" s="207">
        <v>12000</v>
      </c>
      <c r="M1349" s="207">
        <f t="shared" si="98"/>
        <v>0</v>
      </c>
      <c r="N1349" s="207">
        <f t="shared" si="96"/>
        <v>0</v>
      </c>
      <c r="O1349" s="208">
        <f t="shared" si="95"/>
        <v>0</v>
      </c>
      <c r="P1349" s="205">
        <v>0</v>
      </c>
      <c r="Q1349" s="208">
        <f t="shared" si="97"/>
        <v>0</v>
      </c>
      <c r="R1349" s="206"/>
    </row>
    <row r="1350" spans="1:18" s="200" customFormat="1">
      <c r="A1350" s="199">
        <v>1343</v>
      </c>
      <c r="B1350" s="200">
        <v>203062235</v>
      </c>
      <c r="C1350" s="201" t="s">
        <v>1309</v>
      </c>
      <c r="D1350" s="201" t="s">
        <v>1310</v>
      </c>
      <c r="E1350" s="201" t="s">
        <v>1582</v>
      </c>
      <c r="F1350" s="201" t="s">
        <v>3662</v>
      </c>
      <c r="G1350" s="201" t="s">
        <v>3182</v>
      </c>
      <c r="H1350" s="202" t="s">
        <v>2444</v>
      </c>
      <c r="I1350" s="207">
        <v>0</v>
      </c>
      <c r="J1350" s="207">
        <v>0</v>
      </c>
      <c r="K1350" s="207">
        <v>12000</v>
      </c>
      <c r="L1350" s="207">
        <v>12000</v>
      </c>
      <c r="M1350" s="207">
        <f t="shared" si="98"/>
        <v>0</v>
      </c>
      <c r="N1350" s="207">
        <f t="shared" si="96"/>
        <v>0</v>
      </c>
      <c r="O1350" s="208">
        <f t="shared" ref="O1350:O1413" si="99">M1350-N1350</f>
        <v>0</v>
      </c>
      <c r="P1350" s="205">
        <v>0</v>
      </c>
      <c r="Q1350" s="208">
        <f t="shared" si="97"/>
        <v>0</v>
      </c>
      <c r="R1350" s="206"/>
    </row>
    <row r="1351" spans="1:18" s="200" customFormat="1">
      <c r="A1351" s="199">
        <v>1344</v>
      </c>
      <c r="B1351" s="200">
        <v>203062236</v>
      </c>
      <c r="C1351" s="201" t="s">
        <v>1309</v>
      </c>
      <c r="D1351" s="201" t="s">
        <v>1310</v>
      </c>
      <c r="E1351" s="201" t="s">
        <v>1582</v>
      </c>
      <c r="F1351" s="201" t="s">
        <v>3662</v>
      </c>
      <c r="G1351" s="201" t="s">
        <v>3182</v>
      </c>
      <c r="H1351" s="202" t="s">
        <v>2445</v>
      </c>
      <c r="I1351" s="207">
        <v>0</v>
      </c>
      <c r="J1351" s="207">
        <v>0</v>
      </c>
      <c r="K1351" s="207">
        <v>12000</v>
      </c>
      <c r="L1351" s="207">
        <v>12000</v>
      </c>
      <c r="M1351" s="207">
        <f t="shared" si="98"/>
        <v>0</v>
      </c>
      <c r="N1351" s="207">
        <f t="shared" si="96"/>
        <v>0</v>
      </c>
      <c r="O1351" s="208">
        <f t="shared" si="99"/>
        <v>0</v>
      </c>
      <c r="P1351" s="205">
        <v>0</v>
      </c>
      <c r="Q1351" s="208">
        <f t="shared" si="97"/>
        <v>0</v>
      </c>
      <c r="R1351" s="206"/>
    </row>
    <row r="1352" spans="1:18" s="200" customFormat="1">
      <c r="A1352" s="199">
        <v>1345</v>
      </c>
      <c r="B1352" s="200">
        <v>203062237</v>
      </c>
      <c r="C1352" s="201" t="s">
        <v>1309</v>
      </c>
      <c r="D1352" s="201" t="s">
        <v>1310</v>
      </c>
      <c r="E1352" s="201" t="s">
        <v>1582</v>
      </c>
      <c r="F1352" s="201" t="s">
        <v>3662</v>
      </c>
      <c r="G1352" s="201" t="s">
        <v>3182</v>
      </c>
      <c r="H1352" s="202" t="s">
        <v>2446</v>
      </c>
      <c r="I1352" s="207">
        <v>0</v>
      </c>
      <c r="J1352" s="207">
        <v>0</v>
      </c>
      <c r="K1352" s="207">
        <v>12000</v>
      </c>
      <c r="L1352" s="207">
        <v>12000</v>
      </c>
      <c r="M1352" s="207">
        <f t="shared" si="98"/>
        <v>0</v>
      </c>
      <c r="N1352" s="207">
        <f t="shared" si="96"/>
        <v>0</v>
      </c>
      <c r="O1352" s="208">
        <f t="shared" si="99"/>
        <v>0</v>
      </c>
      <c r="P1352" s="205">
        <v>0</v>
      </c>
      <c r="Q1352" s="208">
        <f t="shared" si="97"/>
        <v>0</v>
      </c>
      <c r="R1352" s="206"/>
    </row>
    <row r="1353" spans="1:18" s="200" customFormat="1">
      <c r="A1353" s="199">
        <v>1346</v>
      </c>
      <c r="B1353" s="200">
        <v>203062238</v>
      </c>
      <c r="C1353" s="201" t="s">
        <v>1309</v>
      </c>
      <c r="D1353" s="201" t="s">
        <v>1310</v>
      </c>
      <c r="E1353" s="201" t="s">
        <v>1582</v>
      </c>
      <c r="F1353" s="201" t="s">
        <v>3662</v>
      </c>
      <c r="G1353" s="201" t="s">
        <v>3182</v>
      </c>
      <c r="H1353" s="202" t="s">
        <v>2447</v>
      </c>
      <c r="I1353" s="207">
        <v>0</v>
      </c>
      <c r="J1353" s="207">
        <v>0</v>
      </c>
      <c r="K1353" s="207">
        <v>12000</v>
      </c>
      <c r="L1353" s="207">
        <v>12000</v>
      </c>
      <c r="M1353" s="207">
        <f t="shared" si="98"/>
        <v>0</v>
      </c>
      <c r="N1353" s="207">
        <f t="shared" si="96"/>
        <v>0</v>
      </c>
      <c r="O1353" s="208">
        <f t="shared" si="99"/>
        <v>0</v>
      </c>
      <c r="P1353" s="205">
        <v>0</v>
      </c>
      <c r="Q1353" s="208">
        <f t="shared" si="97"/>
        <v>0</v>
      </c>
      <c r="R1353" s="206"/>
    </row>
    <row r="1354" spans="1:18" s="200" customFormat="1">
      <c r="A1354" s="199">
        <v>1347</v>
      </c>
      <c r="B1354" s="200">
        <v>203062239</v>
      </c>
      <c r="C1354" s="201" t="s">
        <v>1309</v>
      </c>
      <c r="D1354" s="201" t="s">
        <v>1310</v>
      </c>
      <c r="E1354" s="201" t="s">
        <v>1582</v>
      </c>
      <c r="F1354" s="201" t="s">
        <v>3662</v>
      </c>
      <c r="G1354" s="201" t="s">
        <v>3182</v>
      </c>
      <c r="H1354" s="202" t="s">
        <v>2448</v>
      </c>
      <c r="I1354" s="207">
        <v>0</v>
      </c>
      <c r="J1354" s="207">
        <v>0</v>
      </c>
      <c r="K1354" s="207">
        <v>12000</v>
      </c>
      <c r="L1354" s="207">
        <v>12000</v>
      </c>
      <c r="M1354" s="207">
        <f t="shared" si="98"/>
        <v>0</v>
      </c>
      <c r="N1354" s="207">
        <f t="shared" si="96"/>
        <v>0</v>
      </c>
      <c r="O1354" s="208">
        <f t="shared" si="99"/>
        <v>0</v>
      </c>
      <c r="P1354" s="205">
        <v>0</v>
      </c>
      <c r="Q1354" s="208">
        <f t="shared" si="97"/>
        <v>0</v>
      </c>
      <c r="R1354" s="206"/>
    </row>
    <row r="1355" spans="1:18" s="200" customFormat="1">
      <c r="A1355" s="199">
        <v>1348</v>
      </c>
      <c r="B1355" s="200">
        <v>203062240</v>
      </c>
      <c r="C1355" s="201" t="s">
        <v>1309</v>
      </c>
      <c r="D1355" s="201" t="s">
        <v>1310</v>
      </c>
      <c r="E1355" s="201" t="s">
        <v>1582</v>
      </c>
      <c r="F1355" s="201" t="s">
        <v>3662</v>
      </c>
      <c r="G1355" s="201" t="s">
        <v>3182</v>
      </c>
      <c r="H1355" s="202" t="s">
        <v>2449</v>
      </c>
      <c r="I1355" s="207">
        <v>0</v>
      </c>
      <c r="J1355" s="207">
        <v>0</v>
      </c>
      <c r="K1355" s="207">
        <v>12000</v>
      </c>
      <c r="L1355" s="207">
        <v>12000</v>
      </c>
      <c r="M1355" s="207">
        <f t="shared" si="98"/>
        <v>0</v>
      </c>
      <c r="N1355" s="207">
        <f t="shared" si="96"/>
        <v>0</v>
      </c>
      <c r="O1355" s="208">
        <f t="shared" si="99"/>
        <v>0</v>
      </c>
      <c r="P1355" s="205">
        <v>0</v>
      </c>
      <c r="Q1355" s="208">
        <f t="shared" si="97"/>
        <v>0</v>
      </c>
      <c r="R1355" s="206"/>
    </row>
    <row r="1356" spans="1:18" s="200" customFormat="1">
      <c r="A1356" s="199">
        <v>1349</v>
      </c>
      <c r="B1356" s="200">
        <v>203062241</v>
      </c>
      <c r="C1356" s="201" t="s">
        <v>1309</v>
      </c>
      <c r="D1356" s="201" t="s">
        <v>1310</v>
      </c>
      <c r="E1356" s="201" t="s">
        <v>1582</v>
      </c>
      <c r="F1356" s="201" t="s">
        <v>3662</v>
      </c>
      <c r="G1356" s="201" t="s">
        <v>3182</v>
      </c>
      <c r="H1356" s="202" t="s">
        <v>2450</v>
      </c>
      <c r="I1356" s="207">
        <v>0</v>
      </c>
      <c r="J1356" s="207">
        <v>0</v>
      </c>
      <c r="K1356" s="207">
        <v>12000</v>
      </c>
      <c r="L1356" s="207">
        <v>12000</v>
      </c>
      <c r="M1356" s="207">
        <f t="shared" si="98"/>
        <v>0</v>
      </c>
      <c r="N1356" s="207">
        <f t="shared" ref="N1356:N1419" si="100">-IF((I1356+K1356)-(J1356+L1356)&lt;0,(I1356+K1356)-(J1356+L1356),0)</f>
        <v>0</v>
      </c>
      <c r="O1356" s="208">
        <f t="shared" si="99"/>
        <v>0</v>
      </c>
      <c r="P1356" s="205">
        <v>0</v>
      </c>
      <c r="Q1356" s="208">
        <f t="shared" si="97"/>
        <v>0</v>
      </c>
      <c r="R1356" s="206"/>
    </row>
    <row r="1357" spans="1:18" s="200" customFormat="1">
      <c r="A1357" s="199">
        <v>1350</v>
      </c>
      <c r="B1357" s="200">
        <v>203062242</v>
      </c>
      <c r="C1357" s="201" t="s">
        <v>1309</v>
      </c>
      <c r="D1357" s="201" t="s">
        <v>1310</v>
      </c>
      <c r="E1357" s="201" t="s">
        <v>1582</v>
      </c>
      <c r="F1357" s="201" t="s">
        <v>3662</v>
      </c>
      <c r="G1357" s="201" t="s">
        <v>3182</v>
      </c>
      <c r="H1357" s="202" t="s">
        <v>2451</v>
      </c>
      <c r="I1357" s="207">
        <v>0</v>
      </c>
      <c r="J1357" s="207">
        <v>0</v>
      </c>
      <c r="K1357" s="207">
        <v>12000</v>
      </c>
      <c r="L1357" s="207">
        <v>12000</v>
      </c>
      <c r="M1357" s="207">
        <f t="shared" si="98"/>
        <v>0</v>
      </c>
      <c r="N1357" s="207">
        <f t="shared" si="100"/>
        <v>0</v>
      </c>
      <c r="O1357" s="208">
        <f t="shared" si="99"/>
        <v>0</v>
      </c>
      <c r="P1357" s="205">
        <v>0</v>
      </c>
      <c r="Q1357" s="208">
        <f t="shared" si="97"/>
        <v>0</v>
      </c>
      <c r="R1357" s="206"/>
    </row>
    <row r="1358" spans="1:18" s="200" customFormat="1">
      <c r="A1358" s="199">
        <v>1351</v>
      </c>
      <c r="B1358" s="200">
        <v>203062243</v>
      </c>
      <c r="C1358" s="201" t="s">
        <v>1309</v>
      </c>
      <c r="D1358" s="201" t="s">
        <v>1310</v>
      </c>
      <c r="E1358" s="201" t="s">
        <v>1582</v>
      </c>
      <c r="F1358" s="201" t="s">
        <v>3662</v>
      </c>
      <c r="G1358" s="201" t="s">
        <v>3182</v>
      </c>
      <c r="H1358" s="202" t="s">
        <v>2452</v>
      </c>
      <c r="I1358" s="207">
        <v>0</v>
      </c>
      <c r="J1358" s="207">
        <v>0</v>
      </c>
      <c r="K1358" s="207">
        <v>12000</v>
      </c>
      <c r="L1358" s="207">
        <v>12000</v>
      </c>
      <c r="M1358" s="207">
        <f t="shared" si="98"/>
        <v>0</v>
      </c>
      <c r="N1358" s="207">
        <f t="shared" si="100"/>
        <v>0</v>
      </c>
      <c r="O1358" s="208">
        <f t="shared" si="99"/>
        <v>0</v>
      </c>
      <c r="P1358" s="205">
        <v>0</v>
      </c>
      <c r="Q1358" s="208">
        <f t="shared" si="97"/>
        <v>0</v>
      </c>
      <c r="R1358" s="206"/>
    </row>
    <row r="1359" spans="1:18" s="200" customFormat="1">
      <c r="A1359" s="199">
        <v>1352</v>
      </c>
      <c r="B1359" s="200">
        <v>203062244</v>
      </c>
      <c r="C1359" s="201" t="s">
        <v>1309</v>
      </c>
      <c r="D1359" s="201" t="s">
        <v>1310</v>
      </c>
      <c r="E1359" s="201" t="s">
        <v>1582</v>
      </c>
      <c r="F1359" s="201" t="s">
        <v>3662</v>
      </c>
      <c r="G1359" s="201" t="s">
        <v>3182</v>
      </c>
      <c r="H1359" s="202" t="s">
        <v>2453</v>
      </c>
      <c r="I1359" s="207">
        <v>0</v>
      </c>
      <c r="J1359" s="207">
        <v>0</v>
      </c>
      <c r="K1359" s="207">
        <v>73500</v>
      </c>
      <c r="L1359" s="207">
        <v>73500</v>
      </c>
      <c r="M1359" s="207">
        <f t="shared" si="98"/>
        <v>0</v>
      </c>
      <c r="N1359" s="207">
        <f t="shared" si="100"/>
        <v>0</v>
      </c>
      <c r="O1359" s="208">
        <f t="shared" si="99"/>
        <v>0</v>
      </c>
      <c r="P1359" s="205">
        <v>0</v>
      </c>
      <c r="Q1359" s="208">
        <f t="shared" si="97"/>
        <v>0</v>
      </c>
      <c r="R1359" s="206"/>
    </row>
    <row r="1360" spans="1:18" s="200" customFormat="1">
      <c r="A1360" s="199">
        <v>1353</v>
      </c>
      <c r="B1360" s="200">
        <v>203062245</v>
      </c>
      <c r="C1360" s="201" t="s">
        <v>1309</v>
      </c>
      <c r="D1360" s="201" t="s">
        <v>1310</v>
      </c>
      <c r="E1360" s="201" t="s">
        <v>1582</v>
      </c>
      <c r="F1360" s="201" t="s">
        <v>3662</v>
      </c>
      <c r="G1360" s="201" t="s">
        <v>3182</v>
      </c>
      <c r="H1360" s="202" t="s">
        <v>2454</v>
      </c>
      <c r="I1360" s="207">
        <v>0</v>
      </c>
      <c r="J1360" s="207">
        <v>0</v>
      </c>
      <c r="K1360" s="207">
        <v>12000</v>
      </c>
      <c r="L1360" s="207">
        <v>12000</v>
      </c>
      <c r="M1360" s="207">
        <f t="shared" si="98"/>
        <v>0</v>
      </c>
      <c r="N1360" s="207">
        <f t="shared" si="100"/>
        <v>0</v>
      </c>
      <c r="O1360" s="208">
        <f t="shared" si="99"/>
        <v>0</v>
      </c>
      <c r="P1360" s="205">
        <v>0</v>
      </c>
      <c r="Q1360" s="208">
        <f t="shared" si="97"/>
        <v>0</v>
      </c>
      <c r="R1360" s="206"/>
    </row>
    <row r="1361" spans="1:18" s="200" customFormat="1">
      <c r="A1361" s="199">
        <v>1354</v>
      </c>
      <c r="B1361" s="200">
        <v>203062246</v>
      </c>
      <c r="C1361" s="201" t="s">
        <v>1309</v>
      </c>
      <c r="D1361" s="201" t="s">
        <v>1310</v>
      </c>
      <c r="E1361" s="201" t="s">
        <v>1582</v>
      </c>
      <c r="F1361" s="201" t="s">
        <v>3662</v>
      </c>
      <c r="G1361" s="201" t="s">
        <v>3182</v>
      </c>
      <c r="H1361" s="202" t="s">
        <v>2455</v>
      </c>
      <c r="I1361" s="207">
        <v>0</v>
      </c>
      <c r="J1361" s="207">
        <v>0</v>
      </c>
      <c r="K1361" s="207">
        <v>12000</v>
      </c>
      <c r="L1361" s="207">
        <v>12000</v>
      </c>
      <c r="M1361" s="207">
        <f t="shared" si="98"/>
        <v>0</v>
      </c>
      <c r="N1361" s="207">
        <f t="shared" si="100"/>
        <v>0</v>
      </c>
      <c r="O1361" s="208">
        <f t="shared" si="99"/>
        <v>0</v>
      </c>
      <c r="P1361" s="205">
        <v>0</v>
      </c>
      <c r="Q1361" s="208">
        <f t="shared" si="97"/>
        <v>0</v>
      </c>
      <c r="R1361" s="206"/>
    </row>
    <row r="1362" spans="1:18" s="200" customFormat="1">
      <c r="A1362" s="199">
        <v>1355</v>
      </c>
      <c r="B1362" s="200">
        <v>203062247</v>
      </c>
      <c r="C1362" s="201" t="s">
        <v>1309</v>
      </c>
      <c r="D1362" s="201" t="s">
        <v>1310</v>
      </c>
      <c r="E1362" s="201" t="s">
        <v>1582</v>
      </c>
      <c r="F1362" s="201" t="s">
        <v>3662</v>
      </c>
      <c r="G1362" s="201" t="s">
        <v>3182</v>
      </c>
      <c r="H1362" s="202" t="s">
        <v>2456</v>
      </c>
      <c r="I1362" s="207">
        <v>0</v>
      </c>
      <c r="J1362" s="207">
        <v>0</v>
      </c>
      <c r="K1362" s="207">
        <v>12000</v>
      </c>
      <c r="L1362" s="207">
        <v>12000</v>
      </c>
      <c r="M1362" s="207">
        <f t="shared" si="98"/>
        <v>0</v>
      </c>
      <c r="N1362" s="207">
        <f t="shared" si="100"/>
        <v>0</v>
      </c>
      <c r="O1362" s="208">
        <f t="shared" si="99"/>
        <v>0</v>
      </c>
      <c r="P1362" s="205">
        <v>0</v>
      </c>
      <c r="Q1362" s="208">
        <f t="shared" si="97"/>
        <v>0</v>
      </c>
      <c r="R1362" s="206"/>
    </row>
    <row r="1363" spans="1:18" s="200" customFormat="1">
      <c r="A1363" s="199">
        <v>1356</v>
      </c>
      <c r="B1363" s="200">
        <v>203062248</v>
      </c>
      <c r="C1363" s="201" t="s">
        <v>1309</v>
      </c>
      <c r="D1363" s="201" t="s">
        <v>1310</v>
      </c>
      <c r="E1363" s="201" t="s">
        <v>1582</v>
      </c>
      <c r="F1363" s="201" t="s">
        <v>3662</v>
      </c>
      <c r="G1363" s="201" t="s">
        <v>3182</v>
      </c>
      <c r="H1363" s="202" t="s">
        <v>2457</v>
      </c>
      <c r="I1363" s="207">
        <v>0</v>
      </c>
      <c r="J1363" s="207">
        <v>0</v>
      </c>
      <c r="K1363" s="207">
        <v>9000</v>
      </c>
      <c r="L1363" s="207">
        <v>9000</v>
      </c>
      <c r="M1363" s="207">
        <f t="shared" si="98"/>
        <v>0</v>
      </c>
      <c r="N1363" s="207">
        <f t="shared" si="100"/>
        <v>0</v>
      </c>
      <c r="O1363" s="208">
        <f t="shared" si="99"/>
        <v>0</v>
      </c>
      <c r="P1363" s="205">
        <v>0</v>
      </c>
      <c r="Q1363" s="208">
        <f t="shared" si="97"/>
        <v>0</v>
      </c>
      <c r="R1363" s="206"/>
    </row>
    <row r="1364" spans="1:18" s="200" customFormat="1">
      <c r="A1364" s="199">
        <v>1357</v>
      </c>
      <c r="B1364" s="200">
        <v>203062249</v>
      </c>
      <c r="C1364" s="201" t="s">
        <v>1309</v>
      </c>
      <c r="D1364" s="201" t="s">
        <v>1310</v>
      </c>
      <c r="E1364" s="201" t="s">
        <v>1582</v>
      </c>
      <c r="F1364" s="201" t="s">
        <v>3662</v>
      </c>
      <c r="G1364" s="201" t="s">
        <v>3182</v>
      </c>
      <c r="H1364" s="202" t="s">
        <v>2458</v>
      </c>
      <c r="I1364" s="207">
        <v>0</v>
      </c>
      <c r="J1364" s="207">
        <v>0</v>
      </c>
      <c r="K1364" s="207">
        <v>12000</v>
      </c>
      <c r="L1364" s="207">
        <v>12000</v>
      </c>
      <c r="M1364" s="207">
        <f t="shared" si="98"/>
        <v>0</v>
      </c>
      <c r="N1364" s="207">
        <f t="shared" si="100"/>
        <v>0</v>
      </c>
      <c r="O1364" s="208">
        <f t="shared" si="99"/>
        <v>0</v>
      </c>
      <c r="P1364" s="205">
        <v>0</v>
      </c>
      <c r="Q1364" s="208">
        <f t="shared" si="97"/>
        <v>0</v>
      </c>
      <c r="R1364" s="206"/>
    </row>
    <row r="1365" spans="1:18" s="200" customFormat="1">
      <c r="A1365" s="199">
        <v>1358</v>
      </c>
      <c r="B1365" s="200">
        <v>203062250</v>
      </c>
      <c r="C1365" s="201" t="s">
        <v>1309</v>
      </c>
      <c r="D1365" s="201" t="s">
        <v>1310</v>
      </c>
      <c r="E1365" s="201" t="s">
        <v>1582</v>
      </c>
      <c r="F1365" s="201" t="s">
        <v>3662</v>
      </c>
      <c r="G1365" s="201" t="s">
        <v>3182</v>
      </c>
      <c r="H1365" s="202" t="s">
        <v>2459</v>
      </c>
      <c r="I1365" s="207">
        <v>0</v>
      </c>
      <c r="J1365" s="207">
        <v>0</v>
      </c>
      <c r="K1365" s="207">
        <v>12000</v>
      </c>
      <c r="L1365" s="207">
        <v>12000</v>
      </c>
      <c r="M1365" s="207">
        <f t="shared" si="98"/>
        <v>0</v>
      </c>
      <c r="N1365" s="207">
        <f t="shared" si="100"/>
        <v>0</v>
      </c>
      <c r="O1365" s="208">
        <f t="shared" si="99"/>
        <v>0</v>
      </c>
      <c r="P1365" s="205">
        <v>0</v>
      </c>
      <c r="Q1365" s="208">
        <f t="shared" si="97"/>
        <v>0</v>
      </c>
      <c r="R1365" s="206"/>
    </row>
    <row r="1366" spans="1:18" s="200" customFormat="1">
      <c r="A1366" s="199">
        <v>1359</v>
      </c>
      <c r="B1366" s="200">
        <v>203062251</v>
      </c>
      <c r="C1366" s="201" t="s">
        <v>1309</v>
      </c>
      <c r="D1366" s="201" t="s">
        <v>1310</v>
      </c>
      <c r="E1366" s="201" t="s">
        <v>1582</v>
      </c>
      <c r="F1366" s="201" t="s">
        <v>3662</v>
      </c>
      <c r="G1366" s="201" t="s">
        <v>3182</v>
      </c>
      <c r="H1366" s="202" t="s">
        <v>2460</v>
      </c>
      <c r="I1366" s="207">
        <v>0</v>
      </c>
      <c r="J1366" s="207">
        <v>0</v>
      </c>
      <c r="K1366" s="207">
        <v>12000</v>
      </c>
      <c r="L1366" s="207">
        <v>12000</v>
      </c>
      <c r="M1366" s="207">
        <f t="shared" si="98"/>
        <v>0</v>
      </c>
      <c r="N1366" s="207">
        <f t="shared" si="100"/>
        <v>0</v>
      </c>
      <c r="O1366" s="208">
        <f t="shared" si="99"/>
        <v>0</v>
      </c>
      <c r="P1366" s="205">
        <v>0</v>
      </c>
      <c r="Q1366" s="208">
        <f t="shared" si="97"/>
        <v>0</v>
      </c>
      <c r="R1366" s="206"/>
    </row>
    <row r="1367" spans="1:18" s="200" customFormat="1">
      <c r="A1367" s="199">
        <v>1360</v>
      </c>
      <c r="B1367" s="200">
        <v>203062252</v>
      </c>
      <c r="C1367" s="201" t="s">
        <v>1309</v>
      </c>
      <c r="D1367" s="201" t="s">
        <v>1310</v>
      </c>
      <c r="E1367" s="201" t="s">
        <v>1582</v>
      </c>
      <c r="F1367" s="201" t="s">
        <v>3662</v>
      </c>
      <c r="G1367" s="201" t="s">
        <v>3182</v>
      </c>
      <c r="H1367" s="202" t="s">
        <v>2461</v>
      </c>
      <c r="I1367" s="207">
        <v>0</v>
      </c>
      <c r="J1367" s="207">
        <v>0</v>
      </c>
      <c r="K1367" s="207">
        <v>12000</v>
      </c>
      <c r="L1367" s="207">
        <v>12000</v>
      </c>
      <c r="M1367" s="207">
        <f t="shared" si="98"/>
        <v>0</v>
      </c>
      <c r="N1367" s="207">
        <f t="shared" si="100"/>
        <v>0</v>
      </c>
      <c r="O1367" s="208">
        <f t="shared" si="99"/>
        <v>0</v>
      </c>
      <c r="P1367" s="205">
        <v>0</v>
      </c>
      <c r="Q1367" s="208">
        <f t="shared" si="97"/>
        <v>0</v>
      </c>
      <c r="R1367" s="206"/>
    </row>
    <row r="1368" spans="1:18" s="200" customFormat="1">
      <c r="A1368" s="199">
        <v>1361</v>
      </c>
      <c r="B1368" s="200">
        <v>203062253</v>
      </c>
      <c r="C1368" s="201" t="s">
        <v>1309</v>
      </c>
      <c r="D1368" s="201" t="s">
        <v>1310</v>
      </c>
      <c r="E1368" s="201" t="s">
        <v>1582</v>
      </c>
      <c r="F1368" s="201" t="s">
        <v>3662</v>
      </c>
      <c r="G1368" s="201" t="s">
        <v>3182</v>
      </c>
      <c r="H1368" s="202" t="s">
        <v>2462</v>
      </c>
      <c r="I1368" s="207">
        <v>0</v>
      </c>
      <c r="J1368" s="207">
        <v>0</v>
      </c>
      <c r="K1368" s="207">
        <v>12000</v>
      </c>
      <c r="L1368" s="207">
        <v>12000</v>
      </c>
      <c r="M1368" s="207">
        <f t="shared" si="98"/>
        <v>0</v>
      </c>
      <c r="N1368" s="207">
        <f t="shared" si="100"/>
        <v>0</v>
      </c>
      <c r="O1368" s="208">
        <f t="shared" si="99"/>
        <v>0</v>
      </c>
      <c r="P1368" s="205">
        <v>0</v>
      </c>
      <c r="Q1368" s="208">
        <f t="shared" si="97"/>
        <v>0</v>
      </c>
      <c r="R1368" s="206"/>
    </row>
    <row r="1369" spans="1:18" s="200" customFormat="1">
      <c r="A1369" s="199">
        <v>1362</v>
      </c>
      <c r="B1369" s="200">
        <v>203062254</v>
      </c>
      <c r="C1369" s="201" t="s">
        <v>1309</v>
      </c>
      <c r="D1369" s="201" t="s">
        <v>1310</v>
      </c>
      <c r="E1369" s="201" t="s">
        <v>1582</v>
      </c>
      <c r="F1369" s="201" t="s">
        <v>3662</v>
      </c>
      <c r="G1369" s="201" t="s">
        <v>3182</v>
      </c>
      <c r="H1369" s="202" t="s">
        <v>2463</v>
      </c>
      <c r="I1369" s="207">
        <v>0</v>
      </c>
      <c r="J1369" s="207">
        <v>0</v>
      </c>
      <c r="K1369" s="207">
        <v>6000</v>
      </c>
      <c r="L1369" s="207">
        <v>6000</v>
      </c>
      <c r="M1369" s="207">
        <f t="shared" si="98"/>
        <v>0</v>
      </c>
      <c r="N1369" s="207">
        <f t="shared" si="100"/>
        <v>0</v>
      </c>
      <c r="O1369" s="208">
        <f t="shared" si="99"/>
        <v>0</v>
      </c>
      <c r="P1369" s="205">
        <v>0</v>
      </c>
      <c r="Q1369" s="208">
        <f t="shared" si="97"/>
        <v>0</v>
      </c>
      <c r="R1369" s="206"/>
    </row>
    <row r="1370" spans="1:18" s="200" customFormat="1">
      <c r="A1370" s="199">
        <v>1363</v>
      </c>
      <c r="B1370" s="200">
        <v>203062255</v>
      </c>
      <c r="C1370" s="201" t="s">
        <v>1309</v>
      </c>
      <c r="D1370" s="201" t="s">
        <v>1310</v>
      </c>
      <c r="E1370" s="201" t="s">
        <v>1582</v>
      </c>
      <c r="F1370" s="201" t="s">
        <v>3662</v>
      </c>
      <c r="G1370" s="201" t="s">
        <v>3182</v>
      </c>
      <c r="H1370" s="202" t="s">
        <v>2464</v>
      </c>
      <c r="I1370" s="207">
        <v>0</v>
      </c>
      <c r="J1370" s="207">
        <v>0</v>
      </c>
      <c r="K1370" s="207">
        <v>12000</v>
      </c>
      <c r="L1370" s="207">
        <v>12000</v>
      </c>
      <c r="M1370" s="207">
        <f t="shared" si="98"/>
        <v>0</v>
      </c>
      <c r="N1370" s="207">
        <f t="shared" si="100"/>
        <v>0</v>
      </c>
      <c r="O1370" s="208">
        <f t="shared" si="99"/>
        <v>0</v>
      </c>
      <c r="P1370" s="205">
        <v>0</v>
      </c>
      <c r="Q1370" s="208">
        <f t="shared" si="97"/>
        <v>0</v>
      </c>
      <c r="R1370" s="206"/>
    </row>
    <row r="1371" spans="1:18" s="200" customFormat="1">
      <c r="A1371" s="199">
        <v>1364</v>
      </c>
      <c r="B1371" s="200">
        <v>203062256</v>
      </c>
      <c r="C1371" s="201" t="s">
        <v>1309</v>
      </c>
      <c r="D1371" s="201" t="s">
        <v>1310</v>
      </c>
      <c r="E1371" s="201" t="s">
        <v>1582</v>
      </c>
      <c r="F1371" s="201" t="s">
        <v>3662</v>
      </c>
      <c r="G1371" s="201" t="s">
        <v>3182</v>
      </c>
      <c r="H1371" s="202" t="s">
        <v>2465</v>
      </c>
      <c r="I1371" s="207">
        <v>0</v>
      </c>
      <c r="J1371" s="207">
        <v>0</v>
      </c>
      <c r="K1371" s="207">
        <v>7000</v>
      </c>
      <c r="L1371" s="207">
        <v>7000</v>
      </c>
      <c r="M1371" s="207">
        <f t="shared" si="98"/>
        <v>0</v>
      </c>
      <c r="N1371" s="207">
        <f t="shared" si="100"/>
        <v>0</v>
      </c>
      <c r="O1371" s="208">
        <f t="shared" si="99"/>
        <v>0</v>
      </c>
      <c r="P1371" s="205">
        <v>0</v>
      </c>
      <c r="Q1371" s="208">
        <f t="shared" si="97"/>
        <v>0</v>
      </c>
      <c r="R1371" s="206"/>
    </row>
    <row r="1372" spans="1:18" s="200" customFormat="1">
      <c r="A1372" s="199">
        <v>1365</v>
      </c>
      <c r="B1372" s="200">
        <v>203062257</v>
      </c>
      <c r="C1372" s="201" t="s">
        <v>1309</v>
      </c>
      <c r="D1372" s="201" t="s">
        <v>1310</v>
      </c>
      <c r="E1372" s="201" t="s">
        <v>1582</v>
      </c>
      <c r="F1372" s="201" t="s">
        <v>3662</v>
      </c>
      <c r="G1372" s="201" t="s">
        <v>3182</v>
      </c>
      <c r="H1372" s="202" t="s">
        <v>2466</v>
      </c>
      <c r="I1372" s="207">
        <v>0</v>
      </c>
      <c r="J1372" s="207">
        <v>0</v>
      </c>
      <c r="K1372" s="207">
        <v>12000</v>
      </c>
      <c r="L1372" s="207">
        <v>12000</v>
      </c>
      <c r="M1372" s="207">
        <f t="shared" si="98"/>
        <v>0</v>
      </c>
      <c r="N1372" s="207">
        <f t="shared" si="100"/>
        <v>0</v>
      </c>
      <c r="O1372" s="208">
        <f t="shared" si="99"/>
        <v>0</v>
      </c>
      <c r="P1372" s="205">
        <v>0</v>
      </c>
      <c r="Q1372" s="208">
        <f t="shared" si="97"/>
        <v>0</v>
      </c>
      <c r="R1372" s="206"/>
    </row>
    <row r="1373" spans="1:18" s="200" customFormat="1">
      <c r="A1373" s="199">
        <v>1366</v>
      </c>
      <c r="B1373" s="200">
        <v>203062258</v>
      </c>
      <c r="C1373" s="201" t="s">
        <v>1309</v>
      </c>
      <c r="D1373" s="201" t="s">
        <v>1310</v>
      </c>
      <c r="E1373" s="201" t="s">
        <v>1582</v>
      </c>
      <c r="F1373" s="201" t="s">
        <v>3662</v>
      </c>
      <c r="G1373" s="201" t="s">
        <v>3182</v>
      </c>
      <c r="H1373" s="202" t="s">
        <v>2467</v>
      </c>
      <c r="I1373" s="207">
        <v>0</v>
      </c>
      <c r="J1373" s="207">
        <v>0</v>
      </c>
      <c r="K1373" s="207">
        <v>12000</v>
      </c>
      <c r="L1373" s="207">
        <v>12000</v>
      </c>
      <c r="M1373" s="207">
        <f t="shared" si="98"/>
        <v>0</v>
      </c>
      <c r="N1373" s="207">
        <f t="shared" si="100"/>
        <v>0</v>
      </c>
      <c r="O1373" s="208">
        <f t="shared" si="99"/>
        <v>0</v>
      </c>
      <c r="P1373" s="205">
        <v>0</v>
      </c>
      <c r="Q1373" s="208">
        <f t="shared" si="97"/>
        <v>0</v>
      </c>
      <c r="R1373" s="206"/>
    </row>
    <row r="1374" spans="1:18" s="200" customFormat="1">
      <c r="A1374" s="199">
        <v>1367</v>
      </c>
      <c r="B1374" s="200">
        <v>203062259</v>
      </c>
      <c r="C1374" s="201" t="s">
        <v>1309</v>
      </c>
      <c r="D1374" s="201" t="s">
        <v>1310</v>
      </c>
      <c r="E1374" s="201" t="s">
        <v>1582</v>
      </c>
      <c r="F1374" s="201" t="s">
        <v>3662</v>
      </c>
      <c r="G1374" s="201" t="s">
        <v>3182</v>
      </c>
      <c r="H1374" s="202" t="s">
        <v>2468</v>
      </c>
      <c r="I1374" s="207">
        <v>0</v>
      </c>
      <c r="J1374" s="207">
        <v>0</v>
      </c>
      <c r="K1374" s="207">
        <v>1000</v>
      </c>
      <c r="L1374" s="207">
        <v>1000</v>
      </c>
      <c r="M1374" s="207">
        <f t="shared" si="98"/>
        <v>0</v>
      </c>
      <c r="N1374" s="207">
        <f t="shared" si="100"/>
        <v>0</v>
      </c>
      <c r="O1374" s="208">
        <f t="shared" si="99"/>
        <v>0</v>
      </c>
      <c r="P1374" s="205">
        <v>0</v>
      </c>
      <c r="Q1374" s="208">
        <f t="shared" si="97"/>
        <v>0</v>
      </c>
      <c r="R1374" s="206"/>
    </row>
    <row r="1375" spans="1:18" s="200" customFormat="1">
      <c r="A1375" s="199">
        <v>1368</v>
      </c>
      <c r="B1375" s="200">
        <v>203062260</v>
      </c>
      <c r="C1375" s="201" t="s">
        <v>1309</v>
      </c>
      <c r="D1375" s="201" t="s">
        <v>1310</v>
      </c>
      <c r="E1375" s="201" t="s">
        <v>1582</v>
      </c>
      <c r="F1375" s="201" t="s">
        <v>3662</v>
      </c>
      <c r="G1375" s="201" t="s">
        <v>3182</v>
      </c>
      <c r="H1375" s="202" t="s">
        <v>2469</v>
      </c>
      <c r="I1375" s="207">
        <v>0</v>
      </c>
      <c r="J1375" s="207">
        <v>0</v>
      </c>
      <c r="K1375" s="207">
        <v>12000</v>
      </c>
      <c r="L1375" s="207">
        <v>12000</v>
      </c>
      <c r="M1375" s="207">
        <f t="shared" si="98"/>
        <v>0</v>
      </c>
      <c r="N1375" s="207">
        <f t="shared" si="100"/>
        <v>0</v>
      </c>
      <c r="O1375" s="208">
        <f t="shared" si="99"/>
        <v>0</v>
      </c>
      <c r="P1375" s="205">
        <v>0</v>
      </c>
      <c r="Q1375" s="208">
        <f t="shared" si="97"/>
        <v>0</v>
      </c>
      <c r="R1375" s="206"/>
    </row>
    <row r="1376" spans="1:18" s="200" customFormat="1">
      <c r="A1376" s="199">
        <v>1369</v>
      </c>
      <c r="B1376" s="200">
        <v>203062261</v>
      </c>
      <c r="C1376" s="201" t="s">
        <v>1309</v>
      </c>
      <c r="D1376" s="201" t="s">
        <v>1310</v>
      </c>
      <c r="E1376" s="201" t="s">
        <v>1582</v>
      </c>
      <c r="F1376" s="201" t="s">
        <v>3662</v>
      </c>
      <c r="G1376" s="201" t="s">
        <v>3182</v>
      </c>
      <c r="H1376" s="202" t="s">
        <v>2470</v>
      </c>
      <c r="I1376" s="207">
        <v>0</v>
      </c>
      <c r="J1376" s="207">
        <v>0</v>
      </c>
      <c r="K1376" s="207">
        <v>4000</v>
      </c>
      <c r="L1376" s="207">
        <v>4000</v>
      </c>
      <c r="M1376" s="207">
        <f t="shared" si="98"/>
        <v>0</v>
      </c>
      <c r="N1376" s="207">
        <f t="shared" si="100"/>
        <v>0</v>
      </c>
      <c r="O1376" s="208">
        <f t="shared" si="99"/>
        <v>0</v>
      </c>
      <c r="P1376" s="205">
        <v>0</v>
      </c>
      <c r="Q1376" s="208">
        <f t="shared" si="97"/>
        <v>0</v>
      </c>
      <c r="R1376" s="206"/>
    </row>
    <row r="1377" spans="1:18" s="200" customFormat="1">
      <c r="A1377" s="199">
        <v>1370</v>
      </c>
      <c r="B1377" s="200">
        <v>203062262</v>
      </c>
      <c r="C1377" s="201" t="s">
        <v>1309</v>
      </c>
      <c r="D1377" s="201" t="s">
        <v>1310</v>
      </c>
      <c r="E1377" s="201" t="s">
        <v>1582</v>
      </c>
      <c r="F1377" s="201" t="s">
        <v>3662</v>
      </c>
      <c r="G1377" s="201" t="s">
        <v>3182</v>
      </c>
      <c r="H1377" s="202" t="s">
        <v>2471</v>
      </c>
      <c r="I1377" s="207">
        <v>0</v>
      </c>
      <c r="J1377" s="207">
        <v>0</v>
      </c>
      <c r="K1377" s="207">
        <v>12000</v>
      </c>
      <c r="L1377" s="207">
        <v>12000</v>
      </c>
      <c r="M1377" s="207">
        <f t="shared" si="98"/>
        <v>0</v>
      </c>
      <c r="N1377" s="207">
        <f t="shared" si="100"/>
        <v>0</v>
      </c>
      <c r="O1377" s="208">
        <f t="shared" si="99"/>
        <v>0</v>
      </c>
      <c r="P1377" s="205">
        <v>0</v>
      </c>
      <c r="Q1377" s="208">
        <f t="shared" si="97"/>
        <v>0</v>
      </c>
      <c r="R1377" s="206"/>
    </row>
    <row r="1378" spans="1:18" s="200" customFormat="1">
      <c r="A1378" s="199">
        <v>1371</v>
      </c>
      <c r="B1378" s="200">
        <v>203062263</v>
      </c>
      <c r="C1378" s="201" t="s">
        <v>1309</v>
      </c>
      <c r="D1378" s="201" t="s">
        <v>1310</v>
      </c>
      <c r="E1378" s="201" t="s">
        <v>1582</v>
      </c>
      <c r="F1378" s="201" t="s">
        <v>3662</v>
      </c>
      <c r="G1378" s="201" t="s">
        <v>3182</v>
      </c>
      <c r="H1378" s="202" t="s">
        <v>2472</v>
      </c>
      <c r="I1378" s="207">
        <v>0</v>
      </c>
      <c r="J1378" s="207">
        <v>0</v>
      </c>
      <c r="K1378" s="207">
        <v>12000</v>
      </c>
      <c r="L1378" s="207">
        <v>12000</v>
      </c>
      <c r="M1378" s="207">
        <f t="shared" si="98"/>
        <v>0</v>
      </c>
      <c r="N1378" s="207">
        <f t="shared" si="100"/>
        <v>0</v>
      </c>
      <c r="O1378" s="208">
        <f t="shared" si="99"/>
        <v>0</v>
      </c>
      <c r="P1378" s="205">
        <v>0</v>
      </c>
      <c r="Q1378" s="208">
        <f t="shared" ref="Q1378:Q1441" si="101">O1378-P1378</f>
        <v>0</v>
      </c>
      <c r="R1378" s="206"/>
    </row>
    <row r="1379" spans="1:18" s="200" customFormat="1">
      <c r="A1379" s="199">
        <v>1372</v>
      </c>
      <c r="B1379" s="200">
        <v>203062264</v>
      </c>
      <c r="C1379" s="201" t="s">
        <v>1309</v>
      </c>
      <c r="D1379" s="201" t="s">
        <v>1310</v>
      </c>
      <c r="E1379" s="201" t="s">
        <v>1582</v>
      </c>
      <c r="F1379" s="201" t="s">
        <v>3662</v>
      </c>
      <c r="G1379" s="201" t="s">
        <v>3182</v>
      </c>
      <c r="H1379" s="202" t="s">
        <v>2473</v>
      </c>
      <c r="I1379" s="207">
        <v>0</v>
      </c>
      <c r="J1379" s="207">
        <v>0</v>
      </c>
      <c r="K1379" s="207">
        <v>12000</v>
      </c>
      <c r="L1379" s="207">
        <v>12000</v>
      </c>
      <c r="M1379" s="207">
        <f t="shared" si="98"/>
        <v>0</v>
      </c>
      <c r="N1379" s="207">
        <f t="shared" si="100"/>
        <v>0</v>
      </c>
      <c r="O1379" s="208">
        <f t="shared" si="99"/>
        <v>0</v>
      </c>
      <c r="P1379" s="205">
        <v>0</v>
      </c>
      <c r="Q1379" s="208">
        <f t="shared" si="101"/>
        <v>0</v>
      </c>
      <c r="R1379" s="206"/>
    </row>
    <row r="1380" spans="1:18" s="200" customFormat="1">
      <c r="A1380" s="199">
        <v>1373</v>
      </c>
      <c r="B1380" s="200">
        <v>203062265</v>
      </c>
      <c r="C1380" s="201" t="s">
        <v>1309</v>
      </c>
      <c r="D1380" s="201" t="s">
        <v>1310</v>
      </c>
      <c r="E1380" s="201" t="s">
        <v>1582</v>
      </c>
      <c r="F1380" s="201" t="s">
        <v>3662</v>
      </c>
      <c r="G1380" s="201" t="s">
        <v>3182</v>
      </c>
      <c r="H1380" s="202" t="s">
        <v>2474</v>
      </c>
      <c r="I1380" s="207">
        <v>0</v>
      </c>
      <c r="J1380" s="207">
        <v>0</v>
      </c>
      <c r="K1380" s="207">
        <v>9000</v>
      </c>
      <c r="L1380" s="207">
        <v>9000</v>
      </c>
      <c r="M1380" s="207">
        <f t="shared" si="98"/>
        <v>0</v>
      </c>
      <c r="N1380" s="207">
        <f t="shared" si="100"/>
        <v>0</v>
      </c>
      <c r="O1380" s="208">
        <f t="shared" si="99"/>
        <v>0</v>
      </c>
      <c r="P1380" s="205">
        <v>0</v>
      </c>
      <c r="Q1380" s="208">
        <f t="shared" si="101"/>
        <v>0</v>
      </c>
      <c r="R1380" s="206"/>
    </row>
    <row r="1381" spans="1:18" s="200" customFormat="1">
      <c r="A1381" s="199">
        <v>1374</v>
      </c>
      <c r="B1381" s="200">
        <v>203062266</v>
      </c>
      <c r="C1381" s="201" t="s">
        <v>1309</v>
      </c>
      <c r="D1381" s="201" t="s">
        <v>1310</v>
      </c>
      <c r="E1381" s="201" t="s">
        <v>1582</v>
      </c>
      <c r="F1381" s="201" t="s">
        <v>3662</v>
      </c>
      <c r="G1381" s="201" t="s">
        <v>3182</v>
      </c>
      <c r="H1381" s="202" t="s">
        <v>2475</v>
      </c>
      <c r="I1381" s="207">
        <v>0</v>
      </c>
      <c r="J1381" s="207">
        <v>0</v>
      </c>
      <c r="K1381" s="207">
        <v>12000</v>
      </c>
      <c r="L1381" s="207">
        <v>12000</v>
      </c>
      <c r="M1381" s="207">
        <f t="shared" si="98"/>
        <v>0</v>
      </c>
      <c r="N1381" s="207">
        <f t="shared" si="100"/>
        <v>0</v>
      </c>
      <c r="O1381" s="208">
        <f t="shared" si="99"/>
        <v>0</v>
      </c>
      <c r="P1381" s="205">
        <v>0</v>
      </c>
      <c r="Q1381" s="208">
        <f t="shared" si="101"/>
        <v>0</v>
      </c>
      <c r="R1381" s="206"/>
    </row>
    <row r="1382" spans="1:18" s="200" customFormat="1">
      <c r="A1382" s="199">
        <v>1375</v>
      </c>
      <c r="B1382" s="200">
        <v>203062267</v>
      </c>
      <c r="C1382" s="201" t="s">
        <v>1309</v>
      </c>
      <c r="D1382" s="201" t="s">
        <v>1310</v>
      </c>
      <c r="E1382" s="201" t="s">
        <v>1582</v>
      </c>
      <c r="F1382" s="201" t="s">
        <v>3662</v>
      </c>
      <c r="G1382" s="201" t="s">
        <v>3182</v>
      </c>
      <c r="H1382" s="202" t="s">
        <v>2476</v>
      </c>
      <c r="I1382" s="207">
        <v>0</v>
      </c>
      <c r="J1382" s="207">
        <v>0</v>
      </c>
      <c r="K1382" s="207">
        <v>12000</v>
      </c>
      <c r="L1382" s="207">
        <v>12000</v>
      </c>
      <c r="M1382" s="207">
        <f t="shared" si="98"/>
        <v>0</v>
      </c>
      <c r="N1382" s="207">
        <f t="shared" si="100"/>
        <v>0</v>
      </c>
      <c r="O1382" s="208">
        <f t="shared" si="99"/>
        <v>0</v>
      </c>
      <c r="P1382" s="205">
        <v>0</v>
      </c>
      <c r="Q1382" s="208">
        <f t="shared" si="101"/>
        <v>0</v>
      </c>
      <c r="R1382" s="206"/>
    </row>
    <row r="1383" spans="1:18" s="200" customFormat="1">
      <c r="A1383" s="199">
        <v>1376</v>
      </c>
      <c r="B1383" s="200">
        <v>203062268</v>
      </c>
      <c r="C1383" s="201" t="s">
        <v>1309</v>
      </c>
      <c r="D1383" s="201" t="s">
        <v>1310</v>
      </c>
      <c r="E1383" s="201" t="s">
        <v>1582</v>
      </c>
      <c r="F1383" s="201" t="s">
        <v>3662</v>
      </c>
      <c r="G1383" s="201" t="s">
        <v>3182</v>
      </c>
      <c r="H1383" s="202" t="s">
        <v>2477</v>
      </c>
      <c r="I1383" s="207">
        <v>0</v>
      </c>
      <c r="J1383" s="207">
        <v>0</v>
      </c>
      <c r="K1383" s="207">
        <v>12000</v>
      </c>
      <c r="L1383" s="207">
        <v>12000</v>
      </c>
      <c r="M1383" s="207">
        <f t="shared" si="98"/>
        <v>0</v>
      </c>
      <c r="N1383" s="207">
        <f t="shared" si="100"/>
        <v>0</v>
      </c>
      <c r="O1383" s="208">
        <f t="shared" si="99"/>
        <v>0</v>
      </c>
      <c r="P1383" s="205">
        <v>0</v>
      </c>
      <c r="Q1383" s="208">
        <f t="shared" si="101"/>
        <v>0</v>
      </c>
      <c r="R1383" s="206"/>
    </row>
    <row r="1384" spans="1:18" s="200" customFormat="1">
      <c r="A1384" s="199">
        <v>1377</v>
      </c>
      <c r="B1384" s="200">
        <v>203062269</v>
      </c>
      <c r="C1384" s="201" t="s">
        <v>1309</v>
      </c>
      <c r="D1384" s="201" t="s">
        <v>1310</v>
      </c>
      <c r="E1384" s="201" t="s">
        <v>1582</v>
      </c>
      <c r="F1384" s="201" t="s">
        <v>3662</v>
      </c>
      <c r="G1384" s="201" t="s">
        <v>3182</v>
      </c>
      <c r="H1384" s="202" t="s">
        <v>2478</v>
      </c>
      <c r="I1384" s="207">
        <v>0</v>
      </c>
      <c r="J1384" s="207">
        <v>0</v>
      </c>
      <c r="K1384" s="207">
        <v>12000</v>
      </c>
      <c r="L1384" s="207">
        <v>12000</v>
      </c>
      <c r="M1384" s="207">
        <f t="shared" si="98"/>
        <v>0</v>
      </c>
      <c r="N1384" s="207">
        <f t="shared" si="100"/>
        <v>0</v>
      </c>
      <c r="O1384" s="208">
        <f t="shared" si="99"/>
        <v>0</v>
      </c>
      <c r="P1384" s="205">
        <v>0</v>
      </c>
      <c r="Q1384" s="208">
        <f t="shared" si="101"/>
        <v>0</v>
      </c>
      <c r="R1384" s="206"/>
    </row>
    <row r="1385" spans="1:18" s="200" customFormat="1">
      <c r="A1385" s="199">
        <v>1378</v>
      </c>
      <c r="B1385" s="200">
        <v>203062270</v>
      </c>
      <c r="C1385" s="201" t="s">
        <v>1309</v>
      </c>
      <c r="D1385" s="201" t="s">
        <v>1310</v>
      </c>
      <c r="E1385" s="201" t="s">
        <v>1582</v>
      </c>
      <c r="F1385" s="201" t="s">
        <v>3662</v>
      </c>
      <c r="G1385" s="201" t="s">
        <v>3182</v>
      </c>
      <c r="H1385" s="202" t="s">
        <v>2479</v>
      </c>
      <c r="I1385" s="207">
        <v>0</v>
      </c>
      <c r="J1385" s="207">
        <v>0</v>
      </c>
      <c r="K1385" s="207">
        <v>12000</v>
      </c>
      <c r="L1385" s="207">
        <v>12000</v>
      </c>
      <c r="M1385" s="207">
        <f t="shared" si="98"/>
        <v>0</v>
      </c>
      <c r="N1385" s="207">
        <f t="shared" si="100"/>
        <v>0</v>
      </c>
      <c r="O1385" s="208">
        <f t="shared" si="99"/>
        <v>0</v>
      </c>
      <c r="P1385" s="205">
        <v>0</v>
      </c>
      <c r="Q1385" s="208">
        <f t="shared" si="101"/>
        <v>0</v>
      </c>
      <c r="R1385" s="206"/>
    </row>
    <row r="1386" spans="1:18" s="200" customFormat="1">
      <c r="A1386" s="199">
        <v>1379</v>
      </c>
      <c r="B1386" s="200">
        <v>203062271</v>
      </c>
      <c r="C1386" s="201" t="s">
        <v>1309</v>
      </c>
      <c r="D1386" s="201" t="s">
        <v>1310</v>
      </c>
      <c r="E1386" s="201" t="s">
        <v>1582</v>
      </c>
      <c r="F1386" s="201" t="s">
        <v>3662</v>
      </c>
      <c r="G1386" s="201" t="s">
        <v>3182</v>
      </c>
      <c r="H1386" s="202" t="s">
        <v>2480</v>
      </c>
      <c r="I1386" s="207">
        <v>0</v>
      </c>
      <c r="J1386" s="207">
        <v>0</v>
      </c>
      <c r="K1386" s="207">
        <v>7000</v>
      </c>
      <c r="L1386" s="207">
        <v>7000</v>
      </c>
      <c r="M1386" s="207">
        <f t="shared" si="98"/>
        <v>0</v>
      </c>
      <c r="N1386" s="207">
        <f t="shared" si="100"/>
        <v>0</v>
      </c>
      <c r="O1386" s="208">
        <f t="shared" si="99"/>
        <v>0</v>
      </c>
      <c r="P1386" s="205">
        <v>0</v>
      </c>
      <c r="Q1386" s="208">
        <f t="shared" si="101"/>
        <v>0</v>
      </c>
      <c r="R1386" s="206"/>
    </row>
    <row r="1387" spans="1:18" s="200" customFormat="1">
      <c r="A1387" s="199">
        <v>1380</v>
      </c>
      <c r="B1387" s="200">
        <v>203062272</v>
      </c>
      <c r="C1387" s="201" t="s">
        <v>1309</v>
      </c>
      <c r="D1387" s="201" t="s">
        <v>1310</v>
      </c>
      <c r="E1387" s="201" t="s">
        <v>1582</v>
      </c>
      <c r="F1387" s="201" t="s">
        <v>3662</v>
      </c>
      <c r="G1387" s="201" t="s">
        <v>3182</v>
      </c>
      <c r="H1387" s="202" t="s">
        <v>2481</v>
      </c>
      <c r="I1387" s="207">
        <v>0</v>
      </c>
      <c r="J1387" s="207">
        <v>0</v>
      </c>
      <c r="K1387" s="207">
        <v>12000</v>
      </c>
      <c r="L1387" s="207">
        <v>12000</v>
      </c>
      <c r="M1387" s="207">
        <f t="shared" si="98"/>
        <v>0</v>
      </c>
      <c r="N1387" s="207">
        <f t="shared" si="100"/>
        <v>0</v>
      </c>
      <c r="O1387" s="208">
        <f t="shared" si="99"/>
        <v>0</v>
      </c>
      <c r="P1387" s="205">
        <v>0</v>
      </c>
      <c r="Q1387" s="208">
        <f t="shared" si="101"/>
        <v>0</v>
      </c>
      <c r="R1387" s="206"/>
    </row>
    <row r="1388" spans="1:18" s="200" customFormat="1">
      <c r="A1388" s="199">
        <v>1381</v>
      </c>
      <c r="B1388" s="200">
        <v>203062273</v>
      </c>
      <c r="C1388" s="201" t="s">
        <v>1309</v>
      </c>
      <c r="D1388" s="201" t="s">
        <v>1310</v>
      </c>
      <c r="E1388" s="201" t="s">
        <v>1582</v>
      </c>
      <c r="F1388" s="201" t="s">
        <v>3662</v>
      </c>
      <c r="G1388" s="201" t="s">
        <v>3182</v>
      </c>
      <c r="H1388" s="202" t="s">
        <v>2482</v>
      </c>
      <c r="I1388" s="207">
        <v>0</v>
      </c>
      <c r="J1388" s="207">
        <v>0</v>
      </c>
      <c r="K1388" s="207">
        <v>12000</v>
      </c>
      <c r="L1388" s="207">
        <v>12000</v>
      </c>
      <c r="M1388" s="207">
        <f t="shared" si="98"/>
        <v>0</v>
      </c>
      <c r="N1388" s="207">
        <f t="shared" si="100"/>
        <v>0</v>
      </c>
      <c r="O1388" s="208">
        <f t="shared" si="99"/>
        <v>0</v>
      </c>
      <c r="P1388" s="205">
        <v>0</v>
      </c>
      <c r="Q1388" s="208">
        <f t="shared" si="101"/>
        <v>0</v>
      </c>
      <c r="R1388" s="206"/>
    </row>
    <row r="1389" spans="1:18" s="200" customFormat="1">
      <c r="A1389" s="199">
        <v>1382</v>
      </c>
      <c r="B1389" s="200">
        <v>203062274</v>
      </c>
      <c r="C1389" s="201" t="s">
        <v>1309</v>
      </c>
      <c r="D1389" s="201" t="s">
        <v>1310</v>
      </c>
      <c r="E1389" s="201" t="s">
        <v>1582</v>
      </c>
      <c r="F1389" s="201" t="s">
        <v>3662</v>
      </c>
      <c r="G1389" s="201" t="s">
        <v>3182</v>
      </c>
      <c r="H1389" s="202" t="s">
        <v>2483</v>
      </c>
      <c r="I1389" s="207">
        <v>0</v>
      </c>
      <c r="J1389" s="207">
        <v>0</v>
      </c>
      <c r="K1389" s="207">
        <v>11000</v>
      </c>
      <c r="L1389" s="207">
        <v>11000</v>
      </c>
      <c r="M1389" s="207">
        <f t="shared" si="98"/>
        <v>0</v>
      </c>
      <c r="N1389" s="207">
        <f t="shared" si="100"/>
        <v>0</v>
      </c>
      <c r="O1389" s="208">
        <f t="shared" si="99"/>
        <v>0</v>
      </c>
      <c r="P1389" s="205">
        <v>0</v>
      </c>
      <c r="Q1389" s="208">
        <f t="shared" si="101"/>
        <v>0</v>
      </c>
      <c r="R1389" s="206"/>
    </row>
    <row r="1390" spans="1:18" s="200" customFormat="1">
      <c r="A1390" s="199">
        <v>1383</v>
      </c>
      <c r="B1390" s="200">
        <v>203062275</v>
      </c>
      <c r="C1390" s="201" t="s">
        <v>1309</v>
      </c>
      <c r="D1390" s="201" t="s">
        <v>1310</v>
      </c>
      <c r="E1390" s="201" t="s">
        <v>1582</v>
      </c>
      <c r="F1390" s="201" t="s">
        <v>3662</v>
      </c>
      <c r="G1390" s="201" t="s">
        <v>3182</v>
      </c>
      <c r="H1390" s="202" t="s">
        <v>2484</v>
      </c>
      <c r="I1390" s="207">
        <v>0</v>
      </c>
      <c r="J1390" s="207">
        <v>0</v>
      </c>
      <c r="K1390" s="207">
        <v>12000</v>
      </c>
      <c r="L1390" s="207">
        <v>12000</v>
      </c>
      <c r="M1390" s="207">
        <f t="shared" si="98"/>
        <v>0</v>
      </c>
      <c r="N1390" s="207">
        <f t="shared" si="100"/>
        <v>0</v>
      </c>
      <c r="O1390" s="208">
        <f t="shared" si="99"/>
        <v>0</v>
      </c>
      <c r="P1390" s="205">
        <v>0</v>
      </c>
      <c r="Q1390" s="208">
        <f t="shared" si="101"/>
        <v>0</v>
      </c>
      <c r="R1390" s="206"/>
    </row>
    <row r="1391" spans="1:18" s="200" customFormat="1">
      <c r="A1391" s="199">
        <v>1384</v>
      </c>
      <c r="B1391" s="200">
        <v>203062276</v>
      </c>
      <c r="C1391" s="201" t="s">
        <v>1309</v>
      </c>
      <c r="D1391" s="201" t="s">
        <v>1310</v>
      </c>
      <c r="E1391" s="201" t="s">
        <v>1582</v>
      </c>
      <c r="F1391" s="201" t="s">
        <v>3662</v>
      </c>
      <c r="G1391" s="201" t="s">
        <v>3182</v>
      </c>
      <c r="H1391" s="202" t="s">
        <v>2485</v>
      </c>
      <c r="I1391" s="207">
        <v>0</v>
      </c>
      <c r="J1391" s="207">
        <v>0</v>
      </c>
      <c r="K1391" s="207">
        <v>12000</v>
      </c>
      <c r="L1391" s="207">
        <v>12000</v>
      </c>
      <c r="M1391" s="207">
        <f t="shared" si="98"/>
        <v>0</v>
      </c>
      <c r="N1391" s="207">
        <f t="shared" si="100"/>
        <v>0</v>
      </c>
      <c r="O1391" s="208">
        <f t="shared" si="99"/>
        <v>0</v>
      </c>
      <c r="P1391" s="205">
        <v>0</v>
      </c>
      <c r="Q1391" s="208">
        <f t="shared" si="101"/>
        <v>0</v>
      </c>
      <c r="R1391" s="206"/>
    </row>
    <row r="1392" spans="1:18" s="200" customFormat="1">
      <c r="A1392" s="199">
        <v>1385</v>
      </c>
      <c r="B1392" s="200">
        <v>203062277</v>
      </c>
      <c r="C1392" s="201" t="s">
        <v>1309</v>
      </c>
      <c r="D1392" s="201" t="s">
        <v>1310</v>
      </c>
      <c r="E1392" s="201" t="s">
        <v>1582</v>
      </c>
      <c r="F1392" s="201" t="s">
        <v>3662</v>
      </c>
      <c r="G1392" s="201" t="s">
        <v>3182</v>
      </c>
      <c r="H1392" s="202" t="s">
        <v>2486</v>
      </c>
      <c r="I1392" s="207">
        <v>0</v>
      </c>
      <c r="J1392" s="207">
        <v>0</v>
      </c>
      <c r="K1392" s="207">
        <v>12000</v>
      </c>
      <c r="L1392" s="207">
        <v>12000</v>
      </c>
      <c r="M1392" s="207">
        <f t="shared" si="98"/>
        <v>0</v>
      </c>
      <c r="N1392" s="207">
        <f t="shared" si="100"/>
        <v>0</v>
      </c>
      <c r="O1392" s="208">
        <f t="shared" si="99"/>
        <v>0</v>
      </c>
      <c r="P1392" s="205">
        <v>0</v>
      </c>
      <c r="Q1392" s="208">
        <f t="shared" si="101"/>
        <v>0</v>
      </c>
      <c r="R1392" s="206"/>
    </row>
    <row r="1393" spans="1:18" s="200" customFormat="1">
      <c r="A1393" s="199">
        <v>1386</v>
      </c>
      <c r="B1393" s="200">
        <v>203062278</v>
      </c>
      <c r="C1393" s="201" t="s">
        <v>1309</v>
      </c>
      <c r="D1393" s="201" t="s">
        <v>1310</v>
      </c>
      <c r="E1393" s="201" t="s">
        <v>1582</v>
      </c>
      <c r="F1393" s="201" t="s">
        <v>3662</v>
      </c>
      <c r="G1393" s="201" t="s">
        <v>3182</v>
      </c>
      <c r="H1393" s="202" t="s">
        <v>2487</v>
      </c>
      <c r="I1393" s="207">
        <v>0</v>
      </c>
      <c r="J1393" s="207">
        <v>0</v>
      </c>
      <c r="K1393" s="207">
        <v>12000</v>
      </c>
      <c r="L1393" s="207">
        <v>12000</v>
      </c>
      <c r="M1393" s="207">
        <f t="shared" ref="M1393:M1456" si="102">IF((I1393+K1393)-(J1393+L1393)&lt;0,0,(I1393+K1393)-(J1393+L1393))</f>
        <v>0</v>
      </c>
      <c r="N1393" s="207">
        <f t="shared" si="100"/>
        <v>0</v>
      </c>
      <c r="O1393" s="208">
        <f t="shared" si="99"/>
        <v>0</v>
      </c>
      <c r="P1393" s="205">
        <v>0</v>
      </c>
      <c r="Q1393" s="208">
        <f t="shared" si="101"/>
        <v>0</v>
      </c>
      <c r="R1393" s="206"/>
    </row>
    <row r="1394" spans="1:18" s="200" customFormat="1">
      <c r="A1394" s="199">
        <v>1387</v>
      </c>
      <c r="B1394" s="200">
        <v>203062279</v>
      </c>
      <c r="C1394" s="201" t="s">
        <v>1309</v>
      </c>
      <c r="D1394" s="201" t="s">
        <v>1310</v>
      </c>
      <c r="E1394" s="201" t="s">
        <v>1582</v>
      </c>
      <c r="F1394" s="201" t="s">
        <v>3662</v>
      </c>
      <c r="G1394" s="201" t="s">
        <v>3182</v>
      </c>
      <c r="H1394" s="202" t="s">
        <v>2488</v>
      </c>
      <c r="I1394" s="207">
        <v>0</v>
      </c>
      <c r="J1394" s="207">
        <v>0</v>
      </c>
      <c r="K1394" s="207">
        <v>12000</v>
      </c>
      <c r="L1394" s="207">
        <v>12000</v>
      </c>
      <c r="M1394" s="207">
        <f t="shared" si="102"/>
        <v>0</v>
      </c>
      <c r="N1394" s="207">
        <f t="shared" si="100"/>
        <v>0</v>
      </c>
      <c r="O1394" s="208">
        <f t="shared" si="99"/>
        <v>0</v>
      </c>
      <c r="P1394" s="205">
        <v>0</v>
      </c>
      <c r="Q1394" s="208">
        <f t="shared" si="101"/>
        <v>0</v>
      </c>
      <c r="R1394" s="206"/>
    </row>
    <row r="1395" spans="1:18" s="200" customFormat="1">
      <c r="A1395" s="199">
        <v>1388</v>
      </c>
      <c r="B1395" s="200">
        <v>203062280</v>
      </c>
      <c r="C1395" s="201" t="s">
        <v>1309</v>
      </c>
      <c r="D1395" s="201" t="s">
        <v>1310</v>
      </c>
      <c r="E1395" s="201" t="s">
        <v>1582</v>
      </c>
      <c r="F1395" s="201" t="s">
        <v>3662</v>
      </c>
      <c r="G1395" s="201" t="s">
        <v>3182</v>
      </c>
      <c r="H1395" s="202" t="s">
        <v>2489</v>
      </c>
      <c r="I1395" s="207">
        <v>0</v>
      </c>
      <c r="J1395" s="207">
        <v>0</v>
      </c>
      <c r="K1395" s="207">
        <v>12000</v>
      </c>
      <c r="L1395" s="207">
        <v>12000</v>
      </c>
      <c r="M1395" s="207">
        <f t="shared" si="102"/>
        <v>0</v>
      </c>
      <c r="N1395" s="207">
        <f t="shared" si="100"/>
        <v>0</v>
      </c>
      <c r="O1395" s="208">
        <f t="shared" si="99"/>
        <v>0</v>
      </c>
      <c r="P1395" s="205">
        <v>0</v>
      </c>
      <c r="Q1395" s="208">
        <f t="shared" si="101"/>
        <v>0</v>
      </c>
      <c r="R1395" s="206"/>
    </row>
    <row r="1396" spans="1:18" s="200" customFormat="1">
      <c r="A1396" s="199">
        <v>1389</v>
      </c>
      <c r="B1396" s="200">
        <v>203062281</v>
      </c>
      <c r="C1396" s="201" t="s">
        <v>1309</v>
      </c>
      <c r="D1396" s="201" t="s">
        <v>1310</v>
      </c>
      <c r="E1396" s="201" t="s">
        <v>1582</v>
      </c>
      <c r="F1396" s="201" t="s">
        <v>3662</v>
      </c>
      <c r="G1396" s="201" t="s">
        <v>3182</v>
      </c>
      <c r="H1396" s="202" t="s">
        <v>2490</v>
      </c>
      <c r="I1396" s="207">
        <v>0</v>
      </c>
      <c r="J1396" s="207">
        <v>0</v>
      </c>
      <c r="K1396" s="207">
        <v>12000</v>
      </c>
      <c r="L1396" s="207">
        <v>12000</v>
      </c>
      <c r="M1396" s="207">
        <f t="shared" si="102"/>
        <v>0</v>
      </c>
      <c r="N1396" s="207">
        <f t="shared" si="100"/>
        <v>0</v>
      </c>
      <c r="O1396" s="208">
        <f t="shared" si="99"/>
        <v>0</v>
      </c>
      <c r="P1396" s="205">
        <v>0</v>
      </c>
      <c r="Q1396" s="208">
        <f t="shared" si="101"/>
        <v>0</v>
      </c>
      <c r="R1396" s="206"/>
    </row>
    <row r="1397" spans="1:18" s="200" customFormat="1">
      <c r="A1397" s="199">
        <v>1390</v>
      </c>
      <c r="B1397" s="200">
        <v>203062282</v>
      </c>
      <c r="C1397" s="201" t="s">
        <v>1309</v>
      </c>
      <c r="D1397" s="201" t="s">
        <v>1310</v>
      </c>
      <c r="E1397" s="201" t="s">
        <v>1582</v>
      </c>
      <c r="F1397" s="201" t="s">
        <v>3662</v>
      </c>
      <c r="G1397" s="201" t="s">
        <v>3182</v>
      </c>
      <c r="H1397" s="202" t="s">
        <v>2491</v>
      </c>
      <c r="I1397" s="207">
        <v>0</v>
      </c>
      <c r="J1397" s="207">
        <v>0</v>
      </c>
      <c r="K1397" s="207">
        <v>12000</v>
      </c>
      <c r="L1397" s="207">
        <v>12000</v>
      </c>
      <c r="M1397" s="207">
        <f t="shared" si="102"/>
        <v>0</v>
      </c>
      <c r="N1397" s="207">
        <f t="shared" si="100"/>
        <v>0</v>
      </c>
      <c r="O1397" s="208">
        <f t="shared" si="99"/>
        <v>0</v>
      </c>
      <c r="P1397" s="205">
        <v>0</v>
      </c>
      <c r="Q1397" s="208">
        <f t="shared" si="101"/>
        <v>0</v>
      </c>
      <c r="R1397" s="206"/>
    </row>
    <row r="1398" spans="1:18" s="200" customFormat="1">
      <c r="A1398" s="199">
        <v>1391</v>
      </c>
      <c r="B1398" s="200">
        <v>203062283</v>
      </c>
      <c r="C1398" s="201" t="s">
        <v>1309</v>
      </c>
      <c r="D1398" s="201" t="s">
        <v>1310</v>
      </c>
      <c r="E1398" s="201" t="s">
        <v>1582</v>
      </c>
      <c r="F1398" s="201" t="s">
        <v>3662</v>
      </c>
      <c r="G1398" s="201" t="s">
        <v>3182</v>
      </c>
      <c r="H1398" s="202" t="s">
        <v>2492</v>
      </c>
      <c r="I1398" s="207">
        <v>0</v>
      </c>
      <c r="J1398" s="207">
        <v>0</v>
      </c>
      <c r="K1398" s="207">
        <v>9000</v>
      </c>
      <c r="L1398" s="207">
        <v>9000</v>
      </c>
      <c r="M1398" s="207">
        <f t="shared" si="102"/>
        <v>0</v>
      </c>
      <c r="N1398" s="207">
        <f t="shared" si="100"/>
        <v>0</v>
      </c>
      <c r="O1398" s="208">
        <f t="shared" si="99"/>
        <v>0</v>
      </c>
      <c r="P1398" s="205">
        <v>0</v>
      </c>
      <c r="Q1398" s="208">
        <f t="shared" si="101"/>
        <v>0</v>
      </c>
      <c r="R1398" s="206"/>
    </row>
    <row r="1399" spans="1:18" s="200" customFormat="1">
      <c r="A1399" s="199">
        <v>1392</v>
      </c>
      <c r="B1399" s="200">
        <v>203062284</v>
      </c>
      <c r="C1399" s="201" t="s">
        <v>1309</v>
      </c>
      <c r="D1399" s="201" t="s">
        <v>1310</v>
      </c>
      <c r="E1399" s="201" t="s">
        <v>1582</v>
      </c>
      <c r="F1399" s="201" t="s">
        <v>3662</v>
      </c>
      <c r="G1399" s="201" t="s">
        <v>3182</v>
      </c>
      <c r="H1399" s="202" t="s">
        <v>2493</v>
      </c>
      <c r="I1399" s="207">
        <v>0</v>
      </c>
      <c r="J1399" s="207">
        <v>0</v>
      </c>
      <c r="K1399" s="207">
        <v>12000</v>
      </c>
      <c r="L1399" s="207">
        <v>12000</v>
      </c>
      <c r="M1399" s="207">
        <f t="shared" si="102"/>
        <v>0</v>
      </c>
      <c r="N1399" s="207">
        <f t="shared" si="100"/>
        <v>0</v>
      </c>
      <c r="O1399" s="208">
        <f t="shared" si="99"/>
        <v>0</v>
      </c>
      <c r="P1399" s="205">
        <v>0</v>
      </c>
      <c r="Q1399" s="208">
        <f t="shared" si="101"/>
        <v>0</v>
      </c>
      <c r="R1399" s="206"/>
    </row>
    <row r="1400" spans="1:18" s="200" customFormat="1">
      <c r="A1400" s="199">
        <v>1393</v>
      </c>
      <c r="B1400" s="200">
        <v>203062285</v>
      </c>
      <c r="C1400" s="201" t="s">
        <v>1309</v>
      </c>
      <c r="D1400" s="201" t="s">
        <v>1310</v>
      </c>
      <c r="E1400" s="201" t="s">
        <v>1582</v>
      </c>
      <c r="F1400" s="201" t="s">
        <v>3662</v>
      </c>
      <c r="G1400" s="201" t="s">
        <v>3182</v>
      </c>
      <c r="H1400" s="202" t="s">
        <v>2494</v>
      </c>
      <c r="I1400" s="207">
        <v>0</v>
      </c>
      <c r="J1400" s="207">
        <v>0</v>
      </c>
      <c r="K1400" s="207">
        <v>1000</v>
      </c>
      <c r="L1400" s="207">
        <v>1000</v>
      </c>
      <c r="M1400" s="207">
        <f t="shared" si="102"/>
        <v>0</v>
      </c>
      <c r="N1400" s="207">
        <f t="shared" si="100"/>
        <v>0</v>
      </c>
      <c r="O1400" s="208">
        <f t="shared" si="99"/>
        <v>0</v>
      </c>
      <c r="P1400" s="205">
        <v>0</v>
      </c>
      <c r="Q1400" s="208">
        <f t="shared" si="101"/>
        <v>0</v>
      </c>
      <c r="R1400" s="206"/>
    </row>
    <row r="1401" spans="1:18" s="200" customFormat="1">
      <c r="A1401" s="199">
        <v>1394</v>
      </c>
      <c r="B1401" s="200">
        <v>203062286</v>
      </c>
      <c r="C1401" s="201" t="s">
        <v>1309</v>
      </c>
      <c r="D1401" s="201" t="s">
        <v>1310</v>
      </c>
      <c r="E1401" s="201" t="s">
        <v>1582</v>
      </c>
      <c r="F1401" s="201" t="s">
        <v>3662</v>
      </c>
      <c r="G1401" s="201" t="s">
        <v>3182</v>
      </c>
      <c r="H1401" s="202" t="s">
        <v>2495</v>
      </c>
      <c r="I1401" s="207">
        <v>0</v>
      </c>
      <c r="J1401" s="207">
        <v>0</v>
      </c>
      <c r="K1401" s="207">
        <v>12000</v>
      </c>
      <c r="L1401" s="207">
        <v>12000</v>
      </c>
      <c r="M1401" s="207">
        <f t="shared" si="102"/>
        <v>0</v>
      </c>
      <c r="N1401" s="207">
        <f t="shared" si="100"/>
        <v>0</v>
      </c>
      <c r="O1401" s="208">
        <f t="shared" si="99"/>
        <v>0</v>
      </c>
      <c r="P1401" s="205">
        <v>0</v>
      </c>
      <c r="Q1401" s="208">
        <f t="shared" si="101"/>
        <v>0</v>
      </c>
      <c r="R1401" s="206"/>
    </row>
    <row r="1402" spans="1:18" s="200" customFormat="1">
      <c r="A1402" s="199">
        <v>1395</v>
      </c>
      <c r="B1402" s="200">
        <v>203062287</v>
      </c>
      <c r="C1402" s="201" t="s">
        <v>1309</v>
      </c>
      <c r="D1402" s="201" t="s">
        <v>1310</v>
      </c>
      <c r="E1402" s="201" t="s">
        <v>1582</v>
      </c>
      <c r="F1402" s="201" t="s">
        <v>3662</v>
      </c>
      <c r="G1402" s="201" t="s">
        <v>3182</v>
      </c>
      <c r="H1402" s="202" t="s">
        <v>2496</v>
      </c>
      <c r="I1402" s="207">
        <v>0</v>
      </c>
      <c r="J1402" s="207">
        <v>0</v>
      </c>
      <c r="K1402" s="207">
        <v>12000</v>
      </c>
      <c r="L1402" s="207">
        <v>12000</v>
      </c>
      <c r="M1402" s="207">
        <f t="shared" si="102"/>
        <v>0</v>
      </c>
      <c r="N1402" s="207">
        <f t="shared" si="100"/>
        <v>0</v>
      </c>
      <c r="O1402" s="208">
        <f t="shared" si="99"/>
        <v>0</v>
      </c>
      <c r="P1402" s="205">
        <v>0</v>
      </c>
      <c r="Q1402" s="208">
        <f t="shared" si="101"/>
        <v>0</v>
      </c>
      <c r="R1402" s="206"/>
    </row>
    <row r="1403" spans="1:18" s="200" customFormat="1">
      <c r="A1403" s="199">
        <v>1396</v>
      </c>
      <c r="B1403" s="200">
        <v>203062288</v>
      </c>
      <c r="C1403" s="201" t="s">
        <v>1309</v>
      </c>
      <c r="D1403" s="201" t="s">
        <v>1310</v>
      </c>
      <c r="E1403" s="201" t="s">
        <v>1582</v>
      </c>
      <c r="F1403" s="201" t="s">
        <v>3662</v>
      </c>
      <c r="G1403" s="201" t="s">
        <v>3182</v>
      </c>
      <c r="H1403" s="202" t="s">
        <v>2497</v>
      </c>
      <c r="I1403" s="207">
        <v>0</v>
      </c>
      <c r="J1403" s="207">
        <v>0</v>
      </c>
      <c r="K1403" s="207">
        <v>12000</v>
      </c>
      <c r="L1403" s="207">
        <v>12000</v>
      </c>
      <c r="M1403" s="207">
        <f t="shared" si="102"/>
        <v>0</v>
      </c>
      <c r="N1403" s="207">
        <f t="shared" si="100"/>
        <v>0</v>
      </c>
      <c r="O1403" s="208">
        <f t="shared" si="99"/>
        <v>0</v>
      </c>
      <c r="P1403" s="205">
        <v>0</v>
      </c>
      <c r="Q1403" s="208">
        <f t="shared" si="101"/>
        <v>0</v>
      </c>
      <c r="R1403" s="206"/>
    </row>
    <row r="1404" spans="1:18" s="200" customFormat="1">
      <c r="A1404" s="199">
        <v>1397</v>
      </c>
      <c r="B1404" s="200">
        <v>203062289</v>
      </c>
      <c r="C1404" s="201" t="s">
        <v>1309</v>
      </c>
      <c r="D1404" s="201" t="s">
        <v>1310</v>
      </c>
      <c r="E1404" s="201" t="s">
        <v>1582</v>
      </c>
      <c r="F1404" s="201" t="s">
        <v>3662</v>
      </c>
      <c r="G1404" s="201" t="s">
        <v>3182</v>
      </c>
      <c r="H1404" s="202" t="s">
        <v>2498</v>
      </c>
      <c r="I1404" s="207">
        <v>0</v>
      </c>
      <c r="J1404" s="207">
        <v>0</v>
      </c>
      <c r="K1404" s="207">
        <v>12000</v>
      </c>
      <c r="L1404" s="207">
        <v>12000</v>
      </c>
      <c r="M1404" s="207">
        <f t="shared" si="102"/>
        <v>0</v>
      </c>
      <c r="N1404" s="207">
        <f t="shared" si="100"/>
        <v>0</v>
      </c>
      <c r="O1404" s="208">
        <f t="shared" si="99"/>
        <v>0</v>
      </c>
      <c r="P1404" s="205">
        <v>0</v>
      </c>
      <c r="Q1404" s="208">
        <f t="shared" si="101"/>
        <v>0</v>
      </c>
      <c r="R1404" s="206"/>
    </row>
    <row r="1405" spans="1:18" s="200" customFormat="1">
      <c r="A1405" s="199">
        <v>1398</v>
      </c>
      <c r="B1405" s="200">
        <v>203062290</v>
      </c>
      <c r="C1405" s="201" t="s">
        <v>1309</v>
      </c>
      <c r="D1405" s="201" t="s">
        <v>1310</v>
      </c>
      <c r="E1405" s="201" t="s">
        <v>1582</v>
      </c>
      <c r="F1405" s="201" t="s">
        <v>3662</v>
      </c>
      <c r="G1405" s="201" t="s">
        <v>3182</v>
      </c>
      <c r="H1405" s="202" t="s">
        <v>2499</v>
      </c>
      <c r="I1405" s="207">
        <v>0</v>
      </c>
      <c r="J1405" s="207">
        <v>0</v>
      </c>
      <c r="K1405" s="207">
        <v>8000</v>
      </c>
      <c r="L1405" s="207">
        <v>8000</v>
      </c>
      <c r="M1405" s="207">
        <f t="shared" si="102"/>
        <v>0</v>
      </c>
      <c r="N1405" s="207">
        <f t="shared" si="100"/>
        <v>0</v>
      </c>
      <c r="O1405" s="208">
        <f t="shared" si="99"/>
        <v>0</v>
      </c>
      <c r="P1405" s="205">
        <v>0</v>
      </c>
      <c r="Q1405" s="208">
        <f t="shared" si="101"/>
        <v>0</v>
      </c>
      <c r="R1405" s="206"/>
    </row>
    <row r="1406" spans="1:18" s="200" customFormat="1">
      <c r="A1406" s="199">
        <v>1399</v>
      </c>
      <c r="B1406" s="200">
        <v>203062291</v>
      </c>
      <c r="C1406" s="201" t="s">
        <v>1309</v>
      </c>
      <c r="D1406" s="201" t="s">
        <v>1310</v>
      </c>
      <c r="E1406" s="201" t="s">
        <v>1582</v>
      </c>
      <c r="F1406" s="201" t="s">
        <v>3662</v>
      </c>
      <c r="G1406" s="201" t="s">
        <v>3182</v>
      </c>
      <c r="H1406" s="202" t="s">
        <v>2500</v>
      </c>
      <c r="I1406" s="207">
        <v>0</v>
      </c>
      <c r="J1406" s="207">
        <v>0</v>
      </c>
      <c r="K1406" s="207">
        <v>12000</v>
      </c>
      <c r="L1406" s="207">
        <v>12000</v>
      </c>
      <c r="M1406" s="207">
        <f t="shared" si="102"/>
        <v>0</v>
      </c>
      <c r="N1406" s="207">
        <f t="shared" si="100"/>
        <v>0</v>
      </c>
      <c r="O1406" s="208">
        <f t="shared" si="99"/>
        <v>0</v>
      </c>
      <c r="P1406" s="205">
        <v>0</v>
      </c>
      <c r="Q1406" s="208">
        <f t="shared" si="101"/>
        <v>0</v>
      </c>
      <c r="R1406" s="206"/>
    </row>
    <row r="1407" spans="1:18" s="200" customFormat="1">
      <c r="A1407" s="199">
        <v>1400</v>
      </c>
      <c r="B1407" s="200">
        <v>203062292</v>
      </c>
      <c r="C1407" s="201" t="s">
        <v>1309</v>
      </c>
      <c r="D1407" s="201" t="s">
        <v>1310</v>
      </c>
      <c r="E1407" s="201" t="s">
        <v>1582</v>
      </c>
      <c r="F1407" s="201" t="s">
        <v>3662</v>
      </c>
      <c r="G1407" s="201" t="s">
        <v>3182</v>
      </c>
      <c r="H1407" s="202" t="s">
        <v>2501</v>
      </c>
      <c r="I1407" s="207">
        <v>0</v>
      </c>
      <c r="J1407" s="207">
        <v>0</v>
      </c>
      <c r="K1407" s="207">
        <v>12000</v>
      </c>
      <c r="L1407" s="207">
        <v>12000</v>
      </c>
      <c r="M1407" s="207">
        <f t="shared" si="102"/>
        <v>0</v>
      </c>
      <c r="N1407" s="207">
        <f t="shared" si="100"/>
        <v>0</v>
      </c>
      <c r="O1407" s="208">
        <f t="shared" si="99"/>
        <v>0</v>
      </c>
      <c r="P1407" s="205">
        <v>0</v>
      </c>
      <c r="Q1407" s="208">
        <f t="shared" si="101"/>
        <v>0</v>
      </c>
      <c r="R1407" s="206"/>
    </row>
    <row r="1408" spans="1:18" s="200" customFormat="1">
      <c r="A1408" s="199">
        <v>1401</v>
      </c>
      <c r="B1408" s="200">
        <v>203062293</v>
      </c>
      <c r="C1408" s="201" t="s">
        <v>1309</v>
      </c>
      <c r="D1408" s="201" t="s">
        <v>1310</v>
      </c>
      <c r="E1408" s="201" t="s">
        <v>1582</v>
      </c>
      <c r="F1408" s="201" t="s">
        <v>3662</v>
      </c>
      <c r="G1408" s="201" t="s">
        <v>3182</v>
      </c>
      <c r="H1408" s="202" t="s">
        <v>2502</v>
      </c>
      <c r="I1408" s="207">
        <v>0</v>
      </c>
      <c r="J1408" s="207">
        <v>0</v>
      </c>
      <c r="K1408" s="207">
        <v>12000</v>
      </c>
      <c r="L1408" s="207">
        <v>12000</v>
      </c>
      <c r="M1408" s="207">
        <f t="shared" si="102"/>
        <v>0</v>
      </c>
      <c r="N1408" s="207">
        <f t="shared" si="100"/>
        <v>0</v>
      </c>
      <c r="O1408" s="208">
        <f t="shared" si="99"/>
        <v>0</v>
      </c>
      <c r="P1408" s="205">
        <v>0</v>
      </c>
      <c r="Q1408" s="208">
        <f t="shared" si="101"/>
        <v>0</v>
      </c>
      <c r="R1408" s="206"/>
    </row>
    <row r="1409" spans="1:18" s="200" customFormat="1">
      <c r="A1409" s="199">
        <v>1402</v>
      </c>
      <c r="B1409" s="200">
        <v>203062294</v>
      </c>
      <c r="C1409" s="201" t="s">
        <v>1309</v>
      </c>
      <c r="D1409" s="201" t="s">
        <v>1310</v>
      </c>
      <c r="E1409" s="201" t="s">
        <v>1582</v>
      </c>
      <c r="F1409" s="201" t="s">
        <v>3662</v>
      </c>
      <c r="G1409" s="201" t="s">
        <v>3182</v>
      </c>
      <c r="H1409" s="202" t="s">
        <v>2503</v>
      </c>
      <c r="I1409" s="207">
        <v>0</v>
      </c>
      <c r="J1409" s="207">
        <v>0</v>
      </c>
      <c r="K1409" s="207">
        <v>12000</v>
      </c>
      <c r="L1409" s="207">
        <v>12000</v>
      </c>
      <c r="M1409" s="207">
        <f t="shared" si="102"/>
        <v>0</v>
      </c>
      <c r="N1409" s="207">
        <f t="shared" si="100"/>
        <v>0</v>
      </c>
      <c r="O1409" s="208">
        <f t="shared" si="99"/>
        <v>0</v>
      </c>
      <c r="P1409" s="205">
        <v>0</v>
      </c>
      <c r="Q1409" s="208">
        <f t="shared" si="101"/>
        <v>0</v>
      </c>
      <c r="R1409" s="206"/>
    </row>
    <row r="1410" spans="1:18" s="200" customFormat="1">
      <c r="A1410" s="199">
        <v>1403</v>
      </c>
      <c r="B1410" s="200">
        <v>203062295</v>
      </c>
      <c r="C1410" s="201" t="s">
        <v>1309</v>
      </c>
      <c r="D1410" s="201" t="s">
        <v>1310</v>
      </c>
      <c r="E1410" s="201" t="s">
        <v>1582</v>
      </c>
      <c r="F1410" s="201" t="s">
        <v>3662</v>
      </c>
      <c r="G1410" s="201" t="s">
        <v>3182</v>
      </c>
      <c r="H1410" s="202" t="s">
        <v>2504</v>
      </c>
      <c r="I1410" s="207">
        <v>0</v>
      </c>
      <c r="J1410" s="207">
        <v>0</v>
      </c>
      <c r="K1410" s="207">
        <v>12000</v>
      </c>
      <c r="L1410" s="207">
        <v>12000</v>
      </c>
      <c r="M1410" s="207">
        <f t="shared" si="102"/>
        <v>0</v>
      </c>
      <c r="N1410" s="207">
        <f t="shared" si="100"/>
        <v>0</v>
      </c>
      <c r="O1410" s="208">
        <f t="shared" si="99"/>
        <v>0</v>
      </c>
      <c r="P1410" s="205">
        <v>0</v>
      </c>
      <c r="Q1410" s="208">
        <f t="shared" si="101"/>
        <v>0</v>
      </c>
      <c r="R1410" s="206"/>
    </row>
    <row r="1411" spans="1:18" s="200" customFormat="1">
      <c r="A1411" s="199">
        <v>1404</v>
      </c>
      <c r="B1411" s="200">
        <v>203062296</v>
      </c>
      <c r="C1411" s="201" t="s">
        <v>1309</v>
      </c>
      <c r="D1411" s="201" t="s">
        <v>1310</v>
      </c>
      <c r="E1411" s="201" t="s">
        <v>1582</v>
      </c>
      <c r="F1411" s="201" t="s">
        <v>3662</v>
      </c>
      <c r="G1411" s="201" t="s">
        <v>3182</v>
      </c>
      <c r="H1411" s="202" t="s">
        <v>2505</v>
      </c>
      <c r="I1411" s="207">
        <v>0</v>
      </c>
      <c r="J1411" s="207">
        <v>0</v>
      </c>
      <c r="K1411" s="207">
        <v>12000</v>
      </c>
      <c r="L1411" s="207">
        <v>12000</v>
      </c>
      <c r="M1411" s="207">
        <f t="shared" si="102"/>
        <v>0</v>
      </c>
      <c r="N1411" s="207">
        <f t="shared" si="100"/>
        <v>0</v>
      </c>
      <c r="O1411" s="208">
        <f t="shared" si="99"/>
        <v>0</v>
      </c>
      <c r="P1411" s="205">
        <v>0</v>
      </c>
      <c r="Q1411" s="208">
        <f t="shared" si="101"/>
        <v>0</v>
      </c>
      <c r="R1411" s="206"/>
    </row>
    <row r="1412" spans="1:18" s="200" customFormat="1">
      <c r="A1412" s="199">
        <v>1405</v>
      </c>
      <c r="B1412" s="200">
        <v>203062297</v>
      </c>
      <c r="C1412" s="201" t="s">
        <v>1309</v>
      </c>
      <c r="D1412" s="201" t="s">
        <v>1310</v>
      </c>
      <c r="E1412" s="201" t="s">
        <v>1582</v>
      </c>
      <c r="F1412" s="201" t="s">
        <v>3662</v>
      </c>
      <c r="G1412" s="201" t="s">
        <v>3182</v>
      </c>
      <c r="H1412" s="202" t="s">
        <v>2506</v>
      </c>
      <c r="I1412" s="207">
        <v>0</v>
      </c>
      <c r="J1412" s="207">
        <v>0</v>
      </c>
      <c r="K1412" s="207">
        <v>12000</v>
      </c>
      <c r="L1412" s="207">
        <v>12000</v>
      </c>
      <c r="M1412" s="207">
        <f t="shared" si="102"/>
        <v>0</v>
      </c>
      <c r="N1412" s="207">
        <f t="shared" si="100"/>
        <v>0</v>
      </c>
      <c r="O1412" s="208">
        <f t="shared" si="99"/>
        <v>0</v>
      </c>
      <c r="P1412" s="205">
        <v>0</v>
      </c>
      <c r="Q1412" s="208">
        <f t="shared" si="101"/>
        <v>0</v>
      </c>
      <c r="R1412" s="206"/>
    </row>
    <row r="1413" spans="1:18" s="200" customFormat="1">
      <c r="A1413" s="199">
        <v>1406</v>
      </c>
      <c r="B1413" s="200">
        <v>203062298</v>
      </c>
      <c r="C1413" s="201" t="s">
        <v>1309</v>
      </c>
      <c r="D1413" s="201" t="s">
        <v>1310</v>
      </c>
      <c r="E1413" s="201" t="s">
        <v>1582</v>
      </c>
      <c r="F1413" s="201" t="s">
        <v>3662</v>
      </c>
      <c r="G1413" s="201" t="s">
        <v>3182</v>
      </c>
      <c r="H1413" s="202" t="s">
        <v>2507</v>
      </c>
      <c r="I1413" s="207">
        <v>0</v>
      </c>
      <c r="J1413" s="207">
        <v>0</v>
      </c>
      <c r="K1413" s="207">
        <v>12000</v>
      </c>
      <c r="L1413" s="207">
        <v>12000</v>
      </c>
      <c r="M1413" s="207">
        <f t="shared" si="102"/>
        <v>0</v>
      </c>
      <c r="N1413" s="207">
        <f t="shared" si="100"/>
        <v>0</v>
      </c>
      <c r="O1413" s="208">
        <f t="shared" si="99"/>
        <v>0</v>
      </c>
      <c r="P1413" s="205">
        <v>0</v>
      </c>
      <c r="Q1413" s="208">
        <f t="shared" si="101"/>
        <v>0</v>
      </c>
      <c r="R1413" s="206"/>
    </row>
    <row r="1414" spans="1:18" s="200" customFormat="1">
      <c r="A1414" s="199">
        <v>1407</v>
      </c>
      <c r="B1414" s="200">
        <v>203062299</v>
      </c>
      <c r="C1414" s="201" t="s">
        <v>1309</v>
      </c>
      <c r="D1414" s="201" t="s">
        <v>1310</v>
      </c>
      <c r="E1414" s="201" t="s">
        <v>1582</v>
      </c>
      <c r="F1414" s="201" t="s">
        <v>3662</v>
      </c>
      <c r="G1414" s="201" t="s">
        <v>3182</v>
      </c>
      <c r="H1414" s="202" t="s">
        <v>2508</v>
      </c>
      <c r="I1414" s="207">
        <v>0</v>
      </c>
      <c r="J1414" s="207">
        <v>0</v>
      </c>
      <c r="K1414" s="207">
        <v>12000</v>
      </c>
      <c r="L1414" s="207">
        <v>12000</v>
      </c>
      <c r="M1414" s="207">
        <f t="shared" si="102"/>
        <v>0</v>
      </c>
      <c r="N1414" s="207">
        <f t="shared" si="100"/>
        <v>0</v>
      </c>
      <c r="O1414" s="208">
        <f t="shared" ref="O1414:O1477" si="103">M1414-N1414</f>
        <v>0</v>
      </c>
      <c r="P1414" s="205">
        <v>0</v>
      </c>
      <c r="Q1414" s="208">
        <f t="shared" si="101"/>
        <v>0</v>
      </c>
      <c r="R1414" s="206"/>
    </row>
    <row r="1415" spans="1:18" s="200" customFormat="1">
      <c r="A1415" s="199">
        <v>1408</v>
      </c>
      <c r="B1415" s="200">
        <v>203062300</v>
      </c>
      <c r="C1415" s="201" t="s">
        <v>1309</v>
      </c>
      <c r="D1415" s="201" t="s">
        <v>1310</v>
      </c>
      <c r="E1415" s="201" t="s">
        <v>1582</v>
      </c>
      <c r="F1415" s="201" t="s">
        <v>3662</v>
      </c>
      <c r="G1415" s="201" t="s">
        <v>3182</v>
      </c>
      <c r="H1415" s="202" t="s">
        <v>2509</v>
      </c>
      <c r="I1415" s="207">
        <v>0</v>
      </c>
      <c r="J1415" s="207">
        <v>0</v>
      </c>
      <c r="K1415" s="207">
        <v>12000</v>
      </c>
      <c r="L1415" s="207">
        <v>12000</v>
      </c>
      <c r="M1415" s="207">
        <f t="shared" si="102"/>
        <v>0</v>
      </c>
      <c r="N1415" s="207">
        <f t="shared" si="100"/>
        <v>0</v>
      </c>
      <c r="O1415" s="208">
        <f t="shared" si="103"/>
        <v>0</v>
      </c>
      <c r="P1415" s="205">
        <v>0</v>
      </c>
      <c r="Q1415" s="208">
        <f t="shared" si="101"/>
        <v>0</v>
      </c>
      <c r="R1415" s="206"/>
    </row>
    <row r="1416" spans="1:18" s="200" customFormat="1">
      <c r="A1416" s="199">
        <v>1409</v>
      </c>
      <c r="B1416" s="200">
        <v>203062301</v>
      </c>
      <c r="C1416" s="201" t="s">
        <v>1309</v>
      </c>
      <c r="D1416" s="201" t="s">
        <v>1310</v>
      </c>
      <c r="E1416" s="201" t="s">
        <v>1582</v>
      </c>
      <c r="F1416" s="201" t="s">
        <v>3662</v>
      </c>
      <c r="G1416" s="201" t="s">
        <v>3182</v>
      </c>
      <c r="H1416" s="202" t="s">
        <v>2510</v>
      </c>
      <c r="I1416" s="207">
        <v>0</v>
      </c>
      <c r="J1416" s="207">
        <v>0</v>
      </c>
      <c r="K1416" s="207">
        <v>12000</v>
      </c>
      <c r="L1416" s="207">
        <v>12000</v>
      </c>
      <c r="M1416" s="207">
        <f t="shared" si="102"/>
        <v>0</v>
      </c>
      <c r="N1416" s="207">
        <f t="shared" si="100"/>
        <v>0</v>
      </c>
      <c r="O1416" s="208">
        <f t="shared" si="103"/>
        <v>0</v>
      </c>
      <c r="P1416" s="205">
        <v>0</v>
      </c>
      <c r="Q1416" s="208">
        <f t="shared" si="101"/>
        <v>0</v>
      </c>
      <c r="R1416" s="206"/>
    </row>
    <row r="1417" spans="1:18" s="200" customFormat="1">
      <c r="A1417" s="199">
        <v>1410</v>
      </c>
      <c r="B1417" s="200">
        <v>203062302</v>
      </c>
      <c r="C1417" s="201" t="s">
        <v>1309</v>
      </c>
      <c r="D1417" s="201" t="s">
        <v>1310</v>
      </c>
      <c r="E1417" s="201" t="s">
        <v>1582</v>
      </c>
      <c r="F1417" s="201" t="s">
        <v>3662</v>
      </c>
      <c r="G1417" s="201" t="s">
        <v>3182</v>
      </c>
      <c r="H1417" s="202" t="s">
        <v>2511</v>
      </c>
      <c r="I1417" s="207">
        <v>0</v>
      </c>
      <c r="J1417" s="207">
        <v>0</v>
      </c>
      <c r="K1417" s="207">
        <v>12000</v>
      </c>
      <c r="L1417" s="207">
        <v>12000</v>
      </c>
      <c r="M1417" s="207">
        <f t="shared" si="102"/>
        <v>0</v>
      </c>
      <c r="N1417" s="207">
        <f t="shared" si="100"/>
        <v>0</v>
      </c>
      <c r="O1417" s="208">
        <f t="shared" si="103"/>
        <v>0</v>
      </c>
      <c r="P1417" s="205">
        <v>0</v>
      </c>
      <c r="Q1417" s="208">
        <f t="shared" si="101"/>
        <v>0</v>
      </c>
      <c r="R1417" s="206"/>
    </row>
    <row r="1418" spans="1:18" s="200" customFormat="1">
      <c r="A1418" s="199">
        <v>1411</v>
      </c>
      <c r="B1418" s="200">
        <v>203062303</v>
      </c>
      <c r="C1418" s="201" t="s">
        <v>1309</v>
      </c>
      <c r="D1418" s="201" t="s">
        <v>1310</v>
      </c>
      <c r="E1418" s="201" t="s">
        <v>1582</v>
      </c>
      <c r="F1418" s="201" t="s">
        <v>3662</v>
      </c>
      <c r="G1418" s="201" t="s">
        <v>3182</v>
      </c>
      <c r="H1418" s="202" t="s">
        <v>2512</v>
      </c>
      <c r="I1418" s="207">
        <v>0</v>
      </c>
      <c r="J1418" s="207">
        <v>0</v>
      </c>
      <c r="K1418" s="207">
        <v>12000</v>
      </c>
      <c r="L1418" s="207">
        <v>12000</v>
      </c>
      <c r="M1418" s="207">
        <f t="shared" si="102"/>
        <v>0</v>
      </c>
      <c r="N1418" s="207">
        <f t="shared" si="100"/>
        <v>0</v>
      </c>
      <c r="O1418" s="208">
        <f t="shared" si="103"/>
        <v>0</v>
      </c>
      <c r="P1418" s="205">
        <v>0</v>
      </c>
      <c r="Q1418" s="208">
        <f t="shared" si="101"/>
        <v>0</v>
      </c>
      <c r="R1418" s="206"/>
    </row>
    <row r="1419" spans="1:18" s="200" customFormat="1">
      <c r="A1419" s="199">
        <v>1412</v>
      </c>
      <c r="B1419" s="200">
        <v>203062304</v>
      </c>
      <c r="C1419" s="201" t="s">
        <v>1309</v>
      </c>
      <c r="D1419" s="201" t="s">
        <v>1310</v>
      </c>
      <c r="E1419" s="201" t="s">
        <v>1582</v>
      </c>
      <c r="F1419" s="201" t="s">
        <v>3662</v>
      </c>
      <c r="G1419" s="201" t="s">
        <v>3182</v>
      </c>
      <c r="H1419" s="202" t="s">
        <v>2513</v>
      </c>
      <c r="I1419" s="207">
        <v>0</v>
      </c>
      <c r="J1419" s="207">
        <v>0</v>
      </c>
      <c r="K1419" s="207">
        <v>12000</v>
      </c>
      <c r="L1419" s="207">
        <v>12000</v>
      </c>
      <c r="M1419" s="207">
        <f t="shared" si="102"/>
        <v>0</v>
      </c>
      <c r="N1419" s="207">
        <f t="shared" si="100"/>
        <v>0</v>
      </c>
      <c r="O1419" s="208">
        <f t="shared" si="103"/>
        <v>0</v>
      </c>
      <c r="P1419" s="205">
        <v>0</v>
      </c>
      <c r="Q1419" s="208">
        <f t="shared" si="101"/>
        <v>0</v>
      </c>
      <c r="R1419" s="206"/>
    </row>
    <row r="1420" spans="1:18" s="200" customFormat="1">
      <c r="A1420" s="199">
        <v>1413</v>
      </c>
      <c r="B1420" s="200">
        <v>203062305</v>
      </c>
      <c r="C1420" s="201" t="s">
        <v>1309</v>
      </c>
      <c r="D1420" s="201" t="s">
        <v>1310</v>
      </c>
      <c r="E1420" s="201" t="s">
        <v>1582</v>
      </c>
      <c r="F1420" s="201" t="s">
        <v>3662</v>
      </c>
      <c r="G1420" s="201" t="s">
        <v>3182</v>
      </c>
      <c r="H1420" s="202" t="s">
        <v>2514</v>
      </c>
      <c r="I1420" s="207">
        <v>0</v>
      </c>
      <c r="J1420" s="207">
        <v>0</v>
      </c>
      <c r="K1420" s="207">
        <v>12000</v>
      </c>
      <c r="L1420" s="207">
        <v>12000</v>
      </c>
      <c r="M1420" s="207">
        <f t="shared" si="102"/>
        <v>0</v>
      </c>
      <c r="N1420" s="207">
        <f t="shared" ref="N1420:N1483" si="104">-IF((I1420+K1420)-(J1420+L1420)&lt;0,(I1420+K1420)-(J1420+L1420),0)</f>
        <v>0</v>
      </c>
      <c r="O1420" s="208">
        <f t="shared" si="103"/>
        <v>0</v>
      </c>
      <c r="P1420" s="205">
        <v>0</v>
      </c>
      <c r="Q1420" s="208">
        <f t="shared" si="101"/>
        <v>0</v>
      </c>
      <c r="R1420" s="206"/>
    </row>
    <row r="1421" spans="1:18" s="200" customFormat="1">
      <c r="A1421" s="199">
        <v>1414</v>
      </c>
      <c r="B1421" s="200">
        <v>203062306</v>
      </c>
      <c r="C1421" s="201" t="s">
        <v>1309</v>
      </c>
      <c r="D1421" s="201" t="s">
        <v>1310</v>
      </c>
      <c r="E1421" s="201" t="s">
        <v>1582</v>
      </c>
      <c r="F1421" s="201" t="s">
        <v>3662</v>
      </c>
      <c r="G1421" s="201" t="s">
        <v>3182</v>
      </c>
      <c r="H1421" s="202" t="s">
        <v>2515</v>
      </c>
      <c r="I1421" s="207">
        <v>0</v>
      </c>
      <c r="J1421" s="207">
        <v>0</v>
      </c>
      <c r="K1421" s="207">
        <v>12000</v>
      </c>
      <c r="L1421" s="207">
        <v>12000</v>
      </c>
      <c r="M1421" s="207">
        <f t="shared" si="102"/>
        <v>0</v>
      </c>
      <c r="N1421" s="207">
        <f t="shared" si="104"/>
        <v>0</v>
      </c>
      <c r="O1421" s="208">
        <f t="shared" si="103"/>
        <v>0</v>
      </c>
      <c r="P1421" s="205">
        <v>0</v>
      </c>
      <c r="Q1421" s="208">
        <f t="shared" si="101"/>
        <v>0</v>
      </c>
      <c r="R1421" s="206"/>
    </row>
    <row r="1422" spans="1:18" s="200" customFormat="1">
      <c r="A1422" s="199">
        <v>1415</v>
      </c>
      <c r="B1422" s="200">
        <v>203062307</v>
      </c>
      <c r="C1422" s="201" t="s">
        <v>1309</v>
      </c>
      <c r="D1422" s="201" t="s">
        <v>1310</v>
      </c>
      <c r="E1422" s="201" t="s">
        <v>1582</v>
      </c>
      <c r="F1422" s="201" t="s">
        <v>3662</v>
      </c>
      <c r="G1422" s="201" t="s">
        <v>3182</v>
      </c>
      <c r="H1422" s="202" t="s">
        <v>2516</v>
      </c>
      <c r="I1422" s="207">
        <v>0</v>
      </c>
      <c r="J1422" s="207">
        <v>0</v>
      </c>
      <c r="K1422" s="207">
        <v>12000</v>
      </c>
      <c r="L1422" s="207">
        <v>12000</v>
      </c>
      <c r="M1422" s="207">
        <f t="shared" si="102"/>
        <v>0</v>
      </c>
      <c r="N1422" s="207">
        <f t="shared" si="104"/>
        <v>0</v>
      </c>
      <c r="O1422" s="208">
        <f t="shared" si="103"/>
        <v>0</v>
      </c>
      <c r="P1422" s="205">
        <v>0</v>
      </c>
      <c r="Q1422" s="208">
        <f t="shared" si="101"/>
        <v>0</v>
      </c>
      <c r="R1422" s="206"/>
    </row>
    <row r="1423" spans="1:18" s="200" customFormat="1">
      <c r="A1423" s="199">
        <v>1416</v>
      </c>
      <c r="B1423" s="200">
        <v>203062308</v>
      </c>
      <c r="C1423" s="201" t="s">
        <v>1309</v>
      </c>
      <c r="D1423" s="201" t="s">
        <v>1310</v>
      </c>
      <c r="E1423" s="201" t="s">
        <v>1582</v>
      </c>
      <c r="F1423" s="201" t="s">
        <v>3662</v>
      </c>
      <c r="G1423" s="201" t="s">
        <v>3182</v>
      </c>
      <c r="H1423" s="202" t="s">
        <v>2517</v>
      </c>
      <c r="I1423" s="207">
        <v>0</v>
      </c>
      <c r="J1423" s="207">
        <v>0</v>
      </c>
      <c r="K1423" s="207">
        <v>12000</v>
      </c>
      <c r="L1423" s="207">
        <v>12000</v>
      </c>
      <c r="M1423" s="207">
        <f t="shared" si="102"/>
        <v>0</v>
      </c>
      <c r="N1423" s="207">
        <f t="shared" si="104"/>
        <v>0</v>
      </c>
      <c r="O1423" s="208">
        <f t="shared" si="103"/>
        <v>0</v>
      </c>
      <c r="P1423" s="205">
        <v>0</v>
      </c>
      <c r="Q1423" s="208">
        <f t="shared" si="101"/>
        <v>0</v>
      </c>
      <c r="R1423" s="206"/>
    </row>
    <row r="1424" spans="1:18" s="200" customFormat="1">
      <c r="A1424" s="199">
        <v>1417</v>
      </c>
      <c r="B1424" s="200">
        <v>203062309</v>
      </c>
      <c r="C1424" s="201" t="s">
        <v>1309</v>
      </c>
      <c r="D1424" s="201" t="s">
        <v>1310</v>
      </c>
      <c r="E1424" s="201" t="s">
        <v>1582</v>
      </c>
      <c r="F1424" s="201" t="s">
        <v>3662</v>
      </c>
      <c r="G1424" s="201" t="s">
        <v>3182</v>
      </c>
      <c r="H1424" s="202" t="s">
        <v>2518</v>
      </c>
      <c r="I1424" s="207">
        <v>0</v>
      </c>
      <c r="J1424" s="207">
        <v>0</v>
      </c>
      <c r="K1424" s="207">
        <v>7000</v>
      </c>
      <c r="L1424" s="207">
        <v>7000</v>
      </c>
      <c r="M1424" s="207">
        <f t="shared" si="102"/>
        <v>0</v>
      </c>
      <c r="N1424" s="207">
        <f t="shared" si="104"/>
        <v>0</v>
      </c>
      <c r="O1424" s="208">
        <f t="shared" si="103"/>
        <v>0</v>
      </c>
      <c r="P1424" s="205">
        <v>0</v>
      </c>
      <c r="Q1424" s="208">
        <f t="shared" si="101"/>
        <v>0</v>
      </c>
      <c r="R1424" s="206"/>
    </row>
    <row r="1425" spans="1:18" s="200" customFormat="1">
      <c r="A1425" s="199">
        <v>1418</v>
      </c>
      <c r="B1425" s="200">
        <v>203062310</v>
      </c>
      <c r="C1425" s="201" t="s">
        <v>1309</v>
      </c>
      <c r="D1425" s="201" t="s">
        <v>1310</v>
      </c>
      <c r="E1425" s="201" t="s">
        <v>1582</v>
      </c>
      <c r="F1425" s="201" t="s">
        <v>3662</v>
      </c>
      <c r="G1425" s="201" t="s">
        <v>3182</v>
      </c>
      <c r="H1425" s="202" t="s">
        <v>2519</v>
      </c>
      <c r="I1425" s="207">
        <v>0</v>
      </c>
      <c r="J1425" s="207">
        <v>0</v>
      </c>
      <c r="K1425" s="207">
        <v>12000</v>
      </c>
      <c r="L1425" s="207">
        <v>12000</v>
      </c>
      <c r="M1425" s="207">
        <f t="shared" si="102"/>
        <v>0</v>
      </c>
      <c r="N1425" s="207">
        <f t="shared" si="104"/>
        <v>0</v>
      </c>
      <c r="O1425" s="208">
        <f t="shared" si="103"/>
        <v>0</v>
      </c>
      <c r="P1425" s="205">
        <v>0</v>
      </c>
      <c r="Q1425" s="208">
        <f t="shared" si="101"/>
        <v>0</v>
      </c>
      <c r="R1425" s="206"/>
    </row>
    <row r="1426" spans="1:18" s="200" customFormat="1">
      <c r="A1426" s="199">
        <v>1419</v>
      </c>
      <c r="B1426" s="200">
        <v>203062311</v>
      </c>
      <c r="C1426" s="201" t="s">
        <v>1309</v>
      </c>
      <c r="D1426" s="201" t="s">
        <v>1310</v>
      </c>
      <c r="E1426" s="201" t="s">
        <v>1582</v>
      </c>
      <c r="F1426" s="201" t="s">
        <v>3662</v>
      </c>
      <c r="G1426" s="201" t="s">
        <v>3182</v>
      </c>
      <c r="H1426" s="202" t="s">
        <v>2520</v>
      </c>
      <c r="I1426" s="207">
        <v>0</v>
      </c>
      <c r="J1426" s="207">
        <v>0</v>
      </c>
      <c r="K1426" s="207">
        <v>12000</v>
      </c>
      <c r="L1426" s="207">
        <v>12000</v>
      </c>
      <c r="M1426" s="207">
        <f t="shared" si="102"/>
        <v>0</v>
      </c>
      <c r="N1426" s="207">
        <f t="shared" si="104"/>
        <v>0</v>
      </c>
      <c r="O1426" s="208">
        <f t="shared" si="103"/>
        <v>0</v>
      </c>
      <c r="P1426" s="205">
        <v>0</v>
      </c>
      <c r="Q1426" s="208">
        <f t="shared" si="101"/>
        <v>0</v>
      </c>
      <c r="R1426" s="206"/>
    </row>
    <row r="1427" spans="1:18" s="200" customFormat="1">
      <c r="A1427" s="199">
        <v>1420</v>
      </c>
      <c r="B1427" s="200">
        <v>203062312</v>
      </c>
      <c r="C1427" s="201" t="s">
        <v>1309</v>
      </c>
      <c r="D1427" s="201" t="s">
        <v>1310</v>
      </c>
      <c r="E1427" s="201" t="s">
        <v>1582</v>
      </c>
      <c r="F1427" s="201" t="s">
        <v>3662</v>
      </c>
      <c r="G1427" s="201" t="s">
        <v>3182</v>
      </c>
      <c r="H1427" s="202" t="s">
        <v>2521</v>
      </c>
      <c r="I1427" s="207">
        <v>0</v>
      </c>
      <c r="J1427" s="207">
        <v>0</v>
      </c>
      <c r="K1427" s="207">
        <v>12000</v>
      </c>
      <c r="L1427" s="207">
        <v>12000</v>
      </c>
      <c r="M1427" s="207">
        <f t="shared" si="102"/>
        <v>0</v>
      </c>
      <c r="N1427" s="207">
        <f t="shared" si="104"/>
        <v>0</v>
      </c>
      <c r="O1427" s="208">
        <f t="shared" si="103"/>
        <v>0</v>
      </c>
      <c r="P1427" s="205">
        <v>0</v>
      </c>
      <c r="Q1427" s="208">
        <f t="shared" si="101"/>
        <v>0</v>
      </c>
      <c r="R1427" s="206"/>
    </row>
    <row r="1428" spans="1:18" s="200" customFormat="1">
      <c r="A1428" s="199">
        <v>1421</v>
      </c>
      <c r="B1428" s="200">
        <v>203062313</v>
      </c>
      <c r="C1428" s="201" t="s">
        <v>1309</v>
      </c>
      <c r="D1428" s="201" t="s">
        <v>1310</v>
      </c>
      <c r="E1428" s="201" t="s">
        <v>1582</v>
      </c>
      <c r="F1428" s="201" t="s">
        <v>3662</v>
      </c>
      <c r="G1428" s="201" t="s">
        <v>3182</v>
      </c>
      <c r="H1428" s="202" t="s">
        <v>2522</v>
      </c>
      <c r="I1428" s="207">
        <v>0</v>
      </c>
      <c r="J1428" s="207">
        <v>0</v>
      </c>
      <c r="K1428" s="207">
        <v>7000</v>
      </c>
      <c r="L1428" s="207">
        <v>7000</v>
      </c>
      <c r="M1428" s="207">
        <f t="shared" si="102"/>
        <v>0</v>
      </c>
      <c r="N1428" s="207">
        <f t="shared" si="104"/>
        <v>0</v>
      </c>
      <c r="O1428" s="208">
        <f t="shared" si="103"/>
        <v>0</v>
      </c>
      <c r="P1428" s="205">
        <v>0</v>
      </c>
      <c r="Q1428" s="208">
        <f t="shared" si="101"/>
        <v>0</v>
      </c>
      <c r="R1428" s="206"/>
    </row>
    <row r="1429" spans="1:18" s="200" customFormat="1">
      <c r="A1429" s="199">
        <v>1422</v>
      </c>
      <c r="B1429" s="200">
        <v>203062314</v>
      </c>
      <c r="C1429" s="201" t="s">
        <v>1309</v>
      </c>
      <c r="D1429" s="201" t="s">
        <v>1310</v>
      </c>
      <c r="E1429" s="201" t="s">
        <v>1582</v>
      </c>
      <c r="F1429" s="201" t="s">
        <v>3662</v>
      </c>
      <c r="G1429" s="201" t="s">
        <v>3182</v>
      </c>
      <c r="H1429" s="202" t="s">
        <v>2523</v>
      </c>
      <c r="I1429" s="207">
        <v>0</v>
      </c>
      <c r="J1429" s="207">
        <v>0</v>
      </c>
      <c r="K1429" s="207">
        <v>26000</v>
      </c>
      <c r="L1429" s="207">
        <v>26000</v>
      </c>
      <c r="M1429" s="207">
        <f t="shared" si="102"/>
        <v>0</v>
      </c>
      <c r="N1429" s="207">
        <f t="shared" si="104"/>
        <v>0</v>
      </c>
      <c r="O1429" s="208">
        <f t="shared" si="103"/>
        <v>0</v>
      </c>
      <c r="P1429" s="205">
        <v>0</v>
      </c>
      <c r="Q1429" s="208">
        <f t="shared" si="101"/>
        <v>0</v>
      </c>
      <c r="R1429" s="206"/>
    </row>
    <row r="1430" spans="1:18" s="200" customFormat="1">
      <c r="A1430" s="199">
        <v>1423</v>
      </c>
      <c r="B1430" s="200">
        <v>203062315</v>
      </c>
      <c r="C1430" s="201" t="s">
        <v>1309</v>
      </c>
      <c r="D1430" s="201" t="s">
        <v>1310</v>
      </c>
      <c r="E1430" s="201" t="s">
        <v>1582</v>
      </c>
      <c r="F1430" s="201" t="s">
        <v>3662</v>
      </c>
      <c r="G1430" s="201" t="s">
        <v>3182</v>
      </c>
      <c r="H1430" s="202" t="s">
        <v>2524</v>
      </c>
      <c r="I1430" s="207">
        <v>0</v>
      </c>
      <c r="J1430" s="207">
        <v>0</v>
      </c>
      <c r="K1430" s="207">
        <v>12000</v>
      </c>
      <c r="L1430" s="207">
        <v>12000</v>
      </c>
      <c r="M1430" s="207">
        <f t="shared" si="102"/>
        <v>0</v>
      </c>
      <c r="N1430" s="207">
        <f t="shared" si="104"/>
        <v>0</v>
      </c>
      <c r="O1430" s="208">
        <f t="shared" si="103"/>
        <v>0</v>
      </c>
      <c r="P1430" s="205">
        <v>0</v>
      </c>
      <c r="Q1430" s="208">
        <f t="shared" si="101"/>
        <v>0</v>
      </c>
      <c r="R1430" s="206"/>
    </row>
    <row r="1431" spans="1:18" s="200" customFormat="1">
      <c r="A1431" s="199">
        <v>1424</v>
      </c>
      <c r="B1431" s="200">
        <v>203062316</v>
      </c>
      <c r="C1431" s="201" t="s">
        <v>1309</v>
      </c>
      <c r="D1431" s="201" t="s">
        <v>1310</v>
      </c>
      <c r="E1431" s="201" t="s">
        <v>1582</v>
      </c>
      <c r="F1431" s="201" t="s">
        <v>3662</v>
      </c>
      <c r="G1431" s="201" t="s">
        <v>3182</v>
      </c>
      <c r="H1431" s="202" t="s">
        <v>2525</v>
      </c>
      <c r="I1431" s="207">
        <v>0</v>
      </c>
      <c r="J1431" s="207">
        <v>0</v>
      </c>
      <c r="K1431" s="207">
        <v>12000</v>
      </c>
      <c r="L1431" s="207">
        <v>12000</v>
      </c>
      <c r="M1431" s="207">
        <f t="shared" si="102"/>
        <v>0</v>
      </c>
      <c r="N1431" s="207">
        <f t="shared" si="104"/>
        <v>0</v>
      </c>
      <c r="O1431" s="208">
        <f t="shared" si="103"/>
        <v>0</v>
      </c>
      <c r="P1431" s="205">
        <v>0</v>
      </c>
      <c r="Q1431" s="208">
        <f t="shared" si="101"/>
        <v>0</v>
      </c>
      <c r="R1431" s="206"/>
    </row>
    <row r="1432" spans="1:18" s="200" customFormat="1">
      <c r="A1432" s="199">
        <v>1425</v>
      </c>
      <c r="B1432" s="200">
        <v>203062317</v>
      </c>
      <c r="C1432" s="201" t="s">
        <v>1309</v>
      </c>
      <c r="D1432" s="201" t="s">
        <v>1310</v>
      </c>
      <c r="E1432" s="201" t="s">
        <v>1582</v>
      </c>
      <c r="F1432" s="201" t="s">
        <v>3662</v>
      </c>
      <c r="G1432" s="201" t="s">
        <v>3182</v>
      </c>
      <c r="H1432" s="202" t="s">
        <v>2526</v>
      </c>
      <c r="I1432" s="207">
        <v>0</v>
      </c>
      <c r="J1432" s="207">
        <v>0</v>
      </c>
      <c r="K1432" s="207">
        <v>13000</v>
      </c>
      <c r="L1432" s="207">
        <v>13000</v>
      </c>
      <c r="M1432" s="207">
        <f t="shared" si="102"/>
        <v>0</v>
      </c>
      <c r="N1432" s="207">
        <f t="shared" si="104"/>
        <v>0</v>
      </c>
      <c r="O1432" s="208">
        <f t="shared" si="103"/>
        <v>0</v>
      </c>
      <c r="P1432" s="205">
        <v>0</v>
      </c>
      <c r="Q1432" s="208">
        <f t="shared" si="101"/>
        <v>0</v>
      </c>
      <c r="R1432" s="206"/>
    </row>
    <row r="1433" spans="1:18" s="200" customFormat="1">
      <c r="A1433" s="199">
        <v>1426</v>
      </c>
      <c r="B1433" s="200">
        <v>203062318</v>
      </c>
      <c r="C1433" s="201" t="s">
        <v>1309</v>
      </c>
      <c r="D1433" s="201" t="s">
        <v>1310</v>
      </c>
      <c r="E1433" s="201" t="s">
        <v>1582</v>
      </c>
      <c r="F1433" s="201" t="s">
        <v>3662</v>
      </c>
      <c r="G1433" s="201" t="s">
        <v>3182</v>
      </c>
      <c r="H1433" s="202" t="s">
        <v>2527</v>
      </c>
      <c r="I1433" s="207">
        <v>0</v>
      </c>
      <c r="J1433" s="207">
        <v>0</v>
      </c>
      <c r="K1433" s="207">
        <v>12000</v>
      </c>
      <c r="L1433" s="207">
        <v>12000</v>
      </c>
      <c r="M1433" s="207">
        <f t="shared" si="102"/>
        <v>0</v>
      </c>
      <c r="N1433" s="207">
        <f t="shared" si="104"/>
        <v>0</v>
      </c>
      <c r="O1433" s="208">
        <f t="shared" si="103"/>
        <v>0</v>
      </c>
      <c r="P1433" s="205">
        <v>0</v>
      </c>
      <c r="Q1433" s="208">
        <f t="shared" si="101"/>
        <v>0</v>
      </c>
      <c r="R1433" s="206"/>
    </row>
    <row r="1434" spans="1:18" s="200" customFormat="1">
      <c r="A1434" s="199">
        <v>1427</v>
      </c>
      <c r="B1434" s="200">
        <v>203062319</v>
      </c>
      <c r="C1434" s="201" t="s">
        <v>1309</v>
      </c>
      <c r="D1434" s="201" t="s">
        <v>1310</v>
      </c>
      <c r="E1434" s="201" t="s">
        <v>1582</v>
      </c>
      <c r="F1434" s="201" t="s">
        <v>3662</v>
      </c>
      <c r="G1434" s="201" t="s">
        <v>3182</v>
      </c>
      <c r="H1434" s="202" t="s">
        <v>2528</v>
      </c>
      <c r="I1434" s="207">
        <v>0</v>
      </c>
      <c r="J1434" s="207">
        <v>0</v>
      </c>
      <c r="K1434" s="207">
        <v>12000</v>
      </c>
      <c r="L1434" s="207">
        <v>12000</v>
      </c>
      <c r="M1434" s="207">
        <f t="shared" si="102"/>
        <v>0</v>
      </c>
      <c r="N1434" s="207">
        <f t="shared" si="104"/>
        <v>0</v>
      </c>
      <c r="O1434" s="208">
        <f t="shared" si="103"/>
        <v>0</v>
      </c>
      <c r="P1434" s="205">
        <v>0</v>
      </c>
      <c r="Q1434" s="208">
        <f t="shared" si="101"/>
        <v>0</v>
      </c>
      <c r="R1434" s="206"/>
    </row>
    <row r="1435" spans="1:18" s="200" customFormat="1">
      <c r="A1435" s="199">
        <v>1428</v>
      </c>
      <c r="B1435" s="200">
        <v>203062320</v>
      </c>
      <c r="C1435" s="201" t="s">
        <v>1309</v>
      </c>
      <c r="D1435" s="201" t="s">
        <v>1310</v>
      </c>
      <c r="E1435" s="201" t="s">
        <v>1582</v>
      </c>
      <c r="F1435" s="201" t="s">
        <v>3662</v>
      </c>
      <c r="G1435" s="201" t="s">
        <v>3182</v>
      </c>
      <c r="H1435" s="202" t="s">
        <v>2529</v>
      </c>
      <c r="I1435" s="207">
        <v>0</v>
      </c>
      <c r="J1435" s="207">
        <v>0</v>
      </c>
      <c r="K1435" s="207">
        <v>12000</v>
      </c>
      <c r="L1435" s="207">
        <v>12000</v>
      </c>
      <c r="M1435" s="207">
        <f t="shared" si="102"/>
        <v>0</v>
      </c>
      <c r="N1435" s="207">
        <f t="shared" si="104"/>
        <v>0</v>
      </c>
      <c r="O1435" s="208">
        <f t="shared" si="103"/>
        <v>0</v>
      </c>
      <c r="P1435" s="205">
        <v>0</v>
      </c>
      <c r="Q1435" s="208">
        <f t="shared" si="101"/>
        <v>0</v>
      </c>
      <c r="R1435" s="206"/>
    </row>
    <row r="1436" spans="1:18" s="200" customFormat="1">
      <c r="A1436" s="199">
        <v>1429</v>
      </c>
      <c r="B1436" s="200">
        <v>203062321</v>
      </c>
      <c r="C1436" s="201" t="s">
        <v>1309</v>
      </c>
      <c r="D1436" s="201" t="s">
        <v>1310</v>
      </c>
      <c r="E1436" s="201" t="s">
        <v>1582</v>
      </c>
      <c r="F1436" s="201" t="s">
        <v>3662</v>
      </c>
      <c r="G1436" s="201" t="s">
        <v>3182</v>
      </c>
      <c r="H1436" s="202" t="s">
        <v>2530</v>
      </c>
      <c r="I1436" s="207">
        <v>0</v>
      </c>
      <c r="J1436" s="207">
        <v>0</v>
      </c>
      <c r="K1436" s="207">
        <v>12000</v>
      </c>
      <c r="L1436" s="207">
        <v>12000</v>
      </c>
      <c r="M1436" s="207">
        <f t="shared" si="102"/>
        <v>0</v>
      </c>
      <c r="N1436" s="207">
        <f t="shared" si="104"/>
        <v>0</v>
      </c>
      <c r="O1436" s="208">
        <f t="shared" si="103"/>
        <v>0</v>
      </c>
      <c r="P1436" s="205">
        <v>0</v>
      </c>
      <c r="Q1436" s="208">
        <f t="shared" si="101"/>
        <v>0</v>
      </c>
      <c r="R1436" s="206"/>
    </row>
    <row r="1437" spans="1:18" s="200" customFormat="1">
      <c r="A1437" s="199">
        <v>1430</v>
      </c>
      <c r="B1437" s="200">
        <v>203062322</v>
      </c>
      <c r="C1437" s="201" t="s">
        <v>1309</v>
      </c>
      <c r="D1437" s="201" t="s">
        <v>1310</v>
      </c>
      <c r="E1437" s="201" t="s">
        <v>1582</v>
      </c>
      <c r="F1437" s="201" t="s">
        <v>3662</v>
      </c>
      <c r="G1437" s="201" t="s">
        <v>3182</v>
      </c>
      <c r="H1437" s="202" t="s">
        <v>2531</v>
      </c>
      <c r="I1437" s="207">
        <v>0</v>
      </c>
      <c r="J1437" s="207">
        <v>0</v>
      </c>
      <c r="K1437" s="207">
        <v>6000</v>
      </c>
      <c r="L1437" s="207">
        <v>6000</v>
      </c>
      <c r="M1437" s="207">
        <f t="shared" si="102"/>
        <v>0</v>
      </c>
      <c r="N1437" s="207">
        <f t="shared" si="104"/>
        <v>0</v>
      </c>
      <c r="O1437" s="208">
        <f t="shared" si="103"/>
        <v>0</v>
      </c>
      <c r="P1437" s="205">
        <v>0</v>
      </c>
      <c r="Q1437" s="208">
        <f t="shared" si="101"/>
        <v>0</v>
      </c>
      <c r="R1437" s="206"/>
    </row>
    <row r="1438" spans="1:18" s="200" customFormat="1">
      <c r="A1438" s="199">
        <v>1431</v>
      </c>
      <c r="B1438" s="200">
        <v>203062323</v>
      </c>
      <c r="C1438" s="201" t="s">
        <v>1309</v>
      </c>
      <c r="D1438" s="201" t="s">
        <v>1310</v>
      </c>
      <c r="E1438" s="201" t="s">
        <v>1582</v>
      </c>
      <c r="F1438" s="201" t="s">
        <v>3662</v>
      </c>
      <c r="G1438" s="201" t="s">
        <v>3182</v>
      </c>
      <c r="H1438" s="202" t="s">
        <v>2532</v>
      </c>
      <c r="I1438" s="207">
        <v>0</v>
      </c>
      <c r="J1438" s="207">
        <v>0</v>
      </c>
      <c r="K1438" s="207">
        <v>12000</v>
      </c>
      <c r="L1438" s="207">
        <v>12000</v>
      </c>
      <c r="M1438" s="207">
        <f t="shared" si="102"/>
        <v>0</v>
      </c>
      <c r="N1438" s="207">
        <f t="shared" si="104"/>
        <v>0</v>
      </c>
      <c r="O1438" s="208">
        <f t="shared" si="103"/>
        <v>0</v>
      </c>
      <c r="P1438" s="205">
        <v>0</v>
      </c>
      <c r="Q1438" s="208">
        <f t="shared" si="101"/>
        <v>0</v>
      </c>
      <c r="R1438" s="206"/>
    </row>
    <row r="1439" spans="1:18" s="200" customFormat="1">
      <c r="A1439" s="199">
        <v>1432</v>
      </c>
      <c r="B1439" s="200">
        <v>203062324</v>
      </c>
      <c r="C1439" s="201" t="s">
        <v>1309</v>
      </c>
      <c r="D1439" s="201" t="s">
        <v>1310</v>
      </c>
      <c r="E1439" s="201" t="s">
        <v>1582</v>
      </c>
      <c r="F1439" s="201" t="s">
        <v>3662</v>
      </c>
      <c r="G1439" s="201" t="s">
        <v>3182</v>
      </c>
      <c r="H1439" s="202" t="s">
        <v>2533</v>
      </c>
      <c r="I1439" s="207">
        <v>0</v>
      </c>
      <c r="J1439" s="207">
        <v>0</v>
      </c>
      <c r="K1439" s="207">
        <v>12000</v>
      </c>
      <c r="L1439" s="207">
        <v>12000</v>
      </c>
      <c r="M1439" s="207">
        <f t="shared" si="102"/>
        <v>0</v>
      </c>
      <c r="N1439" s="207">
        <f t="shared" si="104"/>
        <v>0</v>
      </c>
      <c r="O1439" s="208">
        <f t="shared" si="103"/>
        <v>0</v>
      </c>
      <c r="P1439" s="205">
        <v>0</v>
      </c>
      <c r="Q1439" s="208">
        <f t="shared" si="101"/>
        <v>0</v>
      </c>
      <c r="R1439" s="206"/>
    </row>
    <row r="1440" spans="1:18" s="200" customFormat="1">
      <c r="A1440" s="199">
        <v>1433</v>
      </c>
      <c r="B1440" s="200">
        <v>203062325</v>
      </c>
      <c r="C1440" s="201" t="s">
        <v>1309</v>
      </c>
      <c r="D1440" s="201" t="s">
        <v>1310</v>
      </c>
      <c r="E1440" s="201" t="s">
        <v>1314</v>
      </c>
      <c r="F1440" s="201" t="s">
        <v>3655</v>
      </c>
      <c r="G1440" s="201" t="s">
        <v>94</v>
      </c>
      <c r="H1440" s="202" t="s">
        <v>2534</v>
      </c>
      <c r="I1440" s="207">
        <v>0</v>
      </c>
      <c r="J1440" s="207">
        <v>0</v>
      </c>
      <c r="K1440" s="207">
        <v>138531</v>
      </c>
      <c r="L1440" s="207">
        <v>138531</v>
      </c>
      <c r="M1440" s="207">
        <f t="shared" si="102"/>
        <v>0</v>
      </c>
      <c r="N1440" s="207">
        <f t="shared" si="104"/>
        <v>0</v>
      </c>
      <c r="O1440" s="208">
        <f t="shared" si="103"/>
        <v>0</v>
      </c>
      <c r="P1440" s="205">
        <v>0</v>
      </c>
      <c r="Q1440" s="208">
        <f t="shared" si="101"/>
        <v>0</v>
      </c>
      <c r="R1440" s="206"/>
    </row>
    <row r="1441" spans="1:18" s="200" customFormat="1">
      <c r="A1441" s="199">
        <v>1434</v>
      </c>
      <c r="B1441" s="200">
        <v>203062326</v>
      </c>
      <c r="C1441" s="201" t="s">
        <v>1309</v>
      </c>
      <c r="D1441" s="201" t="s">
        <v>1310</v>
      </c>
      <c r="E1441" s="201" t="s">
        <v>1582</v>
      </c>
      <c r="F1441" s="201" t="s">
        <v>3662</v>
      </c>
      <c r="G1441" s="201" t="s">
        <v>94</v>
      </c>
      <c r="H1441" s="202" t="s">
        <v>2535</v>
      </c>
      <c r="I1441" s="207">
        <v>0</v>
      </c>
      <c r="J1441" s="207">
        <v>0</v>
      </c>
      <c r="K1441" s="207">
        <v>16067</v>
      </c>
      <c r="L1441" s="207">
        <v>16067</v>
      </c>
      <c r="M1441" s="207">
        <f t="shared" si="102"/>
        <v>0</v>
      </c>
      <c r="N1441" s="207">
        <f t="shared" si="104"/>
        <v>0</v>
      </c>
      <c r="O1441" s="208">
        <f t="shared" si="103"/>
        <v>0</v>
      </c>
      <c r="P1441" s="205">
        <v>0</v>
      </c>
      <c r="Q1441" s="208">
        <f t="shared" si="101"/>
        <v>0</v>
      </c>
      <c r="R1441" s="206"/>
    </row>
    <row r="1442" spans="1:18" s="200" customFormat="1">
      <c r="A1442" s="199">
        <v>1435</v>
      </c>
      <c r="B1442" s="200">
        <v>203062327</v>
      </c>
      <c r="C1442" s="201" t="s">
        <v>1309</v>
      </c>
      <c r="D1442" s="201" t="s">
        <v>1310</v>
      </c>
      <c r="E1442" s="201" t="s">
        <v>1582</v>
      </c>
      <c r="F1442" s="201" t="s">
        <v>3662</v>
      </c>
      <c r="G1442" s="201" t="s">
        <v>94</v>
      </c>
      <c r="H1442" s="202" t="s">
        <v>2536</v>
      </c>
      <c r="I1442" s="207">
        <v>0</v>
      </c>
      <c r="J1442" s="207">
        <v>0</v>
      </c>
      <c r="K1442" s="207">
        <v>18072</v>
      </c>
      <c r="L1442" s="207">
        <v>18072</v>
      </c>
      <c r="M1442" s="207">
        <f t="shared" si="102"/>
        <v>0</v>
      </c>
      <c r="N1442" s="207">
        <f t="shared" si="104"/>
        <v>0</v>
      </c>
      <c r="O1442" s="208">
        <f t="shared" si="103"/>
        <v>0</v>
      </c>
      <c r="P1442" s="205">
        <v>0</v>
      </c>
      <c r="Q1442" s="208">
        <f t="shared" ref="Q1442:Q1505" si="105">O1442-P1442</f>
        <v>0</v>
      </c>
      <c r="R1442" s="206"/>
    </row>
    <row r="1443" spans="1:18" s="200" customFormat="1">
      <c r="A1443" s="199">
        <v>1436</v>
      </c>
      <c r="B1443" s="200">
        <v>203062328</v>
      </c>
      <c r="C1443" s="201" t="s">
        <v>1309</v>
      </c>
      <c r="D1443" s="201" t="s">
        <v>1310</v>
      </c>
      <c r="E1443" s="201" t="s">
        <v>1314</v>
      </c>
      <c r="F1443" s="201" t="s">
        <v>3655</v>
      </c>
      <c r="G1443" s="201" t="s">
        <v>94</v>
      </c>
      <c r="H1443" s="202" t="s">
        <v>2537</v>
      </c>
      <c r="I1443" s="207">
        <v>0</v>
      </c>
      <c r="J1443" s="207">
        <v>0</v>
      </c>
      <c r="K1443" s="207">
        <v>56526</v>
      </c>
      <c r="L1443" s="207">
        <v>56526</v>
      </c>
      <c r="M1443" s="207">
        <f t="shared" si="102"/>
        <v>0</v>
      </c>
      <c r="N1443" s="207">
        <f t="shared" si="104"/>
        <v>0</v>
      </c>
      <c r="O1443" s="208">
        <f t="shared" si="103"/>
        <v>0</v>
      </c>
      <c r="P1443" s="205">
        <v>0</v>
      </c>
      <c r="Q1443" s="208">
        <f t="shared" si="105"/>
        <v>0</v>
      </c>
      <c r="R1443" s="206"/>
    </row>
    <row r="1444" spans="1:18" s="200" customFormat="1">
      <c r="A1444" s="199">
        <v>1437</v>
      </c>
      <c r="B1444" s="200">
        <v>203062329</v>
      </c>
      <c r="C1444" s="201" t="s">
        <v>1309</v>
      </c>
      <c r="D1444" s="201" t="s">
        <v>1310</v>
      </c>
      <c r="E1444" s="201" t="s">
        <v>1314</v>
      </c>
      <c r="F1444" s="201" t="s">
        <v>3655</v>
      </c>
      <c r="G1444" s="201" t="s">
        <v>94</v>
      </c>
      <c r="H1444" s="202" t="s">
        <v>2538</v>
      </c>
      <c r="I1444" s="207">
        <v>0</v>
      </c>
      <c r="J1444" s="207">
        <v>0</v>
      </c>
      <c r="K1444" s="207">
        <v>60502</v>
      </c>
      <c r="L1444" s="207">
        <v>60502</v>
      </c>
      <c r="M1444" s="207">
        <f t="shared" si="102"/>
        <v>0</v>
      </c>
      <c r="N1444" s="207">
        <f t="shared" si="104"/>
        <v>0</v>
      </c>
      <c r="O1444" s="208">
        <f t="shared" si="103"/>
        <v>0</v>
      </c>
      <c r="P1444" s="205">
        <v>0</v>
      </c>
      <c r="Q1444" s="208">
        <f t="shared" si="105"/>
        <v>0</v>
      </c>
      <c r="R1444" s="206"/>
    </row>
    <row r="1445" spans="1:18" s="200" customFormat="1">
      <c r="A1445" s="199">
        <v>1438</v>
      </c>
      <c r="B1445" s="200">
        <v>203062330</v>
      </c>
      <c r="C1445" s="201" t="s">
        <v>1309</v>
      </c>
      <c r="D1445" s="201" t="s">
        <v>1310</v>
      </c>
      <c r="E1445" s="201" t="s">
        <v>1314</v>
      </c>
      <c r="F1445" s="201" t="s">
        <v>3655</v>
      </c>
      <c r="G1445" s="201" t="s">
        <v>94</v>
      </c>
      <c r="H1445" s="202" t="s">
        <v>2539</v>
      </c>
      <c r="I1445" s="207">
        <v>0</v>
      </c>
      <c r="J1445" s="207">
        <v>0</v>
      </c>
      <c r="K1445" s="207">
        <v>97880</v>
      </c>
      <c r="L1445" s="207">
        <v>97880</v>
      </c>
      <c r="M1445" s="207">
        <f t="shared" si="102"/>
        <v>0</v>
      </c>
      <c r="N1445" s="207">
        <f t="shared" si="104"/>
        <v>0</v>
      </c>
      <c r="O1445" s="208">
        <f t="shared" si="103"/>
        <v>0</v>
      </c>
      <c r="P1445" s="205">
        <v>0</v>
      </c>
      <c r="Q1445" s="208">
        <f t="shared" si="105"/>
        <v>0</v>
      </c>
      <c r="R1445" s="206"/>
    </row>
    <row r="1446" spans="1:18" s="200" customFormat="1">
      <c r="A1446" s="199">
        <v>1439</v>
      </c>
      <c r="B1446" s="200">
        <v>203062331</v>
      </c>
      <c r="C1446" s="201" t="s">
        <v>1309</v>
      </c>
      <c r="D1446" s="201" t="s">
        <v>1310</v>
      </c>
      <c r="E1446" s="201" t="s">
        <v>1582</v>
      </c>
      <c r="F1446" s="201" t="s">
        <v>3662</v>
      </c>
      <c r="G1446" s="201" t="s">
        <v>3182</v>
      </c>
      <c r="H1446" s="202" t="s">
        <v>2540</v>
      </c>
      <c r="I1446" s="207">
        <v>0</v>
      </c>
      <c r="J1446" s="207">
        <v>0</v>
      </c>
      <c r="K1446" s="207">
        <v>34833</v>
      </c>
      <c r="L1446" s="207">
        <v>34833</v>
      </c>
      <c r="M1446" s="207">
        <f t="shared" si="102"/>
        <v>0</v>
      </c>
      <c r="N1446" s="207">
        <f t="shared" si="104"/>
        <v>0</v>
      </c>
      <c r="O1446" s="208">
        <f t="shared" si="103"/>
        <v>0</v>
      </c>
      <c r="P1446" s="205">
        <v>0</v>
      </c>
      <c r="Q1446" s="208">
        <f t="shared" si="105"/>
        <v>0</v>
      </c>
      <c r="R1446" s="206"/>
    </row>
    <row r="1447" spans="1:18" s="200" customFormat="1">
      <c r="A1447" s="199">
        <v>1440</v>
      </c>
      <c r="B1447" s="200">
        <v>203062332</v>
      </c>
      <c r="C1447" s="201" t="s">
        <v>1309</v>
      </c>
      <c r="D1447" s="201" t="s">
        <v>1310</v>
      </c>
      <c r="E1447" s="201" t="s">
        <v>1582</v>
      </c>
      <c r="F1447" s="201" t="s">
        <v>3662</v>
      </c>
      <c r="G1447" s="201" t="s">
        <v>94</v>
      </c>
      <c r="H1447" s="202" t="s">
        <v>2541</v>
      </c>
      <c r="I1447" s="207">
        <v>0</v>
      </c>
      <c r="J1447" s="207">
        <v>0</v>
      </c>
      <c r="K1447" s="207">
        <v>38103</v>
      </c>
      <c r="L1447" s="207">
        <v>38103</v>
      </c>
      <c r="M1447" s="207">
        <f t="shared" si="102"/>
        <v>0</v>
      </c>
      <c r="N1447" s="207">
        <f t="shared" si="104"/>
        <v>0</v>
      </c>
      <c r="O1447" s="208">
        <f t="shared" si="103"/>
        <v>0</v>
      </c>
      <c r="P1447" s="205">
        <v>0</v>
      </c>
      <c r="Q1447" s="208">
        <f t="shared" si="105"/>
        <v>0</v>
      </c>
      <c r="R1447" s="206"/>
    </row>
    <row r="1448" spans="1:18" s="200" customFormat="1">
      <c r="A1448" s="199">
        <v>1441</v>
      </c>
      <c r="B1448" s="200">
        <v>203062333</v>
      </c>
      <c r="C1448" s="201" t="s">
        <v>1309</v>
      </c>
      <c r="D1448" s="201" t="s">
        <v>1310</v>
      </c>
      <c r="E1448" s="201" t="s">
        <v>1582</v>
      </c>
      <c r="F1448" s="201" t="s">
        <v>3662</v>
      </c>
      <c r="G1448" s="201" t="s">
        <v>94</v>
      </c>
      <c r="H1448" s="202" t="s">
        <v>2542</v>
      </c>
      <c r="I1448" s="207">
        <v>0</v>
      </c>
      <c r="J1448" s="207">
        <v>0</v>
      </c>
      <c r="K1448" s="207">
        <v>61075</v>
      </c>
      <c r="L1448" s="207">
        <v>61075</v>
      </c>
      <c r="M1448" s="207">
        <f t="shared" si="102"/>
        <v>0</v>
      </c>
      <c r="N1448" s="207">
        <f t="shared" si="104"/>
        <v>0</v>
      </c>
      <c r="O1448" s="208">
        <f t="shared" si="103"/>
        <v>0</v>
      </c>
      <c r="P1448" s="205">
        <v>0</v>
      </c>
      <c r="Q1448" s="208">
        <f t="shared" si="105"/>
        <v>0</v>
      </c>
      <c r="R1448" s="206"/>
    </row>
    <row r="1449" spans="1:18" s="200" customFormat="1">
      <c r="A1449" s="199">
        <v>1442</v>
      </c>
      <c r="B1449" s="200">
        <v>203062334</v>
      </c>
      <c r="C1449" s="201" t="s">
        <v>1309</v>
      </c>
      <c r="D1449" s="201" t="s">
        <v>1310</v>
      </c>
      <c r="E1449" s="201" t="s">
        <v>1582</v>
      </c>
      <c r="F1449" s="201" t="s">
        <v>3662</v>
      </c>
      <c r="G1449" s="201" t="s">
        <v>94</v>
      </c>
      <c r="H1449" s="202" t="s">
        <v>2543</v>
      </c>
      <c r="I1449" s="207">
        <v>0</v>
      </c>
      <c r="J1449" s="207">
        <v>0</v>
      </c>
      <c r="K1449" s="207">
        <v>39156</v>
      </c>
      <c r="L1449" s="207">
        <v>39156</v>
      </c>
      <c r="M1449" s="207">
        <f t="shared" si="102"/>
        <v>0</v>
      </c>
      <c r="N1449" s="207">
        <f t="shared" si="104"/>
        <v>0</v>
      </c>
      <c r="O1449" s="208">
        <f t="shared" si="103"/>
        <v>0</v>
      </c>
      <c r="P1449" s="205">
        <v>0</v>
      </c>
      <c r="Q1449" s="208">
        <f t="shared" si="105"/>
        <v>0</v>
      </c>
      <c r="R1449" s="206"/>
    </row>
    <row r="1450" spans="1:18" s="200" customFormat="1">
      <c r="A1450" s="199">
        <v>1443</v>
      </c>
      <c r="B1450" s="200">
        <v>203062335</v>
      </c>
      <c r="C1450" s="201" t="s">
        <v>1309</v>
      </c>
      <c r="D1450" s="201" t="s">
        <v>1310</v>
      </c>
      <c r="E1450" s="201" t="s">
        <v>1582</v>
      </c>
      <c r="F1450" s="201" t="s">
        <v>3662</v>
      </c>
      <c r="G1450" s="201" t="s">
        <v>94</v>
      </c>
      <c r="H1450" s="202" t="s">
        <v>2544</v>
      </c>
      <c r="I1450" s="207">
        <v>0</v>
      </c>
      <c r="J1450" s="207">
        <v>0</v>
      </c>
      <c r="K1450" s="207">
        <v>54776</v>
      </c>
      <c r="L1450" s="207">
        <v>54776</v>
      </c>
      <c r="M1450" s="207">
        <f t="shared" si="102"/>
        <v>0</v>
      </c>
      <c r="N1450" s="207">
        <f t="shared" si="104"/>
        <v>0</v>
      </c>
      <c r="O1450" s="208">
        <f t="shared" si="103"/>
        <v>0</v>
      </c>
      <c r="P1450" s="205">
        <v>0</v>
      </c>
      <c r="Q1450" s="208">
        <f t="shared" si="105"/>
        <v>0</v>
      </c>
      <c r="R1450" s="206"/>
    </row>
    <row r="1451" spans="1:18" s="200" customFormat="1">
      <c r="A1451" s="199">
        <v>1444</v>
      </c>
      <c r="B1451" s="200">
        <v>203062336</v>
      </c>
      <c r="C1451" s="201" t="s">
        <v>1309</v>
      </c>
      <c r="D1451" s="201" t="s">
        <v>1310</v>
      </c>
      <c r="E1451" s="201" t="s">
        <v>1582</v>
      </c>
      <c r="F1451" s="201" t="s">
        <v>3662</v>
      </c>
      <c r="G1451" s="201" t="s">
        <v>94</v>
      </c>
      <c r="H1451" s="202" t="s">
        <v>2545</v>
      </c>
      <c r="I1451" s="207">
        <v>0</v>
      </c>
      <c r="J1451" s="207">
        <v>0</v>
      </c>
      <c r="K1451" s="207">
        <v>37344</v>
      </c>
      <c r="L1451" s="207">
        <v>37344</v>
      </c>
      <c r="M1451" s="207">
        <f t="shared" si="102"/>
        <v>0</v>
      </c>
      <c r="N1451" s="207">
        <f t="shared" si="104"/>
        <v>0</v>
      </c>
      <c r="O1451" s="208">
        <f t="shared" si="103"/>
        <v>0</v>
      </c>
      <c r="P1451" s="205">
        <v>0</v>
      </c>
      <c r="Q1451" s="208">
        <f t="shared" si="105"/>
        <v>0</v>
      </c>
      <c r="R1451" s="206"/>
    </row>
    <row r="1452" spans="1:18" s="200" customFormat="1">
      <c r="A1452" s="199">
        <v>1445</v>
      </c>
      <c r="B1452" s="200">
        <v>203062337</v>
      </c>
      <c r="C1452" s="201" t="s">
        <v>1309</v>
      </c>
      <c r="D1452" s="201" t="s">
        <v>1310</v>
      </c>
      <c r="E1452" s="201" t="s">
        <v>1582</v>
      </c>
      <c r="F1452" s="201" t="s">
        <v>3662</v>
      </c>
      <c r="G1452" s="201" t="s">
        <v>94</v>
      </c>
      <c r="H1452" s="202" t="s">
        <v>2546</v>
      </c>
      <c r="I1452" s="207">
        <v>0</v>
      </c>
      <c r="J1452" s="207">
        <v>0</v>
      </c>
      <c r="K1452" s="207">
        <v>40971</v>
      </c>
      <c r="L1452" s="207">
        <v>40971</v>
      </c>
      <c r="M1452" s="207">
        <f t="shared" si="102"/>
        <v>0</v>
      </c>
      <c r="N1452" s="207">
        <f t="shared" si="104"/>
        <v>0</v>
      </c>
      <c r="O1452" s="208">
        <f t="shared" si="103"/>
        <v>0</v>
      </c>
      <c r="P1452" s="205">
        <v>0</v>
      </c>
      <c r="Q1452" s="208">
        <f t="shared" si="105"/>
        <v>0</v>
      </c>
      <c r="R1452" s="206"/>
    </row>
    <row r="1453" spans="1:18" s="200" customFormat="1">
      <c r="A1453" s="199">
        <v>1446</v>
      </c>
      <c r="B1453" s="200">
        <v>203062338</v>
      </c>
      <c r="C1453" s="201" t="s">
        <v>1309</v>
      </c>
      <c r="D1453" s="201" t="s">
        <v>1310</v>
      </c>
      <c r="E1453" s="201" t="s">
        <v>1582</v>
      </c>
      <c r="F1453" s="201" t="s">
        <v>3662</v>
      </c>
      <c r="G1453" s="201" t="s">
        <v>94</v>
      </c>
      <c r="H1453" s="202" t="s">
        <v>2547</v>
      </c>
      <c r="I1453" s="207">
        <v>0</v>
      </c>
      <c r="J1453" s="207">
        <v>0</v>
      </c>
      <c r="K1453" s="207">
        <v>13800</v>
      </c>
      <c r="L1453" s="207">
        <v>13800</v>
      </c>
      <c r="M1453" s="207">
        <f t="shared" si="102"/>
        <v>0</v>
      </c>
      <c r="N1453" s="207">
        <f t="shared" si="104"/>
        <v>0</v>
      </c>
      <c r="O1453" s="208">
        <f t="shared" si="103"/>
        <v>0</v>
      </c>
      <c r="P1453" s="205">
        <v>0</v>
      </c>
      <c r="Q1453" s="208">
        <f t="shared" si="105"/>
        <v>0</v>
      </c>
      <c r="R1453" s="206"/>
    </row>
    <row r="1454" spans="1:18" s="200" customFormat="1">
      <c r="A1454" s="199">
        <v>1447</v>
      </c>
      <c r="B1454" s="200">
        <v>203062339</v>
      </c>
      <c r="C1454" s="201" t="s">
        <v>1309</v>
      </c>
      <c r="D1454" s="201" t="s">
        <v>1310</v>
      </c>
      <c r="E1454" s="201" t="s">
        <v>1582</v>
      </c>
      <c r="F1454" s="201" t="s">
        <v>3662</v>
      </c>
      <c r="G1454" s="201" t="s">
        <v>94</v>
      </c>
      <c r="H1454" s="202" t="s">
        <v>2548</v>
      </c>
      <c r="I1454" s="207">
        <v>0</v>
      </c>
      <c r="J1454" s="207">
        <v>0</v>
      </c>
      <c r="K1454" s="207">
        <v>17490</v>
      </c>
      <c r="L1454" s="207">
        <v>17490</v>
      </c>
      <c r="M1454" s="207">
        <f t="shared" si="102"/>
        <v>0</v>
      </c>
      <c r="N1454" s="207">
        <f t="shared" si="104"/>
        <v>0</v>
      </c>
      <c r="O1454" s="208">
        <f t="shared" si="103"/>
        <v>0</v>
      </c>
      <c r="P1454" s="205">
        <v>0</v>
      </c>
      <c r="Q1454" s="208">
        <f t="shared" si="105"/>
        <v>0</v>
      </c>
      <c r="R1454" s="206"/>
    </row>
    <row r="1455" spans="1:18" s="200" customFormat="1">
      <c r="A1455" s="199">
        <v>1448</v>
      </c>
      <c r="B1455" s="200">
        <v>203062340</v>
      </c>
      <c r="C1455" s="201" t="s">
        <v>1309</v>
      </c>
      <c r="D1455" s="201" t="s">
        <v>1310</v>
      </c>
      <c r="E1455" s="201" t="s">
        <v>1582</v>
      </c>
      <c r="F1455" s="201" t="s">
        <v>3662</v>
      </c>
      <c r="G1455" s="201" t="s">
        <v>94</v>
      </c>
      <c r="H1455" s="202" t="s">
        <v>2549</v>
      </c>
      <c r="I1455" s="207">
        <v>0</v>
      </c>
      <c r="J1455" s="207">
        <v>0</v>
      </c>
      <c r="K1455" s="207">
        <v>18068</v>
      </c>
      <c r="L1455" s="207">
        <v>18068</v>
      </c>
      <c r="M1455" s="207">
        <f t="shared" si="102"/>
        <v>0</v>
      </c>
      <c r="N1455" s="207">
        <f t="shared" si="104"/>
        <v>0</v>
      </c>
      <c r="O1455" s="208">
        <f t="shared" si="103"/>
        <v>0</v>
      </c>
      <c r="P1455" s="205">
        <v>0</v>
      </c>
      <c r="Q1455" s="208">
        <f t="shared" si="105"/>
        <v>0</v>
      </c>
      <c r="R1455" s="206"/>
    </row>
    <row r="1456" spans="1:18" s="200" customFormat="1">
      <c r="A1456" s="199">
        <v>1449</v>
      </c>
      <c r="B1456" s="200">
        <v>203062341</v>
      </c>
      <c r="C1456" s="201" t="s">
        <v>1309</v>
      </c>
      <c r="D1456" s="201" t="s">
        <v>1310</v>
      </c>
      <c r="E1456" s="201" t="s">
        <v>1582</v>
      </c>
      <c r="F1456" s="201" t="s">
        <v>3662</v>
      </c>
      <c r="G1456" s="201" t="s">
        <v>94</v>
      </c>
      <c r="H1456" s="202" t="s">
        <v>2550</v>
      </c>
      <c r="I1456" s="207">
        <v>0</v>
      </c>
      <c r="J1456" s="207">
        <v>0</v>
      </c>
      <c r="K1456" s="207">
        <v>14121</v>
      </c>
      <c r="L1456" s="207">
        <v>14121</v>
      </c>
      <c r="M1456" s="207">
        <f t="shared" si="102"/>
        <v>0</v>
      </c>
      <c r="N1456" s="207">
        <f t="shared" si="104"/>
        <v>0</v>
      </c>
      <c r="O1456" s="208">
        <f t="shared" si="103"/>
        <v>0</v>
      </c>
      <c r="P1456" s="205">
        <v>0</v>
      </c>
      <c r="Q1456" s="208">
        <f t="shared" si="105"/>
        <v>0</v>
      </c>
      <c r="R1456" s="206"/>
    </row>
    <row r="1457" spans="1:18" s="200" customFormat="1">
      <c r="A1457" s="199">
        <v>1450</v>
      </c>
      <c r="B1457" s="200">
        <v>203062342</v>
      </c>
      <c r="C1457" s="201" t="s">
        <v>1309</v>
      </c>
      <c r="D1457" s="201" t="s">
        <v>1310</v>
      </c>
      <c r="E1457" s="201" t="s">
        <v>1582</v>
      </c>
      <c r="F1457" s="201" t="s">
        <v>3662</v>
      </c>
      <c r="G1457" s="201" t="s">
        <v>94</v>
      </c>
      <c r="H1457" s="202" t="s">
        <v>2551</v>
      </c>
      <c r="I1457" s="207">
        <v>0</v>
      </c>
      <c r="J1457" s="207">
        <v>0</v>
      </c>
      <c r="K1457" s="207">
        <v>17809</v>
      </c>
      <c r="L1457" s="207">
        <v>17809</v>
      </c>
      <c r="M1457" s="207">
        <f t="shared" ref="M1457:M1520" si="106">IF((I1457+K1457)-(J1457+L1457)&lt;0,0,(I1457+K1457)-(J1457+L1457))</f>
        <v>0</v>
      </c>
      <c r="N1457" s="207">
        <f t="shared" si="104"/>
        <v>0</v>
      </c>
      <c r="O1457" s="208">
        <f t="shared" si="103"/>
        <v>0</v>
      </c>
      <c r="P1457" s="205">
        <v>0</v>
      </c>
      <c r="Q1457" s="208">
        <f t="shared" si="105"/>
        <v>0</v>
      </c>
      <c r="R1457" s="206"/>
    </row>
    <row r="1458" spans="1:18" s="200" customFormat="1">
      <c r="A1458" s="199">
        <v>1451</v>
      </c>
      <c r="B1458" s="200">
        <v>203062343</v>
      </c>
      <c r="C1458" s="201" t="s">
        <v>1309</v>
      </c>
      <c r="D1458" s="201" t="s">
        <v>1310</v>
      </c>
      <c r="E1458" s="201" t="s">
        <v>1582</v>
      </c>
      <c r="F1458" s="201" t="s">
        <v>3662</v>
      </c>
      <c r="G1458" s="201" t="s">
        <v>94</v>
      </c>
      <c r="H1458" s="202" t="s">
        <v>2552</v>
      </c>
      <c r="I1458" s="207">
        <v>0</v>
      </c>
      <c r="J1458" s="207">
        <v>0</v>
      </c>
      <c r="K1458" s="207">
        <v>15473</v>
      </c>
      <c r="L1458" s="207">
        <v>15473</v>
      </c>
      <c r="M1458" s="207">
        <f t="shared" si="106"/>
        <v>0</v>
      </c>
      <c r="N1458" s="207">
        <f t="shared" si="104"/>
        <v>0</v>
      </c>
      <c r="O1458" s="208">
        <f t="shared" si="103"/>
        <v>0</v>
      </c>
      <c r="P1458" s="205">
        <v>0</v>
      </c>
      <c r="Q1458" s="208">
        <f t="shared" si="105"/>
        <v>0</v>
      </c>
      <c r="R1458" s="206"/>
    </row>
    <row r="1459" spans="1:18" s="200" customFormat="1">
      <c r="A1459" s="199">
        <v>1452</v>
      </c>
      <c r="B1459" s="200">
        <v>203062344</v>
      </c>
      <c r="C1459" s="201" t="s">
        <v>1309</v>
      </c>
      <c r="D1459" s="201" t="s">
        <v>1310</v>
      </c>
      <c r="E1459" s="201" t="s">
        <v>1582</v>
      </c>
      <c r="F1459" s="201" t="s">
        <v>3662</v>
      </c>
      <c r="G1459" s="201" t="s">
        <v>94</v>
      </c>
      <c r="H1459" s="202" t="s">
        <v>2553</v>
      </c>
      <c r="I1459" s="207">
        <v>0</v>
      </c>
      <c r="J1459" s="207">
        <v>0</v>
      </c>
      <c r="K1459" s="207">
        <v>14163</v>
      </c>
      <c r="L1459" s="207">
        <v>14163</v>
      </c>
      <c r="M1459" s="207">
        <f t="shared" si="106"/>
        <v>0</v>
      </c>
      <c r="N1459" s="207">
        <f t="shared" si="104"/>
        <v>0</v>
      </c>
      <c r="O1459" s="208">
        <f t="shared" si="103"/>
        <v>0</v>
      </c>
      <c r="P1459" s="205">
        <v>0</v>
      </c>
      <c r="Q1459" s="208">
        <f t="shared" si="105"/>
        <v>0</v>
      </c>
      <c r="R1459" s="206"/>
    </row>
    <row r="1460" spans="1:18" s="200" customFormat="1">
      <c r="A1460" s="199">
        <v>1453</v>
      </c>
      <c r="B1460" s="200">
        <v>203062345</v>
      </c>
      <c r="C1460" s="201" t="s">
        <v>1309</v>
      </c>
      <c r="D1460" s="201" t="s">
        <v>1310</v>
      </c>
      <c r="E1460" s="201" t="s">
        <v>1582</v>
      </c>
      <c r="F1460" s="201" t="s">
        <v>3662</v>
      </c>
      <c r="G1460" s="201" t="s">
        <v>94</v>
      </c>
      <c r="H1460" s="202" t="s">
        <v>2554</v>
      </c>
      <c r="I1460" s="207">
        <v>0</v>
      </c>
      <c r="J1460" s="207">
        <v>0</v>
      </c>
      <c r="K1460" s="207">
        <v>14093</v>
      </c>
      <c r="L1460" s="207">
        <v>14093</v>
      </c>
      <c r="M1460" s="207">
        <f t="shared" si="106"/>
        <v>0</v>
      </c>
      <c r="N1460" s="207">
        <f t="shared" si="104"/>
        <v>0</v>
      </c>
      <c r="O1460" s="208">
        <f t="shared" si="103"/>
        <v>0</v>
      </c>
      <c r="P1460" s="205">
        <v>0</v>
      </c>
      <c r="Q1460" s="208">
        <f t="shared" si="105"/>
        <v>0</v>
      </c>
      <c r="R1460" s="206"/>
    </row>
    <row r="1461" spans="1:18" s="200" customFormat="1">
      <c r="A1461" s="199">
        <v>1454</v>
      </c>
      <c r="B1461" s="200">
        <v>203062346</v>
      </c>
      <c r="C1461" s="201" t="s">
        <v>1309</v>
      </c>
      <c r="D1461" s="201" t="s">
        <v>1310</v>
      </c>
      <c r="E1461" s="201" t="s">
        <v>1582</v>
      </c>
      <c r="F1461" s="201" t="s">
        <v>3662</v>
      </c>
      <c r="G1461" s="201" t="s">
        <v>94</v>
      </c>
      <c r="H1461" s="202" t="s">
        <v>2555</v>
      </c>
      <c r="I1461" s="207">
        <v>0</v>
      </c>
      <c r="J1461" s="207">
        <v>0</v>
      </c>
      <c r="K1461" s="207">
        <v>28834</v>
      </c>
      <c r="L1461" s="207">
        <v>28834</v>
      </c>
      <c r="M1461" s="207">
        <f t="shared" si="106"/>
        <v>0</v>
      </c>
      <c r="N1461" s="207">
        <f t="shared" si="104"/>
        <v>0</v>
      </c>
      <c r="O1461" s="208">
        <f t="shared" si="103"/>
        <v>0</v>
      </c>
      <c r="P1461" s="205">
        <v>0</v>
      </c>
      <c r="Q1461" s="208">
        <f t="shared" si="105"/>
        <v>0</v>
      </c>
      <c r="R1461" s="206"/>
    </row>
    <row r="1462" spans="1:18" s="200" customFormat="1">
      <c r="A1462" s="199">
        <v>1455</v>
      </c>
      <c r="B1462" s="200">
        <v>203062347</v>
      </c>
      <c r="C1462" s="201" t="s">
        <v>1309</v>
      </c>
      <c r="D1462" s="201" t="s">
        <v>1310</v>
      </c>
      <c r="E1462" s="201" t="s">
        <v>1582</v>
      </c>
      <c r="F1462" s="201" t="s">
        <v>3662</v>
      </c>
      <c r="G1462" s="201" t="s">
        <v>94</v>
      </c>
      <c r="H1462" s="202" t="s">
        <v>2556</v>
      </c>
      <c r="I1462" s="207">
        <v>0</v>
      </c>
      <c r="J1462" s="207">
        <v>0</v>
      </c>
      <c r="K1462" s="207">
        <v>87445</v>
      </c>
      <c r="L1462" s="207">
        <v>87445</v>
      </c>
      <c r="M1462" s="207">
        <f t="shared" si="106"/>
        <v>0</v>
      </c>
      <c r="N1462" s="207">
        <f t="shared" si="104"/>
        <v>0</v>
      </c>
      <c r="O1462" s="208">
        <f t="shared" si="103"/>
        <v>0</v>
      </c>
      <c r="P1462" s="205">
        <v>0</v>
      </c>
      <c r="Q1462" s="208">
        <f t="shared" si="105"/>
        <v>0</v>
      </c>
      <c r="R1462" s="206"/>
    </row>
    <row r="1463" spans="1:18" s="200" customFormat="1">
      <c r="A1463" s="199">
        <v>1456</v>
      </c>
      <c r="B1463" s="200">
        <v>203062348</v>
      </c>
      <c r="C1463" s="201" t="s">
        <v>1309</v>
      </c>
      <c r="D1463" s="201" t="s">
        <v>1310</v>
      </c>
      <c r="E1463" s="201" t="s">
        <v>1582</v>
      </c>
      <c r="F1463" s="201" t="s">
        <v>3662</v>
      </c>
      <c r="G1463" s="201" t="s">
        <v>94</v>
      </c>
      <c r="H1463" s="202" t="s">
        <v>2557</v>
      </c>
      <c r="I1463" s="207">
        <v>0</v>
      </c>
      <c r="J1463" s="207">
        <v>0</v>
      </c>
      <c r="K1463" s="207">
        <v>26675</v>
      </c>
      <c r="L1463" s="207">
        <v>26675</v>
      </c>
      <c r="M1463" s="207">
        <f t="shared" si="106"/>
        <v>0</v>
      </c>
      <c r="N1463" s="207">
        <f t="shared" si="104"/>
        <v>0</v>
      </c>
      <c r="O1463" s="208">
        <f t="shared" si="103"/>
        <v>0</v>
      </c>
      <c r="P1463" s="205">
        <v>0</v>
      </c>
      <c r="Q1463" s="208">
        <f t="shared" si="105"/>
        <v>0</v>
      </c>
      <c r="R1463" s="206"/>
    </row>
    <row r="1464" spans="1:18" s="200" customFormat="1">
      <c r="A1464" s="199">
        <v>1457</v>
      </c>
      <c r="B1464" s="200">
        <v>203062349</v>
      </c>
      <c r="C1464" s="201" t="s">
        <v>1309</v>
      </c>
      <c r="D1464" s="201" t="s">
        <v>1310</v>
      </c>
      <c r="E1464" s="201" t="s">
        <v>1582</v>
      </c>
      <c r="F1464" s="201" t="s">
        <v>3662</v>
      </c>
      <c r="G1464" s="201" t="s">
        <v>94</v>
      </c>
      <c r="H1464" s="202" t="s">
        <v>2558</v>
      </c>
      <c r="I1464" s="207">
        <v>0</v>
      </c>
      <c r="J1464" s="207">
        <v>0</v>
      </c>
      <c r="K1464" s="207">
        <v>27795</v>
      </c>
      <c r="L1464" s="207">
        <v>27795</v>
      </c>
      <c r="M1464" s="207">
        <f t="shared" si="106"/>
        <v>0</v>
      </c>
      <c r="N1464" s="207">
        <f t="shared" si="104"/>
        <v>0</v>
      </c>
      <c r="O1464" s="208">
        <f t="shared" si="103"/>
        <v>0</v>
      </c>
      <c r="P1464" s="205">
        <v>0</v>
      </c>
      <c r="Q1464" s="208">
        <f t="shared" si="105"/>
        <v>0</v>
      </c>
      <c r="R1464" s="206"/>
    </row>
    <row r="1465" spans="1:18" s="200" customFormat="1">
      <c r="A1465" s="199">
        <v>1458</v>
      </c>
      <c r="B1465" s="200">
        <v>203062351</v>
      </c>
      <c r="C1465" s="201" t="s">
        <v>1309</v>
      </c>
      <c r="D1465" s="201" t="s">
        <v>1310</v>
      </c>
      <c r="E1465" s="201" t="s">
        <v>1582</v>
      </c>
      <c r="F1465" s="201" t="s">
        <v>3662</v>
      </c>
      <c r="G1465" s="201" t="s">
        <v>94</v>
      </c>
      <c r="H1465" s="202" t="s">
        <v>2559</v>
      </c>
      <c r="I1465" s="207">
        <v>0</v>
      </c>
      <c r="J1465" s="207">
        <v>0</v>
      </c>
      <c r="K1465" s="207">
        <v>11000</v>
      </c>
      <c r="L1465" s="207">
        <v>11000</v>
      </c>
      <c r="M1465" s="207">
        <f t="shared" si="106"/>
        <v>0</v>
      </c>
      <c r="N1465" s="207">
        <f t="shared" si="104"/>
        <v>0</v>
      </c>
      <c r="O1465" s="208">
        <f t="shared" si="103"/>
        <v>0</v>
      </c>
      <c r="P1465" s="205">
        <v>0</v>
      </c>
      <c r="Q1465" s="208">
        <f t="shared" si="105"/>
        <v>0</v>
      </c>
      <c r="R1465" s="206"/>
    </row>
    <row r="1466" spans="1:18" s="200" customFormat="1">
      <c r="A1466" s="199">
        <v>1459</v>
      </c>
      <c r="B1466" s="200">
        <v>203062352</v>
      </c>
      <c r="C1466" s="201" t="s">
        <v>1309</v>
      </c>
      <c r="D1466" s="201" t="s">
        <v>1310</v>
      </c>
      <c r="E1466" s="201" t="s">
        <v>1582</v>
      </c>
      <c r="F1466" s="201" t="s">
        <v>3662</v>
      </c>
      <c r="G1466" s="201" t="s">
        <v>94</v>
      </c>
      <c r="H1466" s="202" t="s">
        <v>2560</v>
      </c>
      <c r="I1466" s="207">
        <v>0</v>
      </c>
      <c r="J1466" s="207">
        <v>0</v>
      </c>
      <c r="K1466" s="207">
        <v>11000</v>
      </c>
      <c r="L1466" s="207">
        <v>11000</v>
      </c>
      <c r="M1466" s="207">
        <f t="shared" si="106"/>
        <v>0</v>
      </c>
      <c r="N1466" s="207">
        <f t="shared" si="104"/>
        <v>0</v>
      </c>
      <c r="O1466" s="208">
        <f t="shared" si="103"/>
        <v>0</v>
      </c>
      <c r="P1466" s="205">
        <v>0</v>
      </c>
      <c r="Q1466" s="208">
        <f t="shared" si="105"/>
        <v>0</v>
      </c>
      <c r="R1466" s="206"/>
    </row>
    <row r="1467" spans="1:18" s="200" customFormat="1">
      <c r="A1467" s="199">
        <v>1460</v>
      </c>
      <c r="B1467" s="200">
        <v>203062353</v>
      </c>
      <c r="C1467" s="201" t="s">
        <v>1309</v>
      </c>
      <c r="D1467" s="201" t="s">
        <v>1310</v>
      </c>
      <c r="E1467" s="201" t="s">
        <v>1582</v>
      </c>
      <c r="F1467" s="201" t="s">
        <v>3662</v>
      </c>
      <c r="G1467" s="201" t="s">
        <v>94</v>
      </c>
      <c r="H1467" s="202" t="s">
        <v>2561</v>
      </c>
      <c r="I1467" s="207">
        <v>0</v>
      </c>
      <c r="J1467" s="207">
        <v>0</v>
      </c>
      <c r="K1467" s="207">
        <v>16000</v>
      </c>
      <c r="L1467" s="207">
        <v>16000</v>
      </c>
      <c r="M1467" s="207">
        <f t="shared" si="106"/>
        <v>0</v>
      </c>
      <c r="N1467" s="207">
        <f t="shared" si="104"/>
        <v>0</v>
      </c>
      <c r="O1467" s="208">
        <f t="shared" si="103"/>
        <v>0</v>
      </c>
      <c r="P1467" s="205">
        <v>0</v>
      </c>
      <c r="Q1467" s="208">
        <f t="shared" si="105"/>
        <v>0</v>
      </c>
      <c r="R1467" s="206"/>
    </row>
    <row r="1468" spans="1:18" s="200" customFormat="1">
      <c r="A1468" s="199">
        <v>1461</v>
      </c>
      <c r="B1468" s="200">
        <v>203062354</v>
      </c>
      <c r="C1468" s="201" t="s">
        <v>1309</v>
      </c>
      <c r="D1468" s="201" t="s">
        <v>1310</v>
      </c>
      <c r="E1468" s="201" t="s">
        <v>1582</v>
      </c>
      <c r="F1468" s="201" t="s">
        <v>3662</v>
      </c>
      <c r="G1468" s="201" t="s">
        <v>94</v>
      </c>
      <c r="H1468" s="202" t="s">
        <v>2562</v>
      </c>
      <c r="I1468" s="207">
        <v>0</v>
      </c>
      <c r="J1468" s="207">
        <v>0</v>
      </c>
      <c r="K1468" s="207">
        <v>10600</v>
      </c>
      <c r="L1468" s="207">
        <v>10600</v>
      </c>
      <c r="M1468" s="207">
        <f t="shared" si="106"/>
        <v>0</v>
      </c>
      <c r="N1468" s="207">
        <f t="shared" si="104"/>
        <v>0</v>
      </c>
      <c r="O1468" s="208">
        <f t="shared" si="103"/>
        <v>0</v>
      </c>
      <c r="P1468" s="205">
        <v>0</v>
      </c>
      <c r="Q1468" s="208">
        <f t="shared" si="105"/>
        <v>0</v>
      </c>
      <c r="R1468" s="206"/>
    </row>
    <row r="1469" spans="1:18" s="200" customFormat="1">
      <c r="A1469" s="199">
        <v>1462</v>
      </c>
      <c r="B1469" s="200">
        <v>203062355</v>
      </c>
      <c r="C1469" s="201" t="s">
        <v>1309</v>
      </c>
      <c r="D1469" s="201" t="s">
        <v>1310</v>
      </c>
      <c r="E1469" s="201" t="s">
        <v>1582</v>
      </c>
      <c r="F1469" s="201" t="s">
        <v>3662</v>
      </c>
      <c r="G1469" s="201" t="s">
        <v>94</v>
      </c>
      <c r="H1469" s="202" t="s">
        <v>2563</v>
      </c>
      <c r="I1469" s="207">
        <v>0</v>
      </c>
      <c r="J1469" s="207">
        <v>0</v>
      </c>
      <c r="K1469" s="207">
        <v>16715</v>
      </c>
      <c r="L1469" s="207">
        <v>16715</v>
      </c>
      <c r="M1469" s="207">
        <f t="shared" si="106"/>
        <v>0</v>
      </c>
      <c r="N1469" s="207">
        <f t="shared" si="104"/>
        <v>0</v>
      </c>
      <c r="O1469" s="208">
        <f t="shared" si="103"/>
        <v>0</v>
      </c>
      <c r="P1469" s="205">
        <v>0</v>
      </c>
      <c r="Q1469" s="208">
        <f t="shared" si="105"/>
        <v>0</v>
      </c>
      <c r="R1469" s="206"/>
    </row>
    <row r="1470" spans="1:18" s="200" customFormat="1">
      <c r="A1470" s="199">
        <v>1463</v>
      </c>
      <c r="B1470" s="200">
        <v>203062356</v>
      </c>
      <c r="C1470" s="201" t="s">
        <v>1309</v>
      </c>
      <c r="D1470" s="201" t="s">
        <v>1310</v>
      </c>
      <c r="E1470" s="201" t="s">
        <v>1582</v>
      </c>
      <c r="F1470" s="201" t="s">
        <v>3662</v>
      </c>
      <c r="G1470" s="201" t="s">
        <v>94</v>
      </c>
      <c r="H1470" s="202" t="s">
        <v>2564</v>
      </c>
      <c r="I1470" s="207">
        <v>0</v>
      </c>
      <c r="J1470" s="207">
        <v>0</v>
      </c>
      <c r="K1470" s="207">
        <v>206000</v>
      </c>
      <c r="L1470" s="207">
        <v>206000</v>
      </c>
      <c r="M1470" s="207">
        <f t="shared" si="106"/>
        <v>0</v>
      </c>
      <c r="N1470" s="207">
        <f t="shared" si="104"/>
        <v>0</v>
      </c>
      <c r="O1470" s="208">
        <f t="shared" si="103"/>
        <v>0</v>
      </c>
      <c r="P1470" s="205">
        <v>0</v>
      </c>
      <c r="Q1470" s="208">
        <f t="shared" si="105"/>
        <v>0</v>
      </c>
      <c r="R1470" s="206"/>
    </row>
    <row r="1471" spans="1:18" s="200" customFormat="1">
      <c r="A1471" s="199">
        <v>1464</v>
      </c>
      <c r="B1471" s="200">
        <v>203062357</v>
      </c>
      <c r="C1471" s="201" t="s">
        <v>1309</v>
      </c>
      <c r="D1471" s="201" t="s">
        <v>1310</v>
      </c>
      <c r="E1471" s="201" t="s">
        <v>1582</v>
      </c>
      <c r="F1471" s="201" t="s">
        <v>3662</v>
      </c>
      <c r="G1471" s="201" t="s">
        <v>94</v>
      </c>
      <c r="H1471" s="202" t="s">
        <v>2565</v>
      </c>
      <c r="I1471" s="207">
        <v>0</v>
      </c>
      <c r="J1471" s="207">
        <v>0</v>
      </c>
      <c r="K1471" s="207">
        <v>35708</v>
      </c>
      <c r="L1471" s="207">
        <v>35708</v>
      </c>
      <c r="M1471" s="207">
        <f t="shared" si="106"/>
        <v>0</v>
      </c>
      <c r="N1471" s="207">
        <f t="shared" si="104"/>
        <v>0</v>
      </c>
      <c r="O1471" s="208">
        <f t="shared" si="103"/>
        <v>0</v>
      </c>
      <c r="P1471" s="205">
        <v>0</v>
      </c>
      <c r="Q1471" s="208">
        <f t="shared" si="105"/>
        <v>0</v>
      </c>
      <c r="R1471" s="206"/>
    </row>
    <row r="1472" spans="1:18" s="200" customFormat="1">
      <c r="A1472" s="199">
        <v>1465</v>
      </c>
      <c r="B1472" s="200">
        <v>203062358</v>
      </c>
      <c r="C1472" s="201" t="s">
        <v>1309</v>
      </c>
      <c r="D1472" s="201" t="s">
        <v>1310</v>
      </c>
      <c r="E1472" s="201" t="s">
        <v>1582</v>
      </c>
      <c r="F1472" s="201" t="s">
        <v>3662</v>
      </c>
      <c r="G1472" s="201" t="s">
        <v>94</v>
      </c>
      <c r="H1472" s="202" t="s">
        <v>2566</v>
      </c>
      <c r="I1472" s="207">
        <v>0</v>
      </c>
      <c r="J1472" s="207">
        <v>0</v>
      </c>
      <c r="K1472" s="207">
        <v>69255</v>
      </c>
      <c r="L1472" s="207">
        <v>69255</v>
      </c>
      <c r="M1472" s="207">
        <f t="shared" si="106"/>
        <v>0</v>
      </c>
      <c r="N1472" s="207">
        <f t="shared" si="104"/>
        <v>0</v>
      </c>
      <c r="O1472" s="208">
        <f t="shared" si="103"/>
        <v>0</v>
      </c>
      <c r="P1472" s="205">
        <v>0</v>
      </c>
      <c r="Q1472" s="208">
        <f t="shared" si="105"/>
        <v>0</v>
      </c>
      <c r="R1472" s="206"/>
    </row>
    <row r="1473" spans="1:18" s="200" customFormat="1">
      <c r="A1473" s="199">
        <v>1466</v>
      </c>
      <c r="B1473" s="200">
        <v>203062359</v>
      </c>
      <c r="C1473" s="201" t="s">
        <v>1309</v>
      </c>
      <c r="D1473" s="201" t="s">
        <v>1310</v>
      </c>
      <c r="E1473" s="201" t="s">
        <v>1582</v>
      </c>
      <c r="F1473" s="201" t="s">
        <v>3662</v>
      </c>
      <c r="G1473" s="201" t="s">
        <v>94</v>
      </c>
      <c r="H1473" s="202" t="s">
        <v>2567</v>
      </c>
      <c r="I1473" s="207">
        <v>0</v>
      </c>
      <c r="J1473" s="207">
        <v>0</v>
      </c>
      <c r="K1473" s="207">
        <v>136638</v>
      </c>
      <c r="L1473" s="207">
        <v>136638</v>
      </c>
      <c r="M1473" s="207">
        <f t="shared" si="106"/>
        <v>0</v>
      </c>
      <c r="N1473" s="207">
        <f t="shared" si="104"/>
        <v>0</v>
      </c>
      <c r="O1473" s="208">
        <f t="shared" si="103"/>
        <v>0</v>
      </c>
      <c r="P1473" s="205">
        <v>0</v>
      </c>
      <c r="Q1473" s="208">
        <f t="shared" si="105"/>
        <v>0</v>
      </c>
      <c r="R1473" s="206"/>
    </row>
    <row r="1474" spans="1:18" s="200" customFormat="1">
      <c r="A1474" s="199">
        <v>1467</v>
      </c>
      <c r="B1474" s="200">
        <v>203062360</v>
      </c>
      <c r="C1474" s="201" t="s">
        <v>1309</v>
      </c>
      <c r="D1474" s="201" t="s">
        <v>1310</v>
      </c>
      <c r="E1474" s="201" t="s">
        <v>1582</v>
      </c>
      <c r="F1474" s="201" t="s">
        <v>3662</v>
      </c>
      <c r="G1474" s="201" t="s">
        <v>94</v>
      </c>
      <c r="H1474" s="202" t="s">
        <v>2568</v>
      </c>
      <c r="I1474" s="207">
        <v>0</v>
      </c>
      <c r="J1474" s="207">
        <v>0</v>
      </c>
      <c r="K1474" s="207">
        <v>153832</v>
      </c>
      <c r="L1474" s="207">
        <v>153832</v>
      </c>
      <c r="M1474" s="207">
        <f t="shared" si="106"/>
        <v>0</v>
      </c>
      <c r="N1474" s="207">
        <f t="shared" si="104"/>
        <v>0</v>
      </c>
      <c r="O1474" s="208">
        <f t="shared" si="103"/>
        <v>0</v>
      </c>
      <c r="P1474" s="205">
        <v>0</v>
      </c>
      <c r="Q1474" s="208">
        <f t="shared" si="105"/>
        <v>0</v>
      </c>
      <c r="R1474" s="206"/>
    </row>
    <row r="1475" spans="1:18" s="200" customFormat="1">
      <c r="A1475" s="199">
        <v>1468</v>
      </c>
      <c r="B1475" s="200">
        <v>203062361</v>
      </c>
      <c r="C1475" s="201" t="s">
        <v>1309</v>
      </c>
      <c r="D1475" s="201" t="s">
        <v>1310</v>
      </c>
      <c r="E1475" s="201" t="s">
        <v>1582</v>
      </c>
      <c r="F1475" s="201" t="s">
        <v>3662</v>
      </c>
      <c r="G1475" s="201" t="s">
        <v>94</v>
      </c>
      <c r="H1475" s="202" t="s">
        <v>2569</v>
      </c>
      <c r="I1475" s="207">
        <v>0</v>
      </c>
      <c r="J1475" s="207">
        <v>0</v>
      </c>
      <c r="K1475" s="207">
        <v>14987</v>
      </c>
      <c r="L1475" s="207">
        <v>14987</v>
      </c>
      <c r="M1475" s="207">
        <f t="shared" si="106"/>
        <v>0</v>
      </c>
      <c r="N1475" s="207">
        <f t="shared" si="104"/>
        <v>0</v>
      </c>
      <c r="O1475" s="208">
        <f t="shared" si="103"/>
        <v>0</v>
      </c>
      <c r="P1475" s="205">
        <v>0</v>
      </c>
      <c r="Q1475" s="208">
        <f t="shared" si="105"/>
        <v>0</v>
      </c>
      <c r="R1475" s="206"/>
    </row>
    <row r="1476" spans="1:18" s="200" customFormat="1">
      <c r="A1476" s="199">
        <v>1469</v>
      </c>
      <c r="B1476" s="200">
        <v>203062362</v>
      </c>
      <c r="C1476" s="201" t="s">
        <v>1309</v>
      </c>
      <c r="D1476" s="201" t="s">
        <v>1310</v>
      </c>
      <c r="E1476" s="201" t="s">
        <v>1582</v>
      </c>
      <c r="F1476" s="201" t="s">
        <v>3662</v>
      </c>
      <c r="G1476" s="201" t="s">
        <v>94</v>
      </c>
      <c r="H1476" s="202" t="s">
        <v>2570</v>
      </c>
      <c r="I1476" s="207">
        <v>0</v>
      </c>
      <c r="J1476" s="207">
        <v>0</v>
      </c>
      <c r="K1476" s="207">
        <v>88733</v>
      </c>
      <c r="L1476" s="207">
        <v>88733</v>
      </c>
      <c r="M1476" s="207">
        <f t="shared" si="106"/>
        <v>0</v>
      </c>
      <c r="N1476" s="207">
        <f t="shared" si="104"/>
        <v>0</v>
      </c>
      <c r="O1476" s="208">
        <f t="shared" si="103"/>
        <v>0</v>
      </c>
      <c r="P1476" s="205">
        <v>0</v>
      </c>
      <c r="Q1476" s="208">
        <f t="shared" si="105"/>
        <v>0</v>
      </c>
      <c r="R1476" s="206"/>
    </row>
    <row r="1477" spans="1:18" s="200" customFormat="1">
      <c r="A1477" s="199">
        <v>1470</v>
      </c>
      <c r="B1477" s="200">
        <v>203062363</v>
      </c>
      <c r="C1477" s="201" t="s">
        <v>1309</v>
      </c>
      <c r="D1477" s="201" t="s">
        <v>1310</v>
      </c>
      <c r="E1477" s="201" t="s">
        <v>1582</v>
      </c>
      <c r="F1477" s="201" t="s">
        <v>3662</v>
      </c>
      <c r="G1477" s="201" t="s">
        <v>94</v>
      </c>
      <c r="H1477" s="202" t="s">
        <v>2571</v>
      </c>
      <c r="I1477" s="207">
        <v>0</v>
      </c>
      <c r="J1477" s="207">
        <v>0</v>
      </c>
      <c r="K1477" s="207">
        <v>46889</v>
      </c>
      <c r="L1477" s="207">
        <v>46889</v>
      </c>
      <c r="M1477" s="207">
        <f t="shared" si="106"/>
        <v>0</v>
      </c>
      <c r="N1477" s="207">
        <f t="shared" si="104"/>
        <v>0</v>
      </c>
      <c r="O1477" s="208">
        <f t="shared" si="103"/>
        <v>0</v>
      </c>
      <c r="P1477" s="205">
        <v>0</v>
      </c>
      <c r="Q1477" s="208">
        <f t="shared" si="105"/>
        <v>0</v>
      </c>
      <c r="R1477" s="206"/>
    </row>
    <row r="1478" spans="1:18" s="200" customFormat="1">
      <c r="A1478" s="199">
        <v>1471</v>
      </c>
      <c r="B1478" s="200">
        <v>203062364</v>
      </c>
      <c r="C1478" s="201" t="s">
        <v>1309</v>
      </c>
      <c r="D1478" s="201" t="s">
        <v>1310</v>
      </c>
      <c r="E1478" s="201" t="s">
        <v>1582</v>
      </c>
      <c r="F1478" s="201" t="s">
        <v>3662</v>
      </c>
      <c r="G1478" s="201" t="s">
        <v>94</v>
      </c>
      <c r="H1478" s="202" t="s">
        <v>2572</v>
      </c>
      <c r="I1478" s="207">
        <v>0</v>
      </c>
      <c r="J1478" s="207">
        <v>0</v>
      </c>
      <c r="K1478" s="207">
        <v>35936</v>
      </c>
      <c r="L1478" s="207">
        <v>35936</v>
      </c>
      <c r="M1478" s="207">
        <f t="shared" si="106"/>
        <v>0</v>
      </c>
      <c r="N1478" s="207">
        <f t="shared" si="104"/>
        <v>0</v>
      </c>
      <c r="O1478" s="208">
        <f t="shared" ref="O1478:O1541" si="107">M1478-N1478</f>
        <v>0</v>
      </c>
      <c r="P1478" s="205">
        <v>0</v>
      </c>
      <c r="Q1478" s="208">
        <f t="shared" si="105"/>
        <v>0</v>
      </c>
      <c r="R1478" s="206"/>
    </row>
    <row r="1479" spans="1:18" s="200" customFormat="1">
      <c r="A1479" s="199">
        <v>1472</v>
      </c>
      <c r="B1479" s="200">
        <v>203062365</v>
      </c>
      <c r="C1479" s="201" t="s">
        <v>1309</v>
      </c>
      <c r="D1479" s="201" t="s">
        <v>1310</v>
      </c>
      <c r="E1479" s="201" t="s">
        <v>1582</v>
      </c>
      <c r="F1479" s="201" t="s">
        <v>3662</v>
      </c>
      <c r="G1479" s="201" t="s">
        <v>94</v>
      </c>
      <c r="H1479" s="202" t="s">
        <v>2573</v>
      </c>
      <c r="I1479" s="207">
        <v>0</v>
      </c>
      <c r="J1479" s="207">
        <v>0</v>
      </c>
      <c r="K1479" s="207">
        <v>25334</v>
      </c>
      <c r="L1479" s="207">
        <v>25334</v>
      </c>
      <c r="M1479" s="207">
        <f t="shared" si="106"/>
        <v>0</v>
      </c>
      <c r="N1479" s="207">
        <f t="shared" si="104"/>
        <v>0</v>
      </c>
      <c r="O1479" s="208">
        <f t="shared" si="107"/>
        <v>0</v>
      </c>
      <c r="P1479" s="205">
        <v>0</v>
      </c>
      <c r="Q1479" s="208">
        <f t="shared" si="105"/>
        <v>0</v>
      </c>
      <c r="R1479" s="206"/>
    </row>
    <row r="1480" spans="1:18" s="200" customFormat="1">
      <c r="A1480" s="199">
        <v>1473</v>
      </c>
      <c r="B1480" s="200">
        <v>203062366</v>
      </c>
      <c r="C1480" s="201" t="s">
        <v>1309</v>
      </c>
      <c r="D1480" s="201" t="s">
        <v>1310</v>
      </c>
      <c r="E1480" s="201" t="s">
        <v>1582</v>
      </c>
      <c r="F1480" s="201" t="s">
        <v>3662</v>
      </c>
      <c r="G1480" s="201" t="s">
        <v>94</v>
      </c>
      <c r="H1480" s="202" t="s">
        <v>2574</v>
      </c>
      <c r="I1480" s="207">
        <v>0</v>
      </c>
      <c r="J1480" s="207">
        <v>0</v>
      </c>
      <c r="K1480" s="207">
        <v>20728</v>
      </c>
      <c r="L1480" s="207">
        <v>20728</v>
      </c>
      <c r="M1480" s="207">
        <f t="shared" si="106"/>
        <v>0</v>
      </c>
      <c r="N1480" s="207">
        <f t="shared" si="104"/>
        <v>0</v>
      </c>
      <c r="O1480" s="208">
        <f t="shared" si="107"/>
        <v>0</v>
      </c>
      <c r="P1480" s="205">
        <v>0</v>
      </c>
      <c r="Q1480" s="208">
        <f t="shared" si="105"/>
        <v>0</v>
      </c>
      <c r="R1480" s="206"/>
    </row>
    <row r="1481" spans="1:18" s="200" customFormat="1">
      <c r="A1481" s="199">
        <v>1474</v>
      </c>
      <c r="B1481" s="200">
        <v>203062367</v>
      </c>
      <c r="C1481" s="201" t="s">
        <v>1309</v>
      </c>
      <c r="D1481" s="201" t="s">
        <v>1310</v>
      </c>
      <c r="E1481" s="201" t="s">
        <v>1314</v>
      </c>
      <c r="F1481" s="201" t="s">
        <v>3655</v>
      </c>
      <c r="G1481" s="201" t="s">
        <v>94</v>
      </c>
      <c r="H1481" s="202" t="s">
        <v>2575</v>
      </c>
      <c r="I1481" s="207">
        <v>0</v>
      </c>
      <c r="J1481" s="207">
        <v>0</v>
      </c>
      <c r="K1481" s="207">
        <v>203333</v>
      </c>
      <c r="L1481" s="207">
        <v>203333</v>
      </c>
      <c r="M1481" s="207">
        <f t="shared" si="106"/>
        <v>0</v>
      </c>
      <c r="N1481" s="207">
        <f t="shared" si="104"/>
        <v>0</v>
      </c>
      <c r="O1481" s="208">
        <f t="shared" si="107"/>
        <v>0</v>
      </c>
      <c r="P1481" s="205">
        <v>0</v>
      </c>
      <c r="Q1481" s="208">
        <f t="shared" si="105"/>
        <v>0</v>
      </c>
      <c r="R1481" s="206"/>
    </row>
    <row r="1482" spans="1:18" s="200" customFormat="1">
      <c r="A1482" s="199">
        <v>1475</v>
      </c>
      <c r="B1482" s="200">
        <v>203062368</v>
      </c>
      <c r="C1482" s="201" t="s">
        <v>1309</v>
      </c>
      <c r="D1482" s="201" t="s">
        <v>1310</v>
      </c>
      <c r="E1482" s="201" t="s">
        <v>1582</v>
      </c>
      <c r="F1482" s="201" t="s">
        <v>3662</v>
      </c>
      <c r="G1482" s="201" t="s">
        <v>94</v>
      </c>
      <c r="H1482" s="202" t="s">
        <v>2576</v>
      </c>
      <c r="I1482" s="207">
        <v>0</v>
      </c>
      <c r="J1482" s="207">
        <v>0</v>
      </c>
      <c r="K1482" s="207">
        <v>8750</v>
      </c>
      <c r="L1482" s="207">
        <v>8750</v>
      </c>
      <c r="M1482" s="207">
        <f t="shared" si="106"/>
        <v>0</v>
      </c>
      <c r="N1482" s="207">
        <f t="shared" si="104"/>
        <v>0</v>
      </c>
      <c r="O1482" s="208">
        <f t="shared" si="107"/>
        <v>0</v>
      </c>
      <c r="P1482" s="205">
        <v>0</v>
      </c>
      <c r="Q1482" s="208">
        <f t="shared" si="105"/>
        <v>0</v>
      </c>
      <c r="R1482" s="206"/>
    </row>
    <row r="1483" spans="1:18" s="200" customFormat="1">
      <c r="A1483" s="199">
        <v>1476</v>
      </c>
      <c r="B1483" s="200">
        <v>203062369</v>
      </c>
      <c r="C1483" s="201" t="s">
        <v>1309</v>
      </c>
      <c r="D1483" s="201" t="s">
        <v>1310</v>
      </c>
      <c r="E1483" s="201" t="s">
        <v>1314</v>
      </c>
      <c r="F1483" s="201" t="s">
        <v>3655</v>
      </c>
      <c r="G1483" s="201" t="s">
        <v>94</v>
      </c>
      <c r="H1483" s="202" t="s">
        <v>2577</v>
      </c>
      <c r="I1483" s="207">
        <v>0</v>
      </c>
      <c r="J1483" s="207">
        <v>0</v>
      </c>
      <c r="K1483" s="207">
        <v>70047</v>
      </c>
      <c r="L1483" s="207">
        <v>70047</v>
      </c>
      <c r="M1483" s="207">
        <f t="shared" si="106"/>
        <v>0</v>
      </c>
      <c r="N1483" s="207">
        <f t="shared" si="104"/>
        <v>0</v>
      </c>
      <c r="O1483" s="208">
        <f t="shared" si="107"/>
        <v>0</v>
      </c>
      <c r="P1483" s="205">
        <v>0</v>
      </c>
      <c r="Q1483" s="208">
        <f t="shared" si="105"/>
        <v>0</v>
      </c>
      <c r="R1483" s="206"/>
    </row>
    <row r="1484" spans="1:18" s="200" customFormat="1">
      <c r="A1484" s="199">
        <v>1477</v>
      </c>
      <c r="B1484" s="200">
        <v>203062370</v>
      </c>
      <c r="C1484" s="201" t="s">
        <v>1309</v>
      </c>
      <c r="D1484" s="201" t="s">
        <v>1310</v>
      </c>
      <c r="E1484" s="201" t="s">
        <v>1314</v>
      </c>
      <c r="F1484" s="201" t="s">
        <v>3655</v>
      </c>
      <c r="G1484" s="201" t="s">
        <v>94</v>
      </c>
      <c r="H1484" s="202" t="s">
        <v>2578</v>
      </c>
      <c r="I1484" s="207">
        <v>0</v>
      </c>
      <c r="J1484" s="207">
        <v>0</v>
      </c>
      <c r="K1484" s="207">
        <v>44822</v>
      </c>
      <c r="L1484" s="207">
        <v>44822</v>
      </c>
      <c r="M1484" s="207">
        <f t="shared" si="106"/>
        <v>0</v>
      </c>
      <c r="N1484" s="207">
        <f t="shared" ref="N1484:N1547" si="108">-IF((I1484+K1484)-(J1484+L1484)&lt;0,(I1484+K1484)-(J1484+L1484),0)</f>
        <v>0</v>
      </c>
      <c r="O1484" s="208">
        <f t="shared" si="107"/>
        <v>0</v>
      </c>
      <c r="P1484" s="205">
        <v>0</v>
      </c>
      <c r="Q1484" s="208">
        <f t="shared" si="105"/>
        <v>0</v>
      </c>
      <c r="R1484" s="206"/>
    </row>
    <row r="1485" spans="1:18" s="200" customFormat="1">
      <c r="A1485" s="199">
        <v>1478</v>
      </c>
      <c r="B1485" s="200">
        <v>203062371</v>
      </c>
      <c r="C1485" s="201" t="s">
        <v>1309</v>
      </c>
      <c r="D1485" s="201" t="s">
        <v>1310</v>
      </c>
      <c r="E1485" s="201" t="s">
        <v>1582</v>
      </c>
      <c r="F1485" s="201" t="s">
        <v>3662</v>
      </c>
      <c r="G1485" s="201" t="s">
        <v>94</v>
      </c>
      <c r="H1485" s="202" t="s">
        <v>2579</v>
      </c>
      <c r="I1485" s="207">
        <v>0</v>
      </c>
      <c r="J1485" s="207">
        <v>0</v>
      </c>
      <c r="K1485" s="207">
        <v>54001</v>
      </c>
      <c r="L1485" s="207">
        <v>54001</v>
      </c>
      <c r="M1485" s="207">
        <f t="shared" si="106"/>
        <v>0</v>
      </c>
      <c r="N1485" s="207">
        <f t="shared" si="108"/>
        <v>0</v>
      </c>
      <c r="O1485" s="208">
        <f t="shared" si="107"/>
        <v>0</v>
      </c>
      <c r="P1485" s="205">
        <v>0</v>
      </c>
      <c r="Q1485" s="208">
        <f t="shared" si="105"/>
        <v>0</v>
      </c>
      <c r="R1485" s="206"/>
    </row>
    <row r="1486" spans="1:18" s="200" customFormat="1">
      <c r="A1486" s="199">
        <v>1479</v>
      </c>
      <c r="B1486" s="200">
        <v>203062373</v>
      </c>
      <c r="C1486" s="201" t="s">
        <v>1309</v>
      </c>
      <c r="D1486" s="201" t="s">
        <v>1310</v>
      </c>
      <c r="E1486" s="201" t="s">
        <v>1582</v>
      </c>
      <c r="F1486" s="201" t="s">
        <v>3662</v>
      </c>
      <c r="G1486" s="201" t="s">
        <v>94</v>
      </c>
      <c r="H1486" s="202" t="s">
        <v>2580</v>
      </c>
      <c r="I1486" s="207">
        <v>0</v>
      </c>
      <c r="J1486" s="207">
        <v>0</v>
      </c>
      <c r="K1486" s="207">
        <v>13193</v>
      </c>
      <c r="L1486" s="207">
        <v>13193</v>
      </c>
      <c r="M1486" s="207">
        <f t="shared" si="106"/>
        <v>0</v>
      </c>
      <c r="N1486" s="207">
        <f t="shared" si="108"/>
        <v>0</v>
      </c>
      <c r="O1486" s="208">
        <f t="shared" si="107"/>
        <v>0</v>
      </c>
      <c r="P1486" s="205">
        <v>0</v>
      </c>
      <c r="Q1486" s="208">
        <f t="shared" si="105"/>
        <v>0</v>
      </c>
      <c r="R1486" s="206"/>
    </row>
    <row r="1487" spans="1:18" s="200" customFormat="1">
      <c r="A1487" s="199">
        <v>1480</v>
      </c>
      <c r="B1487" s="200">
        <v>203062374</v>
      </c>
      <c r="C1487" s="201" t="s">
        <v>1309</v>
      </c>
      <c r="D1487" s="201" t="s">
        <v>1310</v>
      </c>
      <c r="E1487" s="201" t="s">
        <v>1582</v>
      </c>
      <c r="F1487" s="201" t="s">
        <v>3662</v>
      </c>
      <c r="G1487" s="201" t="s">
        <v>94</v>
      </c>
      <c r="H1487" s="202" t="s">
        <v>2581</v>
      </c>
      <c r="I1487" s="207">
        <v>0</v>
      </c>
      <c r="J1487" s="207">
        <v>0</v>
      </c>
      <c r="K1487" s="207">
        <v>30750</v>
      </c>
      <c r="L1487" s="207">
        <v>30750</v>
      </c>
      <c r="M1487" s="207">
        <f t="shared" si="106"/>
        <v>0</v>
      </c>
      <c r="N1487" s="207">
        <f t="shared" si="108"/>
        <v>0</v>
      </c>
      <c r="O1487" s="208">
        <f t="shared" si="107"/>
        <v>0</v>
      </c>
      <c r="P1487" s="205">
        <v>0</v>
      </c>
      <c r="Q1487" s="208">
        <f t="shared" si="105"/>
        <v>0</v>
      </c>
      <c r="R1487" s="206"/>
    </row>
    <row r="1488" spans="1:18" s="200" customFormat="1">
      <c r="A1488" s="199">
        <v>1481</v>
      </c>
      <c r="B1488" s="200">
        <v>203062375</v>
      </c>
      <c r="C1488" s="201" t="s">
        <v>1309</v>
      </c>
      <c r="D1488" s="201" t="s">
        <v>1310</v>
      </c>
      <c r="E1488" s="201" t="s">
        <v>1582</v>
      </c>
      <c r="F1488" s="201" t="s">
        <v>3662</v>
      </c>
      <c r="G1488" s="201" t="s">
        <v>94</v>
      </c>
      <c r="H1488" s="202" t="s">
        <v>2582</v>
      </c>
      <c r="I1488" s="207">
        <v>0</v>
      </c>
      <c r="J1488" s="207">
        <v>0</v>
      </c>
      <c r="K1488" s="207">
        <v>34369</v>
      </c>
      <c r="L1488" s="207">
        <v>34369</v>
      </c>
      <c r="M1488" s="207">
        <f t="shared" si="106"/>
        <v>0</v>
      </c>
      <c r="N1488" s="207">
        <f t="shared" si="108"/>
        <v>0</v>
      </c>
      <c r="O1488" s="208">
        <f t="shared" si="107"/>
        <v>0</v>
      </c>
      <c r="P1488" s="205">
        <v>0</v>
      </c>
      <c r="Q1488" s="208">
        <f t="shared" si="105"/>
        <v>0</v>
      </c>
      <c r="R1488" s="206"/>
    </row>
    <row r="1489" spans="1:18" s="200" customFormat="1">
      <c r="A1489" s="199">
        <v>1482</v>
      </c>
      <c r="B1489" s="200">
        <v>203062376</v>
      </c>
      <c r="C1489" s="201" t="s">
        <v>1309</v>
      </c>
      <c r="D1489" s="201" t="s">
        <v>1310</v>
      </c>
      <c r="E1489" s="201" t="s">
        <v>1582</v>
      </c>
      <c r="F1489" s="201" t="s">
        <v>3662</v>
      </c>
      <c r="G1489" s="201" t="s">
        <v>94</v>
      </c>
      <c r="H1489" s="202" t="s">
        <v>2583</v>
      </c>
      <c r="I1489" s="207">
        <v>0</v>
      </c>
      <c r="J1489" s="207">
        <v>0</v>
      </c>
      <c r="K1489" s="207">
        <v>22397</v>
      </c>
      <c r="L1489" s="207">
        <v>22397</v>
      </c>
      <c r="M1489" s="207">
        <f t="shared" si="106"/>
        <v>0</v>
      </c>
      <c r="N1489" s="207">
        <f t="shared" si="108"/>
        <v>0</v>
      </c>
      <c r="O1489" s="208">
        <f t="shared" si="107"/>
        <v>0</v>
      </c>
      <c r="P1489" s="205">
        <v>0</v>
      </c>
      <c r="Q1489" s="208">
        <f t="shared" si="105"/>
        <v>0</v>
      </c>
      <c r="R1489" s="206"/>
    </row>
    <row r="1490" spans="1:18" s="200" customFormat="1">
      <c r="A1490" s="199">
        <v>1483</v>
      </c>
      <c r="B1490" s="200">
        <v>203062377</v>
      </c>
      <c r="C1490" s="201" t="s">
        <v>1309</v>
      </c>
      <c r="D1490" s="201" t="s">
        <v>1310</v>
      </c>
      <c r="E1490" s="201" t="s">
        <v>1582</v>
      </c>
      <c r="F1490" s="201" t="s">
        <v>3662</v>
      </c>
      <c r="G1490" s="201" t="s">
        <v>94</v>
      </c>
      <c r="H1490" s="202" t="s">
        <v>2584</v>
      </c>
      <c r="I1490" s="207">
        <v>0</v>
      </c>
      <c r="J1490" s="207">
        <v>0</v>
      </c>
      <c r="K1490" s="207">
        <v>15229</v>
      </c>
      <c r="L1490" s="207">
        <v>15229</v>
      </c>
      <c r="M1490" s="207">
        <f t="shared" si="106"/>
        <v>0</v>
      </c>
      <c r="N1490" s="207">
        <f t="shared" si="108"/>
        <v>0</v>
      </c>
      <c r="O1490" s="208">
        <f t="shared" si="107"/>
        <v>0</v>
      </c>
      <c r="P1490" s="205">
        <v>0</v>
      </c>
      <c r="Q1490" s="208">
        <f t="shared" si="105"/>
        <v>0</v>
      </c>
      <c r="R1490" s="206"/>
    </row>
    <row r="1491" spans="1:18" s="200" customFormat="1">
      <c r="A1491" s="199">
        <v>1484</v>
      </c>
      <c r="B1491" s="200">
        <v>203062378</v>
      </c>
      <c r="C1491" s="201" t="s">
        <v>1309</v>
      </c>
      <c r="D1491" s="201" t="s">
        <v>1310</v>
      </c>
      <c r="E1491" s="201" t="s">
        <v>1582</v>
      </c>
      <c r="F1491" s="201" t="s">
        <v>3662</v>
      </c>
      <c r="G1491" s="201" t="s">
        <v>94</v>
      </c>
      <c r="H1491" s="202" t="s">
        <v>2585</v>
      </c>
      <c r="I1491" s="207">
        <v>0</v>
      </c>
      <c r="J1491" s="207">
        <v>0</v>
      </c>
      <c r="K1491" s="207">
        <v>22493</v>
      </c>
      <c r="L1491" s="207">
        <v>22493</v>
      </c>
      <c r="M1491" s="207">
        <f t="shared" si="106"/>
        <v>0</v>
      </c>
      <c r="N1491" s="207">
        <f t="shared" si="108"/>
        <v>0</v>
      </c>
      <c r="O1491" s="208">
        <f t="shared" si="107"/>
        <v>0</v>
      </c>
      <c r="P1491" s="205">
        <v>0</v>
      </c>
      <c r="Q1491" s="208">
        <f t="shared" si="105"/>
        <v>0</v>
      </c>
      <c r="R1491" s="206"/>
    </row>
    <row r="1492" spans="1:18" s="200" customFormat="1">
      <c r="A1492" s="199">
        <v>1485</v>
      </c>
      <c r="B1492" s="200">
        <v>203062379</v>
      </c>
      <c r="C1492" s="201" t="s">
        <v>1309</v>
      </c>
      <c r="D1492" s="201" t="s">
        <v>1310</v>
      </c>
      <c r="E1492" s="201" t="s">
        <v>1582</v>
      </c>
      <c r="F1492" s="201" t="s">
        <v>3662</v>
      </c>
      <c r="G1492" s="201" t="s">
        <v>94</v>
      </c>
      <c r="H1492" s="202" t="s">
        <v>2586</v>
      </c>
      <c r="I1492" s="207">
        <v>0</v>
      </c>
      <c r="J1492" s="207">
        <v>0</v>
      </c>
      <c r="K1492" s="207">
        <v>7775</v>
      </c>
      <c r="L1492" s="207">
        <v>7775</v>
      </c>
      <c r="M1492" s="207">
        <f t="shared" si="106"/>
        <v>0</v>
      </c>
      <c r="N1492" s="207">
        <f t="shared" si="108"/>
        <v>0</v>
      </c>
      <c r="O1492" s="208">
        <f t="shared" si="107"/>
        <v>0</v>
      </c>
      <c r="P1492" s="205">
        <v>0</v>
      </c>
      <c r="Q1492" s="208">
        <f t="shared" si="105"/>
        <v>0</v>
      </c>
      <c r="R1492" s="206"/>
    </row>
    <row r="1493" spans="1:18" s="200" customFormat="1">
      <c r="A1493" s="199">
        <v>1486</v>
      </c>
      <c r="B1493" s="200">
        <v>203062380</v>
      </c>
      <c r="C1493" s="201" t="s">
        <v>1309</v>
      </c>
      <c r="D1493" s="201" t="s">
        <v>1310</v>
      </c>
      <c r="E1493" s="201" t="s">
        <v>1582</v>
      </c>
      <c r="F1493" s="201" t="s">
        <v>3662</v>
      </c>
      <c r="G1493" s="201" t="s">
        <v>94</v>
      </c>
      <c r="H1493" s="202" t="s">
        <v>2587</v>
      </c>
      <c r="I1493" s="207">
        <v>0</v>
      </c>
      <c r="J1493" s="207">
        <v>0</v>
      </c>
      <c r="K1493" s="207">
        <v>10000</v>
      </c>
      <c r="L1493" s="207">
        <v>10000</v>
      </c>
      <c r="M1493" s="207">
        <f t="shared" si="106"/>
        <v>0</v>
      </c>
      <c r="N1493" s="207">
        <f t="shared" si="108"/>
        <v>0</v>
      </c>
      <c r="O1493" s="208">
        <f t="shared" si="107"/>
        <v>0</v>
      </c>
      <c r="P1493" s="205">
        <v>0</v>
      </c>
      <c r="Q1493" s="208">
        <f t="shared" si="105"/>
        <v>0</v>
      </c>
      <c r="R1493" s="206"/>
    </row>
    <row r="1494" spans="1:18" s="200" customFormat="1">
      <c r="A1494" s="199">
        <v>1487</v>
      </c>
      <c r="B1494" s="200">
        <v>203062381</v>
      </c>
      <c r="C1494" s="201" t="s">
        <v>1309</v>
      </c>
      <c r="D1494" s="201" t="s">
        <v>1310</v>
      </c>
      <c r="E1494" s="201" t="s">
        <v>1582</v>
      </c>
      <c r="F1494" s="201" t="s">
        <v>3662</v>
      </c>
      <c r="G1494" s="201" t="s">
        <v>94</v>
      </c>
      <c r="H1494" s="202" t="s">
        <v>2588</v>
      </c>
      <c r="I1494" s="207">
        <v>0</v>
      </c>
      <c r="J1494" s="207">
        <v>0</v>
      </c>
      <c r="K1494" s="207">
        <v>31265</v>
      </c>
      <c r="L1494" s="207">
        <v>31265</v>
      </c>
      <c r="M1494" s="207">
        <f t="shared" si="106"/>
        <v>0</v>
      </c>
      <c r="N1494" s="207">
        <f t="shared" si="108"/>
        <v>0</v>
      </c>
      <c r="O1494" s="208">
        <f t="shared" si="107"/>
        <v>0</v>
      </c>
      <c r="P1494" s="205">
        <v>0</v>
      </c>
      <c r="Q1494" s="208">
        <f t="shared" si="105"/>
        <v>0</v>
      </c>
      <c r="R1494" s="206"/>
    </row>
    <row r="1495" spans="1:18" s="200" customFormat="1">
      <c r="A1495" s="199">
        <v>1488</v>
      </c>
      <c r="B1495" s="200">
        <v>203062382</v>
      </c>
      <c r="C1495" s="201" t="s">
        <v>1309</v>
      </c>
      <c r="D1495" s="201" t="s">
        <v>1310</v>
      </c>
      <c r="E1495" s="201" t="s">
        <v>1582</v>
      </c>
      <c r="F1495" s="201" t="s">
        <v>3662</v>
      </c>
      <c r="G1495" s="201" t="s">
        <v>94</v>
      </c>
      <c r="H1495" s="202" t="s">
        <v>2589</v>
      </c>
      <c r="I1495" s="207">
        <v>0</v>
      </c>
      <c r="J1495" s="207">
        <v>0</v>
      </c>
      <c r="K1495" s="207">
        <v>24302</v>
      </c>
      <c r="L1495" s="207">
        <v>24302</v>
      </c>
      <c r="M1495" s="207">
        <f t="shared" si="106"/>
        <v>0</v>
      </c>
      <c r="N1495" s="207">
        <f t="shared" si="108"/>
        <v>0</v>
      </c>
      <c r="O1495" s="208">
        <f t="shared" si="107"/>
        <v>0</v>
      </c>
      <c r="P1495" s="205">
        <v>0</v>
      </c>
      <c r="Q1495" s="208">
        <f t="shared" si="105"/>
        <v>0</v>
      </c>
      <c r="R1495" s="206"/>
    </row>
    <row r="1496" spans="1:18" s="200" customFormat="1">
      <c r="A1496" s="199">
        <v>1489</v>
      </c>
      <c r="B1496" s="200">
        <v>203062383</v>
      </c>
      <c r="C1496" s="201" t="s">
        <v>1309</v>
      </c>
      <c r="D1496" s="201" t="s">
        <v>1310</v>
      </c>
      <c r="E1496" s="201" t="s">
        <v>1582</v>
      </c>
      <c r="F1496" s="201" t="s">
        <v>3662</v>
      </c>
      <c r="G1496" s="201" t="s">
        <v>3182</v>
      </c>
      <c r="H1496" s="202" t="s">
        <v>2590</v>
      </c>
      <c r="I1496" s="207">
        <v>0</v>
      </c>
      <c r="J1496" s="207">
        <v>0</v>
      </c>
      <c r="K1496" s="207">
        <v>10000</v>
      </c>
      <c r="L1496" s="207">
        <v>10000</v>
      </c>
      <c r="M1496" s="207">
        <f t="shared" si="106"/>
        <v>0</v>
      </c>
      <c r="N1496" s="207">
        <f t="shared" si="108"/>
        <v>0</v>
      </c>
      <c r="O1496" s="208">
        <f t="shared" si="107"/>
        <v>0</v>
      </c>
      <c r="P1496" s="205">
        <v>0</v>
      </c>
      <c r="Q1496" s="208">
        <f t="shared" si="105"/>
        <v>0</v>
      </c>
      <c r="R1496" s="206"/>
    </row>
    <row r="1497" spans="1:18" s="200" customFormat="1">
      <c r="A1497" s="199">
        <v>1490</v>
      </c>
      <c r="B1497" s="200">
        <v>203062384</v>
      </c>
      <c r="C1497" s="201" t="s">
        <v>1309</v>
      </c>
      <c r="D1497" s="201" t="s">
        <v>1310</v>
      </c>
      <c r="E1497" s="201" t="s">
        <v>1582</v>
      </c>
      <c r="F1497" s="201" t="s">
        <v>3662</v>
      </c>
      <c r="G1497" s="201" t="s">
        <v>94</v>
      </c>
      <c r="H1497" s="202" t="s">
        <v>2591</v>
      </c>
      <c r="I1497" s="207">
        <v>0</v>
      </c>
      <c r="J1497" s="207">
        <v>0</v>
      </c>
      <c r="K1497" s="207">
        <v>20044</v>
      </c>
      <c r="L1497" s="207">
        <v>20044</v>
      </c>
      <c r="M1497" s="207">
        <f t="shared" si="106"/>
        <v>0</v>
      </c>
      <c r="N1497" s="207">
        <f t="shared" si="108"/>
        <v>0</v>
      </c>
      <c r="O1497" s="208">
        <f t="shared" si="107"/>
        <v>0</v>
      </c>
      <c r="P1497" s="205">
        <v>0</v>
      </c>
      <c r="Q1497" s="208">
        <f t="shared" si="105"/>
        <v>0</v>
      </c>
      <c r="R1497" s="206"/>
    </row>
    <row r="1498" spans="1:18" s="200" customFormat="1">
      <c r="A1498" s="199">
        <v>1491</v>
      </c>
      <c r="B1498" s="200">
        <v>203062385</v>
      </c>
      <c r="C1498" s="201" t="s">
        <v>1309</v>
      </c>
      <c r="D1498" s="201" t="s">
        <v>1310</v>
      </c>
      <c r="E1498" s="201" t="s">
        <v>1582</v>
      </c>
      <c r="F1498" s="201" t="s">
        <v>3662</v>
      </c>
      <c r="G1498" s="201" t="s">
        <v>94</v>
      </c>
      <c r="H1498" s="202" t="s">
        <v>2592</v>
      </c>
      <c r="I1498" s="207">
        <v>0</v>
      </c>
      <c r="J1498" s="207">
        <v>0</v>
      </c>
      <c r="K1498" s="207">
        <v>33000</v>
      </c>
      <c r="L1498" s="207">
        <v>33000</v>
      </c>
      <c r="M1498" s="207">
        <f t="shared" si="106"/>
        <v>0</v>
      </c>
      <c r="N1498" s="207">
        <f t="shared" si="108"/>
        <v>0</v>
      </c>
      <c r="O1498" s="208">
        <f t="shared" si="107"/>
        <v>0</v>
      </c>
      <c r="P1498" s="205">
        <v>0</v>
      </c>
      <c r="Q1498" s="208">
        <f t="shared" si="105"/>
        <v>0</v>
      </c>
      <c r="R1498" s="206"/>
    </row>
    <row r="1499" spans="1:18" s="200" customFormat="1">
      <c r="A1499" s="199">
        <v>1492</v>
      </c>
      <c r="B1499" s="200">
        <v>203062386</v>
      </c>
      <c r="C1499" s="201" t="s">
        <v>1309</v>
      </c>
      <c r="D1499" s="201" t="s">
        <v>1310</v>
      </c>
      <c r="E1499" s="201" t="s">
        <v>1582</v>
      </c>
      <c r="F1499" s="201" t="s">
        <v>3662</v>
      </c>
      <c r="G1499" s="201" t="s">
        <v>94</v>
      </c>
      <c r="H1499" s="202" t="s">
        <v>2593</v>
      </c>
      <c r="I1499" s="207">
        <v>0</v>
      </c>
      <c r="J1499" s="207">
        <v>0</v>
      </c>
      <c r="K1499" s="207">
        <v>21358</v>
      </c>
      <c r="L1499" s="207">
        <v>21358</v>
      </c>
      <c r="M1499" s="207">
        <f t="shared" si="106"/>
        <v>0</v>
      </c>
      <c r="N1499" s="207">
        <f t="shared" si="108"/>
        <v>0</v>
      </c>
      <c r="O1499" s="208">
        <f t="shared" si="107"/>
        <v>0</v>
      </c>
      <c r="P1499" s="205">
        <v>0</v>
      </c>
      <c r="Q1499" s="208">
        <f t="shared" si="105"/>
        <v>0</v>
      </c>
      <c r="R1499" s="206"/>
    </row>
    <row r="1500" spans="1:18" s="200" customFormat="1">
      <c r="A1500" s="199">
        <v>1493</v>
      </c>
      <c r="B1500" s="200">
        <v>203062387</v>
      </c>
      <c r="C1500" s="201" t="s">
        <v>1309</v>
      </c>
      <c r="D1500" s="201" t="s">
        <v>1310</v>
      </c>
      <c r="E1500" s="201" t="s">
        <v>1582</v>
      </c>
      <c r="F1500" s="201" t="s">
        <v>3662</v>
      </c>
      <c r="G1500" s="201" t="s">
        <v>94</v>
      </c>
      <c r="H1500" s="202" t="s">
        <v>2594</v>
      </c>
      <c r="I1500" s="207">
        <v>0</v>
      </c>
      <c r="J1500" s="207">
        <v>0</v>
      </c>
      <c r="K1500" s="207">
        <v>45050</v>
      </c>
      <c r="L1500" s="207">
        <v>45050</v>
      </c>
      <c r="M1500" s="207">
        <f t="shared" si="106"/>
        <v>0</v>
      </c>
      <c r="N1500" s="207">
        <f t="shared" si="108"/>
        <v>0</v>
      </c>
      <c r="O1500" s="208">
        <f t="shared" si="107"/>
        <v>0</v>
      </c>
      <c r="P1500" s="205">
        <v>0</v>
      </c>
      <c r="Q1500" s="208">
        <f t="shared" si="105"/>
        <v>0</v>
      </c>
      <c r="R1500" s="206"/>
    </row>
    <row r="1501" spans="1:18" s="200" customFormat="1">
      <c r="A1501" s="199">
        <v>1494</v>
      </c>
      <c r="B1501" s="200">
        <v>203062388</v>
      </c>
      <c r="C1501" s="201" t="s">
        <v>1309</v>
      </c>
      <c r="D1501" s="201" t="s">
        <v>1310</v>
      </c>
      <c r="E1501" s="201" t="s">
        <v>1582</v>
      </c>
      <c r="F1501" s="201" t="s">
        <v>3662</v>
      </c>
      <c r="G1501" s="201" t="s">
        <v>94</v>
      </c>
      <c r="H1501" s="202" t="s">
        <v>2595</v>
      </c>
      <c r="I1501" s="207">
        <v>0</v>
      </c>
      <c r="J1501" s="207">
        <v>0</v>
      </c>
      <c r="K1501" s="207">
        <v>12145</v>
      </c>
      <c r="L1501" s="207">
        <v>12145</v>
      </c>
      <c r="M1501" s="207">
        <f t="shared" si="106"/>
        <v>0</v>
      </c>
      <c r="N1501" s="207">
        <f t="shared" si="108"/>
        <v>0</v>
      </c>
      <c r="O1501" s="208">
        <f t="shared" si="107"/>
        <v>0</v>
      </c>
      <c r="P1501" s="205">
        <v>0</v>
      </c>
      <c r="Q1501" s="208">
        <f t="shared" si="105"/>
        <v>0</v>
      </c>
      <c r="R1501" s="206"/>
    </row>
    <row r="1502" spans="1:18" s="200" customFormat="1">
      <c r="A1502" s="199">
        <v>1495</v>
      </c>
      <c r="B1502" s="200">
        <v>203062389</v>
      </c>
      <c r="C1502" s="201" t="s">
        <v>1309</v>
      </c>
      <c r="D1502" s="201" t="s">
        <v>1310</v>
      </c>
      <c r="E1502" s="201" t="s">
        <v>1582</v>
      </c>
      <c r="F1502" s="201" t="s">
        <v>3662</v>
      </c>
      <c r="G1502" s="201" t="s">
        <v>94</v>
      </c>
      <c r="H1502" s="202" t="s">
        <v>2596</v>
      </c>
      <c r="I1502" s="207">
        <v>0</v>
      </c>
      <c r="J1502" s="207">
        <v>0</v>
      </c>
      <c r="K1502" s="207">
        <v>97728</v>
      </c>
      <c r="L1502" s="207">
        <v>97728</v>
      </c>
      <c r="M1502" s="207">
        <f t="shared" si="106"/>
        <v>0</v>
      </c>
      <c r="N1502" s="207">
        <f t="shared" si="108"/>
        <v>0</v>
      </c>
      <c r="O1502" s="208">
        <f t="shared" si="107"/>
        <v>0</v>
      </c>
      <c r="P1502" s="205">
        <v>0</v>
      </c>
      <c r="Q1502" s="208">
        <f t="shared" si="105"/>
        <v>0</v>
      </c>
      <c r="R1502" s="206"/>
    </row>
    <row r="1503" spans="1:18" s="200" customFormat="1">
      <c r="A1503" s="199">
        <v>1496</v>
      </c>
      <c r="B1503" s="200">
        <v>203062390</v>
      </c>
      <c r="C1503" s="201" t="s">
        <v>1309</v>
      </c>
      <c r="D1503" s="201" t="s">
        <v>1310</v>
      </c>
      <c r="E1503" s="201" t="s">
        <v>1582</v>
      </c>
      <c r="F1503" s="201" t="s">
        <v>3662</v>
      </c>
      <c r="G1503" s="201" t="s">
        <v>94</v>
      </c>
      <c r="H1503" s="202" t="s">
        <v>2597</v>
      </c>
      <c r="I1503" s="207">
        <v>0</v>
      </c>
      <c r="J1503" s="207">
        <v>0</v>
      </c>
      <c r="K1503" s="207">
        <v>41250</v>
      </c>
      <c r="L1503" s="207">
        <v>41250</v>
      </c>
      <c r="M1503" s="207">
        <f t="shared" si="106"/>
        <v>0</v>
      </c>
      <c r="N1503" s="207">
        <f t="shared" si="108"/>
        <v>0</v>
      </c>
      <c r="O1503" s="208">
        <f t="shared" si="107"/>
        <v>0</v>
      </c>
      <c r="P1503" s="205">
        <v>0</v>
      </c>
      <c r="Q1503" s="208">
        <f t="shared" si="105"/>
        <v>0</v>
      </c>
      <c r="R1503" s="206"/>
    </row>
    <row r="1504" spans="1:18" s="200" customFormat="1">
      <c r="A1504" s="199">
        <v>1497</v>
      </c>
      <c r="B1504" s="200">
        <v>203062391</v>
      </c>
      <c r="C1504" s="201" t="s">
        <v>1309</v>
      </c>
      <c r="D1504" s="201" t="s">
        <v>1310</v>
      </c>
      <c r="E1504" s="201" t="s">
        <v>1582</v>
      </c>
      <c r="F1504" s="201" t="s">
        <v>3662</v>
      </c>
      <c r="G1504" s="201" t="s">
        <v>94</v>
      </c>
      <c r="H1504" s="202" t="s">
        <v>2598</v>
      </c>
      <c r="I1504" s="207">
        <v>0</v>
      </c>
      <c r="J1504" s="207">
        <v>0</v>
      </c>
      <c r="K1504" s="207">
        <v>1095</v>
      </c>
      <c r="L1504" s="207">
        <v>1095</v>
      </c>
      <c r="M1504" s="207">
        <f t="shared" si="106"/>
        <v>0</v>
      </c>
      <c r="N1504" s="207">
        <f t="shared" si="108"/>
        <v>0</v>
      </c>
      <c r="O1504" s="208">
        <f t="shared" si="107"/>
        <v>0</v>
      </c>
      <c r="P1504" s="205">
        <v>0</v>
      </c>
      <c r="Q1504" s="208">
        <f t="shared" si="105"/>
        <v>0</v>
      </c>
      <c r="R1504" s="206"/>
    </row>
    <row r="1505" spans="1:18" s="200" customFormat="1">
      <c r="A1505" s="199">
        <v>1498</v>
      </c>
      <c r="B1505" s="200">
        <v>203062392</v>
      </c>
      <c r="C1505" s="201" t="s">
        <v>1309</v>
      </c>
      <c r="D1505" s="201" t="s">
        <v>1310</v>
      </c>
      <c r="E1505" s="201" t="s">
        <v>1582</v>
      </c>
      <c r="F1505" s="201" t="s">
        <v>3662</v>
      </c>
      <c r="G1505" s="201" t="s">
        <v>94</v>
      </c>
      <c r="H1505" s="202" t="s">
        <v>2599</v>
      </c>
      <c r="I1505" s="207">
        <v>0</v>
      </c>
      <c r="J1505" s="207">
        <v>0</v>
      </c>
      <c r="K1505" s="207">
        <v>177125</v>
      </c>
      <c r="L1505" s="207">
        <v>177125</v>
      </c>
      <c r="M1505" s="207">
        <f t="shared" si="106"/>
        <v>0</v>
      </c>
      <c r="N1505" s="207">
        <f t="shared" si="108"/>
        <v>0</v>
      </c>
      <c r="O1505" s="208">
        <f t="shared" si="107"/>
        <v>0</v>
      </c>
      <c r="P1505" s="205">
        <v>0</v>
      </c>
      <c r="Q1505" s="208">
        <f t="shared" si="105"/>
        <v>0</v>
      </c>
      <c r="R1505" s="206"/>
    </row>
    <row r="1506" spans="1:18" s="200" customFormat="1">
      <c r="A1506" s="199">
        <v>1499</v>
      </c>
      <c r="B1506" s="200">
        <v>203062393</v>
      </c>
      <c r="C1506" s="201" t="s">
        <v>1309</v>
      </c>
      <c r="D1506" s="201" t="s">
        <v>1310</v>
      </c>
      <c r="E1506" s="201" t="s">
        <v>1582</v>
      </c>
      <c r="F1506" s="201" t="s">
        <v>3662</v>
      </c>
      <c r="G1506" s="201" t="s">
        <v>94</v>
      </c>
      <c r="H1506" s="202" t="s">
        <v>2600</v>
      </c>
      <c r="I1506" s="207">
        <v>0</v>
      </c>
      <c r="J1506" s="207">
        <v>0</v>
      </c>
      <c r="K1506" s="207">
        <v>48949</v>
      </c>
      <c r="L1506" s="207">
        <v>48949</v>
      </c>
      <c r="M1506" s="207">
        <f t="shared" si="106"/>
        <v>0</v>
      </c>
      <c r="N1506" s="207">
        <f t="shared" si="108"/>
        <v>0</v>
      </c>
      <c r="O1506" s="208">
        <f t="shared" si="107"/>
        <v>0</v>
      </c>
      <c r="P1506" s="205">
        <v>0</v>
      </c>
      <c r="Q1506" s="208">
        <f t="shared" ref="Q1506:Q1569" si="109">O1506-P1506</f>
        <v>0</v>
      </c>
      <c r="R1506" s="206"/>
    </row>
    <row r="1507" spans="1:18" s="200" customFormat="1">
      <c r="A1507" s="199">
        <v>1500</v>
      </c>
      <c r="B1507" s="200">
        <v>203062394</v>
      </c>
      <c r="C1507" s="201" t="s">
        <v>1309</v>
      </c>
      <c r="D1507" s="201" t="s">
        <v>1310</v>
      </c>
      <c r="E1507" s="201" t="s">
        <v>1582</v>
      </c>
      <c r="F1507" s="201" t="s">
        <v>3662</v>
      </c>
      <c r="G1507" s="201" t="s">
        <v>94</v>
      </c>
      <c r="H1507" s="202" t="s">
        <v>2601</v>
      </c>
      <c r="I1507" s="207">
        <v>0</v>
      </c>
      <c r="J1507" s="207">
        <v>0</v>
      </c>
      <c r="K1507" s="207">
        <v>82964</v>
      </c>
      <c r="L1507" s="207">
        <v>82964</v>
      </c>
      <c r="M1507" s="207">
        <f t="shared" si="106"/>
        <v>0</v>
      </c>
      <c r="N1507" s="207">
        <f t="shared" si="108"/>
        <v>0</v>
      </c>
      <c r="O1507" s="208">
        <f t="shared" si="107"/>
        <v>0</v>
      </c>
      <c r="P1507" s="205">
        <v>0</v>
      </c>
      <c r="Q1507" s="208">
        <f t="shared" si="109"/>
        <v>0</v>
      </c>
      <c r="R1507" s="206"/>
    </row>
    <row r="1508" spans="1:18" s="200" customFormat="1">
      <c r="A1508" s="199">
        <v>1501</v>
      </c>
      <c r="B1508" s="200">
        <v>203062395</v>
      </c>
      <c r="C1508" s="201" t="s">
        <v>1309</v>
      </c>
      <c r="D1508" s="201" t="s">
        <v>1310</v>
      </c>
      <c r="E1508" s="201" t="s">
        <v>1582</v>
      </c>
      <c r="F1508" s="201" t="s">
        <v>3662</v>
      </c>
      <c r="G1508" s="201" t="s">
        <v>94</v>
      </c>
      <c r="H1508" s="202" t="s">
        <v>2602</v>
      </c>
      <c r="I1508" s="207">
        <v>0</v>
      </c>
      <c r="J1508" s="207">
        <v>0</v>
      </c>
      <c r="K1508" s="207">
        <v>26497</v>
      </c>
      <c r="L1508" s="207">
        <v>26497</v>
      </c>
      <c r="M1508" s="207">
        <f t="shared" si="106"/>
        <v>0</v>
      </c>
      <c r="N1508" s="207">
        <f t="shared" si="108"/>
        <v>0</v>
      </c>
      <c r="O1508" s="208">
        <f t="shared" si="107"/>
        <v>0</v>
      </c>
      <c r="P1508" s="205">
        <v>0</v>
      </c>
      <c r="Q1508" s="208">
        <f t="shared" si="109"/>
        <v>0</v>
      </c>
      <c r="R1508" s="206"/>
    </row>
    <row r="1509" spans="1:18" s="200" customFormat="1">
      <c r="A1509" s="199">
        <v>1502</v>
      </c>
      <c r="B1509" s="200">
        <v>203062396</v>
      </c>
      <c r="C1509" s="201" t="s">
        <v>1309</v>
      </c>
      <c r="D1509" s="201" t="s">
        <v>1310</v>
      </c>
      <c r="E1509" s="201" t="s">
        <v>1582</v>
      </c>
      <c r="F1509" s="201" t="s">
        <v>3662</v>
      </c>
      <c r="G1509" s="201" t="s">
        <v>94</v>
      </c>
      <c r="H1509" s="202" t="s">
        <v>2603</v>
      </c>
      <c r="I1509" s="207">
        <v>0</v>
      </c>
      <c r="J1509" s="207">
        <v>0</v>
      </c>
      <c r="K1509" s="207">
        <v>64291</v>
      </c>
      <c r="L1509" s="207">
        <v>64291</v>
      </c>
      <c r="M1509" s="207">
        <f t="shared" si="106"/>
        <v>0</v>
      </c>
      <c r="N1509" s="207">
        <f t="shared" si="108"/>
        <v>0</v>
      </c>
      <c r="O1509" s="208">
        <f t="shared" si="107"/>
        <v>0</v>
      </c>
      <c r="P1509" s="205">
        <v>0</v>
      </c>
      <c r="Q1509" s="208">
        <f t="shared" si="109"/>
        <v>0</v>
      </c>
      <c r="R1509" s="206"/>
    </row>
    <row r="1510" spans="1:18" s="200" customFormat="1">
      <c r="A1510" s="199">
        <v>1503</v>
      </c>
      <c r="B1510" s="200">
        <v>203062397</v>
      </c>
      <c r="C1510" s="201" t="s">
        <v>1309</v>
      </c>
      <c r="D1510" s="201" t="s">
        <v>1310</v>
      </c>
      <c r="E1510" s="201" t="s">
        <v>1582</v>
      </c>
      <c r="F1510" s="201" t="s">
        <v>3662</v>
      </c>
      <c r="G1510" s="201" t="s">
        <v>94</v>
      </c>
      <c r="H1510" s="202" t="s">
        <v>2604</v>
      </c>
      <c r="I1510" s="207">
        <v>0</v>
      </c>
      <c r="J1510" s="207">
        <v>0</v>
      </c>
      <c r="K1510" s="207">
        <v>99234</v>
      </c>
      <c r="L1510" s="207">
        <v>99234</v>
      </c>
      <c r="M1510" s="207">
        <f t="shared" si="106"/>
        <v>0</v>
      </c>
      <c r="N1510" s="207">
        <f t="shared" si="108"/>
        <v>0</v>
      </c>
      <c r="O1510" s="208">
        <f t="shared" si="107"/>
        <v>0</v>
      </c>
      <c r="P1510" s="205">
        <v>0</v>
      </c>
      <c r="Q1510" s="208">
        <f t="shared" si="109"/>
        <v>0</v>
      </c>
      <c r="R1510" s="206"/>
    </row>
    <row r="1511" spans="1:18" s="200" customFormat="1">
      <c r="A1511" s="199">
        <v>1504</v>
      </c>
      <c r="B1511" s="200">
        <v>203062398</v>
      </c>
      <c r="C1511" s="201" t="s">
        <v>1309</v>
      </c>
      <c r="D1511" s="201" t="s">
        <v>1310</v>
      </c>
      <c r="E1511" s="201" t="s">
        <v>1314</v>
      </c>
      <c r="F1511" s="201" t="s">
        <v>3655</v>
      </c>
      <c r="G1511" s="201" t="s">
        <v>94</v>
      </c>
      <c r="H1511" s="202" t="s">
        <v>2605</v>
      </c>
      <c r="I1511" s="207">
        <v>0</v>
      </c>
      <c r="J1511" s="207">
        <v>0</v>
      </c>
      <c r="K1511" s="207">
        <v>313908</v>
      </c>
      <c r="L1511" s="207">
        <v>313908</v>
      </c>
      <c r="M1511" s="207">
        <f t="shared" si="106"/>
        <v>0</v>
      </c>
      <c r="N1511" s="207">
        <f t="shared" si="108"/>
        <v>0</v>
      </c>
      <c r="O1511" s="208">
        <f t="shared" si="107"/>
        <v>0</v>
      </c>
      <c r="P1511" s="205">
        <v>0</v>
      </c>
      <c r="Q1511" s="208">
        <f t="shared" si="109"/>
        <v>0</v>
      </c>
      <c r="R1511" s="206"/>
    </row>
    <row r="1512" spans="1:18" s="200" customFormat="1">
      <c r="A1512" s="199">
        <v>1505</v>
      </c>
      <c r="B1512" s="200">
        <v>203062399</v>
      </c>
      <c r="C1512" s="201" t="s">
        <v>1309</v>
      </c>
      <c r="D1512" s="201" t="s">
        <v>1310</v>
      </c>
      <c r="E1512" s="201" t="s">
        <v>1582</v>
      </c>
      <c r="F1512" s="201" t="s">
        <v>3662</v>
      </c>
      <c r="G1512" s="201" t="s">
        <v>94</v>
      </c>
      <c r="H1512" s="202" t="s">
        <v>2606</v>
      </c>
      <c r="I1512" s="207">
        <v>0</v>
      </c>
      <c r="J1512" s="207">
        <v>0</v>
      </c>
      <c r="K1512" s="207">
        <v>80207</v>
      </c>
      <c r="L1512" s="207">
        <v>80207</v>
      </c>
      <c r="M1512" s="207">
        <f t="shared" si="106"/>
        <v>0</v>
      </c>
      <c r="N1512" s="207">
        <f t="shared" si="108"/>
        <v>0</v>
      </c>
      <c r="O1512" s="208">
        <f t="shared" si="107"/>
        <v>0</v>
      </c>
      <c r="P1512" s="205">
        <v>0</v>
      </c>
      <c r="Q1512" s="208">
        <f t="shared" si="109"/>
        <v>0</v>
      </c>
      <c r="R1512" s="206"/>
    </row>
    <row r="1513" spans="1:18" s="200" customFormat="1">
      <c r="A1513" s="199">
        <v>1506</v>
      </c>
      <c r="B1513" s="200">
        <v>203062400</v>
      </c>
      <c r="C1513" s="201" t="s">
        <v>1309</v>
      </c>
      <c r="D1513" s="201" t="s">
        <v>1310</v>
      </c>
      <c r="E1513" s="201" t="s">
        <v>1582</v>
      </c>
      <c r="F1513" s="201" t="s">
        <v>3662</v>
      </c>
      <c r="G1513" s="201" t="s">
        <v>94</v>
      </c>
      <c r="H1513" s="202" t="s">
        <v>2607</v>
      </c>
      <c r="I1513" s="207">
        <v>0</v>
      </c>
      <c r="J1513" s="207">
        <v>0</v>
      </c>
      <c r="K1513" s="207">
        <v>25358</v>
      </c>
      <c r="L1513" s="207">
        <v>25358</v>
      </c>
      <c r="M1513" s="207">
        <f t="shared" si="106"/>
        <v>0</v>
      </c>
      <c r="N1513" s="207">
        <f t="shared" si="108"/>
        <v>0</v>
      </c>
      <c r="O1513" s="208">
        <f t="shared" si="107"/>
        <v>0</v>
      </c>
      <c r="P1513" s="205">
        <v>0</v>
      </c>
      <c r="Q1513" s="208">
        <f t="shared" si="109"/>
        <v>0</v>
      </c>
      <c r="R1513" s="206"/>
    </row>
    <row r="1514" spans="1:18" s="200" customFormat="1">
      <c r="A1514" s="199">
        <v>1507</v>
      </c>
      <c r="B1514" s="200">
        <v>203062401</v>
      </c>
      <c r="C1514" s="201" t="s">
        <v>1309</v>
      </c>
      <c r="D1514" s="201" t="s">
        <v>1310</v>
      </c>
      <c r="E1514" s="201" t="s">
        <v>1582</v>
      </c>
      <c r="F1514" s="201" t="s">
        <v>3662</v>
      </c>
      <c r="G1514" s="201" t="s">
        <v>94</v>
      </c>
      <c r="H1514" s="202" t="s">
        <v>2608</v>
      </c>
      <c r="I1514" s="207">
        <v>0</v>
      </c>
      <c r="J1514" s="207">
        <v>0</v>
      </c>
      <c r="K1514" s="207">
        <v>15151</v>
      </c>
      <c r="L1514" s="207">
        <v>15151</v>
      </c>
      <c r="M1514" s="207">
        <f t="shared" si="106"/>
        <v>0</v>
      </c>
      <c r="N1514" s="207">
        <f t="shared" si="108"/>
        <v>0</v>
      </c>
      <c r="O1514" s="208">
        <f t="shared" si="107"/>
        <v>0</v>
      </c>
      <c r="P1514" s="205">
        <v>0</v>
      </c>
      <c r="Q1514" s="208">
        <f t="shared" si="109"/>
        <v>0</v>
      </c>
      <c r="R1514" s="206"/>
    </row>
    <row r="1515" spans="1:18" s="200" customFormat="1">
      <c r="A1515" s="199">
        <v>1508</v>
      </c>
      <c r="B1515" s="200">
        <v>203062402</v>
      </c>
      <c r="C1515" s="201" t="s">
        <v>1309</v>
      </c>
      <c r="D1515" s="201" t="s">
        <v>1310</v>
      </c>
      <c r="E1515" s="201" t="s">
        <v>1582</v>
      </c>
      <c r="F1515" s="201" t="s">
        <v>3662</v>
      </c>
      <c r="G1515" s="201" t="s">
        <v>94</v>
      </c>
      <c r="H1515" s="202" t="s">
        <v>2609</v>
      </c>
      <c r="I1515" s="207">
        <v>0</v>
      </c>
      <c r="J1515" s="207">
        <v>0</v>
      </c>
      <c r="K1515" s="207">
        <v>15309</v>
      </c>
      <c r="L1515" s="207">
        <v>15309</v>
      </c>
      <c r="M1515" s="207">
        <f t="shared" si="106"/>
        <v>0</v>
      </c>
      <c r="N1515" s="207">
        <f t="shared" si="108"/>
        <v>0</v>
      </c>
      <c r="O1515" s="208">
        <f t="shared" si="107"/>
        <v>0</v>
      </c>
      <c r="P1515" s="205">
        <v>0</v>
      </c>
      <c r="Q1515" s="208">
        <f t="shared" si="109"/>
        <v>0</v>
      </c>
      <c r="R1515" s="206"/>
    </row>
    <row r="1516" spans="1:18" s="200" customFormat="1">
      <c r="A1516" s="199">
        <v>1509</v>
      </c>
      <c r="B1516" s="200">
        <v>203062403</v>
      </c>
      <c r="C1516" s="201" t="s">
        <v>1309</v>
      </c>
      <c r="D1516" s="201" t="s">
        <v>1310</v>
      </c>
      <c r="E1516" s="201" t="s">
        <v>1582</v>
      </c>
      <c r="F1516" s="201" t="s">
        <v>3662</v>
      </c>
      <c r="G1516" s="201" t="s">
        <v>94</v>
      </c>
      <c r="H1516" s="202" t="s">
        <v>2610</v>
      </c>
      <c r="I1516" s="207">
        <v>0</v>
      </c>
      <c r="J1516" s="207">
        <v>0</v>
      </c>
      <c r="K1516" s="207">
        <v>15115</v>
      </c>
      <c r="L1516" s="207">
        <v>15115</v>
      </c>
      <c r="M1516" s="207">
        <f t="shared" si="106"/>
        <v>0</v>
      </c>
      <c r="N1516" s="207">
        <f t="shared" si="108"/>
        <v>0</v>
      </c>
      <c r="O1516" s="208">
        <f t="shared" si="107"/>
        <v>0</v>
      </c>
      <c r="P1516" s="205">
        <v>0</v>
      </c>
      <c r="Q1516" s="208">
        <f t="shared" si="109"/>
        <v>0</v>
      </c>
      <c r="R1516" s="206"/>
    </row>
    <row r="1517" spans="1:18" s="200" customFormat="1">
      <c r="A1517" s="199">
        <v>1510</v>
      </c>
      <c r="B1517" s="200">
        <v>203062404</v>
      </c>
      <c r="C1517" s="201" t="s">
        <v>1309</v>
      </c>
      <c r="D1517" s="201" t="s">
        <v>1310</v>
      </c>
      <c r="E1517" s="201" t="s">
        <v>1582</v>
      </c>
      <c r="F1517" s="201" t="s">
        <v>3662</v>
      </c>
      <c r="G1517" s="201" t="s">
        <v>94</v>
      </c>
      <c r="H1517" s="202" t="s">
        <v>2611</v>
      </c>
      <c r="I1517" s="207">
        <v>0</v>
      </c>
      <c r="J1517" s="207">
        <v>0</v>
      </c>
      <c r="K1517" s="207">
        <v>166431</v>
      </c>
      <c r="L1517" s="207">
        <v>166431</v>
      </c>
      <c r="M1517" s="207">
        <f t="shared" si="106"/>
        <v>0</v>
      </c>
      <c r="N1517" s="207">
        <f t="shared" si="108"/>
        <v>0</v>
      </c>
      <c r="O1517" s="208">
        <f t="shared" si="107"/>
        <v>0</v>
      </c>
      <c r="P1517" s="205">
        <v>0</v>
      </c>
      <c r="Q1517" s="208">
        <f t="shared" si="109"/>
        <v>0</v>
      </c>
      <c r="R1517" s="206"/>
    </row>
    <row r="1518" spans="1:18" s="200" customFormat="1">
      <c r="A1518" s="199">
        <v>1511</v>
      </c>
      <c r="B1518" s="200">
        <v>203062405</v>
      </c>
      <c r="C1518" s="201" t="s">
        <v>1309</v>
      </c>
      <c r="D1518" s="201" t="s">
        <v>1310</v>
      </c>
      <c r="E1518" s="201" t="s">
        <v>1582</v>
      </c>
      <c r="F1518" s="201" t="s">
        <v>3662</v>
      </c>
      <c r="G1518" s="201" t="s">
        <v>94</v>
      </c>
      <c r="H1518" s="202" t="s">
        <v>2612</v>
      </c>
      <c r="I1518" s="207">
        <v>0</v>
      </c>
      <c r="J1518" s="207">
        <v>0</v>
      </c>
      <c r="K1518" s="207">
        <v>90834</v>
      </c>
      <c r="L1518" s="207">
        <v>90834</v>
      </c>
      <c r="M1518" s="207">
        <f t="shared" si="106"/>
        <v>0</v>
      </c>
      <c r="N1518" s="207">
        <f t="shared" si="108"/>
        <v>0</v>
      </c>
      <c r="O1518" s="208">
        <f t="shared" si="107"/>
        <v>0</v>
      </c>
      <c r="P1518" s="205">
        <v>0</v>
      </c>
      <c r="Q1518" s="208">
        <f t="shared" si="109"/>
        <v>0</v>
      </c>
      <c r="R1518" s="206"/>
    </row>
    <row r="1519" spans="1:18" s="200" customFormat="1">
      <c r="A1519" s="199">
        <v>1512</v>
      </c>
      <c r="B1519" s="200">
        <v>203062406</v>
      </c>
      <c r="C1519" s="201" t="s">
        <v>1309</v>
      </c>
      <c r="D1519" s="201" t="s">
        <v>1310</v>
      </c>
      <c r="E1519" s="201" t="s">
        <v>1582</v>
      </c>
      <c r="F1519" s="201" t="s">
        <v>3662</v>
      </c>
      <c r="G1519" s="201" t="s">
        <v>94</v>
      </c>
      <c r="H1519" s="202" t="s">
        <v>2613</v>
      </c>
      <c r="I1519" s="207">
        <v>0</v>
      </c>
      <c r="J1519" s="207">
        <v>0</v>
      </c>
      <c r="K1519" s="207">
        <v>31486</v>
      </c>
      <c r="L1519" s="207">
        <v>31486</v>
      </c>
      <c r="M1519" s="207">
        <f t="shared" si="106"/>
        <v>0</v>
      </c>
      <c r="N1519" s="207">
        <f t="shared" si="108"/>
        <v>0</v>
      </c>
      <c r="O1519" s="208">
        <f t="shared" si="107"/>
        <v>0</v>
      </c>
      <c r="P1519" s="205">
        <v>0</v>
      </c>
      <c r="Q1519" s="208">
        <f t="shared" si="109"/>
        <v>0</v>
      </c>
      <c r="R1519" s="206"/>
    </row>
    <row r="1520" spans="1:18" s="200" customFormat="1">
      <c r="A1520" s="199">
        <v>1513</v>
      </c>
      <c r="B1520" s="200">
        <v>203062407</v>
      </c>
      <c r="C1520" s="201" t="s">
        <v>1309</v>
      </c>
      <c r="D1520" s="201" t="s">
        <v>1310</v>
      </c>
      <c r="E1520" s="201" t="s">
        <v>1582</v>
      </c>
      <c r="F1520" s="201" t="s">
        <v>3662</v>
      </c>
      <c r="G1520" s="201" t="s">
        <v>94</v>
      </c>
      <c r="H1520" s="202" t="s">
        <v>2614</v>
      </c>
      <c r="I1520" s="207">
        <v>0</v>
      </c>
      <c r="J1520" s="207">
        <v>0</v>
      </c>
      <c r="K1520" s="207">
        <v>15517.5</v>
      </c>
      <c r="L1520" s="207">
        <v>15517.5</v>
      </c>
      <c r="M1520" s="207">
        <f t="shared" si="106"/>
        <v>0</v>
      </c>
      <c r="N1520" s="207">
        <f t="shared" si="108"/>
        <v>0</v>
      </c>
      <c r="O1520" s="208">
        <f t="shared" si="107"/>
        <v>0</v>
      </c>
      <c r="P1520" s="205">
        <v>0</v>
      </c>
      <c r="Q1520" s="208">
        <f t="shared" si="109"/>
        <v>0</v>
      </c>
      <c r="R1520" s="206"/>
    </row>
    <row r="1521" spans="1:18" s="200" customFormat="1">
      <c r="A1521" s="199">
        <v>1514</v>
      </c>
      <c r="B1521" s="200">
        <v>203062408</v>
      </c>
      <c r="C1521" s="201" t="s">
        <v>1309</v>
      </c>
      <c r="D1521" s="201" t="s">
        <v>1310</v>
      </c>
      <c r="E1521" s="201" t="s">
        <v>1582</v>
      </c>
      <c r="F1521" s="201" t="s">
        <v>3662</v>
      </c>
      <c r="G1521" s="201" t="s">
        <v>94</v>
      </c>
      <c r="H1521" s="202" t="s">
        <v>2615</v>
      </c>
      <c r="I1521" s="207">
        <v>0</v>
      </c>
      <c r="J1521" s="207">
        <v>0</v>
      </c>
      <c r="K1521" s="207">
        <v>11944</v>
      </c>
      <c r="L1521" s="207">
        <v>11944</v>
      </c>
      <c r="M1521" s="207">
        <f t="shared" ref="M1521:M1584" si="110">IF((I1521+K1521)-(J1521+L1521)&lt;0,0,(I1521+K1521)-(J1521+L1521))</f>
        <v>0</v>
      </c>
      <c r="N1521" s="207">
        <f t="shared" si="108"/>
        <v>0</v>
      </c>
      <c r="O1521" s="208">
        <f t="shared" si="107"/>
        <v>0</v>
      </c>
      <c r="P1521" s="205">
        <v>0</v>
      </c>
      <c r="Q1521" s="208">
        <f t="shared" si="109"/>
        <v>0</v>
      </c>
      <c r="R1521" s="206"/>
    </row>
    <row r="1522" spans="1:18" s="200" customFormat="1">
      <c r="A1522" s="199">
        <v>1515</v>
      </c>
      <c r="B1522" s="200">
        <v>203062409</v>
      </c>
      <c r="C1522" s="201" t="s">
        <v>1309</v>
      </c>
      <c r="D1522" s="201" t="s">
        <v>1310</v>
      </c>
      <c r="E1522" s="201" t="s">
        <v>1582</v>
      </c>
      <c r="F1522" s="201" t="s">
        <v>3662</v>
      </c>
      <c r="G1522" s="201" t="s">
        <v>94</v>
      </c>
      <c r="H1522" s="202" t="s">
        <v>2616</v>
      </c>
      <c r="I1522" s="207">
        <v>0</v>
      </c>
      <c r="J1522" s="207">
        <v>0</v>
      </c>
      <c r="K1522" s="207">
        <v>11138</v>
      </c>
      <c r="L1522" s="207">
        <v>11138</v>
      </c>
      <c r="M1522" s="207">
        <f t="shared" si="110"/>
        <v>0</v>
      </c>
      <c r="N1522" s="207">
        <f t="shared" si="108"/>
        <v>0</v>
      </c>
      <c r="O1522" s="208">
        <f t="shared" si="107"/>
        <v>0</v>
      </c>
      <c r="P1522" s="205">
        <v>0</v>
      </c>
      <c r="Q1522" s="208">
        <f t="shared" si="109"/>
        <v>0</v>
      </c>
      <c r="R1522" s="206"/>
    </row>
    <row r="1523" spans="1:18" s="200" customFormat="1">
      <c r="A1523" s="199">
        <v>1516</v>
      </c>
      <c r="B1523" s="200">
        <v>203062410</v>
      </c>
      <c r="C1523" s="201" t="s">
        <v>1309</v>
      </c>
      <c r="D1523" s="201" t="s">
        <v>1310</v>
      </c>
      <c r="E1523" s="201" t="s">
        <v>1582</v>
      </c>
      <c r="F1523" s="201" t="s">
        <v>3662</v>
      </c>
      <c r="G1523" s="201" t="s">
        <v>94</v>
      </c>
      <c r="H1523" s="202" t="s">
        <v>2617</v>
      </c>
      <c r="I1523" s="207">
        <v>0</v>
      </c>
      <c r="J1523" s="207">
        <v>0</v>
      </c>
      <c r="K1523" s="207">
        <v>11536.5</v>
      </c>
      <c r="L1523" s="207">
        <v>11536.5</v>
      </c>
      <c r="M1523" s="207">
        <f t="shared" si="110"/>
        <v>0</v>
      </c>
      <c r="N1523" s="207">
        <f t="shared" si="108"/>
        <v>0</v>
      </c>
      <c r="O1523" s="208">
        <f t="shared" si="107"/>
        <v>0</v>
      </c>
      <c r="P1523" s="205">
        <v>0</v>
      </c>
      <c r="Q1523" s="208">
        <f t="shared" si="109"/>
        <v>0</v>
      </c>
      <c r="R1523" s="206"/>
    </row>
    <row r="1524" spans="1:18" s="200" customFormat="1">
      <c r="A1524" s="199">
        <v>1517</v>
      </c>
      <c r="B1524" s="200">
        <v>203062411</v>
      </c>
      <c r="C1524" s="201" t="s">
        <v>1309</v>
      </c>
      <c r="D1524" s="201" t="s">
        <v>1310</v>
      </c>
      <c r="E1524" s="201" t="s">
        <v>1582</v>
      </c>
      <c r="F1524" s="201" t="s">
        <v>3662</v>
      </c>
      <c r="G1524" s="201" t="s">
        <v>94</v>
      </c>
      <c r="H1524" s="202" t="s">
        <v>2618</v>
      </c>
      <c r="I1524" s="207">
        <v>0</v>
      </c>
      <c r="J1524" s="207">
        <v>0</v>
      </c>
      <c r="K1524" s="207">
        <v>10927</v>
      </c>
      <c r="L1524" s="207">
        <v>10927</v>
      </c>
      <c r="M1524" s="207">
        <f t="shared" si="110"/>
        <v>0</v>
      </c>
      <c r="N1524" s="207">
        <f t="shared" si="108"/>
        <v>0</v>
      </c>
      <c r="O1524" s="208">
        <f t="shared" si="107"/>
        <v>0</v>
      </c>
      <c r="P1524" s="205">
        <v>0</v>
      </c>
      <c r="Q1524" s="208">
        <f t="shared" si="109"/>
        <v>0</v>
      </c>
      <c r="R1524" s="206"/>
    </row>
    <row r="1525" spans="1:18" s="200" customFormat="1">
      <c r="A1525" s="199">
        <v>1518</v>
      </c>
      <c r="B1525" s="200">
        <v>203062412</v>
      </c>
      <c r="C1525" s="201" t="s">
        <v>1309</v>
      </c>
      <c r="D1525" s="201" t="s">
        <v>1310</v>
      </c>
      <c r="E1525" s="201" t="s">
        <v>1582</v>
      </c>
      <c r="F1525" s="201" t="s">
        <v>3662</v>
      </c>
      <c r="G1525" s="201" t="s">
        <v>94</v>
      </c>
      <c r="H1525" s="202" t="s">
        <v>2619</v>
      </c>
      <c r="I1525" s="207">
        <v>0</v>
      </c>
      <c r="J1525" s="207">
        <v>0</v>
      </c>
      <c r="K1525" s="207">
        <v>11789.5</v>
      </c>
      <c r="L1525" s="207">
        <v>11789.5</v>
      </c>
      <c r="M1525" s="207">
        <f t="shared" si="110"/>
        <v>0</v>
      </c>
      <c r="N1525" s="207">
        <f t="shared" si="108"/>
        <v>0</v>
      </c>
      <c r="O1525" s="208">
        <f t="shared" si="107"/>
        <v>0</v>
      </c>
      <c r="P1525" s="205">
        <v>0</v>
      </c>
      <c r="Q1525" s="208">
        <f t="shared" si="109"/>
        <v>0</v>
      </c>
      <c r="R1525" s="206"/>
    </row>
    <row r="1526" spans="1:18" s="200" customFormat="1">
      <c r="A1526" s="199">
        <v>1519</v>
      </c>
      <c r="B1526" s="200">
        <v>203062413</v>
      </c>
      <c r="C1526" s="201" t="s">
        <v>1309</v>
      </c>
      <c r="D1526" s="201" t="s">
        <v>1310</v>
      </c>
      <c r="E1526" s="201" t="s">
        <v>1582</v>
      </c>
      <c r="F1526" s="201" t="s">
        <v>3662</v>
      </c>
      <c r="G1526" s="201" t="s">
        <v>94</v>
      </c>
      <c r="H1526" s="202" t="s">
        <v>2620</v>
      </c>
      <c r="I1526" s="207">
        <v>0</v>
      </c>
      <c r="J1526" s="207">
        <v>0</v>
      </c>
      <c r="K1526" s="207">
        <v>10911.5</v>
      </c>
      <c r="L1526" s="207">
        <v>10911.5</v>
      </c>
      <c r="M1526" s="207">
        <f t="shared" si="110"/>
        <v>0</v>
      </c>
      <c r="N1526" s="207">
        <f t="shared" si="108"/>
        <v>0</v>
      </c>
      <c r="O1526" s="208">
        <f t="shared" si="107"/>
        <v>0</v>
      </c>
      <c r="P1526" s="205">
        <v>0</v>
      </c>
      <c r="Q1526" s="208">
        <f t="shared" si="109"/>
        <v>0</v>
      </c>
      <c r="R1526" s="206"/>
    </row>
    <row r="1527" spans="1:18" s="200" customFormat="1">
      <c r="A1527" s="199">
        <v>1520</v>
      </c>
      <c r="B1527" s="200">
        <v>203062414</v>
      </c>
      <c r="C1527" s="201" t="s">
        <v>1309</v>
      </c>
      <c r="D1527" s="201" t="s">
        <v>1310</v>
      </c>
      <c r="E1527" s="201" t="s">
        <v>1582</v>
      </c>
      <c r="F1527" s="201" t="s">
        <v>3662</v>
      </c>
      <c r="G1527" s="201" t="s">
        <v>94</v>
      </c>
      <c r="H1527" s="202" t="s">
        <v>2621</v>
      </c>
      <c r="I1527" s="207">
        <v>0</v>
      </c>
      <c r="J1527" s="207">
        <v>0</v>
      </c>
      <c r="K1527" s="207">
        <v>12860</v>
      </c>
      <c r="L1527" s="207">
        <v>12860</v>
      </c>
      <c r="M1527" s="207">
        <f t="shared" si="110"/>
        <v>0</v>
      </c>
      <c r="N1527" s="207">
        <f t="shared" si="108"/>
        <v>0</v>
      </c>
      <c r="O1527" s="208">
        <f t="shared" si="107"/>
        <v>0</v>
      </c>
      <c r="P1527" s="205">
        <v>0</v>
      </c>
      <c r="Q1527" s="208">
        <f t="shared" si="109"/>
        <v>0</v>
      </c>
      <c r="R1527" s="206"/>
    </row>
    <row r="1528" spans="1:18" s="200" customFormat="1">
      <c r="A1528" s="199">
        <v>1521</v>
      </c>
      <c r="B1528" s="200">
        <v>203062415</v>
      </c>
      <c r="C1528" s="201" t="s">
        <v>1309</v>
      </c>
      <c r="D1528" s="201" t="s">
        <v>1310</v>
      </c>
      <c r="E1528" s="201" t="s">
        <v>1582</v>
      </c>
      <c r="F1528" s="201" t="s">
        <v>3662</v>
      </c>
      <c r="G1528" s="201" t="s">
        <v>94</v>
      </c>
      <c r="H1528" s="202" t="s">
        <v>2622</v>
      </c>
      <c r="I1528" s="207">
        <v>0</v>
      </c>
      <c r="J1528" s="207">
        <v>0</v>
      </c>
      <c r="K1528" s="207">
        <v>12025</v>
      </c>
      <c r="L1528" s="207">
        <v>12025</v>
      </c>
      <c r="M1528" s="207">
        <f t="shared" si="110"/>
        <v>0</v>
      </c>
      <c r="N1528" s="207">
        <f t="shared" si="108"/>
        <v>0</v>
      </c>
      <c r="O1528" s="208">
        <f t="shared" si="107"/>
        <v>0</v>
      </c>
      <c r="P1528" s="205">
        <v>0</v>
      </c>
      <c r="Q1528" s="208">
        <f t="shared" si="109"/>
        <v>0</v>
      </c>
      <c r="R1528" s="206"/>
    </row>
    <row r="1529" spans="1:18" s="200" customFormat="1">
      <c r="A1529" s="199">
        <v>1522</v>
      </c>
      <c r="B1529" s="200">
        <v>203062416</v>
      </c>
      <c r="C1529" s="201" t="s">
        <v>1309</v>
      </c>
      <c r="D1529" s="201" t="s">
        <v>1310</v>
      </c>
      <c r="E1529" s="201" t="s">
        <v>1582</v>
      </c>
      <c r="F1529" s="201" t="s">
        <v>3662</v>
      </c>
      <c r="G1529" s="201" t="s">
        <v>94</v>
      </c>
      <c r="H1529" s="202" t="s">
        <v>2623</v>
      </c>
      <c r="I1529" s="207">
        <v>0</v>
      </c>
      <c r="J1529" s="207">
        <v>0</v>
      </c>
      <c r="K1529" s="207">
        <v>12919</v>
      </c>
      <c r="L1529" s="207">
        <v>12919</v>
      </c>
      <c r="M1529" s="207">
        <f t="shared" si="110"/>
        <v>0</v>
      </c>
      <c r="N1529" s="207">
        <f t="shared" si="108"/>
        <v>0</v>
      </c>
      <c r="O1529" s="208">
        <f t="shared" si="107"/>
        <v>0</v>
      </c>
      <c r="P1529" s="205">
        <v>0</v>
      </c>
      <c r="Q1529" s="208">
        <f t="shared" si="109"/>
        <v>0</v>
      </c>
      <c r="R1529" s="206"/>
    </row>
    <row r="1530" spans="1:18" s="200" customFormat="1">
      <c r="A1530" s="199">
        <v>1523</v>
      </c>
      <c r="B1530" s="200">
        <v>203062417</v>
      </c>
      <c r="C1530" s="201" t="s">
        <v>1309</v>
      </c>
      <c r="D1530" s="201" t="s">
        <v>1310</v>
      </c>
      <c r="E1530" s="201" t="s">
        <v>1582</v>
      </c>
      <c r="F1530" s="201" t="s">
        <v>3662</v>
      </c>
      <c r="G1530" s="201" t="s">
        <v>94</v>
      </c>
      <c r="H1530" s="202" t="s">
        <v>2624</v>
      </c>
      <c r="I1530" s="207">
        <v>0</v>
      </c>
      <c r="J1530" s="207">
        <v>0</v>
      </c>
      <c r="K1530" s="207">
        <v>13285</v>
      </c>
      <c r="L1530" s="207">
        <v>13285</v>
      </c>
      <c r="M1530" s="207">
        <f t="shared" si="110"/>
        <v>0</v>
      </c>
      <c r="N1530" s="207">
        <f t="shared" si="108"/>
        <v>0</v>
      </c>
      <c r="O1530" s="208">
        <f t="shared" si="107"/>
        <v>0</v>
      </c>
      <c r="P1530" s="205">
        <v>0</v>
      </c>
      <c r="Q1530" s="208">
        <f t="shared" si="109"/>
        <v>0</v>
      </c>
      <c r="R1530" s="206"/>
    </row>
    <row r="1531" spans="1:18" s="200" customFormat="1">
      <c r="A1531" s="199">
        <v>1524</v>
      </c>
      <c r="B1531" s="200">
        <v>203062418</v>
      </c>
      <c r="C1531" s="201" t="s">
        <v>1309</v>
      </c>
      <c r="D1531" s="201" t="s">
        <v>1310</v>
      </c>
      <c r="E1531" s="201" t="s">
        <v>1582</v>
      </c>
      <c r="F1531" s="201" t="s">
        <v>3662</v>
      </c>
      <c r="G1531" s="201" t="s">
        <v>94</v>
      </c>
      <c r="H1531" s="202" t="s">
        <v>2625</v>
      </c>
      <c r="I1531" s="207">
        <v>0</v>
      </c>
      <c r="J1531" s="207">
        <v>0</v>
      </c>
      <c r="K1531" s="207">
        <v>13419</v>
      </c>
      <c r="L1531" s="207">
        <v>13419</v>
      </c>
      <c r="M1531" s="207">
        <f t="shared" si="110"/>
        <v>0</v>
      </c>
      <c r="N1531" s="207">
        <f t="shared" si="108"/>
        <v>0</v>
      </c>
      <c r="O1531" s="208">
        <f t="shared" si="107"/>
        <v>0</v>
      </c>
      <c r="P1531" s="205">
        <v>0</v>
      </c>
      <c r="Q1531" s="208">
        <f t="shared" si="109"/>
        <v>0</v>
      </c>
      <c r="R1531" s="206"/>
    </row>
    <row r="1532" spans="1:18" s="200" customFormat="1">
      <c r="A1532" s="199">
        <v>1525</v>
      </c>
      <c r="B1532" s="200">
        <v>203062419</v>
      </c>
      <c r="C1532" s="201" t="s">
        <v>1309</v>
      </c>
      <c r="D1532" s="201" t="s">
        <v>1310</v>
      </c>
      <c r="E1532" s="201" t="s">
        <v>1582</v>
      </c>
      <c r="F1532" s="201" t="s">
        <v>3662</v>
      </c>
      <c r="G1532" s="201" t="s">
        <v>94</v>
      </c>
      <c r="H1532" s="202" t="s">
        <v>2626</v>
      </c>
      <c r="I1532" s="207">
        <v>0</v>
      </c>
      <c r="J1532" s="207">
        <v>0</v>
      </c>
      <c r="K1532" s="207">
        <v>11930</v>
      </c>
      <c r="L1532" s="207">
        <v>11930</v>
      </c>
      <c r="M1532" s="207">
        <f t="shared" si="110"/>
        <v>0</v>
      </c>
      <c r="N1532" s="207">
        <f t="shared" si="108"/>
        <v>0</v>
      </c>
      <c r="O1532" s="208">
        <f t="shared" si="107"/>
        <v>0</v>
      </c>
      <c r="P1532" s="205">
        <v>0</v>
      </c>
      <c r="Q1532" s="208">
        <f t="shared" si="109"/>
        <v>0</v>
      </c>
      <c r="R1532" s="206"/>
    </row>
    <row r="1533" spans="1:18" s="200" customFormat="1">
      <c r="A1533" s="199">
        <v>1526</v>
      </c>
      <c r="B1533" s="200">
        <v>203062420</v>
      </c>
      <c r="C1533" s="201" t="s">
        <v>1309</v>
      </c>
      <c r="D1533" s="201" t="s">
        <v>1310</v>
      </c>
      <c r="E1533" s="201" t="s">
        <v>1582</v>
      </c>
      <c r="F1533" s="201" t="s">
        <v>3662</v>
      </c>
      <c r="G1533" s="201" t="s">
        <v>94</v>
      </c>
      <c r="H1533" s="202" t="s">
        <v>2627</v>
      </c>
      <c r="I1533" s="207">
        <v>0</v>
      </c>
      <c r="J1533" s="207">
        <v>0</v>
      </c>
      <c r="K1533" s="207">
        <v>13363</v>
      </c>
      <c r="L1533" s="207">
        <v>13363</v>
      </c>
      <c r="M1533" s="207">
        <f t="shared" si="110"/>
        <v>0</v>
      </c>
      <c r="N1533" s="207">
        <f t="shared" si="108"/>
        <v>0</v>
      </c>
      <c r="O1533" s="208">
        <f t="shared" si="107"/>
        <v>0</v>
      </c>
      <c r="P1533" s="205">
        <v>0</v>
      </c>
      <c r="Q1533" s="208">
        <f t="shared" si="109"/>
        <v>0</v>
      </c>
      <c r="R1533" s="206"/>
    </row>
    <row r="1534" spans="1:18" s="200" customFormat="1">
      <c r="A1534" s="199">
        <v>1527</v>
      </c>
      <c r="B1534" s="200">
        <v>203062421</v>
      </c>
      <c r="C1534" s="201" t="s">
        <v>1309</v>
      </c>
      <c r="D1534" s="201" t="s">
        <v>1310</v>
      </c>
      <c r="E1534" s="201" t="s">
        <v>1582</v>
      </c>
      <c r="F1534" s="201" t="s">
        <v>3662</v>
      </c>
      <c r="G1534" s="201" t="s">
        <v>94</v>
      </c>
      <c r="H1534" s="202" t="s">
        <v>2628</v>
      </c>
      <c r="I1534" s="207">
        <v>0</v>
      </c>
      <c r="J1534" s="207">
        <v>0</v>
      </c>
      <c r="K1534" s="207">
        <v>13228</v>
      </c>
      <c r="L1534" s="207">
        <v>13228</v>
      </c>
      <c r="M1534" s="207">
        <f t="shared" si="110"/>
        <v>0</v>
      </c>
      <c r="N1534" s="207">
        <f t="shared" si="108"/>
        <v>0</v>
      </c>
      <c r="O1534" s="208">
        <f t="shared" si="107"/>
        <v>0</v>
      </c>
      <c r="P1534" s="205">
        <v>0</v>
      </c>
      <c r="Q1534" s="208">
        <f t="shared" si="109"/>
        <v>0</v>
      </c>
      <c r="R1534" s="206"/>
    </row>
    <row r="1535" spans="1:18" s="200" customFormat="1">
      <c r="A1535" s="199">
        <v>1528</v>
      </c>
      <c r="B1535" s="200">
        <v>203062422</v>
      </c>
      <c r="C1535" s="201" t="s">
        <v>1309</v>
      </c>
      <c r="D1535" s="201" t="s">
        <v>1310</v>
      </c>
      <c r="E1535" s="201" t="s">
        <v>1582</v>
      </c>
      <c r="F1535" s="201" t="s">
        <v>3662</v>
      </c>
      <c r="G1535" s="201" t="s">
        <v>94</v>
      </c>
      <c r="H1535" s="202" t="s">
        <v>2629</v>
      </c>
      <c r="I1535" s="207">
        <v>0</v>
      </c>
      <c r="J1535" s="207">
        <v>0</v>
      </c>
      <c r="K1535" s="207">
        <v>12327</v>
      </c>
      <c r="L1535" s="207">
        <v>12327</v>
      </c>
      <c r="M1535" s="207">
        <f t="shared" si="110"/>
        <v>0</v>
      </c>
      <c r="N1535" s="207">
        <f t="shared" si="108"/>
        <v>0</v>
      </c>
      <c r="O1535" s="208">
        <f t="shared" si="107"/>
        <v>0</v>
      </c>
      <c r="P1535" s="205">
        <v>0</v>
      </c>
      <c r="Q1535" s="208">
        <f t="shared" si="109"/>
        <v>0</v>
      </c>
      <c r="R1535" s="206"/>
    </row>
    <row r="1536" spans="1:18" s="200" customFormat="1">
      <c r="A1536" s="199">
        <v>1529</v>
      </c>
      <c r="B1536" s="200">
        <v>203062423</v>
      </c>
      <c r="C1536" s="201" t="s">
        <v>1309</v>
      </c>
      <c r="D1536" s="201" t="s">
        <v>1310</v>
      </c>
      <c r="E1536" s="201" t="s">
        <v>1582</v>
      </c>
      <c r="F1536" s="201" t="s">
        <v>3662</v>
      </c>
      <c r="G1536" s="201" t="s">
        <v>94</v>
      </c>
      <c r="H1536" s="202" t="s">
        <v>2630</v>
      </c>
      <c r="I1536" s="207">
        <v>0</v>
      </c>
      <c r="J1536" s="207">
        <v>0</v>
      </c>
      <c r="K1536" s="207">
        <v>12906</v>
      </c>
      <c r="L1536" s="207">
        <v>12906</v>
      </c>
      <c r="M1536" s="207">
        <f t="shared" si="110"/>
        <v>0</v>
      </c>
      <c r="N1536" s="207">
        <f t="shared" si="108"/>
        <v>0</v>
      </c>
      <c r="O1536" s="208">
        <f t="shared" si="107"/>
        <v>0</v>
      </c>
      <c r="P1536" s="205">
        <v>0</v>
      </c>
      <c r="Q1536" s="208">
        <f t="shared" si="109"/>
        <v>0</v>
      </c>
      <c r="R1536" s="206"/>
    </row>
    <row r="1537" spans="1:18" s="200" customFormat="1">
      <c r="A1537" s="199">
        <v>1530</v>
      </c>
      <c r="B1537" s="200">
        <v>203062424</v>
      </c>
      <c r="C1537" s="201" t="s">
        <v>1309</v>
      </c>
      <c r="D1537" s="201" t="s">
        <v>1310</v>
      </c>
      <c r="E1537" s="201" t="s">
        <v>1582</v>
      </c>
      <c r="F1537" s="201" t="s">
        <v>3662</v>
      </c>
      <c r="G1537" s="201" t="s">
        <v>94</v>
      </c>
      <c r="H1537" s="202" t="s">
        <v>2631</v>
      </c>
      <c r="I1537" s="207">
        <v>0</v>
      </c>
      <c r="J1537" s="207">
        <v>0</v>
      </c>
      <c r="K1537" s="207">
        <v>12411</v>
      </c>
      <c r="L1537" s="207">
        <v>12411</v>
      </c>
      <c r="M1537" s="207">
        <f t="shared" si="110"/>
        <v>0</v>
      </c>
      <c r="N1537" s="207">
        <f t="shared" si="108"/>
        <v>0</v>
      </c>
      <c r="O1537" s="208">
        <f t="shared" si="107"/>
        <v>0</v>
      </c>
      <c r="P1537" s="205">
        <v>0</v>
      </c>
      <c r="Q1537" s="208">
        <f t="shared" si="109"/>
        <v>0</v>
      </c>
      <c r="R1537" s="206"/>
    </row>
    <row r="1538" spans="1:18" s="200" customFormat="1">
      <c r="A1538" s="199">
        <v>1531</v>
      </c>
      <c r="B1538" s="200">
        <v>203062425</v>
      </c>
      <c r="C1538" s="201" t="s">
        <v>1309</v>
      </c>
      <c r="D1538" s="201" t="s">
        <v>1310</v>
      </c>
      <c r="E1538" s="201" t="s">
        <v>1582</v>
      </c>
      <c r="F1538" s="201" t="s">
        <v>3662</v>
      </c>
      <c r="G1538" s="201" t="s">
        <v>94</v>
      </c>
      <c r="H1538" s="202" t="s">
        <v>2632</v>
      </c>
      <c r="I1538" s="207">
        <v>0</v>
      </c>
      <c r="J1538" s="207">
        <v>0</v>
      </c>
      <c r="K1538" s="207">
        <v>12446</v>
      </c>
      <c r="L1538" s="207">
        <v>12446</v>
      </c>
      <c r="M1538" s="207">
        <f t="shared" si="110"/>
        <v>0</v>
      </c>
      <c r="N1538" s="207">
        <f t="shared" si="108"/>
        <v>0</v>
      </c>
      <c r="O1538" s="208">
        <f t="shared" si="107"/>
        <v>0</v>
      </c>
      <c r="P1538" s="205">
        <v>0</v>
      </c>
      <c r="Q1538" s="208">
        <f t="shared" si="109"/>
        <v>0</v>
      </c>
      <c r="R1538" s="206"/>
    </row>
    <row r="1539" spans="1:18" s="200" customFormat="1">
      <c r="A1539" s="199">
        <v>1532</v>
      </c>
      <c r="B1539" s="200">
        <v>203062426</v>
      </c>
      <c r="C1539" s="201" t="s">
        <v>1309</v>
      </c>
      <c r="D1539" s="201" t="s">
        <v>1310</v>
      </c>
      <c r="E1539" s="201" t="s">
        <v>1582</v>
      </c>
      <c r="F1539" s="201" t="s">
        <v>3662</v>
      </c>
      <c r="G1539" s="201" t="s">
        <v>94</v>
      </c>
      <c r="H1539" s="202" t="s">
        <v>2633</v>
      </c>
      <c r="I1539" s="207">
        <v>0</v>
      </c>
      <c r="J1539" s="207">
        <v>0</v>
      </c>
      <c r="K1539" s="207">
        <v>12270</v>
      </c>
      <c r="L1539" s="207">
        <v>12270</v>
      </c>
      <c r="M1539" s="207">
        <f t="shared" si="110"/>
        <v>0</v>
      </c>
      <c r="N1539" s="207">
        <f t="shared" si="108"/>
        <v>0</v>
      </c>
      <c r="O1539" s="208">
        <f t="shared" si="107"/>
        <v>0</v>
      </c>
      <c r="P1539" s="205">
        <v>0</v>
      </c>
      <c r="Q1539" s="208">
        <f t="shared" si="109"/>
        <v>0</v>
      </c>
      <c r="R1539" s="206"/>
    </row>
    <row r="1540" spans="1:18" s="200" customFormat="1">
      <c r="A1540" s="199">
        <v>1533</v>
      </c>
      <c r="B1540" s="200">
        <v>203062427</v>
      </c>
      <c r="C1540" s="201" t="s">
        <v>1309</v>
      </c>
      <c r="D1540" s="201" t="s">
        <v>1310</v>
      </c>
      <c r="E1540" s="201" t="s">
        <v>1582</v>
      </c>
      <c r="F1540" s="201" t="s">
        <v>3662</v>
      </c>
      <c r="G1540" s="201" t="s">
        <v>94</v>
      </c>
      <c r="H1540" s="202" t="s">
        <v>2634</v>
      </c>
      <c r="I1540" s="207">
        <v>0</v>
      </c>
      <c r="J1540" s="207">
        <v>0</v>
      </c>
      <c r="K1540" s="207">
        <v>12492</v>
      </c>
      <c r="L1540" s="207">
        <v>12492</v>
      </c>
      <c r="M1540" s="207">
        <f t="shared" si="110"/>
        <v>0</v>
      </c>
      <c r="N1540" s="207">
        <f t="shared" si="108"/>
        <v>0</v>
      </c>
      <c r="O1540" s="208">
        <f t="shared" si="107"/>
        <v>0</v>
      </c>
      <c r="P1540" s="205">
        <v>0</v>
      </c>
      <c r="Q1540" s="208">
        <f t="shared" si="109"/>
        <v>0</v>
      </c>
      <c r="R1540" s="206"/>
    </row>
    <row r="1541" spans="1:18" s="200" customFormat="1">
      <c r="A1541" s="199">
        <v>1534</v>
      </c>
      <c r="B1541" s="200">
        <v>203062428</v>
      </c>
      <c r="C1541" s="201" t="s">
        <v>1309</v>
      </c>
      <c r="D1541" s="201" t="s">
        <v>1310</v>
      </c>
      <c r="E1541" s="201" t="s">
        <v>1582</v>
      </c>
      <c r="F1541" s="201" t="s">
        <v>3662</v>
      </c>
      <c r="G1541" s="201" t="s">
        <v>94</v>
      </c>
      <c r="H1541" s="202" t="s">
        <v>2635</v>
      </c>
      <c r="I1541" s="207">
        <v>0</v>
      </c>
      <c r="J1541" s="207">
        <v>0</v>
      </c>
      <c r="K1541" s="207">
        <v>12806</v>
      </c>
      <c r="L1541" s="207">
        <v>12806</v>
      </c>
      <c r="M1541" s="207">
        <f t="shared" si="110"/>
        <v>0</v>
      </c>
      <c r="N1541" s="207">
        <f t="shared" si="108"/>
        <v>0</v>
      </c>
      <c r="O1541" s="208">
        <f t="shared" si="107"/>
        <v>0</v>
      </c>
      <c r="P1541" s="205">
        <v>0</v>
      </c>
      <c r="Q1541" s="208">
        <f t="shared" si="109"/>
        <v>0</v>
      </c>
      <c r="R1541" s="206"/>
    </row>
    <row r="1542" spans="1:18" s="200" customFormat="1">
      <c r="A1542" s="199">
        <v>1535</v>
      </c>
      <c r="B1542" s="200">
        <v>203062429</v>
      </c>
      <c r="C1542" s="201" t="s">
        <v>1309</v>
      </c>
      <c r="D1542" s="201" t="s">
        <v>1310</v>
      </c>
      <c r="E1542" s="201" t="s">
        <v>1582</v>
      </c>
      <c r="F1542" s="201" t="s">
        <v>3662</v>
      </c>
      <c r="G1542" s="201" t="s">
        <v>94</v>
      </c>
      <c r="H1542" s="202" t="s">
        <v>2636</v>
      </c>
      <c r="I1542" s="207">
        <v>0</v>
      </c>
      <c r="J1542" s="207">
        <v>0</v>
      </c>
      <c r="K1542" s="207">
        <v>12878</v>
      </c>
      <c r="L1542" s="207">
        <v>12878</v>
      </c>
      <c r="M1542" s="207">
        <f t="shared" si="110"/>
        <v>0</v>
      </c>
      <c r="N1542" s="207">
        <f t="shared" si="108"/>
        <v>0</v>
      </c>
      <c r="O1542" s="208">
        <f t="shared" ref="O1542:O1605" si="111">M1542-N1542</f>
        <v>0</v>
      </c>
      <c r="P1542" s="205">
        <v>0</v>
      </c>
      <c r="Q1542" s="208">
        <f t="shared" si="109"/>
        <v>0</v>
      </c>
      <c r="R1542" s="206"/>
    </row>
    <row r="1543" spans="1:18" s="200" customFormat="1">
      <c r="A1543" s="199">
        <v>1536</v>
      </c>
      <c r="B1543" s="200">
        <v>203062430</v>
      </c>
      <c r="C1543" s="201" t="s">
        <v>1309</v>
      </c>
      <c r="D1543" s="201" t="s">
        <v>1310</v>
      </c>
      <c r="E1543" s="201" t="s">
        <v>1582</v>
      </c>
      <c r="F1543" s="201" t="s">
        <v>3662</v>
      </c>
      <c r="G1543" s="201" t="s">
        <v>94</v>
      </c>
      <c r="H1543" s="202" t="s">
        <v>2637</v>
      </c>
      <c r="I1543" s="207">
        <v>0</v>
      </c>
      <c r="J1543" s="207">
        <v>0</v>
      </c>
      <c r="K1543" s="207">
        <v>12771</v>
      </c>
      <c r="L1543" s="207">
        <v>12771</v>
      </c>
      <c r="M1543" s="207">
        <f t="shared" si="110"/>
        <v>0</v>
      </c>
      <c r="N1543" s="207">
        <f t="shared" si="108"/>
        <v>0</v>
      </c>
      <c r="O1543" s="208">
        <f t="shared" si="111"/>
        <v>0</v>
      </c>
      <c r="P1543" s="205">
        <v>0</v>
      </c>
      <c r="Q1543" s="208">
        <f t="shared" si="109"/>
        <v>0</v>
      </c>
      <c r="R1543" s="206"/>
    </row>
    <row r="1544" spans="1:18" s="200" customFormat="1">
      <c r="A1544" s="199">
        <v>1537</v>
      </c>
      <c r="B1544" s="200">
        <v>203062431</v>
      </c>
      <c r="C1544" s="201" t="s">
        <v>1309</v>
      </c>
      <c r="D1544" s="201" t="s">
        <v>1310</v>
      </c>
      <c r="E1544" s="201" t="s">
        <v>1582</v>
      </c>
      <c r="F1544" s="201" t="s">
        <v>3662</v>
      </c>
      <c r="G1544" s="201" t="s">
        <v>94</v>
      </c>
      <c r="H1544" s="202" t="s">
        <v>2638</v>
      </c>
      <c r="I1544" s="207">
        <v>0</v>
      </c>
      <c r="J1544" s="207">
        <v>0</v>
      </c>
      <c r="K1544" s="207">
        <v>12473</v>
      </c>
      <c r="L1544" s="207">
        <v>12473</v>
      </c>
      <c r="M1544" s="207">
        <f t="shared" si="110"/>
        <v>0</v>
      </c>
      <c r="N1544" s="207">
        <f t="shared" si="108"/>
        <v>0</v>
      </c>
      <c r="O1544" s="208">
        <f t="shared" si="111"/>
        <v>0</v>
      </c>
      <c r="P1544" s="205">
        <v>0</v>
      </c>
      <c r="Q1544" s="208">
        <f t="shared" si="109"/>
        <v>0</v>
      </c>
      <c r="R1544" s="206"/>
    </row>
    <row r="1545" spans="1:18" s="200" customFormat="1">
      <c r="A1545" s="199">
        <v>1538</v>
      </c>
      <c r="B1545" s="200">
        <v>203062432</v>
      </c>
      <c r="C1545" s="201" t="s">
        <v>1309</v>
      </c>
      <c r="D1545" s="201" t="s">
        <v>1310</v>
      </c>
      <c r="E1545" s="201" t="s">
        <v>1582</v>
      </c>
      <c r="F1545" s="201" t="s">
        <v>3662</v>
      </c>
      <c r="G1545" s="201" t="s">
        <v>94</v>
      </c>
      <c r="H1545" s="202" t="s">
        <v>2639</v>
      </c>
      <c r="I1545" s="207">
        <v>0</v>
      </c>
      <c r="J1545" s="207">
        <v>0</v>
      </c>
      <c r="K1545" s="207">
        <v>12552</v>
      </c>
      <c r="L1545" s="207">
        <v>12552</v>
      </c>
      <c r="M1545" s="207">
        <f t="shared" si="110"/>
        <v>0</v>
      </c>
      <c r="N1545" s="207">
        <f t="shared" si="108"/>
        <v>0</v>
      </c>
      <c r="O1545" s="208">
        <f t="shared" si="111"/>
        <v>0</v>
      </c>
      <c r="P1545" s="205">
        <v>0</v>
      </c>
      <c r="Q1545" s="208">
        <f t="shared" si="109"/>
        <v>0</v>
      </c>
      <c r="R1545" s="206"/>
    </row>
    <row r="1546" spans="1:18" s="200" customFormat="1">
      <c r="A1546" s="199">
        <v>1539</v>
      </c>
      <c r="B1546" s="200">
        <v>203062433</v>
      </c>
      <c r="C1546" s="201" t="s">
        <v>1309</v>
      </c>
      <c r="D1546" s="201" t="s">
        <v>1310</v>
      </c>
      <c r="E1546" s="201" t="s">
        <v>1582</v>
      </c>
      <c r="F1546" s="201" t="s">
        <v>3662</v>
      </c>
      <c r="G1546" s="201" t="s">
        <v>94</v>
      </c>
      <c r="H1546" s="202" t="s">
        <v>2640</v>
      </c>
      <c r="I1546" s="207">
        <v>0</v>
      </c>
      <c r="J1546" s="207">
        <v>0</v>
      </c>
      <c r="K1546" s="207">
        <v>12844</v>
      </c>
      <c r="L1546" s="207">
        <v>12844</v>
      </c>
      <c r="M1546" s="207">
        <f t="shared" si="110"/>
        <v>0</v>
      </c>
      <c r="N1546" s="207">
        <f t="shared" si="108"/>
        <v>0</v>
      </c>
      <c r="O1546" s="208">
        <f t="shared" si="111"/>
        <v>0</v>
      </c>
      <c r="P1546" s="205">
        <v>0</v>
      </c>
      <c r="Q1546" s="208">
        <f t="shared" si="109"/>
        <v>0</v>
      </c>
      <c r="R1546" s="206"/>
    </row>
    <row r="1547" spans="1:18" s="200" customFormat="1">
      <c r="A1547" s="199">
        <v>1540</v>
      </c>
      <c r="B1547" s="200">
        <v>203062434</v>
      </c>
      <c r="C1547" s="201" t="s">
        <v>1309</v>
      </c>
      <c r="D1547" s="201" t="s">
        <v>1310</v>
      </c>
      <c r="E1547" s="201" t="s">
        <v>1582</v>
      </c>
      <c r="F1547" s="201" t="s">
        <v>3662</v>
      </c>
      <c r="G1547" s="201" t="s">
        <v>94</v>
      </c>
      <c r="H1547" s="202" t="s">
        <v>2641</v>
      </c>
      <c r="I1547" s="207">
        <v>0</v>
      </c>
      <c r="J1547" s="207">
        <v>0</v>
      </c>
      <c r="K1547" s="207">
        <v>12525</v>
      </c>
      <c r="L1547" s="207">
        <v>12525</v>
      </c>
      <c r="M1547" s="207">
        <f t="shared" si="110"/>
        <v>0</v>
      </c>
      <c r="N1547" s="207">
        <f t="shared" si="108"/>
        <v>0</v>
      </c>
      <c r="O1547" s="208">
        <f t="shared" si="111"/>
        <v>0</v>
      </c>
      <c r="P1547" s="205">
        <v>0</v>
      </c>
      <c r="Q1547" s="208">
        <f t="shared" si="109"/>
        <v>0</v>
      </c>
      <c r="R1547" s="206"/>
    </row>
    <row r="1548" spans="1:18" s="200" customFormat="1">
      <c r="A1548" s="199">
        <v>1541</v>
      </c>
      <c r="B1548" s="200">
        <v>203062435</v>
      </c>
      <c r="C1548" s="201" t="s">
        <v>1309</v>
      </c>
      <c r="D1548" s="201" t="s">
        <v>1310</v>
      </c>
      <c r="E1548" s="201" t="s">
        <v>1582</v>
      </c>
      <c r="F1548" s="201" t="s">
        <v>3662</v>
      </c>
      <c r="G1548" s="201" t="s">
        <v>94</v>
      </c>
      <c r="H1548" s="202" t="s">
        <v>2642</v>
      </c>
      <c r="I1548" s="207">
        <v>0</v>
      </c>
      <c r="J1548" s="207">
        <v>0</v>
      </c>
      <c r="K1548" s="207">
        <v>13690</v>
      </c>
      <c r="L1548" s="207">
        <v>13690</v>
      </c>
      <c r="M1548" s="207">
        <f t="shared" si="110"/>
        <v>0</v>
      </c>
      <c r="N1548" s="207">
        <f t="shared" ref="N1548:N1611" si="112">-IF((I1548+K1548)-(J1548+L1548)&lt;0,(I1548+K1548)-(J1548+L1548),0)</f>
        <v>0</v>
      </c>
      <c r="O1548" s="208">
        <f t="shared" si="111"/>
        <v>0</v>
      </c>
      <c r="P1548" s="205">
        <v>0</v>
      </c>
      <c r="Q1548" s="208">
        <f t="shared" si="109"/>
        <v>0</v>
      </c>
      <c r="R1548" s="206"/>
    </row>
    <row r="1549" spans="1:18" s="200" customFormat="1">
      <c r="A1549" s="199">
        <v>1542</v>
      </c>
      <c r="B1549" s="200">
        <v>203062436</v>
      </c>
      <c r="C1549" s="201" t="s">
        <v>1309</v>
      </c>
      <c r="D1549" s="201" t="s">
        <v>1310</v>
      </c>
      <c r="E1549" s="201" t="s">
        <v>1582</v>
      </c>
      <c r="F1549" s="201" t="s">
        <v>3662</v>
      </c>
      <c r="G1549" s="201" t="s">
        <v>94</v>
      </c>
      <c r="H1549" s="202" t="s">
        <v>2643</v>
      </c>
      <c r="I1549" s="207">
        <v>0</v>
      </c>
      <c r="J1549" s="207">
        <v>0</v>
      </c>
      <c r="K1549" s="207">
        <v>14058</v>
      </c>
      <c r="L1549" s="207">
        <v>14058</v>
      </c>
      <c r="M1549" s="207">
        <f t="shared" si="110"/>
        <v>0</v>
      </c>
      <c r="N1549" s="207">
        <f t="shared" si="112"/>
        <v>0</v>
      </c>
      <c r="O1549" s="208">
        <f t="shared" si="111"/>
        <v>0</v>
      </c>
      <c r="P1549" s="205">
        <v>0</v>
      </c>
      <c r="Q1549" s="208">
        <f t="shared" si="109"/>
        <v>0</v>
      </c>
      <c r="R1549" s="206"/>
    </row>
    <row r="1550" spans="1:18" s="200" customFormat="1">
      <c r="A1550" s="199">
        <v>1543</v>
      </c>
      <c r="B1550" s="200">
        <v>203062437</v>
      </c>
      <c r="C1550" s="201" t="s">
        <v>1309</v>
      </c>
      <c r="D1550" s="201" t="s">
        <v>1310</v>
      </c>
      <c r="E1550" s="201" t="s">
        <v>1582</v>
      </c>
      <c r="F1550" s="201" t="s">
        <v>3662</v>
      </c>
      <c r="G1550" s="201" t="s">
        <v>94</v>
      </c>
      <c r="H1550" s="202" t="s">
        <v>2644</v>
      </c>
      <c r="I1550" s="207">
        <v>0</v>
      </c>
      <c r="J1550" s="207">
        <v>0</v>
      </c>
      <c r="K1550" s="207">
        <v>13870</v>
      </c>
      <c r="L1550" s="207">
        <v>13870</v>
      </c>
      <c r="M1550" s="207">
        <f t="shared" si="110"/>
        <v>0</v>
      </c>
      <c r="N1550" s="207">
        <f t="shared" si="112"/>
        <v>0</v>
      </c>
      <c r="O1550" s="208">
        <f t="shared" si="111"/>
        <v>0</v>
      </c>
      <c r="P1550" s="205">
        <v>0</v>
      </c>
      <c r="Q1550" s="208">
        <f t="shared" si="109"/>
        <v>0</v>
      </c>
      <c r="R1550" s="206"/>
    </row>
    <row r="1551" spans="1:18" s="200" customFormat="1">
      <c r="A1551" s="199">
        <v>1544</v>
      </c>
      <c r="B1551" s="200">
        <v>203062438</v>
      </c>
      <c r="C1551" s="201" t="s">
        <v>1309</v>
      </c>
      <c r="D1551" s="201" t="s">
        <v>1310</v>
      </c>
      <c r="E1551" s="201" t="s">
        <v>1582</v>
      </c>
      <c r="F1551" s="201" t="s">
        <v>3662</v>
      </c>
      <c r="G1551" s="201" t="s">
        <v>94</v>
      </c>
      <c r="H1551" s="202" t="s">
        <v>2645</v>
      </c>
      <c r="I1551" s="207">
        <v>0</v>
      </c>
      <c r="J1551" s="207">
        <v>0</v>
      </c>
      <c r="K1551" s="207">
        <v>13845</v>
      </c>
      <c r="L1551" s="207">
        <v>13845</v>
      </c>
      <c r="M1551" s="207">
        <f t="shared" si="110"/>
        <v>0</v>
      </c>
      <c r="N1551" s="207">
        <f t="shared" si="112"/>
        <v>0</v>
      </c>
      <c r="O1551" s="208">
        <f t="shared" si="111"/>
        <v>0</v>
      </c>
      <c r="P1551" s="205">
        <v>0</v>
      </c>
      <c r="Q1551" s="208">
        <f t="shared" si="109"/>
        <v>0</v>
      </c>
      <c r="R1551" s="206"/>
    </row>
    <row r="1552" spans="1:18" s="200" customFormat="1">
      <c r="A1552" s="199">
        <v>1545</v>
      </c>
      <c r="B1552" s="200">
        <v>203062439</v>
      </c>
      <c r="C1552" s="201" t="s">
        <v>1309</v>
      </c>
      <c r="D1552" s="201" t="s">
        <v>1310</v>
      </c>
      <c r="E1552" s="201" t="s">
        <v>1582</v>
      </c>
      <c r="F1552" s="201" t="s">
        <v>3662</v>
      </c>
      <c r="G1552" s="201" t="s">
        <v>94</v>
      </c>
      <c r="H1552" s="202" t="s">
        <v>2646</v>
      </c>
      <c r="I1552" s="207">
        <v>0</v>
      </c>
      <c r="J1552" s="207">
        <v>0</v>
      </c>
      <c r="K1552" s="207">
        <v>12000</v>
      </c>
      <c r="L1552" s="207">
        <v>12000</v>
      </c>
      <c r="M1552" s="207">
        <f t="shared" si="110"/>
        <v>0</v>
      </c>
      <c r="N1552" s="207">
        <f t="shared" si="112"/>
        <v>0</v>
      </c>
      <c r="O1552" s="208">
        <f t="shared" si="111"/>
        <v>0</v>
      </c>
      <c r="P1552" s="205">
        <v>0</v>
      </c>
      <c r="Q1552" s="208">
        <f t="shared" si="109"/>
        <v>0</v>
      </c>
      <c r="R1552" s="206"/>
    </row>
    <row r="1553" spans="1:18" s="200" customFormat="1">
      <c r="A1553" s="199">
        <v>1546</v>
      </c>
      <c r="B1553" s="200">
        <v>203062440</v>
      </c>
      <c r="C1553" s="201" t="s">
        <v>1309</v>
      </c>
      <c r="D1553" s="201" t="s">
        <v>1310</v>
      </c>
      <c r="E1553" s="201" t="s">
        <v>1582</v>
      </c>
      <c r="F1553" s="201" t="s">
        <v>3662</v>
      </c>
      <c r="G1553" s="201" t="s">
        <v>94</v>
      </c>
      <c r="H1553" s="202" t="s">
        <v>2647</v>
      </c>
      <c r="I1553" s="207">
        <v>0</v>
      </c>
      <c r="J1553" s="207">
        <v>0</v>
      </c>
      <c r="K1553" s="207">
        <v>13500</v>
      </c>
      <c r="L1553" s="207">
        <v>13500</v>
      </c>
      <c r="M1553" s="207">
        <f t="shared" si="110"/>
        <v>0</v>
      </c>
      <c r="N1553" s="207">
        <f t="shared" si="112"/>
        <v>0</v>
      </c>
      <c r="O1553" s="208">
        <f t="shared" si="111"/>
        <v>0</v>
      </c>
      <c r="P1553" s="205">
        <v>0</v>
      </c>
      <c r="Q1553" s="208">
        <f t="shared" si="109"/>
        <v>0</v>
      </c>
      <c r="R1553" s="206"/>
    </row>
    <row r="1554" spans="1:18" s="200" customFormat="1">
      <c r="A1554" s="199">
        <v>1547</v>
      </c>
      <c r="B1554" s="200">
        <v>203062441</v>
      </c>
      <c r="C1554" s="201" t="s">
        <v>1309</v>
      </c>
      <c r="D1554" s="201" t="s">
        <v>1310</v>
      </c>
      <c r="E1554" s="201" t="s">
        <v>1582</v>
      </c>
      <c r="F1554" s="201" t="s">
        <v>3662</v>
      </c>
      <c r="G1554" s="201" t="s">
        <v>94</v>
      </c>
      <c r="H1554" s="202" t="s">
        <v>2648</v>
      </c>
      <c r="I1554" s="207">
        <v>0</v>
      </c>
      <c r="J1554" s="207">
        <v>0</v>
      </c>
      <c r="K1554" s="207">
        <v>12000</v>
      </c>
      <c r="L1554" s="207">
        <v>12000</v>
      </c>
      <c r="M1554" s="207">
        <f t="shared" si="110"/>
        <v>0</v>
      </c>
      <c r="N1554" s="207">
        <f t="shared" si="112"/>
        <v>0</v>
      </c>
      <c r="O1554" s="208">
        <f t="shared" si="111"/>
        <v>0</v>
      </c>
      <c r="P1554" s="205">
        <v>0</v>
      </c>
      <c r="Q1554" s="208">
        <f t="shared" si="109"/>
        <v>0</v>
      </c>
      <c r="R1554" s="206"/>
    </row>
    <row r="1555" spans="1:18" s="200" customFormat="1">
      <c r="A1555" s="199">
        <v>1548</v>
      </c>
      <c r="B1555" s="200">
        <v>203062442</v>
      </c>
      <c r="C1555" s="201" t="s">
        <v>1309</v>
      </c>
      <c r="D1555" s="201" t="s">
        <v>1310</v>
      </c>
      <c r="E1555" s="201" t="s">
        <v>1582</v>
      </c>
      <c r="F1555" s="201" t="s">
        <v>3662</v>
      </c>
      <c r="G1555" s="201" t="s">
        <v>94</v>
      </c>
      <c r="H1555" s="202" t="s">
        <v>2649</v>
      </c>
      <c r="I1555" s="207">
        <v>0</v>
      </c>
      <c r="J1555" s="207">
        <v>0</v>
      </c>
      <c r="K1555" s="207">
        <v>12000</v>
      </c>
      <c r="L1555" s="207">
        <v>12000</v>
      </c>
      <c r="M1555" s="207">
        <f t="shared" si="110"/>
        <v>0</v>
      </c>
      <c r="N1555" s="207">
        <f t="shared" si="112"/>
        <v>0</v>
      </c>
      <c r="O1555" s="208">
        <f t="shared" si="111"/>
        <v>0</v>
      </c>
      <c r="P1555" s="205">
        <v>0</v>
      </c>
      <c r="Q1555" s="208">
        <f t="shared" si="109"/>
        <v>0</v>
      </c>
      <c r="R1555" s="206"/>
    </row>
    <row r="1556" spans="1:18" s="200" customFormat="1">
      <c r="A1556" s="199">
        <v>1549</v>
      </c>
      <c r="B1556" s="200">
        <v>203062443</v>
      </c>
      <c r="C1556" s="201" t="s">
        <v>1309</v>
      </c>
      <c r="D1556" s="201" t="s">
        <v>1310</v>
      </c>
      <c r="E1556" s="201" t="s">
        <v>1314</v>
      </c>
      <c r="F1556" s="201" t="s">
        <v>3655</v>
      </c>
      <c r="G1556" s="201" t="s">
        <v>94</v>
      </c>
      <c r="H1556" s="202" t="s">
        <v>2650</v>
      </c>
      <c r="I1556" s="207">
        <v>0</v>
      </c>
      <c r="J1556" s="207">
        <v>0</v>
      </c>
      <c r="K1556" s="207">
        <v>62890.62</v>
      </c>
      <c r="L1556" s="207">
        <v>62890.62</v>
      </c>
      <c r="M1556" s="207">
        <f t="shared" si="110"/>
        <v>0</v>
      </c>
      <c r="N1556" s="207">
        <f t="shared" si="112"/>
        <v>0</v>
      </c>
      <c r="O1556" s="208">
        <f t="shared" si="111"/>
        <v>0</v>
      </c>
      <c r="P1556" s="205">
        <v>0</v>
      </c>
      <c r="Q1556" s="208">
        <f t="shared" si="109"/>
        <v>0</v>
      </c>
      <c r="R1556" s="206"/>
    </row>
    <row r="1557" spans="1:18" s="200" customFormat="1">
      <c r="A1557" s="199">
        <v>1550</v>
      </c>
      <c r="B1557" s="200">
        <v>203062444</v>
      </c>
      <c r="C1557" s="201" t="s">
        <v>1309</v>
      </c>
      <c r="D1557" s="201" t="s">
        <v>1310</v>
      </c>
      <c r="E1557" s="201" t="s">
        <v>1582</v>
      </c>
      <c r="F1557" s="201" t="s">
        <v>3662</v>
      </c>
      <c r="G1557" s="201" t="s">
        <v>94</v>
      </c>
      <c r="H1557" s="202" t="s">
        <v>2651</v>
      </c>
      <c r="I1557" s="207">
        <v>0</v>
      </c>
      <c r="J1557" s="207">
        <v>0</v>
      </c>
      <c r="K1557" s="207">
        <v>12405.5</v>
      </c>
      <c r="L1557" s="207">
        <v>12405.5</v>
      </c>
      <c r="M1557" s="207">
        <f t="shared" si="110"/>
        <v>0</v>
      </c>
      <c r="N1557" s="207">
        <f t="shared" si="112"/>
        <v>0</v>
      </c>
      <c r="O1557" s="208">
        <f t="shared" si="111"/>
        <v>0</v>
      </c>
      <c r="P1557" s="205">
        <v>0</v>
      </c>
      <c r="Q1557" s="208">
        <f t="shared" si="109"/>
        <v>0</v>
      </c>
      <c r="R1557" s="206"/>
    </row>
    <row r="1558" spans="1:18" s="200" customFormat="1">
      <c r="A1558" s="199">
        <v>1551</v>
      </c>
      <c r="B1558" s="200">
        <v>203062445</v>
      </c>
      <c r="C1558" s="201" t="s">
        <v>1309</v>
      </c>
      <c r="D1558" s="201" t="s">
        <v>1310</v>
      </c>
      <c r="E1558" s="201" t="s">
        <v>1582</v>
      </c>
      <c r="F1558" s="201" t="s">
        <v>3662</v>
      </c>
      <c r="G1558" s="201" t="s">
        <v>94</v>
      </c>
      <c r="H1558" s="202" t="s">
        <v>2652</v>
      </c>
      <c r="I1558" s="207">
        <v>0</v>
      </c>
      <c r="J1558" s="207">
        <v>0</v>
      </c>
      <c r="K1558" s="207">
        <v>19044</v>
      </c>
      <c r="L1558" s="207">
        <v>19044</v>
      </c>
      <c r="M1558" s="207">
        <f t="shared" si="110"/>
        <v>0</v>
      </c>
      <c r="N1558" s="207">
        <f t="shared" si="112"/>
        <v>0</v>
      </c>
      <c r="O1558" s="208">
        <f t="shared" si="111"/>
        <v>0</v>
      </c>
      <c r="P1558" s="205">
        <v>0</v>
      </c>
      <c r="Q1558" s="208">
        <f t="shared" si="109"/>
        <v>0</v>
      </c>
      <c r="R1558" s="206"/>
    </row>
    <row r="1559" spans="1:18" s="200" customFormat="1">
      <c r="A1559" s="199">
        <v>1552</v>
      </c>
      <c r="B1559" s="200">
        <v>203062446</v>
      </c>
      <c r="C1559" s="201" t="s">
        <v>1309</v>
      </c>
      <c r="D1559" s="201" t="s">
        <v>1310</v>
      </c>
      <c r="E1559" s="201" t="s">
        <v>1582</v>
      </c>
      <c r="F1559" s="201" t="s">
        <v>3662</v>
      </c>
      <c r="G1559" s="201" t="s">
        <v>94</v>
      </c>
      <c r="H1559" s="202" t="s">
        <v>2653</v>
      </c>
      <c r="I1559" s="207">
        <v>0</v>
      </c>
      <c r="J1559" s="207">
        <v>0</v>
      </c>
      <c r="K1559" s="207">
        <v>12343</v>
      </c>
      <c r="L1559" s="207">
        <v>12343</v>
      </c>
      <c r="M1559" s="207">
        <f t="shared" si="110"/>
        <v>0</v>
      </c>
      <c r="N1559" s="207">
        <f t="shared" si="112"/>
        <v>0</v>
      </c>
      <c r="O1559" s="208">
        <f t="shared" si="111"/>
        <v>0</v>
      </c>
      <c r="P1559" s="205">
        <v>0</v>
      </c>
      <c r="Q1559" s="208">
        <f t="shared" si="109"/>
        <v>0</v>
      </c>
      <c r="R1559" s="206"/>
    </row>
    <row r="1560" spans="1:18" s="200" customFormat="1">
      <c r="A1560" s="199">
        <v>1553</v>
      </c>
      <c r="B1560" s="200">
        <v>203062447</v>
      </c>
      <c r="C1560" s="201" t="s">
        <v>1309</v>
      </c>
      <c r="D1560" s="201" t="s">
        <v>1310</v>
      </c>
      <c r="E1560" s="201" t="s">
        <v>1582</v>
      </c>
      <c r="F1560" s="201" t="s">
        <v>3662</v>
      </c>
      <c r="G1560" s="201" t="s">
        <v>94</v>
      </c>
      <c r="H1560" s="202" t="s">
        <v>2654</v>
      </c>
      <c r="I1560" s="207">
        <v>0</v>
      </c>
      <c r="J1560" s="207">
        <v>0</v>
      </c>
      <c r="K1560" s="207">
        <v>12278</v>
      </c>
      <c r="L1560" s="207">
        <v>12278</v>
      </c>
      <c r="M1560" s="207">
        <f t="shared" si="110"/>
        <v>0</v>
      </c>
      <c r="N1560" s="207">
        <f t="shared" si="112"/>
        <v>0</v>
      </c>
      <c r="O1560" s="208">
        <f t="shared" si="111"/>
        <v>0</v>
      </c>
      <c r="P1560" s="205">
        <v>0</v>
      </c>
      <c r="Q1560" s="208">
        <f t="shared" si="109"/>
        <v>0</v>
      </c>
      <c r="R1560" s="206"/>
    </row>
    <row r="1561" spans="1:18" s="200" customFormat="1">
      <c r="A1561" s="199">
        <v>1554</v>
      </c>
      <c r="B1561" s="200">
        <v>203062448</v>
      </c>
      <c r="C1561" s="201" t="s">
        <v>1309</v>
      </c>
      <c r="D1561" s="201" t="s">
        <v>1310</v>
      </c>
      <c r="E1561" s="201" t="s">
        <v>1582</v>
      </c>
      <c r="F1561" s="201" t="s">
        <v>3662</v>
      </c>
      <c r="G1561" s="201" t="s">
        <v>94</v>
      </c>
      <c r="H1561" s="202" t="s">
        <v>2655</v>
      </c>
      <c r="I1561" s="207">
        <v>0</v>
      </c>
      <c r="J1561" s="207">
        <v>0</v>
      </c>
      <c r="K1561" s="207">
        <v>28255</v>
      </c>
      <c r="L1561" s="207">
        <v>28255</v>
      </c>
      <c r="M1561" s="207">
        <f t="shared" si="110"/>
        <v>0</v>
      </c>
      <c r="N1561" s="207">
        <f t="shared" si="112"/>
        <v>0</v>
      </c>
      <c r="O1561" s="208">
        <f t="shared" si="111"/>
        <v>0</v>
      </c>
      <c r="P1561" s="205">
        <v>0</v>
      </c>
      <c r="Q1561" s="208">
        <f t="shared" si="109"/>
        <v>0</v>
      </c>
      <c r="R1561" s="206"/>
    </row>
    <row r="1562" spans="1:18" s="200" customFormat="1">
      <c r="A1562" s="199">
        <v>1555</v>
      </c>
      <c r="B1562" s="200">
        <v>203062449</v>
      </c>
      <c r="C1562" s="201" t="s">
        <v>1309</v>
      </c>
      <c r="D1562" s="201" t="s">
        <v>1310</v>
      </c>
      <c r="E1562" s="201" t="s">
        <v>1582</v>
      </c>
      <c r="F1562" s="201" t="s">
        <v>3662</v>
      </c>
      <c r="G1562" s="201" t="s">
        <v>94</v>
      </c>
      <c r="H1562" s="202" t="s">
        <v>2656</v>
      </c>
      <c r="I1562" s="207">
        <v>0</v>
      </c>
      <c r="J1562" s="207">
        <v>0</v>
      </c>
      <c r="K1562" s="207">
        <v>31927</v>
      </c>
      <c r="L1562" s="207">
        <v>31927</v>
      </c>
      <c r="M1562" s="207">
        <f t="shared" si="110"/>
        <v>0</v>
      </c>
      <c r="N1562" s="207">
        <f t="shared" si="112"/>
        <v>0</v>
      </c>
      <c r="O1562" s="208">
        <f t="shared" si="111"/>
        <v>0</v>
      </c>
      <c r="P1562" s="205">
        <v>0</v>
      </c>
      <c r="Q1562" s="208">
        <f t="shared" si="109"/>
        <v>0</v>
      </c>
      <c r="R1562" s="206"/>
    </row>
    <row r="1563" spans="1:18" s="200" customFormat="1">
      <c r="A1563" s="199">
        <v>1556</v>
      </c>
      <c r="B1563" s="200">
        <v>203062450</v>
      </c>
      <c r="C1563" s="201" t="s">
        <v>1309</v>
      </c>
      <c r="D1563" s="201" t="s">
        <v>1310</v>
      </c>
      <c r="E1563" s="201" t="s">
        <v>1582</v>
      </c>
      <c r="F1563" s="201" t="s">
        <v>3662</v>
      </c>
      <c r="G1563" s="201" t="s">
        <v>94</v>
      </c>
      <c r="H1563" s="202" t="s">
        <v>2657</v>
      </c>
      <c r="I1563" s="207">
        <v>0</v>
      </c>
      <c r="J1563" s="207">
        <v>0</v>
      </c>
      <c r="K1563" s="207">
        <v>13376.5</v>
      </c>
      <c r="L1563" s="207">
        <v>13376.5</v>
      </c>
      <c r="M1563" s="207">
        <f t="shared" si="110"/>
        <v>0</v>
      </c>
      <c r="N1563" s="207">
        <f t="shared" si="112"/>
        <v>0</v>
      </c>
      <c r="O1563" s="208">
        <f t="shared" si="111"/>
        <v>0</v>
      </c>
      <c r="P1563" s="205">
        <v>0</v>
      </c>
      <c r="Q1563" s="208">
        <f t="shared" si="109"/>
        <v>0</v>
      </c>
      <c r="R1563" s="206"/>
    </row>
    <row r="1564" spans="1:18" s="200" customFormat="1">
      <c r="A1564" s="199">
        <v>1557</v>
      </c>
      <c r="B1564" s="200">
        <v>203062451</v>
      </c>
      <c r="C1564" s="201" t="s">
        <v>1309</v>
      </c>
      <c r="D1564" s="201" t="s">
        <v>1310</v>
      </c>
      <c r="E1564" s="201" t="s">
        <v>1582</v>
      </c>
      <c r="F1564" s="201" t="s">
        <v>3662</v>
      </c>
      <c r="G1564" s="201" t="s">
        <v>94</v>
      </c>
      <c r="H1564" s="202" t="s">
        <v>2658</v>
      </c>
      <c r="I1564" s="207">
        <v>0</v>
      </c>
      <c r="J1564" s="207">
        <v>0</v>
      </c>
      <c r="K1564" s="207">
        <v>10121.5</v>
      </c>
      <c r="L1564" s="207">
        <v>10121.5</v>
      </c>
      <c r="M1564" s="207">
        <f t="shared" si="110"/>
        <v>0</v>
      </c>
      <c r="N1564" s="207">
        <f t="shared" si="112"/>
        <v>0</v>
      </c>
      <c r="O1564" s="208">
        <f t="shared" si="111"/>
        <v>0</v>
      </c>
      <c r="P1564" s="205">
        <v>0</v>
      </c>
      <c r="Q1564" s="208">
        <f t="shared" si="109"/>
        <v>0</v>
      </c>
      <c r="R1564" s="206"/>
    </row>
    <row r="1565" spans="1:18" s="200" customFormat="1">
      <c r="A1565" s="199">
        <v>1558</v>
      </c>
      <c r="B1565" s="200">
        <v>203062452</v>
      </c>
      <c r="C1565" s="201" t="s">
        <v>1309</v>
      </c>
      <c r="D1565" s="201" t="s">
        <v>1310</v>
      </c>
      <c r="E1565" s="201" t="s">
        <v>1582</v>
      </c>
      <c r="F1565" s="201" t="s">
        <v>3662</v>
      </c>
      <c r="G1565" s="201" t="s">
        <v>94</v>
      </c>
      <c r="H1565" s="202" t="s">
        <v>2659</v>
      </c>
      <c r="I1565" s="207">
        <v>0</v>
      </c>
      <c r="J1565" s="207">
        <v>0</v>
      </c>
      <c r="K1565" s="207">
        <v>12112.5</v>
      </c>
      <c r="L1565" s="207">
        <v>12112.5</v>
      </c>
      <c r="M1565" s="207">
        <f t="shared" si="110"/>
        <v>0</v>
      </c>
      <c r="N1565" s="207">
        <f t="shared" si="112"/>
        <v>0</v>
      </c>
      <c r="O1565" s="208">
        <f t="shared" si="111"/>
        <v>0</v>
      </c>
      <c r="P1565" s="205">
        <v>0</v>
      </c>
      <c r="Q1565" s="208">
        <f t="shared" si="109"/>
        <v>0</v>
      </c>
      <c r="R1565" s="206"/>
    </row>
    <row r="1566" spans="1:18" s="200" customFormat="1">
      <c r="A1566" s="199">
        <v>1559</v>
      </c>
      <c r="B1566" s="200">
        <v>203062453</v>
      </c>
      <c r="C1566" s="201" t="s">
        <v>1309</v>
      </c>
      <c r="D1566" s="201" t="s">
        <v>1310</v>
      </c>
      <c r="E1566" s="201" t="s">
        <v>1582</v>
      </c>
      <c r="F1566" s="201" t="s">
        <v>3662</v>
      </c>
      <c r="G1566" s="201" t="s">
        <v>94</v>
      </c>
      <c r="H1566" s="202" t="s">
        <v>2660</v>
      </c>
      <c r="I1566" s="207">
        <v>0</v>
      </c>
      <c r="J1566" s="207">
        <v>0</v>
      </c>
      <c r="K1566" s="207">
        <v>11434.5</v>
      </c>
      <c r="L1566" s="207">
        <v>11434.5</v>
      </c>
      <c r="M1566" s="207">
        <f t="shared" si="110"/>
        <v>0</v>
      </c>
      <c r="N1566" s="207">
        <f t="shared" si="112"/>
        <v>0</v>
      </c>
      <c r="O1566" s="208">
        <f t="shared" si="111"/>
        <v>0</v>
      </c>
      <c r="P1566" s="205">
        <v>0</v>
      </c>
      <c r="Q1566" s="208">
        <f t="shared" si="109"/>
        <v>0</v>
      </c>
      <c r="R1566" s="206"/>
    </row>
    <row r="1567" spans="1:18" s="200" customFormat="1">
      <c r="A1567" s="199">
        <v>1560</v>
      </c>
      <c r="B1567" s="200">
        <v>203062454</v>
      </c>
      <c r="C1567" s="201" t="s">
        <v>1309</v>
      </c>
      <c r="D1567" s="201" t="s">
        <v>1310</v>
      </c>
      <c r="E1567" s="201" t="s">
        <v>1582</v>
      </c>
      <c r="F1567" s="201" t="s">
        <v>3662</v>
      </c>
      <c r="G1567" s="201" t="s">
        <v>94</v>
      </c>
      <c r="H1567" s="202" t="s">
        <v>2661</v>
      </c>
      <c r="I1567" s="207">
        <v>0</v>
      </c>
      <c r="J1567" s="207">
        <v>0</v>
      </c>
      <c r="K1567" s="207">
        <v>10874.5</v>
      </c>
      <c r="L1567" s="207">
        <v>10874.5</v>
      </c>
      <c r="M1567" s="207">
        <f t="shared" si="110"/>
        <v>0</v>
      </c>
      <c r="N1567" s="207">
        <f t="shared" si="112"/>
        <v>0</v>
      </c>
      <c r="O1567" s="208">
        <f t="shared" si="111"/>
        <v>0</v>
      </c>
      <c r="P1567" s="205">
        <v>0</v>
      </c>
      <c r="Q1567" s="208">
        <f t="shared" si="109"/>
        <v>0</v>
      </c>
      <c r="R1567" s="206"/>
    </row>
    <row r="1568" spans="1:18" s="200" customFormat="1">
      <c r="A1568" s="199">
        <v>1561</v>
      </c>
      <c r="B1568" s="200">
        <v>203062455</v>
      </c>
      <c r="C1568" s="201" t="s">
        <v>1309</v>
      </c>
      <c r="D1568" s="201" t="s">
        <v>1310</v>
      </c>
      <c r="E1568" s="201" t="s">
        <v>1582</v>
      </c>
      <c r="F1568" s="201" t="s">
        <v>3662</v>
      </c>
      <c r="G1568" s="201" t="s">
        <v>94</v>
      </c>
      <c r="H1568" s="202" t="s">
        <v>2662</v>
      </c>
      <c r="I1568" s="207">
        <v>0</v>
      </c>
      <c r="J1568" s="207">
        <v>0</v>
      </c>
      <c r="K1568" s="207">
        <v>13899</v>
      </c>
      <c r="L1568" s="207">
        <v>13899</v>
      </c>
      <c r="M1568" s="207">
        <f t="shared" si="110"/>
        <v>0</v>
      </c>
      <c r="N1568" s="207">
        <f t="shared" si="112"/>
        <v>0</v>
      </c>
      <c r="O1568" s="208">
        <f t="shared" si="111"/>
        <v>0</v>
      </c>
      <c r="P1568" s="205">
        <v>0</v>
      </c>
      <c r="Q1568" s="208">
        <f t="shared" si="109"/>
        <v>0</v>
      </c>
      <c r="R1568" s="206"/>
    </row>
    <row r="1569" spans="1:18" s="200" customFormat="1">
      <c r="A1569" s="199">
        <v>1562</v>
      </c>
      <c r="B1569" s="200">
        <v>203062456</v>
      </c>
      <c r="C1569" s="201" t="s">
        <v>1309</v>
      </c>
      <c r="D1569" s="201" t="s">
        <v>1310</v>
      </c>
      <c r="E1569" s="201" t="s">
        <v>1582</v>
      </c>
      <c r="F1569" s="201" t="s">
        <v>3662</v>
      </c>
      <c r="G1569" s="201" t="s">
        <v>94</v>
      </c>
      <c r="H1569" s="202" t="s">
        <v>2663</v>
      </c>
      <c r="I1569" s="207">
        <v>0</v>
      </c>
      <c r="J1569" s="207">
        <v>0</v>
      </c>
      <c r="K1569" s="207">
        <v>12938.5</v>
      </c>
      <c r="L1569" s="207">
        <v>12938.5</v>
      </c>
      <c r="M1569" s="207">
        <f t="shared" si="110"/>
        <v>0</v>
      </c>
      <c r="N1569" s="207">
        <f t="shared" si="112"/>
        <v>0</v>
      </c>
      <c r="O1569" s="208">
        <f t="shared" si="111"/>
        <v>0</v>
      </c>
      <c r="P1569" s="205">
        <v>0</v>
      </c>
      <c r="Q1569" s="208">
        <f t="shared" si="109"/>
        <v>0</v>
      </c>
      <c r="R1569" s="206"/>
    </row>
    <row r="1570" spans="1:18" s="200" customFormat="1">
      <c r="A1570" s="199">
        <v>1563</v>
      </c>
      <c r="B1570" s="200">
        <v>203062457</v>
      </c>
      <c r="C1570" s="201" t="s">
        <v>1309</v>
      </c>
      <c r="D1570" s="201" t="s">
        <v>1310</v>
      </c>
      <c r="E1570" s="201" t="s">
        <v>1582</v>
      </c>
      <c r="F1570" s="201" t="s">
        <v>3662</v>
      </c>
      <c r="G1570" s="201" t="s">
        <v>94</v>
      </c>
      <c r="H1570" s="202" t="s">
        <v>2664</v>
      </c>
      <c r="I1570" s="207">
        <v>0</v>
      </c>
      <c r="J1570" s="207">
        <v>0</v>
      </c>
      <c r="K1570" s="207">
        <v>12803.5</v>
      </c>
      <c r="L1570" s="207">
        <v>12803.5</v>
      </c>
      <c r="M1570" s="207">
        <f t="shared" si="110"/>
        <v>0</v>
      </c>
      <c r="N1570" s="207">
        <f t="shared" si="112"/>
        <v>0</v>
      </c>
      <c r="O1570" s="208">
        <f t="shared" si="111"/>
        <v>0</v>
      </c>
      <c r="P1570" s="205">
        <v>0</v>
      </c>
      <c r="Q1570" s="208">
        <f t="shared" ref="Q1570:Q1633" si="113">O1570-P1570</f>
        <v>0</v>
      </c>
      <c r="R1570" s="206"/>
    </row>
    <row r="1571" spans="1:18" s="200" customFormat="1">
      <c r="A1571" s="199">
        <v>1564</v>
      </c>
      <c r="B1571" s="200">
        <v>203062458</v>
      </c>
      <c r="C1571" s="201" t="s">
        <v>1309</v>
      </c>
      <c r="D1571" s="201" t="s">
        <v>1310</v>
      </c>
      <c r="E1571" s="201" t="s">
        <v>1582</v>
      </c>
      <c r="F1571" s="201" t="s">
        <v>3662</v>
      </c>
      <c r="G1571" s="201" t="s">
        <v>94</v>
      </c>
      <c r="H1571" s="202" t="s">
        <v>2665</v>
      </c>
      <c r="I1571" s="207">
        <v>0</v>
      </c>
      <c r="J1571" s="207">
        <v>0</v>
      </c>
      <c r="K1571" s="207">
        <v>25651</v>
      </c>
      <c r="L1571" s="207">
        <v>25651</v>
      </c>
      <c r="M1571" s="207">
        <f t="shared" si="110"/>
        <v>0</v>
      </c>
      <c r="N1571" s="207">
        <f t="shared" si="112"/>
        <v>0</v>
      </c>
      <c r="O1571" s="208">
        <f t="shared" si="111"/>
        <v>0</v>
      </c>
      <c r="P1571" s="205">
        <v>0</v>
      </c>
      <c r="Q1571" s="208">
        <f t="shared" si="113"/>
        <v>0</v>
      </c>
      <c r="R1571" s="206"/>
    </row>
    <row r="1572" spans="1:18" s="200" customFormat="1">
      <c r="A1572" s="199">
        <v>1565</v>
      </c>
      <c r="B1572" s="200">
        <v>203062459</v>
      </c>
      <c r="C1572" s="201" t="s">
        <v>1309</v>
      </c>
      <c r="D1572" s="201" t="s">
        <v>1310</v>
      </c>
      <c r="E1572" s="201" t="s">
        <v>1582</v>
      </c>
      <c r="F1572" s="201" t="s">
        <v>3662</v>
      </c>
      <c r="G1572" s="201" t="s">
        <v>94</v>
      </c>
      <c r="H1572" s="202" t="s">
        <v>2666</v>
      </c>
      <c r="I1572" s="207">
        <v>0</v>
      </c>
      <c r="J1572" s="207">
        <v>0</v>
      </c>
      <c r="K1572" s="207">
        <v>37213</v>
      </c>
      <c r="L1572" s="207">
        <v>37213</v>
      </c>
      <c r="M1572" s="207">
        <f t="shared" si="110"/>
        <v>0</v>
      </c>
      <c r="N1572" s="207">
        <f t="shared" si="112"/>
        <v>0</v>
      </c>
      <c r="O1572" s="208">
        <f t="shared" si="111"/>
        <v>0</v>
      </c>
      <c r="P1572" s="205">
        <v>0</v>
      </c>
      <c r="Q1572" s="208">
        <f t="shared" si="113"/>
        <v>0</v>
      </c>
      <c r="R1572" s="206"/>
    </row>
    <row r="1573" spans="1:18" s="200" customFormat="1">
      <c r="A1573" s="199">
        <v>1566</v>
      </c>
      <c r="B1573" s="200">
        <v>203062460</v>
      </c>
      <c r="C1573" s="201" t="s">
        <v>1309</v>
      </c>
      <c r="D1573" s="201" t="s">
        <v>1310</v>
      </c>
      <c r="E1573" s="201" t="s">
        <v>1582</v>
      </c>
      <c r="F1573" s="201" t="s">
        <v>3662</v>
      </c>
      <c r="G1573" s="201" t="s">
        <v>94</v>
      </c>
      <c r="H1573" s="202" t="s">
        <v>2667</v>
      </c>
      <c r="I1573" s="207">
        <v>0</v>
      </c>
      <c r="J1573" s="207">
        <v>0</v>
      </c>
      <c r="K1573" s="207">
        <v>27071</v>
      </c>
      <c r="L1573" s="207">
        <v>27071</v>
      </c>
      <c r="M1573" s="207">
        <f t="shared" si="110"/>
        <v>0</v>
      </c>
      <c r="N1573" s="207">
        <f t="shared" si="112"/>
        <v>0</v>
      </c>
      <c r="O1573" s="208">
        <f t="shared" si="111"/>
        <v>0</v>
      </c>
      <c r="P1573" s="205">
        <v>0</v>
      </c>
      <c r="Q1573" s="208">
        <f t="shared" si="113"/>
        <v>0</v>
      </c>
      <c r="R1573" s="206"/>
    </row>
    <row r="1574" spans="1:18" s="200" customFormat="1">
      <c r="A1574" s="199">
        <v>1567</v>
      </c>
      <c r="B1574" s="200">
        <v>203062461</v>
      </c>
      <c r="C1574" s="201" t="s">
        <v>1309</v>
      </c>
      <c r="D1574" s="201" t="s">
        <v>1310</v>
      </c>
      <c r="E1574" s="201" t="s">
        <v>1582</v>
      </c>
      <c r="F1574" s="201" t="s">
        <v>3662</v>
      </c>
      <c r="G1574" s="201" t="s">
        <v>94</v>
      </c>
      <c r="H1574" s="202" t="s">
        <v>2668</v>
      </c>
      <c r="I1574" s="207">
        <v>0</v>
      </c>
      <c r="J1574" s="207">
        <v>0</v>
      </c>
      <c r="K1574" s="207">
        <v>27099</v>
      </c>
      <c r="L1574" s="207">
        <v>27099</v>
      </c>
      <c r="M1574" s="207">
        <f t="shared" si="110"/>
        <v>0</v>
      </c>
      <c r="N1574" s="207">
        <f t="shared" si="112"/>
        <v>0</v>
      </c>
      <c r="O1574" s="208">
        <f t="shared" si="111"/>
        <v>0</v>
      </c>
      <c r="P1574" s="205">
        <v>0</v>
      </c>
      <c r="Q1574" s="208">
        <f t="shared" si="113"/>
        <v>0</v>
      </c>
      <c r="R1574" s="206"/>
    </row>
    <row r="1575" spans="1:18" s="200" customFormat="1">
      <c r="A1575" s="199">
        <v>1568</v>
      </c>
      <c r="B1575" s="200">
        <v>203062462</v>
      </c>
      <c r="C1575" s="201" t="s">
        <v>1309</v>
      </c>
      <c r="D1575" s="201" t="s">
        <v>1310</v>
      </c>
      <c r="E1575" s="201" t="s">
        <v>1582</v>
      </c>
      <c r="F1575" s="201" t="s">
        <v>3662</v>
      </c>
      <c r="G1575" s="201" t="s">
        <v>94</v>
      </c>
      <c r="H1575" s="202" t="s">
        <v>2669</v>
      </c>
      <c r="I1575" s="207">
        <v>0</v>
      </c>
      <c r="J1575" s="207">
        <v>0</v>
      </c>
      <c r="K1575" s="207">
        <v>10521.5</v>
      </c>
      <c r="L1575" s="207">
        <v>10521.5</v>
      </c>
      <c r="M1575" s="207">
        <f t="shared" si="110"/>
        <v>0</v>
      </c>
      <c r="N1575" s="207">
        <f t="shared" si="112"/>
        <v>0</v>
      </c>
      <c r="O1575" s="208">
        <f t="shared" si="111"/>
        <v>0</v>
      </c>
      <c r="P1575" s="205">
        <v>0</v>
      </c>
      <c r="Q1575" s="208">
        <f t="shared" si="113"/>
        <v>0</v>
      </c>
      <c r="R1575" s="206"/>
    </row>
    <row r="1576" spans="1:18" s="200" customFormat="1">
      <c r="A1576" s="199">
        <v>1569</v>
      </c>
      <c r="B1576" s="200">
        <v>203062463</v>
      </c>
      <c r="C1576" s="201" t="s">
        <v>1309</v>
      </c>
      <c r="D1576" s="201" t="s">
        <v>1310</v>
      </c>
      <c r="E1576" s="201" t="s">
        <v>1582</v>
      </c>
      <c r="F1576" s="201" t="s">
        <v>3662</v>
      </c>
      <c r="G1576" s="201" t="s">
        <v>94</v>
      </c>
      <c r="H1576" s="202" t="s">
        <v>2670</v>
      </c>
      <c r="I1576" s="207">
        <v>0</v>
      </c>
      <c r="J1576" s="207">
        <v>0</v>
      </c>
      <c r="K1576" s="207">
        <v>13801</v>
      </c>
      <c r="L1576" s="207">
        <v>13801</v>
      </c>
      <c r="M1576" s="207">
        <f t="shared" si="110"/>
        <v>0</v>
      </c>
      <c r="N1576" s="207">
        <f t="shared" si="112"/>
        <v>0</v>
      </c>
      <c r="O1576" s="208">
        <f t="shared" si="111"/>
        <v>0</v>
      </c>
      <c r="P1576" s="205">
        <v>0</v>
      </c>
      <c r="Q1576" s="208">
        <f t="shared" si="113"/>
        <v>0</v>
      </c>
      <c r="R1576" s="206"/>
    </row>
    <row r="1577" spans="1:18" s="200" customFormat="1">
      <c r="A1577" s="199">
        <v>1570</v>
      </c>
      <c r="B1577" s="200">
        <v>203062464</v>
      </c>
      <c r="C1577" s="201" t="s">
        <v>1309</v>
      </c>
      <c r="D1577" s="201" t="s">
        <v>1310</v>
      </c>
      <c r="E1577" s="201" t="s">
        <v>1582</v>
      </c>
      <c r="F1577" s="201" t="s">
        <v>3662</v>
      </c>
      <c r="G1577" s="201" t="s">
        <v>94</v>
      </c>
      <c r="H1577" s="202" t="s">
        <v>2671</v>
      </c>
      <c r="I1577" s="207">
        <v>0</v>
      </c>
      <c r="J1577" s="207">
        <v>0</v>
      </c>
      <c r="K1577" s="207">
        <v>10607</v>
      </c>
      <c r="L1577" s="207">
        <v>10607</v>
      </c>
      <c r="M1577" s="207">
        <f t="shared" si="110"/>
        <v>0</v>
      </c>
      <c r="N1577" s="207">
        <f t="shared" si="112"/>
        <v>0</v>
      </c>
      <c r="O1577" s="208">
        <f t="shared" si="111"/>
        <v>0</v>
      </c>
      <c r="P1577" s="205">
        <v>0</v>
      </c>
      <c r="Q1577" s="208">
        <f t="shared" si="113"/>
        <v>0</v>
      </c>
      <c r="R1577" s="206"/>
    </row>
    <row r="1578" spans="1:18" s="200" customFormat="1">
      <c r="A1578" s="199">
        <v>1571</v>
      </c>
      <c r="B1578" s="200">
        <v>203062465</v>
      </c>
      <c r="C1578" s="201" t="s">
        <v>1309</v>
      </c>
      <c r="D1578" s="201" t="s">
        <v>1310</v>
      </c>
      <c r="E1578" s="201" t="s">
        <v>1582</v>
      </c>
      <c r="F1578" s="201" t="s">
        <v>3662</v>
      </c>
      <c r="G1578" s="201" t="s">
        <v>94</v>
      </c>
      <c r="H1578" s="202" t="s">
        <v>2672</v>
      </c>
      <c r="I1578" s="207">
        <v>0</v>
      </c>
      <c r="J1578" s="207">
        <v>0</v>
      </c>
      <c r="K1578" s="207">
        <v>11022.5</v>
      </c>
      <c r="L1578" s="207">
        <v>11022.5</v>
      </c>
      <c r="M1578" s="207">
        <f t="shared" si="110"/>
        <v>0</v>
      </c>
      <c r="N1578" s="207">
        <f t="shared" si="112"/>
        <v>0</v>
      </c>
      <c r="O1578" s="208">
        <f t="shared" si="111"/>
        <v>0</v>
      </c>
      <c r="P1578" s="205">
        <v>0</v>
      </c>
      <c r="Q1578" s="208">
        <f t="shared" si="113"/>
        <v>0</v>
      </c>
      <c r="R1578" s="206"/>
    </row>
    <row r="1579" spans="1:18" s="200" customFormat="1">
      <c r="A1579" s="199">
        <v>1572</v>
      </c>
      <c r="B1579" s="200">
        <v>203062466</v>
      </c>
      <c r="C1579" s="201" t="s">
        <v>1309</v>
      </c>
      <c r="D1579" s="201" t="s">
        <v>1310</v>
      </c>
      <c r="E1579" s="201" t="s">
        <v>1582</v>
      </c>
      <c r="F1579" s="201" t="s">
        <v>3662</v>
      </c>
      <c r="G1579" s="201" t="s">
        <v>94</v>
      </c>
      <c r="H1579" s="202" t="s">
        <v>2673</v>
      </c>
      <c r="I1579" s="207">
        <v>0</v>
      </c>
      <c r="J1579" s="207">
        <v>0</v>
      </c>
      <c r="K1579" s="207">
        <v>13027.5</v>
      </c>
      <c r="L1579" s="207">
        <v>13027.5</v>
      </c>
      <c r="M1579" s="207">
        <f t="shared" si="110"/>
        <v>0</v>
      </c>
      <c r="N1579" s="207">
        <f t="shared" si="112"/>
        <v>0</v>
      </c>
      <c r="O1579" s="208">
        <f t="shared" si="111"/>
        <v>0</v>
      </c>
      <c r="P1579" s="205">
        <v>0</v>
      </c>
      <c r="Q1579" s="208">
        <f t="shared" si="113"/>
        <v>0</v>
      </c>
      <c r="R1579" s="206"/>
    </row>
    <row r="1580" spans="1:18" s="200" customFormat="1">
      <c r="A1580" s="199">
        <v>1573</v>
      </c>
      <c r="B1580" s="200">
        <v>203062467</v>
      </c>
      <c r="C1580" s="201" t="s">
        <v>1309</v>
      </c>
      <c r="D1580" s="201" t="s">
        <v>1310</v>
      </c>
      <c r="E1580" s="201" t="s">
        <v>1582</v>
      </c>
      <c r="F1580" s="201" t="s">
        <v>3662</v>
      </c>
      <c r="G1580" s="201" t="s">
        <v>94</v>
      </c>
      <c r="H1580" s="202" t="s">
        <v>2674</v>
      </c>
      <c r="I1580" s="207">
        <v>0</v>
      </c>
      <c r="J1580" s="207">
        <v>0</v>
      </c>
      <c r="K1580" s="207">
        <v>11796</v>
      </c>
      <c r="L1580" s="207">
        <v>11796</v>
      </c>
      <c r="M1580" s="207">
        <f t="shared" si="110"/>
        <v>0</v>
      </c>
      <c r="N1580" s="207">
        <f t="shared" si="112"/>
        <v>0</v>
      </c>
      <c r="O1580" s="208">
        <f t="shared" si="111"/>
        <v>0</v>
      </c>
      <c r="P1580" s="205">
        <v>0</v>
      </c>
      <c r="Q1580" s="208">
        <f t="shared" si="113"/>
        <v>0</v>
      </c>
      <c r="R1580" s="206"/>
    </row>
    <row r="1581" spans="1:18" s="200" customFormat="1">
      <c r="A1581" s="199">
        <v>1574</v>
      </c>
      <c r="B1581" s="200">
        <v>203062468</v>
      </c>
      <c r="C1581" s="201" t="s">
        <v>1309</v>
      </c>
      <c r="D1581" s="201" t="s">
        <v>1310</v>
      </c>
      <c r="E1581" s="201" t="s">
        <v>1582</v>
      </c>
      <c r="F1581" s="201" t="s">
        <v>3662</v>
      </c>
      <c r="G1581" s="201" t="s">
        <v>94</v>
      </c>
      <c r="H1581" s="202" t="s">
        <v>2675</v>
      </c>
      <c r="I1581" s="207">
        <v>0</v>
      </c>
      <c r="J1581" s="207">
        <v>0</v>
      </c>
      <c r="K1581" s="207">
        <v>10765</v>
      </c>
      <c r="L1581" s="207">
        <v>10765</v>
      </c>
      <c r="M1581" s="207">
        <f t="shared" si="110"/>
        <v>0</v>
      </c>
      <c r="N1581" s="207">
        <f t="shared" si="112"/>
        <v>0</v>
      </c>
      <c r="O1581" s="208">
        <f t="shared" si="111"/>
        <v>0</v>
      </c>
      <c r="P1581" s="205">
        <v>0</v>
      </c>
      <c r="Q1581" s="208">
        <f t="shared" si="113"/>
        <v>0</v>
      </c>
      <c r="R1581" s="206"/>
    </row>
    <row r="1582" spans="1:18" s="200" customFormat="1">
      <c r="A1582" s="199">
        <v>1575</v>
      </c>
      <c r="B1582" s="200">
        <v>203062469</v>
      </c>
      <c r="C1582" s="201" t="s">
        <v>1309</v>
      </c>
      <c r="D1582" s="201" t="s">
        <v>1310</v>
      </c>
      <c r="E1582" s="201" t="s">
        <v>1582</v>
      </c>
      <c r="F1582" s="201" t="s">
        <v>3662</v>
      </c>
      <c r="G1582" s="201" t="s">
        <v>94</v>
      </c>
      <c r="H1582" s="202" t="s">
        <v>2676</v>
      </c>
      <c r="I1582" s="207">
        <v>0</v>
      </c>
      <c r="J1582" s="207">
        <v>0</v>
      </c>
      <c r="K1582" s="207">
        <v>13405.5</v>
      </c>
      <c r="L1582" s="207">
        <v>13405.5</v>
      </c>
      <c r="M1582" s="207">
        <f t="shared" si="110"/>
        <v>0</v>
      </c>
      <c r="N1582" s="207">
        <f t="shared" si="112"/>
        <v>0</v>
      </c>
      <c r="O1582" s="208">
        <f t="shared" si="111"/>
        <v>0</v>
      </c>
      <c r="P1582" s="205">
        <v>0</v>
      </c>
      <c r="Q1582" s="208">
        <f t="shared" si="113"/>
        <v>0</v>
      </c>
      <c r="R1582" s="206"/>
    </row>
    <row r="1583" spans="1:18" s="200" customFormat="1">
      <c r="A1583" s="199">
        <v>1576</v>
      </c>
      <c r="B1583" s="200">
        <v>203062470</v>
      </c>
      <c r="C1583" s="201" t="s">
        <v>1309</v>
      </c>
      <c r="D1583" s="201" t="s">
        <v>1310</v>
      </c>
      <c r="E1583" s="201" t="s">
        <v>1582</v>
      </c>
      <c r="F1583" s="201" t="s">
        <v>3662</v>
      </c>
      <c r="G1583" s="201" t="s">
        <v>94</v>
      </c>
      <c r="H1583" s="202" t="s">
        <v>2677</v>
      </c>
      <c r="I1583" s="207">
        <v>0</v>
      </c>
      <c r="J1583" s="207">
        <v>0</v>
      </c>
      <c r="K1583" s="207">
        <v>12626.5</v>
      </c>
      <c r="L1583" s="207">
        <v>12626.5</v>
      </c>
      <c r="M1583" s="207">
        <f t="shared" si="110"/>
        <v>0</v>
      </c>
      <c r="N1583" s="207">
        <f t="shared" si="112"/>
        <v>0</v>
      </c>
      <c r="O1583" s="208">
        <f t="shared" si="111"/>
        <v>0</v>
      </c>
      <c r="P1583" s="205">
        <v>0</v>
      </c>
      <c r="Q1583" s="208">
        <f t="shared" si="113"/>
        <v>0</v>
      </c>
      <c r="R1583" s="206"/>
    </row>
    <row r="1584" spans="1:18" s="200" customFormat="1">
      <c r="A1584" s="199">
        <v>1577</v>
      </c>
      <c r="B1584" s="200">
        <v>203062471</v>
      </c>
      <c r="C1584" s="201" t="s">
        <v>1309</v>
      </c>
      <c r="D1584" s="201" t="s">
        <v>1310</v>
      </c>
      <c r="E1584" s="201" t="s">
        <v>1582</v>
      </c>
      <c r="F1584" s="201" t="s">
        <v>3662</v>
      </c>
      <c r="G1584" s="201" t="s">
        <v>94</v>
      </c>
      <c r="H1584" s="202" t="s">
        <v>2678</v>
      </c>
      <c r="I1584" s="207">
        <v>0</v>
      </c>
      <c r="J1584" s="207">
        <v>0</v>
      </c>
      <c r="K1584" s="207">
        <v>12635.5</v>
      </c>
      <c r="L1584" s="207">
        <v>12635.5</v>
      </c>
      <c r="M1584" s="207">
        <f t="shared" si="110"/>
        <v>0</v>
      </c>
      <c r="N1584" s="207">
        <f t="shared" si="112"/>
        <v>0</v>
      </c>
      <c r="O1584" s="208">
        <f t="shared" si="111"/>
        <v>0</v>
      </c>
      <c r="P1584" s="205">
        <v>0</v>
      </c>
      <c r="Q1584" s="208">
        <f t="shared" si="113"/>
        <v>0</v>
      </c>
      <c r="R1584" s="206"/>
    </row>
    <row r="1585" spans="1:18" s="200" customFormat="1">
      <c r="A1585" s="199">
        <v>1578</v>
      </c>
      <c r="B1585" s="200">
        <v>203062472</v>
      </c>
      <c r="C1585" s="201" t="s">
        <v>1309</v>
      </c>
      <c r="D1585" s="201" t="s">
        <v>1310</v>
      </c>
      <c r="E1585" s="201" t="s">
        <v>1582</v>
      </c>
      <c r="F1585" s="201" t="s">
        <v>3662</v>
      </c>
      <c r="G1585" s="201" t="s">
        <v>94</v>
      </c>
      <c r="H1585" s="202" t="s">
        <v>2679</v>
      </c>
      <c r="I1585" s="207">
        <v>0</v>
      </c>
      <c r="J1585" s="207">
        <v>0</v>
      </c>
      <c r="K1585" s="207">
        <v>11452.5</v>
      </c>
      <c r="L1585" s="207">
        <v>11452.5</v>
      </c>
      <c r="M1585" s="207">
        <f t="shared" ref="M1585:M1648" si="114">IF((I1585+K1585)-(J1585+L1585)&lt;0,0,(I1585+K1585)-(J1585+L1585))</f>
        <v>0</v>
      </c>
      <c r="N1585" s="207">
        <f t="shared" si="112"/>
        <v>0</v>
      </c>
      <c r="O1585" s="208">
        <f t="shared" si="111"/>
        <v>0</v>
      </c>
      <c r="P1585" s="205">
        <v>0</v>
      </c>
      <c r="Q1585" s="208">
        <f t="shared" si="113"/>
        <v>0</v>
      </c>
      <c r="R1585" s="206"/>
    </row>
    <row r="1586" spans="1:18" s="200" customFormat="1">
      <c r="A1586" s="199">
        <v>1579</v>
      </c>
      <c r="B1586" s="200">
        <v>203062473</v>
      </c>
      <c r="C1586" s="201" t="s">
        <v>1309</v>
      </c>
      <c r="D1586" s="201" t="s">
        <v>1310</v>
      </c>
      <c r="E1586" s="201" t="s">
        <v>1582</v>
      </c>
      <c r="F1586" s="201" t="s">
        <v>3662</v>
      </c>
      <c r="G1586" s="201" t="s">
        <v>94</v>
      </c>
      <c r="H1586" s="202" t="s">
        <v>2680</v>
      </c>
      <c r="I1586" s="207">
        <v>0</v>
      </c>
      <c r="J1586" s="207">
        <v>0</v>
      </c>
      <c r="K1586" s="207">
        <v>11403.5</v>
      </c>
      <c r="L1586" s="207">
        <v>11403.5</v>
      </c>
      <c r="M1586" s="207">
        <f t="shared" si="114"/>
        <v>0</v>
      </c>
      <c r="N1586" s="207">
        <f t="shared" si="112"/>
        <v>0</v>
      </c>
      <c r="O1586" s="208">
        <f t="shared" si="111"/>
        <v>0</v>
      </c>
      <c r="P1586" s="205">
        <v>0</v>
      </c>
      <c r="Q1586" s="208">
        <f t="shared" si="113"/>
        <v>0</v>
      </c>
      <c r="R1586" s="206"/>
    </row>
    <row r="1587" spans="1:18" s="200" customFormat="1">
      <c r="A1587" s="199">
        <v>1580</v>
      </c>
      <c r="B1587" s="200">
        <v>203062474</v>
      </c>
      <c r="C1587" s="201" t="s">
        <v>1309</v>
      </c>
      <c r="D1587" s="201" t="s">
        <v>1310</v>
      </c>
      <c r="E1587" s="201" t="s">
        <v>1582</v>
      </c>
      <c r="F1587" s="201" t="s">
        <v>3662</v>
      </c>
      <c r="G1587" s="201" t="s">
        <v>94</v>
      </c>
      <c r="H1587" s="202" t="s">
        <v>2681</v>
      </c>
      <c r="I1587" s="207">
        <v>0</v>
      </c>
      <c r="J1587" s="207">
        <v>0</v>
      </c>
      <c r="K1587" s="207">
        <v>11303.5</v>
      </c>
      <c r="L1587" s="207">
        <v>11303.5</v>
      </c>
      <c r="M1587" s="207">
        <f t="shared" si="114"/>
        <v>0</v>
      </c>
      <c r="N1587" s="207">
        <f t="shared" si="112"/>
        <v>0</v>
      </c>
      <c r="O1587" s="208">
        <f t="shared" si="111"/>
        <v>0</v>
      </c>
      <c r="P1587" s="205">
        <v>0</v>
      </c>
      <c r="Q1587" s="208">
        <f t="shared" si="113"/>
        <v>0</v>
      </c>
      <c r="R1587" s="206"/>
    </row>
    <row r="1588" spans="1:18" s="200" customFormat="1">
      <c r="A1588" s="199">
        <v>1581</v>
      </c>
      <c r="B1588" s="200">
        <v>203062475</v>
      </c>
      <c r="C1588" s="201" t="s">
        <v>1309</v>
      </c>
      <c r="D1588" s="201" t="s">
        <v>1310</v>
      </c>
      <c r="E1588" s="201" t="s">
        <v>1582</v>
      </c>
      <c r="F1588" s="201" t="s">
        <v>3662</v>
      </c>
      <c r="G1588" s="201" t="s">
        <v>3182</v>
      </c>
      <c r="H1588" s="202" t="s">
        <v>2682</v>
      </c>
      <c r="I1588" s="207">
        <v>0</v>
      </c>
      <c r="J1588" s="207">
        <v>0</v>
      </c>
      <c r="K1588" s="207">
        <v>8000</v>
      </c>
      <c r="L1588" s="207">
        <v>8000</v>
      </c>
      <c r="M1588" s="207">
        <f t="shared" si="114"/>
        <v>0</v>
      </c>
      <c r="N1588" s="207">
        <f t="shared" si="112"/>
        <v>0</v>
      </c>
      <c r="O1588" s="208">
        <f t="shared" si="111"/>
        <v>0</v>
      </c>
      <c r="P1588" s="205">
        <v>0</v>
      </c>
      <c r="Q1588" s="208">
        <f t="shared" si="113"/>
        <v>0</v>
      </c>
      <c r="R1588" s="206"/>
    </row>
    <row r="1589" spans="1:18" s="200" customFormat="1">
      <c r="A1589" s="199">
        <v>1582</v>
      </c>
      <c r="B1589" s="200">
        <v>203062476</v>
      </c>
      <c r="C1589" s="201" t="s">
        <v>1309</v>
      </c>
      <c r="D1589" s="201" t="s">
        <v>1310</v>
      </c>
      <c r="E1589" s="201" t="s">
        <v>1582</v>
      </c>
      <c r="F1589" s="201" t="s">
        <v>3662</v>
      </c>
      <c r="G1589" s="201" t="s">
        <v>94</v>
      </c>
      <c r="H1589" s="202" t="s">
        <v>2683</v>
      </c>
      <c r="I1589" s="207">
        <v>0</v>
      </c>
      <c r="J1589" s="207">
        <v>0</v>
      </c>
      <c r="K1589" s="207">
        <v>53705</v>
      </c>
      <c r="L1589" s="207">
        <v>53705</v>
      </c>
      <c r="M1589" s="207">
        <f t="shared" si="114"/>
        <v>0</v>
      </c>
      <c r="N1589" s="207">
        <f t="shared" si="112"/>
        <v>0</v>
      </c>
      <c r="O1589" s="208">
        <f t="shared" si="111"/>
        <v>0</v>
      </c>
      <c r="P1589" s="205">
        <v>0</v>
      </c>
      <c r="Q1589" s="208">
        <f t="shared" si="113"/>
        <v>0</v>
      </c>
      <c r="R1589" s="206"/>
    </row>
    <row r="1590" spans="1:18" s="200" customFormat="1">
      <c r="A1590" s="199">
        <v>1583</v>
      </c>
      <c r="B1590" s="200">
        <v>203062477</v>
      </c>
      <c r="C1590" s="201" t="s">
        <v>1309</v>
      </c>
      <c r="D1590" s="201" t="s">
        <v>1310</v>
      </c>
      <c r="E1590" s="201" t="s">
        <v>1582</v>
      </c>
      <c r="F1590" s="201" t="s">
        <v>3662</v>
      </c>
      <c r="G1590" s="201" t="s">
        <v>94</v>
      </c>
      <c r="H1590" s="202" t="s">
        <v>2684</v>
      </c>
      <c r="I1590" s="207">
        <v>0</v>
      </c>
      <c r="J1590" s="207">
        <v>0</v>
      </c>
      <c r="K1590" s="207">
        <v>30387</v>
      </c>
      <c r="L1590" s="207">
        <v>30387</v>
      </c>
      <c r="M1590" s="207">
        <f t="shared" si="114"/>
        <v>0</v>
      </c>
      <c r="N1590" s="207">
        <f t="shared" si="112"/>
        <v>0</v>
      </c>
      <c r="O1590" s="208">
        <f t="shared" si="111"/>
        <v>0</v>
      </c>
      <c r="P1590" s="205">
        <v>0</v>
      </c>
      <c r="Q1590" s="208">
        <f t="shared" si="113"/>
        <v>0</v>
      </c>
      <c r="R1590" s="206"/>
    </row>
    <row r="1591" spans="1:18" s="200" customFormat="1">
      <c r="A1591" s="199">
        <v>1584</v>
      </c>
      <c r="B1591" s="200">
        <v>203062478</v>
      </c>
      <c r="C1591" s="201" t="s">
        <v>1309</v>
      </c>
      <c r="D1591" s="201" t="s">
        <v>1310</v>
      </c>
      <c r="E1591" s="201" t="s">
        <v>1582</v>
      </c>
      <c r="F1591" s="201" t="s">
        <v>3662</v>
      </c>
      <c r="G1591" s="201" t="s">
        <v>94</v>
      </c>
      <c r="H1591" s="202" t="s">
        <v>2685</v>
      </c>
      <c r="I1591" s="207">
        <v>0</v>
      </c>
      <c r="J1591" s="207">
        <v>0</v>
      </c>
      <c r="K1591" s="207">
        <v>12095</v>
      </c>
      <c r="L1591" s="207">
        <v>12095</v>
      </c>
      <c r="M1591" s="207">
        <f t="shared" si="114"/>
        <v>0</v>
      </c>
      <c r="N1591" s="207">
        <f t="shared" si="112"/>
        <v>0</v>
      </c>
      <c r="O1591" s="208">
        <f t="shared" si="111"/>
        <v>0</v>
      </c>
      <c r="P1591" s="205">
        <v>0</v>
      </c>
      <c r="Q1591" s="208">
        <f t="shared" si="113"/>
        <v>0</v>
      </c>
      <c r="R1591" s="206"/>
    </row>
    <row r="1592" spans="1:18" s="200" customFormat="1">
      <c r="A1592" s="199">
        <v>1585</v>
      </c>
      <c r="B1592" s="200">
        <v>203062479</v>
      </c>
      <c r="C1592" s="201" t="s">
        <v>1309</v>
      </c>
      <c r="D1592" s="201" t="s">
        <v>1310</v>
      </c>
      <c r="E1592" s="201" t="s">
        <v>1582</v>
      </c>
      <c r="F1592" s="201" t="s">
        <v>3662</v>
      </c>
      <c r="G1592" s="201" t="s">
        <v>94</v>
      </c>
      <c r="H1592" s="202" t="s">
        <v>2686</v>
      </c>
      <c r="I1592" s="207">
        <v>0</v>
      </c>
      <c r="J1592" s="207">
        <v>0</v>
      </c>
      <c r="K1592" s="207">
        <v>12040</v>
      </c>
      <c r="L1592" s="207">
        <v>12040</v>
      </c>
      <c r="M1592" s="207">
        <f t="shared" si="114"/>
        <v>0</v>
      </c>
      <c r="N1592" s="207">
        <f t="shared" si="112"/>
        <v>0</v>
      </c>
      <c r="O1592" s="208">
        <f t="shared" si="111"/>
        <v>0</v>
      </c>
      <c r="P1592" s="205">
        <v>0</v>
      </c>
      <c r="Q1592" s="208">
        <f t="shared" si="113"/>
        <v>0</v>
      </c>
      <c r="R1592" s="206"/>
    </row>
    <row r="1593" spans="1:18" s="200" customFormat="1">
      <c r="A1593" s="199">
        <v>1586</v>
      </c>
      <c r="B1593" s="200">
        <v>203062480</v>
      </c>
      <c r="C1593" s="201" t="s">
        <v>1309</v>
      </c>
      <c r="D1593" s="201" t="s">
        <v>1310</v>
      </c>
      <c r="E1593" s="201" t="s">
        <v>1582</v>
      </c>
      <c r="F1593" s="201" t="s">
        <v>3662</v>
      </c>
      <c r="G1593" s="201" t="s">
        <v>94</v>
      </c>
      <c r="H1593" s="202" t="s">
        <v>2687</v>
      </c>
      <c r="I1593" s="207">
        <v>0</v>
      </c>
      <c r="J1593" s="207">
        <v>0</v>
      </c>
      <c r="K1593" s="207">
        <v>58208</v>
      </c>
      <c r="L1593" s="207">
        <v>58208</v>
      </c>
      <c r="M1593" s="207">
        <f t="shared" si="114"/>
        <v>0</v>
      </c>
      <c r="N1593" s="207">
        <f t="shared" si="112"/>
        <v>0</v>
      </c>
      <c r="O1593" s="208">
        <f t="shared" si="111"/>
        <v>0</v>
      </c>
      <c r="P1593" s="205">
        <v>0</v>
      </c>
      <c r="Q1593" s="208">
        <f t="shared" si="113"/>
        <v>0</v>
      </c>
      <c r="R1593" s="206"/>
    </row>
    <row r="1594" spans="1:18" s="200" customFormat="1">
      <c r="A1594" s="199">
        <v>1587</v>
      </c>
      <c r="B1594" s="200">
        <v>203062481</v>
      </c>
      <c r="C1594" s="201" t="s">
        <v>1309</v>
      </c>
      <c r="D1594" s="201" t="s">
        <v>1310</v>
      </c>
      <c r="E1594" s="201" t="s">
        <v>1582</v>
      </c>
      <c r="F1594" s="201" t="s">
        <v>3662</v>
      </c>
      <c r="G1594" s="201" t="s">
        <v>94</v>
      </c>
      <c r="H1594" s="202" t="s">
        <v>2688</v>
      </c>
      <c r="I1594" s="207">
        <v>0</v>
      </c>
      <c r="J1594" s="207">
        <v>0</v>
      </c>
      <c r="K1594" s="207">
        <v>46210</v>
      </c>
      <c r="L1594" s="207">
        <v>46210</v>
      </c>
      <c r="M1594" s="207">
        <f t="shared" si="114"/>
        <v>0</v>
      </c>
      <c r="N1594" s="207">
        <f t="shared" si="112"/>
        <v>0</v>
      </c>
      <c r="O1594" s="208">
        <f t="shared" si="111"/>
        <v>0</v>
      </c>
      <c r="P1594" s="205">
        <v>0</v>
      </c>
      <c r="Q1594" s="208">
        <f t="shared" si="113"/>
        <v>0</v>
      </c>
      <c r="R1594" s="206"/>
    </row>
    <row r="1595" spans="1:18" s="200" customFormat="1">
      <c r="A1595" s="199">
        <v>1588</v>
      </c>
      <c r="B1595" s="200">
        <v>203062482</v>
      </c>
      <c r="C1595" s="201" t="s">
        <v>1309</v>
      </c>
      <c r="D1595" s="201" t="s">
        <v>1310</v>
      </c>
      <c r="E1595" s="201" t="s">
        <v>1582</v>
      </c>
      <c r="F1595" s="201" t="s">
        <v>3662</v>
      </c>
      <c r="G1595" s="201" t="s">
        <v>94</v>
      </c>
      <c r="H1595" s="202" t="s">
        <v>2689</v>
      </c>
      <c r="I1595" s="207">
        <v>0</v>
      </c>
      <c r="J1595" s="207">
        <v>0</v>
      </c>
      <c r="K1595" s="207">
        <v>32529</v>
      </c>
      <c r="L1595" s="207">
        <v>32529</v>
      </c>
      <c r="M1595" s="207">
        <f t="shared" si="114"/>
        <v>0</v>
      </c>
      <c r="N1595" s="207">
        <f t="shared" si="112"/>
        <v>0</v>
      </c>
      <c r="O1595" s="208">
        <f t="shared" si="111"/>
        <v>0</v>
      </c>
      <c r="P1595" s="205">
        <v>0</v>
      </c>
      <c r="Q1595" s="208">
        <f t="shared" si="113"/>
        <v>0</v>
      </c>
      <c r="R1595" s="206"/>
    </row>
    <row r="1596" spans="1:18" s="200" customFormat="1">
      <c r="A1596" s="199">
        <v>1589</v>
      </c>
      <c r="B1596" s="200">
        <v>203062483</v>
      </c>
      <c r="C1596" s="201" t="s">
        <v>1309</v>
      </c>
      <c r="D1596" s="201" t="s">
        <v>1310</v>
      </c>
      <c r="E1596" s="201" t="s">
        <v>1582</v>
      </c>
      <c r="F1596" s="201" t="s">
        <v>3662</v>
      </c>
      <c r="G1596" s="201" t="s">
        <v>94</v>
      </c>
      <c r="H1596" s="202" t="s">
        <v>2690</v>
      </c>
      <c r="I1596" s="207">
        <v>0</v>
      </c>
      <c r="J1596" s="207">
        <v>0</v>
      </c>
      <c r="K1596" s="207">
        <v>73603</v>
      </c>
      <c r="L1596" s="207">
        <v>73603</v>
      </c>
      <c r="M1596" s="207">
        <f t="shared" si="114"/>
        <v>0</v>
      </c>
      <c r="N1596" s="207">
        <f t="shared" si="112"/>
        <v>0</v>
      </c>
      <c r="O1596" s="208">
        <f t="shared" si="111"/>
        <v>0</v>
      </c>
      <c r="P1596" s="205">
        <v>0</v>
      </c>
      <c r="Q1596" s="208">
        <f t="shared" si="113"/>
        <v>0</v>
      </c>
      <c r="R1596" s="206"/>
    </row>
    <row r="1597" spans="1:18" s="200" customFormat="1">
      <c r="A1597" s="199">
        <v>1590</v>
      </c>
      <c r="B1597" s="200">
        <v>203062484</v>
      </c>
      <c r="C1597" s="201" t="s">
        <v>1309</v>
      </c>
      <c r="D1597" s="201" t="s">
        <v>1310</v>
      </c>
      <c r="E1597" s="201" t="s">
        <v>1582</v>
      </c>
      <c r="F1597" s="201" t="s">
        <v>3662</v>
      </c>
      <c r="G1597" s="201" t="s">
        <v>94</v>
      </c>
      <c r="H1597" s="202" t="s">
        <v>2691</v>
      </c>
      <c r="I1597" s="207">
        <v>0</v>
      </c>
      <c r="J1597" s="207">
        <v>0</v>
      </c>
      <c r="K1597" s="207">
        <v>26065</v>
      </c>
      <c r="L1597" s="207">
        <v>26065</v>
      </c>
      <c r="M1597" s="207">
        <f t="shared" si="114"/>
        <v>0</v>
      </c>
      <c r="N1597" s="207">
        <f t="shared" si="112"/>
        <v>0</v>
      </c>
      <c r="O1597" s="208">
        <f t="shared" si="111"/>
        <v>0</v>
      </c>
      <c r="P1597" s="205">
        <v>0</v>
      </c>
      <c r="Q1597" s="208">
        <f t="shared" si="113"/>
        <v>0</v>
      </c>
      <c r="R1597" s="206"/>
    </row>
    <row r="1598" spans="1:18" s="200" customFormat="1">
      <c r="A1598" s="199">
        <v>1591</v>
      </c>
      <c r="B1598" s="200">
        <v>203062485</v>
      </c>
      <c r="C1598" s="201" t="s">
        <v>1309</v>
      </c>
      <c r="D1598" s="201" t="s">
        <v>1310</v>
      </c>
      <c r="E1598" s="201" t="s">
        <v>1582</v>
      </c>
      <c r="F1598" s="201" t="s">
        <v>3662</v>
      </c>
      <c r="G1598" s="201" t="s">
        <v>94</v>
      </c>
      <c r="H1598" s="202" t="s">
        <v>2692</v>
      </c>
      <c r="I1598" s="207">
        <v>0</v>
      </c>
      <c r="J1598" s="207">
        <v>0</v>
      </c>
      <c r="K1598" s="207">
        <v>20504</v>
      </c>
      <c r="L1598" s="207">
        <v>20504</v>
      </c>
      <c r="M1598" s="207">
        <f t="shared" si="114"/>
        <v>0</v>
      </c>
      <c r="N1598" s="207">
        <f t="shared" si="112"/>
        <v>0</v>
      </c>
      <c r="O1598" s="208">
        <f t="shared" si="111"/>
        <v>0</v>
      </c>
      <c r="P1598" s="205">
        <v>0</v>
      </c>
      <c r="Q1598" s="208">
        <f t="shared" si="113"/>
        <v>0</v>
      </c>
      <c r="R1598" s="206"/>
    </row>
    <row r="1599" spans="1:18" s="200" customFormat="1">
      <c r="A1599" s="199">
        <v>1592</v>
      </c>
      <c r="B1599" s="200">
        <v>203062486</v>
      </c>
      <c r="C1599" s="201" t="s">
        <v>1309</v>
      </c>
      <c r="D1599" s="201" t="s">
        <v>1310</v>
      </c>
      <c r="E1599" s="201" t="s">
        <v>1582</v>
      </c>
      <c r="F1599" s="201" t="s">
        <v>3662</v>
      </c>
      <c r="G1599" s="201" t="s">
        <v>94</v>
      </c>
      <c r="H1599" s="202" t="s">
        <v>2693</v>
      </c>
      <c r="I1599" s="207">
        <v>0</v>
      </c>
      <c r="J1599" s="207">
        <v>0</v>
      </c>
      <c r="K1599" s="207">
        <v>4437</v>
      </c>
      <c r="L1599" s="207">
        <v>4437</v>
      </c>
      <c r="M1599" s="207">
        <f t="shared" si="114"/>
        <v>0</v>
      </c>
      <c r="N1599" s="207">
        <f t="shared" si="112"/>
        <v>0</v>
      </c>
      <c r="O1599" s="208">
        <f t="shared" si="111"/>
        <v>0</v>
      </c>
      <c r="P1599" s="205">
        <v>0</v>
      </c>
      <c r="Q1599" s="208">
        <f t="shared" si="113"/>
        <v>0</v>
      </c>
      <c r="R1599" s="206"/>
    </row>
    <row r="1600" spans="1:18" s="200" customFormat="1">
      <c r="A1600" s="199">
        <v>1593</v>
      </c>
      <c r="B1600" s="200">
        <v>203062487</v>
      </c>
      <c r="C1600" s="201" t="s">
        <v>1309</v>
      </c>
      <c r="D1600" s="201" t="s">
        <v>1310</v>
      </c>
      <c r="E1600" s="201" t="s">
        <v>1582</v>
      </c>
      <c r="F1600" s="201" t="s">
        <v>3662</v>
      </c>
      <c r="G1600" s="201" t="s">
        <v>94</v>
      </c>
      <c r="H1600" s="202" t="s">
        <v>2694</v>
      </c>
      <c r="I1600" s="207">
        <v>0</v>
      </c>
      <c r="J1600" s="207">
        <v>0</v>
      </c>
      <c r="K1600" s="207">
        <v>24422</v>
      </c>
      <c r="L1600" s="207">
        <v>24422</v>
      </c>
      <c r="M1600" s="207">
        <f t="shared" si="114"/>
        <v>0</v>
      </c>
      <c r="N1600" s="207">
        <f t="shared" si="112"/>
        <v>0</v>
      </c>
      <c r="O1600" s="208">
        <f t="shared" si="111"/>
        <v>0</v>
      </c>
      <c r="P1600" s="205">
        <v>0</v>
      </c>
      <c r="Q1600" s="208">
        <f t="shared" si="113"/>
        <v>0</v>
      </c>
      <c r="R1600" s="206"/>
    </row>
    <row r="1601" spans="1:18" s="200" customFormat="1">
      <c r="A1601" s="199">
        <v>1594</v>
      </c>
      <c r="B1601" s="200">
        <v>203062488</v>
      </c>
      <c r="C1601" s="201" t="s">
        <v>1309</v>
      </c>
      <c r="D1601" s="201" t="s">
        <v>1310</v>
      </c>
      <c r="E1601" s="201" t="s">
        <v>1314</v>
      </c>
      <c r="F1601" s="201" t="s">
        <v>3655</v>
      </c>
      <c r="G1601" s="201" t="s">
        <v>94</v>
      </c>
      <c r="H1601" s="202" t="s">
        <v>2695</v>
      </c>
      <c r="I1601" s="207">
        <v>0</v>
      </c>
      <c r="J1601" s="207">
        <v>0</v>
      </c>
      <c r="K1601" s="207">
        <v>33467</v>
      </c>
      <c r="L1601" s="207">
        <v>33467</v>
      </c>
      <c r="M1601" s="207">
        <f t="shared" si="114"/>
        <v>0</v>
      </c>
      <c r="N1601" s="207">
        <f t="shared" si="112"/>
        <v>0</v>
      </c>
      <c r="O1601" s="208">
        <f t="shared" si="111"/>
        <v>0</v>
      </c>
      <c r="P1601" s="205">
        <v>0</v>
      </c>
      <c r="Q1601" s="208">
        <f t="shared" si="113"/>
        <v>0</v>
      </c>
      <c r="R1601" s="206"/>
    </row>
    <row r="1602" spans="1:18" s="200" customFormat="1">
      <c r="A1602" s="199">
        <v>1595</v>
      </c>
      <c r="B1602" s="200">
        <v>203062489</v>
      </c>
      <c r="C1602" s="201" t="s">
        <v>1309</v>
      </c>
      <c r="D1602" s="201" t="s">
        <v>1310</v>
      </c>
      <c r="E1602" s="201" t="s">
        <v>1582</v>
      </c>
      <c r="F1602" s="201" t="s">
        <v>3662</v>
      </c>
      <c r="G1602" s="201" t="s">
        <v>3182</v>
      </c>
      <c r="H1602" s="202" t="s">
        <v>2696</v>
      </c>
      <c r="I1602" s="207">
        <v>0</v>
      </c>
      <c r="J1602" s="207">
        <v>0</v>
      </c>
      <c r="K1602" s="207">
        <v>7000</v>
      </c>
      <c r="L1602" s="207">
        <v>7000</v>
      </c>
      <c r="M1602" s="207">
        <f t="shared" si="114"/>
        <v>0</v>
      </c>
      <c r="N1602" s="207">
        <f t="shared" si="112"/>
        <v>0</v>
      </c>
      <c r="O1602" s="208">
        <f t="shared" si="111"/>
        <v>0</v>
      </c>
      <c r="P1602" s="205">
        <v>0</v>
      </c>
      <c r="Q1602" s="208">
        <f t="shared" si="113"/>
        <v>0</v>
      </c>
      <c r="R1602" s="206"/>
    </row>
    <row r="1603" spans="1:18" s="200" customFormat="1">
      <c r="A1603" s="199">
        <v>1596</v>
      </c>
      <c r="B1603" s="200">
        <v>203062490</v>
      </c>
      <c r="C1603" s="201" t="s">
        <v>1309</v>
      </c>
      <c r="D1603" s="201" t="s">
        <v>1310</v>
      </c>
      <c r="E1603" s="201" t="s">
        <v>1582</v>
      </c>
      <c r="F1603" s="201" t="s">
        <v>3662</v>
      </c>
      <c r="G1603" s="201" t="s">
        <v>3182</v>
      </c>
      <c r="H1603" s="202" t="s">
        <v>2697</v>
      </c>
      <c r="I1603" s="207">
        <v>0</v>
      </c>
      <c r="J1603" s="207">
        <v>0</v>
      </c>
      <c r="K1603" s="207">
        <v>7000</v>
      </c>
      <c r="L1603" s="207">
        <v>7000</v>
      </c>
      <c r="M1603" s="207">
        <f t="shared" si="114"/>
        <v>0</v>
      </c>
      <c r="N1603" s="207">
        <f t="shared" si="112"/>
        <v>0</v>
      </c>
      <c r="O1603" s="208">
        <f t="shared" si="111"/>
        <v>0</v>
      </c>
      <c r="P1603" s="205">
        <v>0</v>
      </c>
      <c r="Q1603" s="208">
        <f t="shared" si="113"/>
        <v>0</v>
      </c>
      <c r="R1603" s="206"/>
    </row>
    <row r="1604" spans="1:18" s="200" customFormat="1">
      <c r="A1604" s="199">
        <v>1597</v>
      </c>
      <c r="B1604" s="200">
        <v>203062491</v>
      </c>
      <c r="C1604" s="201" t="s">
        <v>1309</v>
      </c>
      <c r="D1604" s="201" t="s">
        <v>1310</v>
      </c>
      <c r="E1604" s="201" t="s">
        <v>1582</v>
      </c>
      <c r="F1604" s="201" t="s">
        <v>3662</v>
      </c>
      <c r="G1604" s="201" t="s">
        <v>3182</v>
      </c>
      <c r="H1604" s="202" t="s">
        <v>2698</v>
      </c>
      <c r="I1604" s="207">
        <v>0</v>
      </c>
      <c r="J1604" s="207">
        <v>0</v>
      </c>
      <c r="K1604" s="207">
        <v>0</v>
      </c>
      <c r="L1604" s="207">
        <v>0</v>
      </c>
      <c r="M1604" s="207">
        <f t="shared" si="114"/>
        <v>0</v>
      </c>
      <c r="N1604" s="207">
        <f t="shared" si="112"/>
        <v>0</v>
      </c>
      <c r="O1604" s="208">
        <f t="shared" si="111"/>
        <v>0</v>
      </c>
      <c r="P1604" s="205">
        <v>0</v>
      </c>
      <c r="Q1604" s="208">
        <f t="shared" si="113"/>
        <v>0</v>
      </c>
      <c r="R1604" s="206"/>
    </row>
    <row r="1605" spans="1:18" s="200" customFormat="1">
      <c r="A1605" s="199">
        <v>1598</v>
      </c>
      <c r="B1605" s="200">
        <v>203062492</v>
      </c>
      <c r="C1605" s="201" t="s">
        <v>1309</v>
      </c>
      <c r="D1605" s="201" t="s">
        <v>1310</v>
      </c>
      <c r="E1605" s="201" t="s">
        <v>1582</v>
      </c>
      <c r="F1605" s="201" t="s">
        <v>3662</v>
      </c>
      <c r="G1605" s="201" t="s">
        <v>3182</v>
      </c>
      <c r="H1605" s="202" t="s">
        <v>2699</v>
      </c>
      <c r="I1605" s="207">
        <v>0</v>
      </c>
      <c r="J1605" s="207">
        <v>0</v>
      </c>
      <c r="K1605" s="207">
        <v>0</v>
      </c>
      <c r="L1605" s="207">
        <v>0</v>
      </c>
      <c r="M1605" s="207">
        <f t="shared" si="114"/>
        <v>0</v>
      </c>
      <c r="N1605" s="207">
        <f t="shared" si="112"/>
        <v>0</v>
      </c>
      <c r="O1605" s="208">
        <f t="shared" si="111"/>
        <v>0</v>
      </c>
      <c r="P1605" s="205">
        <v>0</v>
      </c>
      <c r="Q1605" s="208">
        <f t="shared" si="113"/>
        <v>0</v>
      </c>
      <c r="R1605" s="206"/>
    </row>
    <row r="1606" spans="1:18" s="200" customFormat="1">
      <c r="A1606" s="199">
        <v>1599</v>
      </c>
      <c r="B1606" s="200">
        <v>203062493</v>
      </c>
      <c r="C1606" s="201" t="s">
        <v>1309</v>
      </c>
      <c r="D1606" s="201" t="s">
        <v>1310</v>
      </c>
      <c r="E1606" s="201" t="s">
        <v>1582</v>
      </c>
      <c r="F1606" s="201" t="s">
        <v>3662</v>
      </c>
      <c r="G1606" s="201" t="s">
        <v>3182</v>
      </c>
      <c r="H1606" s="202" t="s">
        <v>2700</v>
      </c>
      <c r="I1606" s="207">
        <v>0</v>
      </c>
      <c r="J1606" s="207">
        <v>0</v>
      </c>
      <c r="K1606" s="207">
        <v>0</v>
      </c>
      <c r="L1606" s="207">
        <v>0</v>
      </c>
      <c r="M1606" s="207">
        <f t="shared" si="114"/>
        <v>0</v>
      </c>
      <c r="N1606" s="207">
        <f t="shared" si="112"/>
        <v>0</v>
      </c>
      <c r="O1606" s="208">
        <f t="shared" ref="O1606:O1669" si="115">M1606-N1606</f>
        <v>0</v>
      </c>
      <c r="P1606" s="205">
        <v>0</v>
      </c>
      <c r="Q1606" s="208">
        <f t="shared" si="113"/>
        <v>0</v>
      </c>
      <c r="R1606" s="206"/>
    </row>
    <row r="1607" spans="1:18" s="200" customFormat="1">
      <c r="A1607" s="199">
        <v>1600</v>
      </c>
      <c r="B1607" s="200">
        <v>203062494</v>
      </c>
      <c r="C1607" s="201" t="s">
        <v>1309</v>
      </c>
      <c r="D1607" s="201" t="s">
        <v>1310</v>
      </c>
      <c r="E1607" s="201" t="s">
        <v>1582</v>
      </c>
      <c r="F1607" s="201" t="s">
        <v>3662</v>
      </c>
      <c r="G1607" s="201" t="s">
        <v>94</v>
      </c>
      <c r="H1607" s="202" t="s">
        <v>2701</v>
      </c>
      <c r="I1607" s="207">
        <v>0</v>
      </c>
      <c r="J1607" s="207">
        <v>0</v>
      </c>
      <c r="K1607" s="207">
        <v>45667</v>
      </c>
      <c r="L1607" s="207">
        <v>45667</v>
      </c>
      <c r="M1607" s="207">
        <f t="shared" si="114"/>
        <v>0</v>
      </c>
      <c r="N1607" s="207">
        <f t="shared" si="112"/>
        <v>0</v>
      </c>
      <c r="O1607" s="208">
        <f t="shared" si="115"/>
        <v>0</v>
      </c>
      <c r="P1607" s="205">
        <v>0</v>
      </c>
      <c r="Q1607" s="208">
        <f t="shared" si="113"/>
        <v>0</v>
      </c>
      <c r="R1607" s="206"/>
    </row>
    <row r="1608" spans="1:18" s="200" customFormat="1">
      <c r="A1608" s="199">
        <v>1601</v>
      </c>
      <c r="B1608" s="200">
        <v>203062495</v>
      </c>
      <c r="C1608" s="201" t="s">
        <v>1309</v>
      </c>
      <c r="D1608" s="201" t="s">
        <v>1310</v>
      </c>
      <c r="E1608" s="201" t="s">
        <v>1582</v>
      </c>
      <c r="F1608" s="201" t="s">
        <v>3662</v>
      </c>
      <c r="G1608" s="201" t="s">
        <v>94</v>
      </c>
      <c r="H1608" s="202" t="s">
        <v>2702</v>
      </c>
      <c r="I1608" s="207">
        <v>0</v>
      </c>
      <c r="J1608" s="207">
        <v>0</v>
      </c>
      <c r="K1608" s="207">
        <v>7000</v>
      </c>
      <c r="L1608" s="207">
        <v>7000</v>
      </c>
      <c r="M1608" s="207">
        <f t="shared" si="114"/>
        <v>0</v>
      </c>
      <c r="N1608" s="207">
        <f t="shared" si="112"/>
        <v>0</v>
      </c>
      <c r="O1608" s="208">
        <f t="shared" si="115"/>
        <v>0</v>
      </c>
      <c r="P1608" s="205">
        <v>0</v>
      </c>
      <c r="Q1608" s="208">
        <f t="shared" si="113"/>
        <v>0</v>
      </c>
      <c r="R1608" s="206"/>
    </row>
    <row r="1609" spans="1:18" s="200" customFormat="1">
      <c r="A1609" s="199">
        <v>1602</v>
      </c>
      <c r="B1609" s="200">
        <v>203062496</v>
      </c>
      <c r="C1609" s="201" t="s">
        <v>1309</v>
      </c>
      <c r="D1609" s="201" t="s">
        <v>1310</v>
      </c>
      <c r="E1609" s="201" t="s">
        <v>1314</v>
      </c>
      <c r="F1609" s="201" t="s">
        <v>3655</v>
      </c>
      <c r="G1609" s="201" t="s">
        <v>94</v>
      </c>
      <c r="H1609" s="202" t="s">
        <v>2703</v>
      </c>
      <c r="I1609" s="207">
        <v>0</v>
      </c>
      <c r="J1609" s="207">
        <v>0</v>
      </c>
      <c r="K1609" s="207">
        <v>36264</v>
      </c>
      <c r="L1609" s="207">
        <v>36264</v>
      </c>
      <c r="M1609" s="207">
        <f t="shared" si="114"/>
        <v>0</v>
      </c>
      <c r="N1609" s="207">
        <f t="shared" si="112"/>
        <v>0</v>
      </c>
      <c r="O1609" s="208">
        <f t="shared" si="115"/>
        <v>0</v>
      </c>
      <c r="P1609" s="205">
        <v>0</v>
      </c>
      <c r="Q1609" s="208">
        <f t="shared" si="113"/>
        <v>0</v>
      </c>
      <c r="R1609" s="206"/>
    </row>
    <row r="1610" spans="1:18" s="200" customFormat="1">
      <c r="A1610" s="199">
        <v>1603</v>
      </c>
      <c r="B1610" s="200">
        <v>203062497</v>
      </c>
      <c r="C1610" s="201" t="s">
        <v>1309</v>
      </c>
      <c r="D1610" s="201" t="s">
        <v>1310</v>
      </c>
      <c r="E1610" s="201" t="s">
        <v>1314</v>
      </c>
      <c r="F1610" s="201" t="s">
        <v>3655</v>
      </c>
      <c r="G1610" s="201" t="s">
        <v>94</v>
      </c>
      <c r="H1610" s="202" t="s">
        <v>2704</v>
      </c>
      <c r="I1610" s="207">
        <v>0</v>
      </c>
      <c r="J1610" s="207">
        <v>0</v>
      </c>
      <c r="K1610" s="207">
        <v>27580</v>
      </c>
      <c r="L1610" s="207">
        <v>27580</v>
      </c>
      <c r="M1610" s="207">
        <f t="shared" si="114"/>
        <v>0</v>
      </c>
      <c r="N1610" s="207">
        <f t="shared" si="112"/>
        <v>0</v>
      </c>
      <c r="O1610" s="208">
        <f t="shared" si="115"/>
        <v>0</v>
      </c>
      <c r="P1610" s="205">
        <v>0</v>
      </c>
      <c r="Q1610" s="208">
        <f t="shared" si="113"/>
        <v>0</v>
      </c>
      <c r="R1610" s="206"/>
    </row>
    <row r="1611" spans="1:18" s="200" customFormat="1">
      <c r="A1611" s="199">
        <v>1604</v>
      </c>
      <c r="B1611" s="200">
        <v>203062498</v>
      </c>
      <c r="C1611" s="201" t="s">
        <v>1309</v>
      </c>
      <c r="D1611" s="201" t="s">
        <v>1310</v>
      </c>
      <c r="E1611" s="201" t="s">
        <v>1314</v>
      </c>
      <c r="F1611" s="201" t="s">
        <v>3655</v>
      </c>
      <c r="G1611" s="201" t="s">
        <v>94</v>
      </c>
      <c r="H1611" s="202" t="s">
        <v>2705</v>
      </c>
      <c r="I1611" s="207">
        <v>0</v>
      </c>
      <c r="J1611" s="207">
        <v>0</v>
      </c>
      <c r="K1611" s="207">
        <v>67887.5</v>
      </c>
      <c r="L1611" s="207">
        <v>67887.5</v>
      </c>
      <c r="M1611" s="207">
        <f t="shared" si="114"/>
        <v>0</v>
      </c>
      <c r="N1611" s="207">
        <f t="shared" si="112"/>
        <v>0</v>
      </c>
      <c r="O1611" s="208">
        <f t="shared" si="115"/>
        <v>0</v>
      </c>
      <c r="P1611" s="205">
        <v>0</v>
      </c>
      <c r="Q1611" s="208">
        <f t="shared" si="113"/>
        <v>0</v>
      </c>
      <c r="R1611" s="206"/>
    </row>
    <row r="1612" spans="1:18" s="200" customFormat="1">
      <c r="A1612" s="199">
        <v>1605</v>
      </c>
      <c r="B1612" s="200">
        <v>203062499</v>
      </c>
      <c r="C1612" s="201" t="s">
        <v>1309</v>
      </c>
      <c r="D1612" s="201" t="s">
        <v>1310</v>
      </c>
      <c r="E1612" s="201" t="s">
        <v>1582</v>
      </c>
      <c r="F1612" s="201" t="s">
        <v>3662</v>
      </c>
      <c r="G1612" s="201" t="s">
        <v>94</v>
      </c>
      <c r="H1612" s="202" t="s">
        <v>2706</v>
      </c>
      <c r="I1612" s="207">
        <v>0</v>
      </c>
      <c r="J1612" s="207">
        <v>0</v>
      </c>
      <c r="K1612" s="207">
        <v>11249</v>
      </c>
      <c r="L1612" s="207">
        <v>11249</v>
      </c>
      <c r="M1612" s="207">
        <f t="shared" si="114"/>
        <v>0</v>
      </c>
      <c r="N1612" s="207">
        <f t="shared" ref="N1612:N1675" si="116">-IF((I1612+K1612)-(J1612+L1612)&lt;0,(I1612+K1612)-(J1612+L1612),0)</f>
        <v>0</v>
      </c>
      <c r="O1612" s="208">
        <f t="shared" si="115"/>
        <v>0</v>
      </c>
      <c r="P1612" s="205">
        <v>0</v>
      </c>
      <c r="Q1612" s="208">
        <f t="shared" si="113"/>
        <v>0</v>
      </c>
      <c r="R1612" s="206"/>
    </row>
    <row r="1613" spans="1:18" s="200" customFormat="1">
      <c r="A1613" s="199">
        <v>1606</v>
      </c>
      <c r="B1613" s="200">
        <v>203062500</v>
      </c>
      <c r="C1613" s="201" t="s">
        <v>1309</v>
      </c>
      <c r="D1613" s="201" t="s">
        <v>1310</v>
      </c>
      <c r="E1613" s="201" t="s">
        <v>1582</v>
      </c>
      <c r="F1613" s="201" t="s">
        <v>3662</v>
      </c>
      <c r="G1613" s="201" t="s">
        <v>94</v>
      </c>
      <c r="H1613" s="202" t="s">
        <v>2707</v>
      </c>
      <c r="I1613" s="207">
        <v>0</v>
      </c>
      <c r="J1613" s="207">
        <v>0</v>
      </c>
      <c r="K1613" s="207">
        <v>18412</v>
      </c>
      <c r="L1613" s="207">
        <v>18412</v>
      </c>
      <c r="M1613" s="207">
        <f t="shared" si="114"/>
        <v>0</v>
      </c>
      <c r="N1613" s="207">
        <f t="shared" si="116"/>
        <v>0</v>
      </c>
      <c r="O1613" s="208">
        <f t="shared" si="115"/>
        <v>0</v>
      </c>
      <c r="P1613" s="205">
        <v>0</v>
      </c>
      <c r="Q1613" s="208">
        <f t="shared" si="113"/>
        <v>0</v>
      </c>
      <c r="R1613" s="206"/>
    </row>
    <row r="1614" spans="1:18" s="200" customFormat="1">
      <c r="A1614" s="199">
        <v>1607</v>
      </c>
      <c r="B1614" s="200">
        <v>203062501</v>
      </c>
      <c r="C1614" s="201" t="s">
        <v>1309</v>
      </c>
      <c r="D1614" s="201" t="s">
        <v>1310</v>
      </c>
      <c r="E1614" s="201" t="s">
        <v>1582</v>
      </c>
      <c r="F1614" s="201" t="s">
        <v>3662</v>
      </c>
      <c r="G1614" s="201" t="s">
        <v>94</v>
      </c>
      <c r="H1614" s="202" t="s">
        <v>2708</v>
      </c>
      <c r="I1614" s="207">
        <v>0</v>
      </c>
      <c r="J1614" s="207">
        <v>0</v>
      </c>
      <c r="K1614" s="207">
        <v>18518</v>
      </c>
      <c r="L1614" s="207">
        <v>18518</v>
      </c>
      <c r="M1614" s="207">
        <f t="shared" si="114"/>
        <v>0</v>
      </c>
      <c r="N1614" s="207">
        <f t="shared" si="116"/>
        <v>0</v>
      </c>
      <c r="O1614" s="208">
        <f t="shared" si="115"/>
        <v>0</v>
      </c>
      <c r="P1614" s="205">
        <v>0</v>
      </c>
      <c r="Q1614" s="208">
        <f t="shared" si="113"/>
        <v>0</v>
      </c>
      <c r="R1614" s="206"/>
    </row>
    <row r="1615" spans="1:18" s="200" customFormat="1">
      <c r="A1615" s="199">
        <v>1608</v>
      </c>
      <c r="B1615" s="200">
        <v>203062502</v>
      </c>
      <c r="C1615" s="201" t="s">
        <v>1309</v>
      </c>
      <c r="D1615" s="201" t="s">
        <v>1310</v>
      </c>
      <c r="E1615" s="201" t="s">
        <v>1582</v>
      </c>
      <c r="F1615" s="201" t="s">
        <v>3662</v>
      </c>
      <c r="G1615" s="201" t="s">
        <v>94</v>
      </c>
      <c r="H1615" s="202" t="s">
        <v>2709</v>
      </c>
      <c r="I1615" s="207">
        <v>0</v>
      </c>
      <c r="J1615" s="207">
        <v>0</v>
      </c>
      <c r="K1615" s="207">
        <v>9129.5</v>
      </c>
      <c r="L1615" s="207">
        <v>9129.5</v>
      </c>
      <c r="M1615" s="207">
        <f t="shared" si="114"/>
        <v>0</v>
      </c>
      <c r="N1615" s="207">
        <f t="shared" si="116"/>
        <v>0</v>
      </c>
      <c r="O1615" s="208">
        <f t="shared" si="115"/>
        <v>0</v>
      </c>
      <c r="P1615" s="205">
        <v>0</v>
      </c>
      <c r="Q1615" s="208">
        <f t="shared" si="113"/>
        <v>0</v>
      </c>
      <c r="R1615" s="206"/>
    </row>
    <row r="1616" spans="1:18" s="200" customFormat="1">
      <c r="A1616" s="199">
        <v>1609</v>
      </c>
      <c r="B1616" s="200">
        <v>203062503</v>
      </c>
      <c r="C1616" s="201" t="s">
        <v>1309</v>
      </c>
      <c r="D1616" s="201" t="s">
        <v>1310</v>
      </c>
      <c r="E1616" s="201" t="s">
        <v>1582</v>
      </c>
      <c r="F1616" s="201" t="s">
        <v>3662</v>
      </c>
      <c r="G1616" s="201" t="s">
        <v>94</v>
      </c>
      <c r="H1616" s="202" t="s">
        <v>2710</v>
      </c>
      <c r="I1616" s="207">
        <v>0</v>
      </c>
      <c r="J1616" s="207">
        <v>0</v>
      </c>
      <c r="K1616" s="207">
        <v>9255.5</v>
      </c>
      <c r="L1616" s="207">
        <v>9255.5</v>
      </c>
      <c r="M1616" s="207">
        <f t="shared" si="114"/>
        <v>0</v>
      </c>
      <c r="N1616" s="207">
        <f t="shared" si="116"/>
        <v>0</v>
      </c>
      <c r="O1616" s="208">
        <f t="shared" si="115"/>
        <v>0</v>
      </c>
      <c r="P1616" s="205">
        <v>0</v>
      </c>
      <c r="Q1616" s="208">
        <f t="shared" si="113"/>
        <v>0</v>
      </c>
      <c r="R1616" s="206"/>
    </row>
    <row r="1617" spans="1:18" s="200" customFormat="1">
      <c r="A1617" s="199">
        <v>1610</v>
      </c>
      <c r="B1617" s="200">
        <v>203062504</v>
      </c>
      <c r="C1617" s="201" t="s">
        <v>1309</v>
      </c>
      <c r="D1617" s="201" t="s">
        <v>1310</v>
      </c>
      <c r="E1617" s="201" t="s">
        <v>1582</v>
      </c>
      <c r="F1617" s="201" t="s">
        <v>3662</v>
      </c>
      <c r="G1617" s="201" t="s">
        <v>94</v>
      </c>
      <c r="H1617" s="202" t="s">
        <v>2711</v>
      </c>
      <c r="I1617" s="207">
        <v>0</v>
      </c>
      <c r="J1617" s="207">
        <v>0</v>
      </c>
      <c r="K1617" s="207">
        <v>35254</v>
      </c>
      <c r="L1617" s="207">
        <v>35254</v>
      </c>
      <c r="M1617" s="207">
        <f t="shared" si="114"/>
        <v>0</v>
      </c>
      <c r="N1617" s="207">
        <f t="shared" si="116"/>
        <v>0</v>
      </c>
      <c r="O1617" s="208">
        <f t="shared" si="115"/>
        <v>0</v>
      </c>
      <c r="P1617" s="205">
        <v>0</v>
      </c>
      <c r="Q1617" s="208">
        <f t="shared" si="113"/>
        <v>0</v>
      </c>
      <c r="R1617" s="206"/>
    </row>
    <row r="1618" spans="1:18" s="200" customFormat="1">
      <c r="A1618" s="199">
        <v>1611</v>
      </c>
      <c r="B1618" s="200">
        <v>203062505</v>
      </c>
      <c r="C1618" s="201" t="s">
        <v>1309</v>
      </c>
      <c r="D1618" s="201" t="s">
        <v>1310</v>
      </c>
      <c r="E1618" s="201" t="s">
        <v>1582</v>
      </c>
      <c r="F1618" s="201" t="s">
        <v>3662</v>
      </c>
      <c r="G1618" s="201" t="s">
        <v>94</v>
      </c>
      <c r="H1618" s="202" t="s">
        <v>2712</v>
      </c>
      <c r="I1618" s="207">
        <v>0</v>
      </c>
      <c r="J1618" s="207">
        <v>0</v>
      </c>
      <c r="K1618" s="207">
        <v>41942</v>
      </c>
      <c r="L1618" s="207">
        <v>41942</v>
      </c>
      <c r="M1618" s="207">
        <f t="shared" si="114"/>
        <v>0</v>
      </c>
      <c r="N1618" s="207">
        <f t="shared" si="116"/>
        <v>0</v>
      </c>
      <c r="O1618" s="208">
        <f t="shared" si="115"/>
        <v>0</v>
      </c>
      <c r="P1618" s="205">
        <v>0</v>
      </c>
      <c r="Q1618" s="208">
        <f t="shared" si="113"/>
        <v>0</v>
      </c>
      <c r="R1618" s="206"/>
    </row>
    <row r="1619" spans="1:18" s="200" customFormat="1">
      <c r="A1619" s="199">
        <v>1612</v>
      </c>
      <c r="B1619" s="200">
        <v>203062506</v>
      </c>
      <c r="C1619" s="201" t="s">
        <v>1309</v>
      </c>
      <c r="D1619" s="201" t="s">
        <v>1310</v>
      </c>
      <c r="E1619" s="201" t="s">
        <v>1314</v>
      </c>
      <c r="F1619" s="201" t="s">
        <v>3655</v>
      </c>
      <c r="G1619" s="201" t="s">
        <v>94</v>
      </c>
      <c r="H1619" s="202" t="s">
        <v>2713</v>
      </c>
      <c r="I1619" s="207">
        <v>0</v>
      </c>
      <c r="J1619" s="207">
        <v>0</v>
      </c>
      <c r="K1619" s="207">
        <v>31462</v>
      </c>
      <c r="L1619" s="207">
        <v>31462</v>
      </c>
      <c r="M1619" s="207">
        <f t="shared" si="114"/>
        <v>0</v>
      </c>
      <c r="N1619" s="207">
        <f t="shared" si="116"/>
        <v>0</v>
      </c>
      <c r="O1619" s="208">
        <f t="shared" si="115"/>
        <v>0</v>
      </c>
      <c r="P1619" s="205">
        <v>0</v>
      </c>
      <c r="Q1619" s="208">
        <f t="shared" si="113"/>
        <v>0</v>
      </c>
      <c r="R1619" s="206"/>
    </row>
    <row r="1620" spans="1:18" s="200" customFormat="1">
      <c r="A1620" s="199">
        <v>1613</v>
      </c>
      <c r="B1620" s="200">
        <v>203062507</v>
      </c>
      <c r="C1620" s="201" t="s">
        <v>1309</v>
      </c>
      <c r="D1620" s="201" t="s">
        <v>1310</v>
      </c>
      <c r="E1620" s="201" t="s">
        <v>1314</v>
      </c>
      <c r="F1620" s="201" t="s">
        <v>3655</v>
      </c>
      <c r="G1620" s="201" t="s">
        <v>94</v>
      </c>
      <c r="H1620" s="202" t="s">
        <v>2714</v>
      </c>
      <c r="I1620" s="207">
        <v>0</v>
      </c>
      <c r="J1620" s="207">
        <v>0</v>
      </c>
      <c r="K1620" s="207">
        <v>29614</v>
      </c>
      <c r="L1620" s="207">
        <v>29614</v>
      </c>
      <c r="M1620" s="207">
        <f t="shared" si="114"/>
        <v>0</v>
      </c>
      <c r="N1620" s="207">
        <f t="shared" si="116"/>
        <v>0</v>
      </c>
      <c r="O1620" s="208">
        <f t="shared" si="115"/>
        <v>0</v>
      </c>
      <c r="P1620" s="205">
        <v>0</v>
      </c>
      <c r="Q1620" s="208">
        <f t="shared" si="113"/>
        <v>0</v>
      </c>
      <c r="R1620" s="206"/>
    </row>
    <row r="1621" spans="1:18" s="200" customFormat="1">
      <c r="A1621" s="199">
        <v>1614</v>
      </c>
      <c r="B1621" s="200">
        <v>203062508</v>
      </c>
      <c r="C1621" s="201" t="s">
        <v>1309</v>
      </c>
      <c r="D1621" s="201" t="s">
        <v>1310</v>
      </c>
      <c r="E1621" s="201" t="s">
        <v>1314</v>
      </c>
      <c r="F1621" s="201" t="s">
        <v>3655</v>
      </c>
      <c r="G1621" s="201" t="s">
        <v>94</v>
      </c>
      <c r="H1621" s="202" t="s">
        <v>2715</v>
      </c>
      <c r="I1621" s="207">
        <v>0</v>
      </c>
      <c r="J1621" s="207">
        <v>0</v>
      </c>
      <c r="K1621" s="207">
        <v>27479</v>
      </c>
      <c r="L1621" s="207">
        <v>27479</v>
      </c>
      <c r="M1621" s="207">
        <f t="shared" si="114"/>
        <v>0</v>
      </c>
      <c r="N1621" s="207">
        <f t="shared" si="116"/>
        <v>0</v>
      </c>
      <c r="O1621" s="208">
        <f t="shared" si="115"/>
        <v>0</v>
      </c>
      <c r="P1621" s="205">
        <v>0</v>
      </c>
      <c r="Q1621" s="208">
        <f t="shared" si="113"/>
        <v>0</v>
      </c>
      <c r="R1621" s="206"/>
    </row>
    <row r="1622" spans="1:18" s="200" customFormat="1">
      <c r="A1622" s="199">
        <v>1615</v>
      </c>
      <c r="B1622" s="200">
        <v>203062509</v>
      </c>
      <c r="C1622" s="201" t="s">
        <v>1309</v>
      </c>
      <c r="D1622" s="201" t="s">
        <v>1310</v>
      </c>
      <c r="E1622" s="201" t="s">
        <v>1314</v>
      </c>
      <c r="F1622" s="201" t="s">
        <v>3655</v>
      </c>
      <c r="G1622" s="201" t="s">
        <v>94</v>
      </c>
      <c r="H1622" s="202" t="s">
        <v>2716</v>
      </c>
      <c r="I1622" s="207">
        <v>0</v>
      </c>
      <c r="J1622" s="207">
        <v>0</v>
      </c>
      <c r="K1622" s="207">
        <v>31112</v>
      </c>
      <c r="L1622" s="207">
        <v>31112</v>
      </c>
      <c r="M1622" s="207">
        <f t="shared" si="114"/>
        <v>0</v>
      </c>
      <c r="N1622" s="207">
        <f t="shared" si="116"/>
        <v>0</v>
      </c>
      <c r="O1622" s="208">
        <f t="shared" si="115"/>
        <v>0</v>
      </c>
      <c r="P1622" s="205">
        <v>0</v>
      </c>
      <c r="Q1622" s="208">
        <f t="shared" si="113"/>
        <v>0</v>
      </c>
      <c r="R1622" s="206"/>
    </row>
    <row r="1623" spans="1:18" s="200" customFormat="1">
      <c r="A1623" s="199">
        <v>1616</v>
      </c>
      <c r="B1623" s="200">
        <v>203062510</v>
      </c>
      <c r="C1623" s="201" t="s">
        <v>1309</v>
      </c>
      <c r="D1623" s="201" t="s">
        <v>1310</v>
      </c>
      <c r="E1623" s="201" t="s">
        <v>1314</v>
      </c>
      <c r="F1623" s="201" t="s">
        <v>3655</v>
      </c>
      <c r="G1623" s="201" t="s">
        <v>94</v>
      </c>
      <c r="H1623" s="202" t="s">
        <v>2717</v>
      </c>
      <c r="I1623" s="207">
        <v>0</v>
      </c>
      <c r="J1623" s="207">
        <v>0</v>
      </c>
      <c r="K1623" s="207">
        <v>32064</v>
      </c>
      <c r="L1623" s="207">
        <v>32064</v>
      </c>
      <c r="M1623" s="207">
        <f t="shared" si="114"/>
        <v>0</v>
      </c>
      <c r="N1623" s="207">
        <f t="shared" si="116"/>
        <v>0</v>
      </c>
      <c r="O1623" s="208">
        <f t="shared" si="115"/>
        <v>0</v>
      </c>
      <c r="P1623" s="205">
        <v>0</v>
      </c>
      <c r="Q1623" s="208">
        <f t="shared" si="113"/>
        <v>0</v>
      </c>
      <c r="R1623" s="206"/>
    </row>
    <row r="1624" spans="1:18" s="200" customFormat="1">
      <c r="A1624" s="199">
        <v>1617</v>
      </c>
      <c r="B1624" s="200">
        <v>203062511</v>
      </c>
      <c r="C1624" s="201" t="s">
        <v>1309</v>
      </c>
      <c r="D1624" s="201" t="s">
        <v>1310</v>
      </c>
      <c r="E1624" s="201" t="s">
        <v>1314</v>
      </c>
      <c r="F1624" s="201" t="s">
        <v>3655</v>
      </c>
      <c r="G1624" s="201" t="s">
        <v>94</v>
      </c>
      <c r="H1624" s="202" t="s">
        <v>2718</v>
      </c>
      <c r="I1624" s="207">
        <v>0</v>
      </c>
      <c r="J1624" s="207">
        <v>0</v>
      </c>
      <c r="K1624" s="207">
        <v>31434</v>
      </c>
      <c r="L1624" s="207">
        <v>31434</v>
      </c>
      <c r="M1624" s="207">
        <f t="shared" si="114"/>
        <v>0</v>
      </c>
      <c r="N1624" s="207">
        <f t="shared" si="116"/>
        <v>0</v>
      </c>
      <c r="O1624" s="208">
        <f t="shared" si="115"/>
        <v>0</v>
      </c>
      <c r="P1624" s="205">
        <v>0</v>
      </c>
      <c r="Q1624" s="208">
        <f t="shared" si="113"/>
        <v>0</v>
      </c>
      <c r="R1624" s="206"/>
    </row>
    <row r="1625" spans="1:18" s="200" customFormat="1">
      <c r="A1625" s="199">
        <v>1618</v>
      </c>
      <c r="B1625" s="200">
        <v>203062512</v>
      </c>
      <c r="C1625" s="201" t="s">
        <v>1309</v>
      </c>
      <c r="D1625" s="201" t="s">
        <v>1310</v>
      </c>
      <c r="E1625" s="201" t="s">
        <v>1582</v>
      </c>
      <c r="F1625" s="201" t="s">
        <v>3662</v>
      </c>
      <c r="G1625" s="201" t="s">
        <v>94</v>
      </c>
      <c r="H1625" s="202" t="s">
        <v>2719</v>
      </c>
      <c r="I1625" s="207">
        <v>0</v>
      </c>
      <c r="J1625" s="207">
        <v>0</v>
      </c>
      <c r="K1625" s="207">
        <v>6687</v>
      </c>
      <c r="L1625" s="207">
        <v>6687</v>
      </c>
      <c r="M1625" s="207">
        <f t="shared" si="114"/>
        <v>0</v>
      </c>
      <c r="N1625" s="207">
        <f t="shared" si="116"/>
        <v>0</v>
      </c>
      <c r="O1625" s="208">
        <f t="shared" si="115"/>
        <v>0</v>
      </c>
      <c r="P1625" s="205">
        <v>0</v>
      </c>
      <c r="Q1625" s="208">
        <f t="shared" si="113"/>
        <v>0</v>
      </c>
      <c r="R1625" s="206"/>
    </row>
    <row r="1626" spans="1:18" s="200" customFormat="1">
      <c r="A1626" s="199">
        <v>1619</v>
      </c>
      <c r="B1626" s="200">
        <v>203062513</v>
      </c>
      <c r="C1626" s="201" t="s">
        <v>1309</v>
      </c>
      <c r="D1626" s="201" t="s">
        <v>1310</v>
      </c>
      <c r="E1626" s="201" t="s">
        <v>1582</v>
      </c>
      <c r="F1626" s="201" t="s">
        <v>3662</v>
      </c>
      <c r="G1626" s="201" t="s">
        <v>94</v>
      </c>
      <c r="H1626" s="202" t="s">
        <v>2720</v>
      </c>
      <c r="I1626" s="207">
        <v>0</v>
      </c>
      <c r="J1626" s="207">
        <v>0</v>
      </c>
      <c r="K1626" s="207">
        <v>8094</v>
      </c>
      <c r="L1626" s="207">
        <v>8094</v>
      </c>
      <c r="M1626" s="207">
        <f t="shared" si="114"/>
        <v>0</v>
      </c>
      <c r="N1626" s="207">
        <f t="shared" si="116"/>
        <v>0</v>
      </c>
      <c r="O1626" s="208">
        <f t="shared" si="115"/>
        <v>0</v>
      </c>
      <c r="P1626" s="205">
        <v>0</v>
      </c>
      <c r="Q1626" s="208">
        <f t="shared" si="113"/>
        <v>0</v>
      </c>
      <c r="R1626" s="206"/>
    </row>
    <row r="1627" spans="1:18" s="200" customFormat="1">
      <c r="A1627" s="199">
        <v>1620</v>
      </c>
      <c r="B1627" s="200">
        <v>203062514</v>
      </c>
      <c r="C1627" s="201" t="s">
        <v>1309</v>
      </c>
      <c r="D1627" s="201" t="s">
        <v>1310</v>
      </c>
      <c r="E1627" s="201" t="s">
        <v>1582</v>
      </c>
      <c r="F1627" s="201" t="s">
        <v>3662</v>
      </c>
      <c r="G1627" s="201" t="s">
        <v>94</v>
      </c>
      <c r="H1627" s="202" t="s">
        <v>2721</v>
      </c>
      <c r="I1627" s="207">
        <v>0</v>
      </c>
      <c r="J1627" s="207">
        <v>0</v>
      </c>
      <c r="K1627" s="207">
        <v>7902</v>
      </c>
      <c r="L1627" s="207">
        <v>7902</v>
      </c>
      <c r="M1627" s="207">
        <f t="shared" si="114"/>
        <v>0</v>
      </c>
      <c r="N1627" s="207">
        <f t="shared" si="116"/>
        <v>0</v>
      </c>
      <c r="O1627" s="208">
        <f t="shared" si="115"/>
        <v>0</v>
      </c>
      <c r="P1627" s="205">
        <v>0</v>
      </c>
      <c r="Q1627" s="208">
        <f t="shared" si="113"/>
        <v>0</v>
      </c>
      <c r="R1627" s="206"/>
    </row>
    <row r="1628" spans="1:18" s="200" customFormat="1">
      <c r="A1628" s="199">
        <v>1621</v>
      </c>
      <c r="B1628" s="200">
        <v>203062515</v>
      </c>
      <c r="C1628" s="201" t="s">
        <v>1309</v>
      </c>
      <c r="D1628" s="201" t="s">
        <v>1310</v>
      </c>
      <c r="E1628" s="201" t="s">
        <v>1582</v>
      </c>
      <c r="F1628" s="201" t="s">
        <v>3662</v>
      </c>
      <c r="G1628" s="201" t="s">
        <v>94</v>
      </c>
      <c r="H1628" s="202" t="s">
        <v>2722</v>
      </c>
      <c r="I1628" s="207">
        <v>0</v>
      </c>
      <c r="J1628" s="207">
        <v>0</v>
      </c>
      <c r="K1628" s="207">
        <v>6562.5</v>
      </c>
      <c r="L1628" s="207">
        <v>6562.5</v>
      </c>
      <c r="M1628" s="207">
        <f t="shared" si="114"/>
        <v>0</v>
      </c>
      <c r="N1628" s="207">
        <f t="shared" si="116"/>
        <v>0</v>
      </c>
      <c r="O1628" s="208">
        <f t="shared" si="115"/>
        <v>0</v>
      </c>
      <c r="P1628" s="205">
        <v>0</v>
      </c>
      <c r="Q1628" s="208">
        <f t="shared" si="113"/>
        <v>0</v>
      </c>
      <c r="R1628" s="206"/>
    </row>
    <row r="1629" spans="1:18" s="200" customFormat="1">
      <c r="A1629" s="199">
        <v>1622</v>
      </c>
      <c r="B1629" s="200">
        <v>203062516</v>
      </c>
      <c r="C1629" s="201" t="s">
        <v>1309</v>
      </c>
      <c r="D1629" s="201" t="s">
        <v>1310</v>
      </c>
      <c r="E1629" s="201" t="s">
        <v>1582</v>
      </c>
      <c r="F1629" s="201" t="s">
        <v>3662</v>
      </c>
      <c r="G1629" s="201" t="s">
        <v>94</v>
      </c>
      <c r="H1629" s="202" t="s">
        <v>2723</v>
      </c>
      <c r="I1629" s="207">
        <v>0</v>
      </c>
      <c r="J1629" s="207">
        <v>0</v>
      </c>
      <c r="K1629" s="207">
        <v>12937</v>
      </c>
      <c r="L1629" s="207">
        <v>12937</v>
      </c>
      <c r="M1629" s="207">
        <f t="shared" si="114"/>
        <v>0</v>
      </c>
      <c r="N1629" s="207">
        <f t="shared" si="116"/>
        <v>0</v>
      </c>
      <c r="O1629" s="208">
        <f t="shared" si="115"/>
        <v>0</v>
      </c>
      <c r="P1629" s="205">
        <v>0</v>
      </c>
      <c r="Q1629" s="208">
        <f t="shared" si="113"/>
        <v>0</v>
      </c>
      <c r="R1629" s="206"/>
    </row>
    <row r="1630" spans="1:18" s="200" customFormat="1">
      <c r="A1630" s="199">
        <v>1623</v>
      </c>
      <c r="B1630" s="200">
        <v>203062517</v>
      </c>
      <c r="C1630" s="201" t="s">
        <v>1309</v>
      </c>
      <c r="D1630" s="201" t="s">
        <v>1310</v>
      </c>
      <c r="E1630" s="201" t="s">
        <v>1582</v>
      </c>
      <c r="F1630" s="201" t="s">
        <v>3662</v>
      </c>
      <c r="G1630" s="201" t="s">
        <v>94</v>
      </c>
      <c r="H1630" s="202" t="s">
        <v>2724</v>
      </c>
      <c r="I1630" s="207">
        <v>0</v>
      </c>
      <c r="J1630" s="207">
        <v>0</v>
      </c>
      <c r="K1630" s="207">
        <v>13051</v>
      </c>
      <c r="L1630" s="207">
        <v>13051</v>
      </c>
      <c r="M1630" s="207">
        <f t="shared" si="114"/>
        <v>0</v>
      </c>
      <c r="N1630" s="207">
        <f t="shared" si="116"/>
        <v>0</v>
      </c>
      <c r="O1630" s="208">
        <f t="shared" si="115"/>
        <v>0</v>
      </c>
      <c r="P1630" s="205">
        <v>0</v>
      </c>
      <c r="Q1630" s="208">
        <f t="shared" si="113"/>
        <v>0</v>
      </c>
      <c r="R1630" s="206"/>
    </row>
    <row r="1631" spans="1:18" s="200" customFormat="1">
      <c r="A1631" s="199">
        <v>1624</v>
      </c>
      <c r="B1631" s="200">
        <v>203062518</v>
      </c>
      <c r="C1631" s="201" t="s">
        <v>1309</v>
      </c>
      <c r="D1631" s="201" t="s">
        <v>1310</v>
      </c>
      <c r="E1631" s="201" t="s">
        <v>1582</v>
      </c>
      <c r="F1631" s="201" t="s">
        <v>3662</v>
      </c>
      <c r="G1631" s="201" t="s">
        <v>94</v>
      </c>
      <c r="H1631" s="202" t="s">
        <v>2725</v>
      </c>
      <c r="I1631" s="207">
        <v>0</v>
      </c>
      <c r="J1631" s="207">
        <v>0</v>
      </c>
      <c r="K1631" s="207">
        <v>38467</v>
      </c>
      <c r="L1631" s="207">
        <v>38467</v>
      </c>
      <c r="M1631" s="207">
        <f t="shared" si="114"/>
        <v>0</v>
      </c>
      <c r="N1631" s="207">
        <f t="shared" si="116"/>
        <v>0</v>
      </c>
      <c r="O1631" s="208">
        <f t="shared" si="115"/>
        <v>0</v>
      </c>
      <c r="P1631" s="205">
        <v>0</v>
      </c>
      <c r="Q1631" s="208">
        <f t="shared" si="113"/>
        <v>0</v>
      </c>
      <c r="R1631" s="206"/>
    </row>
    <row r="1632" spans="1:18" s="200" customFormat="1">
      <c r="A1632" s="199">
        <v>1625</v>
      </c>
      <c r="B1632" s="200">
        <v>203062519</v>
      </c>
      <c r="C1632" s="201" t="s">
        <v>1309</v>
      </c>
      <c r="D1632" s="201" t="s">
        <v>1310</v>
      </c>
      <c r="E1632" s="201" t="s">
        <v>1582</v>
      </c>
      <c r="F1632" s="201" t="s">
        <v>3662</v>
      </c>
      <c r="G1632" s="201" t="s">
        <v>94</v>
      </c>
      <c r="H1632" s="202" t="s">
        <v>2726</v>
      </c>
      <c r="I1632" s="207">
        <v>0</v>
      </c>
      <c r="J1632" s="207">
        <v>0</v>
      </c>
      <c r="K1632" s="207">
        <v>14694</v>
      </c>
      <c r="L1632" s="207">
        <v>14694</v>
      </c>
      <c r="M1632" s="207">
        <f t="shared" si="114"/>
        <v>0</v>
      </c>
      <c r="N1632" s="207">
        <f t="shared" si="116"/>
        <v>0</v>
      </c>
      <c r="O1632" s="208">
        <f t="shared" si="115"/>
        <v>0</v>
      </c>
      <c r="P1632" s="205">
        <v>0</v>
      </c>
      <c r="Q1632" s="208">
        <f t="shared" si="113"/>
        <v>0</v>
      </c>
      <c r="R1632" s="206"/>
    </row>
    <row r="1633" spans="1:18" s="200" customFormat="1">
      <c r="A1633" s="199">
        <v>1626</v>
      </c>
      <c r="B1633" s="200">
        <v>203062520</v>
      </c>
      <c r="C1633" s="201" t="s">
        <v>1309</v>
      </c>
      <c r="D1633" s="201" t="s">
        <v>1310</v>
      </c>
      <c r="E1633" s="201" t="s">
        <v>1582</v>
      </c>
      <c r="F1633" s="201" t="s">
        <v>3662</v>
      </c>
      <c r="G1633" s="201" t="s">
        <v>94</v>
      </c>
      <c r="H1633" s="202" t="s">
        <v>2727</v>
      </c>
      <c r="I1633" s="207">
        <v>0</v>
      </c>
      <c r="J1633" s="207">
        <v>0</v>
      </c>
      <c r="K1633" s="207">
        <v>67500</v>
      </c>
      <c r="L1633" s="207">
        <v>67500</v>
      </c>
      <c r="M1633" s="207">
        <f t="shared" si="114"/>
        <v>0</v>
      </c>
      <c r="N1633" s="207">
        <f t="shared" si="116"/>
        <v>0</v>
      </c>
      <c r="O1633" s="208">
        <f t="shared" si="115"/>
        <v>0</v>
      </c>
      <c r="P1633" s="205">
        <v>0</v>
      </c>
      <c r="Q1633" s="208">
        <f t="shared" si="113"/>
        <v>0</v>
      </c>
      <c r="R1633" s="206"/>
    </row>
    <row r="1634" spans="1:18" s="200" customFormat="1">
      <c r="A1634" s="199">
        <v>1627</v>
      </c>
      <c r="B1634" s="200">
        <v>203062521</v>
      </c>
      <c r="C1634" s="201" t="s">
        <v>1309</v>
      </c>
      <c r="D1634" s="201" t="s">
        <v>1310</v>
      </c>
      <c r="E1634" s="201" t="s">
        <v>1582</v>
      </c>
      <c r="F1634" s="201" t="s">
        <v>3662</v>
      </c>
      <c r="G1634" s="201" t="s">
        <v>94</v>
      </c>
      <c r="H1634" s="202" t="s">
        <v>2728</v>
      </c>
      <c r="I1634" s="207">
        <v>0</v>
      </c>
      <c r="J1634" s="207">
        <v>0</v>
      </c>
      <c r="K1634" s="207">
        <v>14277</v>
      </c>
      <c r="L1634" s="207">
        <v>14277</v>
      </c>
      <c r="M1634" s="207">
        <f t="shared" si="114"/>
        <v>0</v>
      </c>
      <c r="N1634" s="207">
        <f t="shared" si="116"/>
        <v>0</v>
      </c>
      <c r="O1634" s="208">
        <f t="shared" si="115"/>
        <v>0</v>
      </c>
      <c r="P1634" s="205">
        <v>0</v>
      </c>
      <c r="Q1634" s="208">
        <f t="shared" ref="Q1634:Q1697" si="117">O1634-P1634</f>
        <v>0</v>
      </c>
      <c r="R1634" s="206"/>
    </row>
    <row r="1635" spans="1:18" s="200" customFormat="1">
      <c r="A1635" s="199">
        <v>1628</v>
      </c>
      <c r="B1635" s="200">
        <v>203062522</v>
      </c>
      <c r="C1635" s="201" t="s">
        <v>1309</v>
      </c>
      <c r="D1635" s="201" t="s">
        <v>1310</v>
      </c>
      <c r="E1635" s="201" t="s">
        <v>1582</v>
      </c>
      <c r="F1635" s="201" t="s">
        <v>3662</v>
      </c>
      <c r="G1635" s="201" t="s">
        <v>94</v>
      </c>
      <c r="H1635" s="202" t="s">
        <v>2729</v>
      </c>
      <c r="I1635" s="207">
        <v>0</v>
      </c>
      <c r="J1635" s="207">
        <v>0</v>
      </c>
      <c r="K1635" s="207">
        <v>6378</v>
      </c>
      <c r="L1635" s="207">
        <v>6378</v>
      </c>
      <c r="M1635" s="207">
        <f t="shared" si="114"/>
        <v>0</v>
      </c>
      <c r="N1635" s="207">
        <f t="shared" si="116"/>
        <v>0</v>
      </c>
      <c r="O1635" s="208">
        <f t="shared" si="115"/>
        <v>0</v>
      </c>
      <c r="P1635" s="205">
        <v>0</v>
      </c>
      <c r="Q1635" s="208">
        <f t="shared" si="117"/>
        <v>0</v>
      </c>
      <c r="R1635" s="206"/>
    </row>
    <row r="1636" spans="1:18" s="200" customFormat="1">
      <c r="A1636" s="199">
        <v>1629</v>
      </c>
      <c r="B1636" s="200">
        <v>203062523</v>
      </c>
      <c r="C1636" s="201" t="s">
        <v>1309</v>
      </c>
      <c r="D1636" s="201" t="s">
        <v>1310</v>
      </c>
      <c r="E1636" s="201" t="s">
        <v>1582</v>
      </c>
      <c r="F1636" s="201" t="s">
        <v>3662</v>
      </c>
      <c r="G1636" s="201" t="s">
        <v>94</v>
      </c>
      <c r="H1636" s="202" t="s">
        <v>2730</v>
      </c>
      <c r="I1636" s="207">
        <v>0</v>
      </c>
      <c r="J1636" s="207">
        <v>0</v>
      </c>
      <c r="K1636" s="207">
        <v>5290</v>
      </c>
      <c r="L1636" s="207">
        <v>5290</v>
      </c>
      <c r="M1636" s="207">
        <f t="shared" si="114"/>
        <v>0</v>
      </c>
      <c r="N1636" s="207">
        <f t="shared" si="116"/>
        <v>0</v>
      </c>
      <c r="O1636" s="208">
        <f t="shared" si="115"/>
        <v>0</v>
      </c>
      <c r="P1636" s="205">
        <v>0</v>
      </c>
      <c r="Q1636" s="208">
        <f t="shared" si="117"/>
        <v>0</v>
      </c>
      <c r="R1636" s="206"/>
    </row>
    <row r="1637" spans="1:18" s="200" customFormat="1">
      <c r="A1637" s="199">
        <v>1630</v>
      </c>
      <c r="B1637" s="200">
        <v>203062524</v>
      </c>
      <c r="C1637" s="201" t="s">
        <v>1309</v>
      </c>
      <c r="D1637" s="201" t="s">
        <v>1310</v>
      </c>
      <c r="E1637" s="201" t="s">
        <v>1582</v>
      </c>
      <c r="F1637" s="201" t="s">
        <v>3662</v>
      </c>
      <c r="G1637" s="201" t="s">
        <v>94</v>
      </c>
      <c r="H1637" s="202" t="s">
        <v>2731</v>
      </c>
      <c r="I1637" s="207">
        <v>0</v>
      </c>
      <c r="J1637" s="207">
        <v>0</v>
      </c>
      <c r="K1637" s="207">
        <v>6095</v>
      </c>
      <c r="L1637" s="207">
        <v>6095</v>
      </c>
      <c r="M1637" s="207">
        <f t="shared" si="114"/>
        <v>0</v>
      </c>
      <c r="N1637" s="207">
        <f t="shared" si="116"/>
        <v>0</v>
      </c>
      <c r="O1637" s="208">
        <f t="shared" si="115"/>
        <v>0</v>
      </c>
      <c r="P1637" s="205">
        <v>0</v>
      </c>
      <c r="Q1637" s="208">
        <f t="shared" si="117"/>
        <v>0</v>
      </c>
      <c r="R1637" s="206"/>
    </row>
    <row r="1638" spans="1:18" s="200" customFormat="1">
      <c r="A1638" s="199">
        <v>1631</v>
      </c>
      <c r="B1638" s="200">
        <v>203062525</v>
      </c>
      <c r="C1638" s="201" t="s">
        <v>1309</v>
      </c>
      <c r="D1638" s="201" t="s">
        <v>1310</v>
      </c>
      <c r="E1638" s="201" t="s">
        <v>1582</v>
      </c>
      <c r="F1638" s="201" t="s">
        <v>3662</v>
      </c>
      <c r="G1638" s="201" t="s">
        <v>94</v>
      </c>
      <c r="H1638" s="202" t="s">
        <v>2732</v>
      </c>
      <c r="I1638" s="207">
        <v>0</v>
      </c>
      <c r="J1638" s="207">
        <v>0</v>
      </c>
      <c r="K1638" s="207">
        <v>6150</v>
      </c>
      <c r="L1638" s="207">
        <v>6150</v>
      </c>
      <c r="M1638" s="207">
        <f t="shared" si="114"/>
        <v>0</v>
      </c>
      <c r="N1638" s="207">
        <f t="shared" si="116"/>
        <v>0</v>
      </c>
      <c r="O1638" s="208">
        <f t="shared" si="115"/>
        <v>0</v>
      </c>
      <c r="P1638" s="205">
        <v>0</v>
      </c>
      <c r="Q1638" s="208">
        <f t="shared" si="117"/>
        <v>0</v>
      </c>
      <c r="R1638" s="206"/>
    </row>
    <row r="1639" spans="1:18" s="200" customFormat="1">
      <c r="A1639" s="199">
        <v>1632</v>
      </c>
      <c r="B1639" s="200">
        <v>203062526</v>
      </c>
      <c r="C1639" s="201" t="s">
        <v>1309</v>
      </c>
      <c r="D1639" s="201" t="s">
        <v>1310</v>
      </c>
      <c r="E1639" s="201" t="s">
        <v>1582</v>
      </c>
      <c r="F1639" s="201" t="s">
        <v>3662</v>
      </c>
      <c r="G1639" s="201" t="s">
        <v>94</v>
      </c>
      <c r="H1639" s="202" t="s">
        <v>2733</v>
      </c>
      <c r="I1639" s="207">
        <v>0</v>
      </c>
      <c r="J1639" s="207">
        <v>0</v>
      </c>
      <c r="K1639" s="207">
        <v>20383.5</v>
      </c>
      <c r="L1639" s="207">
        <v>20383.5</v>
      </c>
      <c r="M1639" s="207">
        <f t="shared" si="114"/>
        <v>0</v>
      </c>
      <c r="N1639" s="207">
        <f t="shared" si="116"/>
        <v>0</v>
      </c>
      <c r="O1639" s="208">
        <f t="shared" si="115"/>
        <v>0</v>
      </c>
      <c r="P1639" s="205">
        <v>0</v>
      </c>
      <c r="Q1639" s="208">
        <f t="shared" si="117"/>
        <v>0</v>
      </c>
      <c r="R1639" s="206"/>
    </row>
    <row r="1640" spans="1:18" s="200" customFormat="1">
      <c r="A1640" s="199">
        <v>1633</v>
      </c>
      <c r="B1640" s="200">
        <v>203062527</v>
      </c>
      <c r="C1640" s="201" t="s">
        <v>1309</v>
      </c>
      <c r="D1640" s="201" t="s">
        <v>1310</v>
      </c>
      <c r="E1640" s="201" t="s">
        <v>1582</v>
      </c>
      <c r="F1640" s="201" t="s">
        <v>3662</v>
      </c>
      <c r="G1640" s="201" t="s">
        <v>94</v>
      </c>
      <c r="H1640" s="202" t="s">
        <v>2734</v>
      </c>
      <c r="I1640" s="207">
        <v>0</v>
      </c>
      <c r="J1640" s="207">
        <v>0</v>
      </c>
      <c r="K1640" s="207">
        <v>6024</v>
      </c>
      <c r="L1640" s="207">
        <v>6024</v>
      </c>
      <c r="M1640" s="207">
        <f t="shared" si="114"/>
        <v>0</v>
      </c>
      <c r="N1640" s="207">
        <f t="shared" si="116"/>
        <v>0</v>
      </c>
      <c r="O1640" s="208">
        <f t="shared" si="115"/>
        <v>0</v>
      </c>
      <c r="P1640" s="205">
        <v>0</v>
      </c>
      <c r="Q1640" s="208">
        <f t="shared" si="117"/>
        <v>0</v>
      </c>
      <c r="R1640" s="206"/>
    </row>
    <row r="1641" spans="1:18" s="200" customFormat="1">
      <c r="A1641" s="199">
        <v>1634</v>
      </c>
      <c r="B1641" s="200">
        <v>203062528</v>
      </c>
      <c r="C1641" s="201" t="s">
        <v>1309</v>
      </c>
      <c r="D1641" s="201" t="s">
        <v>1310</v>
      </c>
      <c r="E1641" s="201" t="s">
        <v>1582</v>
      </c>
      <c r="F1641" s="201" t="s">
        <v>3662</v>
      </c>
      <c r="G1641" s="201" t="s">
        <v>94</v>
      </c>
      <c r="H1641" s="202" t="s">
        <v>2735</v>
      </c>
      <c r="I1641" s="207">
        <v>0</v>
      </c>
      <c r="J1641" s="207">
        <v>0</v>
      </c>
      <c r="K1641" s="207">
        <v>5899</v>
      </c>
      <c r="L1641" s="207">
        <v>5899</v>
      </c>
      <c r="M1641" s="207">
        <f t="shared" si="114"/>
        <v>0</v>
      </c>
      <c r="N1641" s="207">
        <f t="shared" si="116"/>
        <v>0</v>
      </c>
      <c r="O1641" s="208">
        <f t="shared" si="115"/>
        <v>0</v>
      </c>
      <c r="P1641" s="205">
        <v>0</v>
      </c>
      <c r="Q1641" s="208">
        <f t="shared" si="117"/>
        <v>0</v>
      </c>
      <c r="R1641" s="206"/>
    </row>
    <row r="1642" spans="1:18" s="200" customFormat="1">
      <c r="A1642" s="199">
        <v>1635</v>
      </c>
      <c r="B1642" s="200">
        <v>203062529</v>
      </c>
      <c r="C1642" s="201" t="s">
        <v>1309</v>
      </c>
      <c r="D1642" s="201" t="s">
        <v>1310</v>
      </c>
      <c r="E1642" s="201" t="s">
        <v>1582</v>
      </c>
      <c r="F1642" s="201" t="s">
        <v>3662</v>
      </c>
      <c r="G1642" s="201" t="s">
        <v>94</v>
      </c>
      <c r="H1642" s="202" t="s">
        <v>2736</v>
      </c>
      <c r="I1642" s="207">
        <v>0</v>
      </c>
      <c r="J1642" s="207">
        <v>0</v>
      </c>
      <c r="K1642" s="207">
        <v>6176</v>
      </c>
      <c r="L1642" s="207">
        <v>6176</v>
      </c>
      <c r="M1642" s="207">
        <f t="shared" si="114"/>
        <v>0</v>
      </c>
      <c r="N1642" s="207">
        <f t="shared" si="116"/>
        <v>0</v>
      </c>
      <c r="O1642" s="208">
        <f t="shared" si="115"/>
        <v>0</v>
      </c>
      <c r="P1642" s="205">
        <v>0</v>
      </c>
      <c r="Q1642" s="208">
        <f t="shared" si="117"/>
        <v>0</v>
      </c>
      <c r="R1642" s="206"/>
    </row>
    <row r="1643" spans="1:18" s="200" customFormat="1">
      <c r="A1643" s="199">
        <v>1636</v>
      </c>
      <c r="B1643" s="200">
        <v>203062530</v>
      </c>
      <c r="C1643" s="201" t="s">
        <v>1309</v>
      </c>
      <c r="D1643" s="201" t="s">
        <v>1310</v>
      </c>
      <c r="E1643" s="201" t="s">
        <v>1582</v>
      </c>
      <c r="F1643" s="201" t="s">
        <v>3662</v>
      </c>
      <c r="G1643" s="201" t="s">
        <v>94</v>
      </c>
      <c r="H1643" s="202" t="s">
        <v>2737</v>
      </c>
      <c r="I1643" s="207">
        <v>0</v>
      </c>
      <c r="J1643" s="207">
        <v>0</v>
      </c>
      <c r="K1643" s="207">
        <v>18893</v>
      </c>
      <c r="L1643" s="207">
        <v>18893</v>
      </c>
      <c r="M1643" s="207">
        <f t="shared" si="114"/>
        <v>0</v>
      </c>
      <c r="N1643" s="207">
        <f t="shared" si="116"/>
        <v>0</v>
      </c>
      <c r="O1643" s="208">
        <f t="shared" si="115"/>
        <v>0</v>
      </c>
      <c r="P1643" s="205">
        <v>0</v>
      </c>
      <c r="Q1643" s="208">
        <f t="shared" si="117"/>
        <v>0</v>
      </c>
      <c r="R1643" s="206"/>
    </row>
    <row r="1644" spans="1:18" s="200" customFormat="1">
      <c r="A1644" s="199">
        <v>1637</v>
      </c>
      <c r="B1644" s="200">
        <v>203062531</v>
      </c>
      <c r="C1644" s="201" t="s">
        <v>1309</v>
      </c>
      <c r="D1644" s="201" t="s">
        <v>1310</v>
      </c>
      <c r="E1644" s="201" t="s">
        <v>1582</v>
      </c>
      <c r="F1644" s="201" t="s">
        <v>3662</v>
      </c>
      <c r="G1644" s="201" t="s">
        <v>94</v>
      </c>
      <c r="H1644" s="202" t="s">
        <v>2738</v>
      </c>
      <c r="I1644" s="207">
        <v>0</v>
      </c>
      <c r="J1644" s="207">
        <v>0</v>
      </c>
      <c r="K1644" s="207">
        <v>18369</v>
      </c>
      <c r="L1644" s="207">
        <v>18369</v>
      </c>
      <c r="M1644" s="207">
        <f t="shared" si="114"/>
        <v>0</v>
      </c>
      <c r="N1644" s="207">
        <f t="shared" si="116"/>
        <v>0</v>
      </c>
      <c r="O1644" s="208">
        <f t="shared" si="115"/>
        <v>0</v>
      </c>
      <c r="P1644" s="205">
        <v>0</v>
      </c>
      <c r="Q1644" s="208">
        <f t="shared" si="117"/>
        <v>0</v>
      </c>
      <c r="R1644" s="206"/>
    </row>
    <row r="1645" spans="1:18" s="200" customFormat="1">
      <c r="A1645" s="199">
        <v>1638</v>
      </c>
      <c r="B1645" s="200">
        <v>203062532</v>
      </c>
      <c r="C1645" s="201" t="s">
        <v>1309</v>
      </c>
      <c r="D1645" s="201" t="s">
        <v>1310</v>
      </c>
      <c r="E1645" s="201" t="s">
        <v>1582</v>
      </c>
      <c r="F1645" s="201" t="s">
        <v>3662</v>
      </c>
      <c r="G1645" s="201" t="s">
        <v>94</v>
      </c>
      <c r="H1645" s="202" t="s">
        <v>2739</v>
      </c>
      <c r="I1645" s="207">
        <v>0</v>
      </c>
      <c r="J1645" s="207">
        <v>0</v>
      </c>
      <c r="K1645" s="207">
        <v>8228.5</v>
      </c>
      <c r="L1645" s="207">
        <v>8228.5</v>
      </c>
      <c r="M1645" s="207">
        <f t="shared" si="114"/>
        <v>0</v>
      </c>
      <c r="N1645" s="207">
        <f t="shared" si="116"/>
        <v>0</v>
      </c>
      <c r="O1645" s="208">
        <f t="shared" si="115"/>
        <v>0</v>
      </c>
      <c r="P1645" s="205">
        <v>0</v>
      </c>
      <c r="Q1645" s="208">
        <f t="shared" si="117"/>
        <v>0</v>
      </c>
      <c r="R1645" s="206"/>
    </row>
    <row r="1646" spans="1:18" s="200" customFormat="1">
      <c r="A1646" s="199">
        <v>1639</v>
      </c>
      <c r="B1646" s="200">
        <v>203062533</v>
      </c>
      <c r="C1646" s="201" t="s">
        <v>1309</v>
      </c>
      <c r="D1646" s="201" t="s">
        <v>1310</v>
      </c>
      <c r="E1646" s="201" t="s">
        <v>1582</v>
      </c>
      <c r="F1646" s="201" t="s">
        <v>3662</v>
      </c>
      <c r="G1646" s="201" t="s">
        <v>94</v>
      </c>
      <c r="H1646" s="202" t="s">
        <v>2740</v>
      </c>
      <c r="I1646" s="207">
        <v>0</v>
      </c>
      <c r="J1646" s="207">
        <v>0</v>
      </c>
      <c r="K1646" s="207">
        <v>7260</v>
      </c>
      <c r="L1646" s="207">
        <v>7260</v>
      </c>
      <c r="M1646" s="207">
        <f t="shared" si="114"/>
        <v>0</v>
      </c>
      <c r="N1646" s="207">
        <f t="shared" si="116"/>
        <v>0</v>
      </c>
      <c r="O1646" s="208">
        <f t="shared" si="115"/>
        <v>0</v>
      </c>
      <c r="P1646" s="205">
        <v>0</v>
      </c>
      <c r="Q1646" s="208">
        <f t="shared" si="117"/>
        <v>0</v>
      </c>
      <c r="R1646" s="206"/>
    </row>
    <row r="1647" spans="1:18" s="200" customFormat="1">
      <c r="A1647" s="199">
        <v>1640</v>
      </c>
      <c r="B1647" s="200">
        <v>203062534</v>
      </c>
      <c r="C1647" s="201" t="s">
        <v>1309</v>
      </c>
      <c r="D1647" s="201" t="s">
        <v>1310</v>
      </c>
      <c r="E1647" s="201" t="s">
        <v>1582</v>
      </c>
      <c r="F1647" s="201" t="s">
        <v>3662</v>
      </c>
      <c r="G1647" s="201" t="s">
        <v>94</v>
      </c>
      <c r="H1647" s="202" t="s">
        <v>2741</v>
      </c>
      <c r="I1647" s="207">
        <v>0</v>
      </c>
      <c r="J1647" s="207">
        <v>0</v>
      </c>
      <c r="K1647" s="207">
        <v>13349</v>
      </c>
      <c r="L1647" s="207">
        <v>13349</v>
      </c>
      <c r="M1647" s="207">
        <f t="shared" si="114"/>
        <v>0</v>
      </c>
      <c r="N1647" s="207">
        <f t="shared" si="116"/>
        <v>0</v>
      </c>
      <c r="O1647" s="208">
        <f t="shared" si="115"/>
        <v>0</v>
      </c>
      <c r="P1647" s="205">
        <v>0</v>
      </c>
      <c r="Q1647" s="208">
        <f t="shared" si="117"/>
        <v>0</v>
      </c>
      <c r="R1647" s="206"/>
    </row>
    <row r="1648" spans="1:18" s="200" customFormat="1">
      <c r="A1648" s="199">
        <v>1641</v>
      </c>
      <c r="B1648" s="200">
        <v>203062535</v>
      </c>
      <c r="C1648" s="201" t="s">
        <v>1309</v>
      </c>
      <c r="D1648" s="201" t="s">
        <v>1310</v>
      </c>
      <c r="E1648" s="201" t="s">
        <v>1582</v>
      </c>
      <c r="F1648" s="201" t="s">
        <v>3662</v>
      </c>
      <c r="G1648" s="201" t="s">
        <v>94</v>
      </c>
      <c r="H1648" s="202" t="s">
        <v>2742</v>
      </c>
      <c r="I1648" s="207">
        <v>0</v>
      </c>
      <c r="J1648" s="207">
        <v>0</v>
      </c>
      <c r="K1648" s="207">
        <v>3975</v>
      </c>
      <c r="L1648" s="207">
        <v>3975</v>
      </c>
      <c r="M1648" s="207">
        <f t="shared" si="114"/>
        <v>0</v>
      </c>
      <c r="N1648" s="207">
        <f t="shared" si="116"/>
        <v>0</v>
      </c>
      <c r="O1648" s="208">
        <f t="shared" si="115"/>
        <v>0</v>
      </c>
      <c r="P1648" s="205">
        <v>0</v>
      </c>
      <c r="Q1648" s="208">
        <f t="shared" si="117"/>
        <v>0</v>
      </c>
      <c r="R1648" s="206"/>
    </row>
    <row r="1649" spans="1:18" s="200" customFormat="1">
      <c r="A1649" s="199">
        <v>1642</v>
      </c>
      <c r="B1649" s="200">
        <v>203062536</v>
      </c>
      <c r="C1649" s="201" t="s">
        <v>1309</v>
      </c>
      <c r="D1649" s="201" t="s">
        <v>1310</v>
      </c>
      <c r="E1649" s="201" t="s">
        <v>1582</v>
      </c>
      <c r="F1649" s="201" t="s">
        <v>3662</v>
      </c>
      <c r="G1649" s="201" t="s">
        <v>94</v>
      </c>
      <c r="H1649" s="202" t="s">
        <v>2743</v>
      </c>
      <c r="I1649" s="207">
        <v>0</v>
      </c>
      <c r="J1649" s="207">
        <v>0</v>
      </c>
      <c r="K1649" s="207">
        <v>4996</v>
      </c>
      <c r="L1649" s="207">
        <v>4996</v>
      </c>
      <c r="M1649" s="207">
        <f t="shared" ref="M1649:M1712" si="118">IF((I1649+K1649)-(J1649+L1649)&lt;0,0,(I1649+K1649)-(J1649+L1649))</f>
        <v>0</v>
      </c>
      <c r="N1649" s="207">
        <f t="shared" si="116"/>
        <v>0</v>
      </c>
      <c r="O1649" s="208">
        <f t="shared" si="115"/>
        <v>0</v>
      </c>
      <c r="P1649" s="205">
        <v>0</v>
      </c>
      <c r="Q1649" s="208">
        <f t="shared" si="117"/>
        <v>0</v>
      </c>
      <c r="R1649" s="206"/>
    </row>
    <row r="1650" spans="1:18" s="200" customFormat="1">
      <c r="A1650" s="199">
        <v>1643</v>
      </c>
      <c r="B1650" s="200">
        <v>203062537</v>
      </c>
      <c r="C1650" s="201" t="s">
        <v>1309</v>
      </c>
      <c r="D1650" s="201" t="s">
        <v>1310</v>
      </c>
      <c r="E1650" s="201" t="s">
        <v>1582</v>
      </c>
      <c r="F1650" s="201" t="s">
        <v>3662</v>
      </c>
      <c r="G1650" s="201" t="s">
        <v>94</v>
      </c>
      <c r="H1650" s="202" t="s">
        <v>2744</v>
      </c>
      <c r="I1650" s="207">
        <v>0</v>
      </c>
      <c r="J1650" s="207">
        <v>0</v>
      </c>
      <c r="K1650" s="207">
        <v>10715</v>
      </c>
      <c r="L1650" s="207">
        <v>10715</v>
      </c>
      <c r="M1650" s="207">
        <f t="shared" si="118"/>
        <v>0</v>
      </c>
      <c r="N1650" s="207">
        <f t="shared" si="116"/>
        <v>0</v>
      </c>
      <c r="O1650" s="208">
        <f t="shared" si="115"/>
        <v>0</v>
      </c>
      <c r="P1650" s="205">
        <v>0</v>
      </c>
      <c r="Q1650" s="208">
        <f t="shared" si="117"/>
        <v>0</v>
      </c>
      <c r="R1650" s="206"/>
    </row>
    <row r="1651" spans="1:18" s="200" customFormat="1">
      <c r="A1651" s="199">
        <v>1644</v>
      </c>
      <c r="B1651" s="200">
        <v>203062538</v>
      </c>
      <c r="C1651" s="201" t="s">
        <v>1309</v>
      </c>
      <c r="D1651" s="201" t="s">
        <v>1310</v>
      </c>
      <c r="E1651" s="201" t="s">
        <v>1582</v>
      </c>
      <c r="F1651" s="201" t="s">
        <v>3662</v>
      </c>
      <c r="G1651" s="201" t="s">
        <v>94</v>
      </c>
      <c r="H1651" s="202" t="s">
        <v>2745</v>
      </c>
      <c r="I1651" s="207">
        <v>0</v>
      </c>
      <c r="J1651" s="207">
        <v>0</v>
      </c>
      <c r="K1651" s="207">
        <v>12636</v>
      </c>
      <c r="L1651" s="207">
        <v>12636</v>
      </c>
      <c r="M1651" s="207">
        <f t="shared" si="118"/>
        <v>0</v>
      </c>
      <c r="N1651" s="207">
        <f t="shared" si="116"/>
        <v>0</v>
      </c>
      <c r="O1651" s="208">
        <f t="shared" si="115"/>
        <v>0</v>
      </c>
      <c r="P1651" s="205">
        <v>0</v>
      </c>
      <c r="Q1651" s="208">
        <f t="shared" si="117"/>
        <v>0</v>
      </c>
      <c r="R1651" s="206"/>
    </row>
    <row r="1652" spans="1:18" s="200" customFormat="1">
      <c r="A1652" s="199">
        <v>1645</v>
      </c>
      <c r="B1652" s="200">
        <v>203062539</v>
      </c>
      <c r="C1652" s="201" t="s">
        <v>1309</v>
      </c>
      <c r="D1652" s="201" t="s">
        <v>1310</v>
      </c>
      <c r="E1652" s="201" t="s">
        <v>1582</v>
      </c>
      <c r="F1652" s="201" t="s">
        <v>3662</v>
      </c>
      <c r="G1652" s="201" t="s">
        <v>94</v>
      </c>
      <c r="H1652" s="202" t="s">
        <v>2746</v>
      </c>
      <c r="I1652" s="207">
        <v>0</v>
      </c>
      <c r="J1652" s="207">
        <v>0</v>
      </c>
      <c r="K1652" s="207">
        <v>13168</v>
      </c>
      <c r="L1652" s="207">
        <v>13168</v>
      </c>
      <c r="M1652" s="207">
        <f t="shared" si="118"/>
        <v>0</v>
      </c>
      <c r="N1652" s="207">
        <f t="shared" si="116"/>
        <v>0</v>
      </c>
      <c r="O1652" s="208">
        <f t="shared" si="115"/>
        <v>0</v>
      </c>
      <c r="P1652" s="205">
        <v>0</v>
      </c>
      <c r="Q1652" s="208">
        <f t="shared" si="117"/>
        <v>0</v>
      </c>
      <c r="R1652" s="206"/>
    </row>
    <row r="1653" spans="1:18" s="200" customFormat="1">
      <c r="A1653" s="199">
        <v>1646</v>
      </c>
      <c r="B1653" s="200">
        <v>203062540</v>
      </c>
      <c r="C1653" s="201" t="s">
        <v>1309</v>
      </c>
      <c r="D1653" s="201" t="s">
        <v>1310</v>
      </c>
      <c r="E1653" s="201" t="s">
        <v>1582</v>
      </c>
      <c r="F1653" s="201" t="s">
        <v>3662</v>
      </c>
      <c r="G1653" s="201" t="s">
        <v>94</v>
      </c>
      <c r="H1653" s="202" t="s">
        <v>2747</v>
      </c>
      <c r="I1653" s="207">
        <v>0</v>
      </c>
      <c r="J1653" s="207">
        <v>0</v>
      </c>
      <c r="K1653" s="207">
        <v>10481</v>
      </c>
      <c r="L1653" s="207">
        <v>10481</v>
      </c>
      <c r="M1653" s="207">
        <f t="shared" si="118"/>
        <v>0</v>
      </c>
      <c r="N1653" s="207">
        <f t="shared" si="116"/>
        <v>0</v>
      </c>
      <c r="O1653" s="208">
        <f t="shared" si="115"/>
        <v>0</v>
      </c>
      <c r="P1653" s="205">
        <v>0</v>
      </c>
      <c r="Q1653" s="208">
        <f t="shared" si="117"/>
        <v>0</v>
      </c>
      <c r="R1653" s="206"/>
    </row>
    <row r="1654" spans="1:18" s="200" customFormat="1">
      <c r="A1654" s="199">
        <v>1647</v>
      </c>
      <c r="B1654" s="200">
        <v>203062541</v>
      </c>
      <c r="C1654" s="201" t="s">
        <v>1309</v>
      </c>
      <c r="D1654" s="201" t="s">
        <v>1310</v>
      </c>
      <c r="E1654" s="201" t="s">
        <v>1582</v>
      </c>
      <c r="F1654" s="201" t="s">
        <v>3662</v>
      </c>
      <c r="G1654" s="201" t="s">
        <v>94</v>
      </c>
      <c r="H1654" s="202" t="s">
        <v>2748</v>
      </c>
      <c r="I1654" s="207">
        <v>0</v>
      </c>
      <c r="J1654" s="207">
        <v>0</v>
      </c>
      <c r="K1654" s="207">
        <v>10268</v>
      </c>
      <c r="L1654" s="207">
        <v>10268</v>
      </c>
      <c r="M1654" s="207">
        <f t="shared" si="118"/>
        <v>0</v>
      </c>
      <c r="N1654" s="207">
        <f t="shared" si="116"/>
        <v>0</v>
      </c>
      <c r="O1654" s="208">
        <f t="shared" si="115"/>
        <v>0</v>
      </c>
      <c r="P1654" s="205">
        <v>0</v>
      </c>
      <c r="Q1654" s="208">
        <f t="shared" si="117"/>
        <v>0</v>
      </c>
      <c r="R1654" s="206"/>
    </row>
    <row r="1655" spans="1:18" s="200" customFormat="1">
      <c r="A1655" s="199">
        <v>1648</v>
      </c>
      <c r="B1655" s="200">
        <v>203062542</v>
      </c>
      <c r="C1655" s="201" t="s">
        <v>1309</v>
      </c>
      <c r="D1655" s="201" t="s">
        <v>1310</v>
      </c>
      <c r="E1655" s="201" t="s">
        <v>1582</v>
      </c>
      <c r="F1655" s="201" t="s">
        <v>3662</v>
      </c>
      <c r="G1655" s="201" t="s">
        <v>94</v>
      </c>
      <c r="H1655" s="202" t="s">
        <v>2749</v>
      </c>
      <c r="I1655" s="207">
        <v>0</v>
      </c>
      <c r="J1655" s="207">
        <v>0</v>
      </c>
      <c r="K1655" s="207">
        <v>6906</v>
      </c>
      <c r="L1655" s="207">
        <v>6906</v>
      </c>
      <c r="M1655" s="207">
        <f t="shared" si="118"/>
        <v>0</v>
      </c>
      <c r="N1655" s="207">
        <f t="shared" si="116"/>
        <v>0</v>
      </c>
      <c r="O1655" s="208">
        <f t="shared" si="115"/>
        <v>0</v>
      </c>
      <c r="P1655" s="205">
        <v>0</v>
      </c>
      <c r="Q1655" s="208">
        <f t="shared" si="117"/>
        <v>0</v>
      </c>
      <c r="R1655" s="206"/>
    </row>
    <row r="1656" spans="1:18" s="200" customFormat="1">
      <c r="A1656" s="199">
        <v>1649</v>
      </c>
      <c r="B1656" s="200">
        <v>203062543</v>
      </c>
      <c r="C1656" s="201" t="s">
        <v>1309</v>
      </c>
      <c r="D1656" s="201" t="s">
        <v>1310</v>
      </c>
      <c r="E1656" s="201" t="s">
        <v>1582</v>
      </c>
      <c r="F1656" s="201" t="s">
        <v>3662</v>
      </c>
      <c r="G1656" s="201" t="s">
        <v>94</v>
      </c>
      <c r="H1656" s="202" t="s">
        <v>2750</v>
      </c>
      <c r="I1656" s="207">
        <v>0</v>
      </c>
      <c r="J1656" s="207">
        <v>0</v>
      </c>
      <c r="K1656" s="207">
        <v>14662</v>
      </c>
      <c r="L1656" s="207">
        <v>14662</v>
      </c>
      <c r="M1656" s="207">
        <f t="shared" si="118"/>
        <v>0</v>
      </c>
      <c r="N1656" s="207">
        <f t="shared" si="116"/>
        <v>0</v>
      </c>
      <c r="O1656" s="208">
        <f t="shared" si="115"/>
        <v>0</v>
      </c>
      <c r="P1656" s="205">
        <v>0</v>
      </c>
      <c r="Q1656" s="208">
        <f t="shared" si="117"/>
        <v>0</v>
      </c>
      <c r="R1656" s="206"/>
    </row>
    <row r="1657" spans="1:18" s="200" customFormat="1">
      <c r="A1657" s="199">
        <v>1650</v>
      </c>
      <c r="B1657" s="200">
        <v>203062544</v>
      </c>
      <c r="C1657" s="201" t="s">
        <v>1309</v>
      </c>
      <c r="D1657" s="201" t="s">
        <v>1310</v>
      </c>
      <c r="E1657" s="201" t="s">
        <v>1582</v>
      </c>
      <c r="F1657" s="201" t="s">
        <v>3662</v>
      </c>
      <c r="G1657" s="201" t="s">
        <v>94</v>
      </c>
      <c r="H1657" s="202" t="s">
        <v>2751</v>
      </c>
      <c r="I1657" s="207">
        <v>0</v>
      </c>
      <c r="J1657" s="207">
        <v>0</v>
      </c>
      <c r="K1657" s="207">
        <v>8538</v>
      </c>
      <c r="L1657" s="207">
        <v>8538</v>
      </c>
      <c r="M1657" s="207">
        <f t="shared" si="118"/>
        <v>0</v>
      </c>
      <c r="N1657" s="207">
        <f t="shared" si="116"/>
        <v>0</v>
      </c>
      <c r="O1657" s="208">
        <f t="shared" si="115"/>
        <v>0</v>
      </c>
      <c r="P1657" s="205">
        <v>0</v>
      </c>
      <c r="Q1657" s="208">
        <f t="shared" si="117"/>
        <v>0</v>
      </c>
      <c r="R1657" s="206"/>
    </row>
    <row r="1658" spans="1:18" s="200" customFormat="1">
      <c r="A1658" s="199">
        <v>1651</v>
      </c>
      <c r="B1658" s="200">
        <v>203062545</v>
      </c>
      <c r="C1658" s="201" t="s">
        <v>1309</v>
      </c>
      <c r="D1658" s="201" t="s">
        <v>1310</v>
      </c>
      <c r="E1658" s="201" t="s">
        <v>1582</v>
      </c>
      <c r="F1658" s="201" t="s">
        <v>3662</v>
      </c>
      <c r="G1658" s="201" t="s">
        <v>94</v>
      </c>
      <c r="H1658" s="202" t="s">
        <v>2752</v>
      </c>
      <c r="I1658" s="207">
        <v>0</v>
      </c>
      <c r="J1658" s="207">
        <v>0</v>
      </c>
      <c r="K1658" s="207">
        <v>5933</v>
      </c>
      <c r="L1658" s="207">
        <v>5933</v>
      </c>
      <c r="M1658" s="207">
        <f t="shared" si="118"/>
        <v>0</v>
      </c>
      <c r="N1658" s="207">
        <f t="shared" si="116"/>
        <v>0</v>
      </c>
      <c r="O1658" s="208">
        <f t="shared" si="115"/>
        <v>0</v>
      </c>
      <c r="P1658" s="205">
        <v>0</v>
      </c>
      <c r="Q1658" s="208">
        <f t="shared" si="117"/>
        <v>0</v>
      </c>
      <c r="R1658" s="206"/>
    </row>
    <row r="1659" spans="1:18" s="200" customFormat="1">
      <c r="A1659" s="199">
        <v>1652</v>
      </c>
      <c r="B1659" s="200">
        <v>203062546</v>
      </c>
      <c r="C1659" s="201" t="s">
        <v>1309</v>
      </c>
      <c r="D1659" s="201" t="s">
        <v>1310</v>
      </c>
      <c r="E1659" s="201" t="s">
        <v>1582</v>
      </c>
      <c r="F1659" s="201" t="s">
        <v>3662</v>
      </c>
      <c r="G1659" s="201" t="s">
        <v>94</v>
      </c>
      <c r="H1659" s="202" t="s">
        <v>2753</v>
      </c>
      <c r="I1659" s="207">
        <v>0</v>
      </c>
      <c r="J1659" s="207">
        <v>0</v>
      </c>
      <c r="K1659" s="207">
        <v>5315</v>
      </c>
      <c r="L1659" s="207">
        <v>5315</v>
      </c>
      <c r="M1659" s="207">
        <f t="shared" si="118"/>
        <v>0</v>
      </c>
      <c r="N1659" s="207">
        <f t="shared" si="116"/>
        <v>0</v>
      </c>
      <c r="O1659" s="208">
        <f t="shared" si="115"/>
        <v>0</v>
      </c>
      <c r="P1659" s="205">
        <v>0</v>
      </c>
      <c r="Q1659" s="208">
        <f t="shared" si="117"/>
        <v>0</v>
      </c>
      <c r="R1659" s="206"/>
    </row>
    <row r="1660" spans="1:18" s="200" customFormat="1">
      <c r="A1660" s="199">
        <v>1653</v>
      </c>
      <c r="B1660" s="200">
        <v>203062547</v>
      </c>
      <c r="C1660" s="201" t="s">
        <v>1309</v>
      </c>
      <c r="D1660" s="201" t="s">
        <v>1310</v>
      </c>
      <c r="E1660" s="201" t="s">
        <v>1582</v>
      </c>
      <c r="F1660" s="201" t="s">
        <v>3662</v>
      </c>
      <c r="G1660" s="201" t="s">
        <v>94</v>
      </c>
      <c r="H1660" s="202" t="s">
        <v>2754</v>
      </c>
      <c r="I1660" s="207">
        <v>0</v>
      </c>
      <c r="J1660" s="207">
        <v>0</v>
      </c>
      <c r="K1660" s="207">
        <v>6109</v>
      </c>
      <c r="L1660" s="207">
        <v>6109</v>
      </c>
      <c r="M1660" s="207">
        <f t="shared" si="118"/>
        <v>0</v>
      </c>
      <c r="N1660" s="207">
        <f t="shared" si="116"/>
        <v>0</v>
      </c>
      <c r="O1660" s="208">
        <f t="shared" si="115"/>
        <v>0</v>
      </c>
      <c r="P1660" s="205">
        <v>0</v>
      </c>
      <c r="Q1660" s="208">
        <f t="shared" si="117"/>
        <v>0</v>
      </c>
      <c r="R1660" s="206"/>
    </row>
    <row r="1661" spans="1:18" s="200" customFormat="1">
      <c r="A1661" s="199">
        <v>1654</v>
      </c>
      <c r="B1661" s="200">
        <v>203062548</v>
      </c>
      <c r="C1661" s="201" t="s">
        <v>1309</v>
      </c>
      <c r="D1661" s="201" t="s">
        <v>1310</v>
      </c>
      <c r="E1661" s="201" t="s">
        <v>1582</v>
      </c>
      <c r="F1661" s="201" t="s">
        <v>3662</v>
      </c>
      <c r="G1661" s="201" t="s">
        <v>94</v>
      </c>
      <c r="H1661" s="202" t="s">
        <v>2755</v>
      </c>
      <c r="I1661" s="207">
        <v>0</v>
      </c>
      <c r="J1661" s="207">
        <v>0</v>
      </c>
      <c r="K1661" s="207">
        <v>4452</v>
      </c>
      <c r="L1661" s="207">
        <v>4452</v>
      </c>
      <c r="M1661" s="207">
        <f t="shared" si="118"/>
        <v>0</v>
      </c>
      <c r="N1661" s="207">
        <f t="shared" si="116"/>
        <v>0</v>
      </c>
      <c r="O1661" s="208">
        <f t="shared" si="115"/>
        <v>0</v>
      </c>
      <c r="P1661" s="205">
        <v>0</v>
      </c>
      <c r="Q1661" s="208">
        <f t="shared" si="117"/>
        <v>0</v>
      </c>
      <c r="R1661" s="206"/>
    </row>
    <row r="1662" spans="1:18" s="200" customFormat="1">
      <c r="A1662" s="199">
        <v>1655</v>
      </c>
      <c r="B1662" s="200">
        <v>203062549</v>
      </c>
      <c r="C1662" s="201" t="s">
        <v>1309</v>
      </c>
      <c r="D1662" s="201" t="s">
        <v>1310</v>
      </c>
      <c r="E1662" s="201" t="s">
        <v>1314</v>
      </c>
      <c r="F1662" s="201" t="s">
        <v>3655</v>
      </c>
      <c r="G1662" s="201" t="s">
        <v>94</v>
      </c>
      <c r="H1662" s="202" t="s">
        <v>2756</v>
      </c>
      <c r="I1662" s="207">
        <v>0</v>
      </c>
      <c r="J1662" s="207">
        <v>0</v>
      </c>
      <c r="K1662" s="207">
        <v>14654</v>
      </c>
      <c r="L1662" s="207">
        <v>14654</v>
      </c>
      <c r="M1662" s="207">
        <f t="shared" si="118"/>
        <v>0</v>
      </c>
      <c r="N1662" s="207">
        <f t="shared" si="116"/>
        <v>0</v>
      </c>
      <c r="O1662" s="208">
        <f t="shared" si="115"/>
        <v>0</v>
      </c>
      <c r="P1662" s="205">
        <v>0</v>
      </c>
      <c r="Q1662" s="208">
        <f t="shared" si="117"/>
        <v>0</v>
      </c>
      <c r="R1662" s="206"/>
    </row>
    <row r="1663" spans="1:18" s="200" customFormat="1">
      <c r="A1663" s="199">
        <v>1656</v>
      </c>
      <c r="B1663" s="200">
        <v>203062550</v>
      </c>
      <c r="C1663" s="201" t="s">
        <v>1309</v>
      </c>
      <c r="D1663" s="201" t="s">
        <v>1310</v>
      </c>
      <c r="E1663" s="201" t="s">
        <v>1314</v>
      </c>
      <c r="F1663" s="201" t="s">
        <v>3655</v>
      </c>
      <c r="G1663" s="201" t="s">
        <v>94</v>
      </c>
      <c r="H1663" s="202" t="s">
        <v>2757</v>
      </c>
      <c r="I1663" s="207">
        <v>0</v>
      </c>
      <c r="J1663" s="207">
        <v>0</v>
      </c>
      <c r="K1663" s="207">
        <v>15461</v>
      </c>
      <c r="L1663" s="207">
        <v>15461</v>
      </c>
      <c r="M1663" s="207">
        <f t="shared" si="118"/>
        <v>0</v>
      </c>
      <c r="N1663" s="207">
        <f t="shared" si="116"/>
        <v>0</v>
      </c>
      <c r="O1663" s="208">
        <f t="shared" si="115"/>
        <v>0</v>
      </c>
      <c r="P1663" s="205">
        <v>0</v>
      </c>
      <c r="Q1663" s="208">
        <f t="shared" si="117"/>
        <v>0</v>
      </c>
      <c r="R1663" s="206"/>
    </row>
    <row r="1664" spans="1:18" s="200" customFormat="1">
      <c r="A1664" s="199">
        <v>1657</v>
      </c>
      <c r="B1664" s="200">
        <v>203062551</v>
      </c>
      <c r="C1664" s="201" t="s">
        <v>1309</v>
      </c>
      <c r="D1664" s="201" t="s">
        <v>1310</v>
      </c>
      <c r="E1664" s="201" t="s">
        <v>1314</v>
      </c>
      <c r="F1664" s="201" t="s">
        <v>3655</v>
      </c>
      <c r="G1664" s="201" t="s">
        <v>94</v>
      </c>
      <c r="H1664" s="202" t="s">
        <v>2758</v>
      </c>
      <c r="I1664" s="207">
        <v>0</v>
      </c>
      <c r="J1664" s="207">
        <v>0</v>
      </c>
      <c r="K1664" s="207">
        <v>11076</v>
      </c>
      <c r="L1664" s="207">
        <v>11076</v>
      </c>
      <c r="M1664" s="207">
        <f t="shared" si="118"/>
        <v>0</v>
      </c>
      <c r="N1664" s="207">
        <f t="shared" si="116"/>
        <v>0</v>
      </c>
      <c r="O1664" s="208">
        <f t="shared" si="115"/>
        <v>0</v>
      </c>
      <c r="P1664" s="205">
        <v>0</v>
      </c>
      <c r="Q1664" s="208">
        <f t="shared" si="117"/>
        <v>0</v>
      </c>
      <c r="R1664" s="206"/>
    </row>
    <row r="1665" spans="1:18" s="200" customFormat="1">
      <c r="A1665" s="199">
        <v>1658</v>
      </c>
      <c r="B1665" s="200">
        <v>203062552</v>
      </c>
      <c r="C1665" s="201" t="s">
        <v>1309</v>
      </c>
      <c r="D1665" s="201" t="s">
        <v>1310</v>
      </c>
      <c r="E1665" s="201" t="s">
        <v>1582</v>
      </c>
      <c r="F1665" s="201" t="s">
        <v>3662</v>
      </c>
      <c r="G1665" s="201" t="s">
        <v>94</v>
      </c>
      <c r="H1665" s="202" t="s">
        <v>2759</v>
      </c>
      <c r="I1665" s="207">
        <v>0</v>
      </c>
      <c r="J1665" s="207">
        <v>0</v>
      </c>
      <c r="K1665" s="207">
        <v>3145</v>
      </c>
      <c r="L1665" s="207">
        <v>3145</v>
      </c>
      <c r="M1665" s="207">
        <f t="shared" si="118"/>
        <v>0</v>
      </c>
      <c r="N1665" s="207">
        <f t="shared" si="116"/>
        <v>0</v>
      </c>
      <c r="O1665" s="208">
        <f t="shared" si="115"/>
        <v>0</v>
      </c>
      <c r="P1665" s="205">
        <v>0</v>
      </c>
      <c r="Q1665" s="208">
        <f t="shared" si="117"/>
        <v>0</v>
      </c>
      <c r="R1665" s="206"/>
    </row>
    <row r="1666" spans="1:18" s="200" customFormat="1">
      <c r="A1666" s="199">
        <v>1659</v>
      </c>
      <c r="B1666" s="200">
        <v>203062553</v>
      </c>
      <c r="C1666" s="201" t="s">
        <v>1309</v>
      </c>
      <c r="D1666" s="201" t="s">
        <v>1310</v>
      </c>
      <c r="E1666" s="201" t="s">
        <v>1582</v>
      </c>
      <c r="F1666" s="201" t="s">
        <v>3662</v>
      </c>
      <c r="G1666" s="201" t="s">
        <v>94</v>
      </c>
      <c r="H1666" s="202" t="s">
        <v>2760</v>
      </c>
      <c r="I1666" s="207">
        <v>0</v>
      </c>
      <c r="J1666" s="207">
        <v>0</v>
      </c>
      <c r="K1666" s="207">
        <v>3650</v>
      </c>
      <c r="L1666" s="207">
        <v>3650</v>
      </c>
      <c r="M1666" s="207">
        <f t="shared" si="118"/>
        <v>0</v>
      </c>
      <c r="N1666" s="207">
        <f t="shared" si="116"/>
        <v>0</v>
      </c>
      <c r="O1666" s="208">
        <f t="shared" si="115"/>
        <v>0</v>
      </c>
      <c r="P1666" s="205">
        <v>0</v>
      </c>
      <c r="Q1666" s="208">
        <f t="shared" si="117"/>
        <v>0</v>
      </c>
      <c r="R1666" s="206"/>
    </row>
    <row r="1667" spans="1:18" s="200" customFormat="1">
      <c r="A1667" s="199">
        <v>1660</v>
      </c>
      <c r="B1667" s="200">
        <v>203062554</v>
      </c>
      <c r="C1667" s="201" t="s">
        <v>1309</v>
      </c>
      <c r="D1667" s="201" t="s">
        <v>1310</v>
      </c>
      <c r="E1667" s="201" t="s">
        <v>1582</v>
      </c>
      <c r="F1667" s="201" t="s">
        <v>3662</v>
      </c>
      <c r="G1667" s="201" t="s">
        <v>94</v>
      </c>
      <c r="H1667" s="202" t="s">
        <v>2761</v>
      </c>
      <c r="I1667" s="207">
        <v>0</v>
      </c>
      <c r="J1667" s="207">
        <v>0</v>
      </c>
      <c r="K1667" s="207">
        <v>4797</v>
      </c>
      <c r="L1667" s="207">
        <v>4797</v>
      </c>
      <c r="M1667" s="207">
        <f t="shared" si="118"/>
        <v>0</v>
      </c>
      <c r="N1667" s="207">
        <f t="shared" si="116"/>
        <v>0</v>
      </c>
      <c r="O1667" s="208">
        <f t="shared" si="115"/>
        <v>0</v>
      </c>
      <c r="P1667" s="205">
        <v>0</v>
      </c>
      <c r="Q1667" s="208">
        <f t="shared" si="117"/>
        <v>0</v>
      </c>
      <c r="R1667" s="206"/>
    </row>
    <row r="1668" spans="1:18" s="200" customFormat="1">
      <c r="A1668" s="199">
        <v>1661</v>
      </c>
      <c r="B1668" s="200">
        <v>203062555</v>
      </c>
      <c r="C1668" s="201" t="s">
        <v>1309</v>
      </c>
      <c r="D1668" s="201" t="s">
        <v>1310</v>
      </c>
      <c r="E1668" s="201" t="s">
        <v>1582</v>
      </c>
      <c r="F1668" s="201" t="s">
        <v>3662</v>
      </c>
      <c r="G1668" s="201" t="s">
        <v>94</v>
      </c>
      <c r="H1668" s="202" t="s">
        <v>2762</v>
      </c>
      <c r="I1668" s="207">
        <v>0</v>
      </c>
      <c r="J1668" s="207">
        <v>0</v>
      </c>
      <c r="K1668" s="207">
        <v>4359</v>
      </c>
      <c r="L1668" s="207">
        <v>4359</v>
      </c>
      <c r="M1668" s="207">
        <f t="shared" si="118"/>
        <v>0</v>
      </c>
      <c r="N1668" s="207">
        <f t="shared" si="116"/>
        <v>0</v>
      </c>
      <c r="O1668" s="208">
        <f t="shared" si="115"/>
        <v>0</v>
      </c>
      <c r="P1668" s="205">
        <v>0</v>
      </c>
      <c r="Q1668" s="208">
        <f t="shared" si="117"/>
        <v>0</v>
      </c>
      <c r="R1668" s="206"/>
    </row>
    <row r="1669" spans="1:18" s="200" customFormat="1">
      <c r="A1669" s="199">
        <v>1662</v>
      </c>
      <c r="B1669" s="200">
        <v>203062556</v>
      </c>
      <c r="C1669" s="201" t="s">
        <v>1309</v>
      </c>
      <c r="D1669" s="201" t="s">
        <v>1310</v>
      </c>
      <c r="E1669" s="201" t="s">
        <v>1582</v>
      </c>
      <c r="F1669" s="201" t="s">
        <v>3662</v>
      </c>
      <c r="G1669" s="201" t="s">
        <v>94</v>
      </c>
      <c r="H1669" s="202" t="s">
        <v>2763</v>
      </c>
      <c r="I1669" s="207">
        <v>0</v>
      </c>
      <c r="J1669" s="207">
        <v>0</v>
      </c>
      <c r="K1669" s="207">
        <v>4400</v>
      </c>
      <c r="L1669" s="207">
        <v>4400</v>
      </c>
      <c r="M1669" s="207">
        <f t="shared" si="118"/>
        <v>0</v>
      </c>
      <c r="N1669" s="207">
        <f t="shared" si="116"/>
        <v>0</v>
      </c>
      <c r="O1669" s="208">
        <f t="shared" si="115"/>
        <v>0</v>
      </c>
      <c r="P1669" s="205">
        <v>0</v>
      </c>
      <c r="Q1669" s="208">
        <f t="shared" si="117"/>
        <v>0</v>
      </c>
      <c r="R1669" s="206"/>
    </row>
    <row r="1670" spans="1:18" s="200" customFormat="1">
      <c r="A1670" s="199">
        <v>1663</v>
      </c>
      <c r="B1670" s="200">
        <v>203062557</v>
      </c>
      <c r="C1670" s="201" t="s">
        <v>1309</v>
      </c>
      <c r="D1670" s="201" t="s">
        <v>1310</v>
      </c>
      <c r="E1670" s="201" t="s">
        <v>1582</v>
      </c>
      <c r="F1670" s="201" t="s">
        <v>3662</v>
      </c>
      <c r="G1670" s="201" t="s">
        <v>94</v>
      </c>
      <c r="H1670" s="202" t="s">
        <v>2764</v>
      </c>
      <c r="I1670" s="207">
        <v>0</v>
      </c>
      <c r="J1670" s="207">
        <v>0</v>
      </c>
      <c r="K1670" s="207">
        <v>4841</v>
      </c>
      <c r="L1670" s="207">
        <v>4841</v>
      </c>
      <c r="M1670" s="207">
        <f t="shared" si="118"/>
        <v>0</v>
      </c>
      <c r="N1670" s="207">
        <f t="shared" si="116"/>
        <v>0</v>
      </c>
      <c r="O1670" s="208">
        <f t="shared" ref="O1670:O1733" si="119">M1670-N1670</f>
        <v>0</v>
      </c>
      <c r="P1670" s="205">
        <v>0</v>
      </c>
      <c r="Q1670" s="208">
        <f t="shared" si="117"/>
        <v>0</v>
      </c>
      <c r="R1670" s="206"/>
    </row>
    <row r="1671" spans="1:18" s="200" customFormat="1">
      <c r="A1671" s="199">
        <v>1664</v>
      </c>
      <c r="B1671" s="200">
        <v>203062558</v>
      </c>
      <c r="C1671" s="201" t="s">
        <v>1309</v>
      </c>
      <c r="D1671" s="201" t="s">
        <v>1310</v>
      </c>
      <c r="E1671" s="201" t="s">
        <v>1582</v>
      </c>
      <c r="F1671" s="201" t="s">
        <v>3662</v>
      </c>
      <c r="G1671" s="201" t="s">
        <v>94</v>
      </c>
      <c r="H1671" s="202" t="s">
        <v>2765</v>
      </c>
      <c r="I1671" s="207">
        <v>0</v>
      </c>
      <c r="J1671" s="207">
        <v>0</v>
      </c>
      <c r="K1671" s="207">
        <v>3618</v>
      </c>
      <c r="L1671" s="207">
        <v>3618</v>
      </c>
      <c r="M1671" s="207">
        <f t="shared" si="118"/>
        <v>0</v>
      </c>
      <c r="N1671" s="207">
        <f t="shared" si="116"/>
        <v>0</v>
      </c>
      <c r="O1671" s="208">
        <f t="shared" si="119"/>
        <v>0</v>
      </c>
      <c r="P1671" s="205">
        <v>0</v>
      </c>
      <c r="Q1671" s="208">
        <f t="shared" si="117"/>
        <v>0</v>
      </c>
      <c r="R1671" s="206"/>
    </row>
    <row r="1672" spans="1:18" s="200" customFormat="1">
      <c r="A1672" s="199">
        <v>1665</v>
      </c>
      <c r="B1672" s="200">
        <v>203062559</v>
      </c>
      <c r="C1672" s="201" t="s">
        <v>1309</v>
      </c>
      <c r="D1672" s="201" t="s">
        <v>1310</v>
      </c>
      <c r="E1672" s="201" t="s">
        <v>1582</v>
      </c>
      <c r="F1672" s="201" t="s">
        <v>3662</v>
      </c>
      <c r="G1672" s="201" t="s">
        <v>94</v>
      </c>
      <c r="H1672" s="202" t="s">
        <v>2766</v>
      </c>
      <c r="I1672" s="207">
        <v>0</v>
      </c>
      <c r="J1672" s="207">
        <v>0</v>
      </c>
      <c r="K1672" s="207">
        <v>3515</v>
      </c>
      <c r="L1672" s="207">
        <v>3515</v>
      </c>
      <c r="M1672" s="207">
        <f t="shared" si="118"/>
        <v>0</v>
      </c>
      <c r="N1672" s="207">
        <f t="shared" si="116"/>
        <v>0</v>
      </c>
      <c r="O1672" s="208">
        <f t="shared" si="119"/>
        <v>0</v>
      </c>
      <c r="P1672" s="205">
        <v>0</v>
      </c>
      <c r="Q1672" s="208">
        <f t="shared" si="117"/>
        <v>0</v>
      </c>
      <c r="R1672" s="206"/>
    </row>
    <row r="1673" spans="1:18" s="200" customFormat="1">
      <c r="A1673" s="199">
        <v>1666</v>
      </c>
      <c r="B1673" s="200">
        <v>203062560</v>
      </c>
      <c r="C1673" s="201" t="s">
        <v>1309</v>
      </c>
      <c r="D1673" s="201" t="s">
        <v>1310</v>
      </c>
      <c r="E1673" s="201" t="s">
        <v>1582</v>
      </c>
      <c r="F1673" s="201" t="s">
        <v>3662</v>
      </c>
      <c r="G1673" s="201" t="s">
        <v>94</v>
      </c>
      <c r="H1673" s="202" t="s">
        <v>2767</v>
      </c>
      <c r="I1673" s="207">
        <v>0</v>
      </c>
      <c r="J1673" s="207">
        <v>0</v>
      </c>
      <c r="K1673" s="207">
        <v>7269</v>
      </c>
      <c r="L1673" s="207">
        <v>7269</v>
      </c>
      <c r="M1673" s="207">
        <f t="shared" si="118"/>
        <v>0</v>
      </c>
      <c r="N1673" s="207">
        <f t="shared" si="116"/>
        <v>0</v>
      </c>
      <c r="O1673" s="208">
        <f t="shared" si="119"/>
        <v>0</v>
      </c>
      <c r="P1673" s="205">
        <v>0</v>
      </c>
      <c r="Q1673" s="208">
        <f t="shared" si="117"/>
        <v>0</v>
      </c>
      <c r="R1673" s="206"/>
    </row>
    <row r="1674" spans="1:18" s="200" customFormat="1">
      <c r="A1674" s="199">
        <v>1667</v>
      </c>
      <c r="B1674" s="200">
        <v>203062561</v>
      </c>
      <c r="C1674" s="201" t="s">
        <v>1309</v>
      </c>
      <c r="D1674" s="201" t="s">
        <v>1310</v>
      </c>
      <c r="E1674" s="201" t="s">
        <v>1582</v>
      </c>
      <c r="F1674" s="201" t="s">
        <v>3662</v>
      </c>
      <c r="G1674" s="201" t="s">
        <v>94</v>
      </c>
      <c r="H1674" s="202" t="s">
        <v>2768</v>
      </c>
      <c r="I1674" s="207">
        <v>0</v>
      </c>
      <c r="J1674" s="207">
        <v>0</v>
      </c>
      <c r="K1674" s="207">
        <v>7986</v>
      </c>
      <c r="L1674" s="207">
        <v>7986</v>
      </c>
      <c r="M1674" s="207">
        <f t="shared" si="118"/>
        <v>0</v>
      </c>
      <c r="N1674" s="207">
        <f t="shared" si="116"/>
        <v>0</v>
      </c>
      <c r="O1674" s="208">
        <f t="shared" si="119"/>
        <v>0</v>
      </c>
      <c r="P1674" s="205">
        <v>0</v>
      </c>
      <c r="Q1674" s="208">
        <f t="shared" si="117"/>
        <v>0</v>
      </c>
      <c r="R1674" s="206"/>
    </row>
    <row r="1675" spans="1:18" s="200" customFormat="1">
      <c r="A1675" s="199">
        <v>1668</v>
      </c>
      <c r="B1675" s="200">
        <v>203062562</v>
      </c>
      <c r="C1675" s="201" t="s">
        <v>1309</v>
      </c>
      <c r="D1675" s="201" t="s">
        <v>1310</v>
      </c>
      <c r="E1675" s="201" t="s">
        <v>1582</v>
      </c>
      <c r="F1675" s="201" t="s">
        <v>3662</v>
      </c>
      <c r="G1675" s="201" t="s">
        <v>94</v>
      </c>
      <c r="H1675" s="202" t="s">
        <v>2769</v>
      </c>
      <c r="I1675" s="207">
        <v>0</v>
      </c>
      <c r="J1675" s="207">
        <v>0</v>
      </c>
      <c r="K1675" s="207">
        <v>480</v>
      </c>
      <c r="L1675" s="207">
        <v>480</v>
      </c>
      <c r="M1675" s="207">
        <f t="shared" si="118"/>
        <v>0</v>
      </c>
      <c r="N1675" s="207">
        <f t="shared" si="116"/>
        <v>0</v>
      </c>
      <c r="O1675" s="208">
        <f t="shared" si="119"/>
        <v>0</v>
      </c>
      <c r="P1675" s="205">
        <v>0</v>
      </c>
      <c r="Q1675" s="208">
        <f t="shared" si="117"/>
        <v>0</v>
      </c>
      <c r="R1675" s="206"/>
    </row>
    <row r="1676" spans="1:18" s="200" customFormat="1">
      <c r="A1676" s="199">
        <v>1669</v>
      </c>
      <c r="B1676" s="200">
        <v>203062563</v>
      </c>
      <c r="C1676" s="201" t="s">
        <v>1309</v>
      </c>
      <c r="D1676" s="201" t="s">
        <v>1310</v>
      </c>
      <c r="E1676" s="201" t="s">
        <v>1582</v>
      </c>
      <c r="F1676" s="201" t="s">
        <v>3662</v>
      </c>
      <c r="G1676" s="201" t="s">
        <v>94</v>
      </c>
      <c r="H1676" s="202" t="s">
        <v>2770</v>
      </c>
      <c r="I1676" s="207">
        <v>0</v>
      </c>
      <c r="J1676" s="207">
        <v>0</v>
      </c>
      <c r="K1676" s="207">
        <v>7109</v>
      </c>
      <c r="L1676" s="207">
        <v>7109</v>
      </c>
      <c r="M1676" s="207">
        <f t="shared" si="118"/>
        <v>0</v>
      </c>
      <c r="N1676" s="207">
        <f t="shared" ref="N1676:N1739" si="120">-IF((I1676+K1676)-(J1676+L1676)&lt;0,(I1676+K1676)-(J1676+L1676),0)</f>
        <v>0</v>
      </c>
      <c r="O1676" s="208">
        <f t="shared" si="119"/>
        <v>0</v>
      </c>
      <c r="P1676" s="205">
        <v>0</v>
      </c>
      <c r="Q1676" s="208">
        <f t="shared" si="117"/>
        <v>0</v>
      </c>
      <c r="R1676" s="206"/>
    </row>
    <row r="1677" spans="1:18" s="200" customFormat="1">
      <c r="A1677" s="199">
        <v>1670</v>
      </c>
      <c r="B1677" s="200">
        <v>203062564</v>
      </c>
      <c r="C1677" s="201" t="s">
        <v>1309</v>
      </c>
      <c r="D1677" s="201" t="s">
        <v>1310</v>
      </c>
      <c r="E1677" s="201" t="s">
        <v>1314</v>
      </c>
      <c r="F1677" s="201" t="s">
        <v>3655</v>
      </c>
      <c r="G1677" s="201" t="s">
        <v>94</v>
      </c>
      <c r="H1677" s="202" t="s">
        <v>2771</v>
      </c>
      <c r="I1677" s="207">
        <v>0</v>
      </c>
      <c r="J1677" s="207">
        <v>0</v>
      </c>
      <c r="K1677" s="207">
        <v>8538</v>
      </c>
      <c r="L1677" s="207">
        <v>8538</v>
      </c>
      <c r="M1677" s="207">
        <f t="shared" si="118"/>
        <v>0</v>
      </c>
      <c r="N1677" s="207">
        <f t="shared" si="120"/>
        <v>0</v>
      </c>
      <c r="O1677" s="208">
        <f t="shared" si="119"/>
        <v>0</v>
      </c>
      <c r="P1677" s="205">
        <v>0</v>
      </c>
      <c r="Q1677" s="208">
        <f t="shared" si="117"/>
        <v>0</v>
      </c>
      <c r="R1677" s="206"/>
    </row>
    <row r="1678" spans="1:18" s="200" customFormat="1">
      <c r="A1678" s="199">
        <v>1671</v>
      </c>
      <c r="B1678" s="200">
        <v>203062565</v>
      </c>
      <c r="C1678" s="201" t="s">
        <v>1309</v>
      </c>
      <c r="D1678" s="201" t="s">
        <v>1310</v>
      </c>
      <c r="E1678" s="201" t="s">
        <v>1582</v>
      </c>
      <c r="F1678" s="201" t="s">
        <v>3662</v>
      </c>
      <c r="G1678" s="201" t="s">
        <v>94</v>
      </c>
      <c r="H1678" s="202" t="s">
        <v>2772</v>
      </c>
      <c r="I1678" s="207">
        <v>0</v>
      </c>
      <c r="J1678" s="207">
        <v>0</v>
      </c>
      <c r="K1678" s="207">
        <v>2084</v>
      </c>
      <c r="L1678" s="207">
        <v>2084</v>
      </c>
      <c r="M1678" s="207">
        <f t="shared" si="118"/>
        <v>0</v>
      </c>
      <c r="N1678" s="207">
        <f t="shared" si="120"/>
        <v>0</v>
      </c>
      <c r="O1678" s="208">
        <f t="shared" si="119"/>
        <v>0</v>
      </c>
      <c r="P1678" s="205">
        <v>0</v>
      </c>
      <c r="Q1678" s="208">
        <f t="shared" si="117"/>
        <v>0</v>
      </c>
      <c r="R1678" s="206"/>
    </row>
    <row r="1679" spans="1:18" s="200" customFormat="1">
      <c r="A1679" s="199">
        <v>1672</v>
      </c>
      <c r="B1679" s="200">
        <v>203062566</v>
      </c>
      <c r="C1679" s="201" t="s">
        <v>1309</v>
      </c>
      <c r="D1679" s="201" t="s">
        <v>1310</v>
      </c>
      <c r="E1679" s="201" t="s">
        <v>1582</v>
      </c>
      <c r="F1679" s="201" t="s">
        <v>3662</v>
      </c>
      <c r="G1679" s="201" t="s">
        <v>94</v>
      </c>
      <c r="H1679" s="202" t="s">
        <v>2773</v>
      </c>
      <c r="I1679" s="207">
        <v>0</v>
      </c>
      <c r="J1679" s="207">
        <v>0</v>
      </c>
      <c r="K1679" s="207">
        <v>3125</v>
      </c>
      <c r="L1679" s="207">
        <v>3125</v>
      </c>
      <c r="M1679" s="207">
        <f t="shared" si="118"/>
        <v>0</v>
      </c>
      <c r="N1679" s="207">
        <f t="shared" si="120"/>
        <v>0</v>
      </c>
      <c r="O1679" s="208">
        <f t="shared" si="119"/>
        <v>0</v>
      </c>
      <c r="P1679" s="205">
        <v>0</v>
      </c>
      <c r="Q1679" s="208">
        <f t="shared" si="117"/>
        <v>0</v>
      </c>
      <c r="R1679" s="206"/>
    </row>
    <row r="1680" spans="1:18" s="200" customFormat="1">
      <c r="A1680" s="199">
        <v>1673</v>
      </c>
      <c r="B1680" s="200">
        <v>203062567</v>
      </c>
      <c r="C1680" s="201" t="s">
        <v>1309</v>
      </c>
      <c r="D1680" s="201" t="s">
        <v>1310</v>
      </c>
      <c r="E1680" s="201" t="s">
        <v>1582</v>
      </c>
      <c r="F1680" s="201" t="s">
        <v>3662</v>
      </c>
      <c r="G1680" s="201" t="s">
        <v>94</v>
      </c>
      <c r="H1680" s="202" t="s">
        <v>2774</v>
      </c>
      <c r="I1680" s="207">
        <v>0</v>
      </c>
      <c r="J1680" s="207">
        <v>0</v>
      </c>
      <c r="K1680" s="207">
        <v>1625</v>
      </c>
      <c r="L1680" s="207">
        <v>1625</v>
      </c>
      <c r="M1680" s="207">
        <f t="shared" si="118"/>
        <v>0</v>
      </c>
      <c r="N1680" s="207">
        <f t="shared" si="120"/>
        <v>0</v>
      </c>
      <c r="O1680" s="208">
        <f t="shared" si="119"/>
        <v>0</v>
      </c>
      <c r="P1680" s="205">
        <v>0</v>
      </c>
      <c r="Q1680" s="208">
        <f t="shared" si="117"/>
        <v>0</v>
      </c>
      <c r="R1680" s="206"/>
    </row>
    <row r="1681" spans="1:18" s="200" customFormat="1">
      <c r="A1681" s="199">
        <v>1674</v>
      </c>
      <c r="B1681" s="200">
        <v>203062568</v>
      </c>
      <c r="C1681" s="201" t="s">
        <v>1309</v>
      </c>
      <c r="D1681" s="201" t="s">
        <v>1310</v>
      </c>
      <c r="E1681" s="201" t="s">
        <v>1582</v>
      </c>
      <c r="F1681" s="201" t="s">
        <v>3662</v>
      </c>
      <c r="G1681" s="201" t="s">
        <v>94</v>
      </c>
      <c r="H1681" s="202" t="s">
        <v>2775</v>
      </c>
      <c r="I1681" s="207">
        <v>0</v>
      </c>
      <c r="J1681" s="207">
        <v>0</v>
      </c>
      <c r="K1681" s="207">
        <v>1300</v>
      </c>
      <c r="L1681" s="207">
        <v>1300</v>
      </c>
      <c r="M1681" s="207">
        <f t="shared" si="118"/>
        <v>0</v>
      </c>
      <c r="N1681" s="207">
        <f t="shared" si="120"/>
        <v>0</v>
      </c>
      <c r="O1681" s="208">
        <f t="shared" si="119"/>
        <v>0</v>
      </c>
      <c r="P1681" s="205">
        <v>0</v>
      </c>
      <c r="Q1681" s="208">
        <f t="shared" si="117"/>
        <v>0</v>
      </c>
      <c r="R1681" s="206"/>
    </row>
    <row r="1682" spans="1:18" s="200" customFormat="1">
      <c r="A1682" s="199">
        <v>1675</v>
      </c>
      <c r="B1682" s="200">
        <v>203062569</v>
      </c>
      <c r="C1682" s="201" t="s">
        <v>1309</v>
      </c>
      <c r="D1682" s="201" t="s">
        <v>1310</v>
      </c>
      <c r="E1682" s="201" t="s">
        <v>1582</v>
      </c>
      <c r="F1682" s="201" t="s">
        <v>3662</v>
      </c>
      <c r="G1682" s="201" t="s">
        <v>94</v>
      </c>
      <c r="H1682" s="202" t="s">
        <v>2776</v>
      </c>
      <c r="I1682" s="207">
        <v>0</v>
      </c>
      <c r="J1682" s="207">
        <v>0</v>
      </c>
      <c r="K1682" s="207">
        <v>3411</v>
      </c>
      <c r="L1682" s="207">
        <v>3411</v>
      </c>
      <c r="M1682" s="207">
        <f t="shared" si="118"/>
        <v>0</v>
      </c>
      <c r="N1682" s="207">
        <f t="shared" si="120"/>
        <v>0</v>
      </c>
      <c r="O1682" s="208">
        <f t="shared" si="119"/>
        <v>0</v>
      </c>
      <c r="P1682" s="205">
        <v>0</v>
      </c>
      <c r="Q1682" s="208">
        <f t="shared" si="117"/>
        <v>0</v>
      </c>
      <c r="R1682" s="206"/>
    </row>
    <row r="1683" spans="1:18" s="200" customFormat="1">
      <c r="A1683" s="199">
        <v>1676</v>
      </c>
      <c r="B1683" s="200">
        <v>203062571</v>
      </c>
      <c r="C1683" s="201" t="s">
        <v>1309</v>
      </c>
      <c r="D1683" s="201" t="s">
        <v>1310</v>
      </c>
      <c r="E1683" s="201" t="s">
        <v>1314</v>
      </c>
      <c r="F1683" s="201" t="s">
        <v>3655</v>
      </c>
      <c r="G1683" s="201" t="s">
        <v>94</v>
      </c>
      <c r="H1683" s="202" t="s">
        <v>2777</v>
      </c>
      <c r="I1683" s="207">
        <v>0</v>
      </c>
      <c r="J1683" s="207">
        <v>0</v>
      </c>
      <c r="K1683" s="207">
        <v>2507</v>
      </c>
      <c r="L1683" s="207">
        <v>2507</v>
      </c>
      <c r="M1683" s="207">
        <f t="shared" si="118"/>
        <v>0</v>
      </c>
      <c r="N1683" s="207">
        <f t="shared" si="120"/>
        <v>0</v>
      </c>
      <c r="O1683" s="208">
        <f t="shared" si="119"/>
        <v>0</v>
      </c>
      <c r="P1683" s="205">
        <v>0</v>
      </c>
      <c r="Q1683" s="208">
        <f t="shared" si="117"/>
        <v>0</v>
      </c>
      <c r="R1683" s="206"/>
    </row>
    <row r="1684" spans="1:18" s="200" customFormat="1">
      <c r="A1684" s="199">
        <v>1677</v>
      </c>
      <c r="B1684" s="200">
        <v>203062572</v>
      </c>
      <c r="C1684" s="201" t="s">
        <v>1309</v>
      </c>
      <c r="D1684" s="201" t="s">
        <v>1310</v>
      </c>
      <c r="E1684" s="201" t="s">
        <v>1314</v>
      </c>
      <c r="F1684" s="201" t="s">
        <v>3655</v>
      </c>
      <c r="G1684" s="201" t="s">
        <v>94</v>
      </c>
      <c r="H1684" s="202" t="s">
        <v>2778</v>
      </c>
      <c r="I1684" s="207">
        <v>0</v>
      </c>
      <c r="J1684" s="207">
        <v>0</v>
      </c>
      <c r="K1684" s="207">
        <v>1846</v>
      </c>
      <c r="L1684" s="207">
        <v>1846</v>
      </c>
      <c r="M1684" s="207">
        <f t="shared" si="118"/>
        <v>0</v>
      </c>
      <c r="N1684" s="207">
        <f t="shared" si="120"/>
        <v>0</v>
      </c>
      <c r="O1684" s="208">
        <f t="shared" si="119"/>
        <v>0</v>
      </c>
      <c r="P1684" s="205">
        <v>0</v>
      </c>
      <c r="Q1684" s="208">
        <f t="shared" si="117"/>
        <v>0</v>
      </c>
      <c r="R1684" s="206"/>
    </row>
    <row r="1685" spans="1:18" s="200" customFormat="1">
      <c r="A1685" s="199">
        <v>1678</v>
      </c>
      <c r="B1685" s="200">
        <v>203063200</v>
      </c>
      <c r="C1685" s="201" t="s">
        <v>1309</v>
      </c>
      <c r="D1685" s="201" t="s">
        <v>1310</v>
      </c>
      <c r="E1685" s="201" t="s">
        <v>1582</v>
      </c>
      <c r="F1685" s="201" t="s">
        <v>3662</v>
      </c>
      <c r="G1685" s="201" t="s">
        <v>94</v>
      </c>
      <c r="H1685" s="202" t="s">
        <v>2779</v>
      </c>
      <c r="I1685" s="207">
        <v>0</v>
      </c>
      <c r="J1685" s="207">
        <v>0</v>
      </c>
      <c r="K1685" s="207">
        <v>3000</v>
      </c>
      <c r="L1685" s="207">
        <v>3000</v>
      </c>
      <c r="M1685" s="207">
        <f t="shared" si="118"/>
        <v>0</v>
      </c>
      <c r="N1685" s="207">
        <f t="shared" si="120"/>
        <v>0</v>
      </c>
      <c r="O1685" s="208">
        <f t="shared" si="119"/>
        <v>0</v>
      </c>
      <c r="P1685" s="205">
        <v>0</v>
      </c>
      <c r="Q1685" s="208">
        <f t="shared" si="117"/>
        <v>0</v>
      </c>
      <c r="R1685" s="206"/>
    </row>
    <row r="1686" spans="1:18" s="200" customFormat="1">
      <c r="A1686" s="199">
        <v>1679</v>
      </c>
      <c r="B1686" s="200">
        <v>203063201</v>
      </c>
      <c r="C1686" s="201" t="s">
        <v>1309</v>
      </c>
      <c r="D1686" s="201" t="s">
        <v>1310</v>
      </c>
      <c r="E1686" s="201" t="s">
        <v>1582</v>
      </c>
      <c r="F1686" s="201" t="s">
        <v>3662</v>
      </c>
      <c r="G1686" s="201" t="s">
        <v>94</v>
      </c>
      <c r="H1686" s="202" t="s">
        <v>2780</v>
      </c>
      <c r="I1686" s="207">
        <v>0</v>
      </c>
      <c r="J1686" s="207">
        <v>0</v>
      </c>
      <c r="K1686" s="207">
        <v>5000</v>
      </c>
      <c r="L1686" s="207">
        <v>5000</v>
      </c>
      <c r="M1686" s="207">
        <f t="shared" si="118"/>
        <v>0</v>
      </c>
      <c r="N1686" s="207">
        <f t="shared" si="120"/>
        <v>0</v>
      </c>
      <c r="O1686" s="208">
        <f t="shared" si="119"/>
        <v>0</v>
      </c>
      <c r="P1686" s="205">
        <v>0</v>
      </c>
      <c r="Q1686" s="208">
        <f t="shared" si="117"/>
        <v>0</v>
      </c>
      <c r="R1686" s="206"/>
    </row>
    <row r="1687" spans="1:18" s="200" customFormat="1">
      <c r="A1687" s="199">
        <v>1680</v>
      </c>
      <c r="B1687" s="200">
        <v>203063202</v>
      </c>
      <c r="C1687" s="201" t="s">
        <v>1309</v>
      </c>
      <c r="D1687" s="201" t="s">
        <v>1310</v>
      </c>
      <c r="E1687" s="201" t="s">
        <v>1582</v>
      </c>
      <c r="F1687" s="201" t="s">
        <v>3662</v>
      </c>
      <c r="G1687" s="201" t="s">
        <v>94</v>
      </c>
      <c r="H1687" s="202" t="s">
        <v>2781</v>
      </c>
      <c r="I1687" s="207">
        <v>0</v>
      </c>
      <c r="J1687" s="207">
        <v>0</v>
      </c>
      <c r="K1687" s="207">
        <v>5000</v>
      </c>
      <c r="L1687" s="207">
        <v>5000</v>
      </c>
      <c r="M1687" s="207">
        <f t="shared" si="118"/>
        <v>0</v>
      </c>
      <c r="N1687" s="207">
        <f t="shared" si="120"/>
        <v>0</v>
      </c>
      <c r="O1687" s="208">
        <f t="shared" si="119"/>
        <v>0</v>
      </c>
      <c r="P1687" s="205">
        <v>0</v>
      </c>
      <c r="Q1687" s="208">
        <f t="shared" si="117"/>
        <v>0</v>
      </c>
      <c r="R1687" s="206"/>
    </row>
    <row r="1688" spans="1:18" s="200" customFormat="1">
      <c r="A1688" s="199">
        <v>1681</v>
      </c>
      <c r="B1688" s="200">
        <v>203063203</v>
      </c>
      <c r="C1688" s="201" t="s">
        <v>1309</v>
      </c>
      <c r="D1688" s="201" t="s">
        <v>1310</v>
      </c>
      <c r="E1688" s="201" t="s">
        <v>1582</v>
      </c>
      <c r="F1688" s="201" t="s">
        <v>3662</v>
      </c>
      <c r="G1688" s="201" t="s">
        <v>94</v>
      </c>
      <c r="H1688" s="202" t="s">
        <v>2782</v>
      </c>
      <c r="I1688" s="207">
        <v>0</v>
      </c>
      <c r="J1688" s="207">
        <v>0</v>
      </c>
      <c r="K1688" s="207">
        <v>5000</v>
      </c>
      <c r="L1688" s="207">
        <v>5000</v>
      </c>
      <c r="M1688" s="207">
        <f t="shared" si="118"/>
        <v>0</v>
      </c>
      <c r="N1688" s="207">
        <f t="shared" si="120"/>
        <v>0</v>
      </c>
      <c r="O1688" s="208">
        <f t="shared" si="119"/>
        <v>0</v>
      </c>
      <c r="P1688" s="205">
        <v>0</v>
      </c>
      <c r="Q1688" s="208">
        <f t="shared" si="117"/>
        <v>0</v>
      </c>
      <c r="R1688" s="206"/>
    </row>
    <row r="1689" spans="1:18" s="200" customFormat="1">
      <c r="A1689" s="199">
        <v>1682</v>
      </c>
      <c r="B1689" s="200">
        <v>203063204</v>
      </c>
      <c r="C1689" s="201" t="s">
        <v>1309</v>
      </c>
      <c r="D1689" s="201" t="s">
        <v>1310</v>
      </c>
      <c r="E1689" s="201" t="s">
        <v>1582</v>
      </c>
      <c r="F1689" s="201" t="s">
        <v>3662</v>
      </c>
      <c r="G1689" s="201" t="s">
        <v>94</v>
      </c>
      <c r="H1689" s="202" t="s">
        <v>2783</v>
      </c>
      <c r="I1689" s="207">
        <v>0</v>
      </c>
      <c r="J1689" s="207">
        <v>0</v>
      </c>
      <c r="K1689" s="207">
        <v>5000</v>
      </c>
      <c r="L1689" s="207">
        <v>5000</v>
      </c>
      <c r="M1689" s="207">
        <f t="shared" si="118"/>
        <v>0</v>
      </c>
      <c r="N1689" s="207">
        <f t="shared" si="120"/>
        <v>0</v>
      </c>
      <c r="O1689" s="208">
        <f t="shared" si="119"/>
        <v>0</v>
      </c>
      <c r="P1689" s="205">
        <v>0</v>
      </c>
      <c r="Q1689" s="208">
        <f t="shared" si="117"/>
        <v>0</v>
      </c>
      <c r="R1689" s="206"/>
    </row>
    <row r="1690" spans="1:18" s="200" customFormat="1">
      <c r="A1690" s="199">
        <v>1683</v>
      </c>
      <c r="B1690" s="200">
        <v>203063205</v>
      </c>
      <c r="C1690" s="201" t="s">
        <v>1309</v>
      </c>
      <c r="D1690" s="201" t="s">
        <v>1310</v>
      </c>
      <c r="E1690" s="201" t="s">
        <v>1582</v>
      </c>
      <c r="F1690" s="201" t="s">
        <v>3662</v>
      </c>
      <c r="G1690" s="201" t="s">
        <v>94</v>
      </c>
      <c r="H1690" s="202" t="s">
        <v>2784</v>
      </c>
      <c r="I1690" s="207">
        <v>0</v>
      </c>
      <c r="J1690" s="207">
        <v>0</v>
      </c>
      <c r="K1690" s="207">
        <v>5000</v>
      </c>
      <c r="L1690" s="207">
        <v>5000</v>
      </c>
      <c r="M1690" s="207">
        <f t="shared" si="118"/>
        <v>0</v>
      </c>
      <c r="N1690" s="207">
        <f t="shared" si="120"/>
        <v>0</v>
      </c>
      <c r="O1690" s="208">
        <f t="shared" si="119"/>
        <v>0</v>
      </c>
      <c r="P1690" s="205">
        <v>0</v>
      </c>
      <c r="Q1690" s="208">
        <f t="shared" si="117"/>
        <v>0</v>
      </c>
      <c r="R1690" s="206"/>
    </row>
    <row r="1691" spans="1:18" s="200" customFormat="1">
      <c r="A1691" s="199">
        <v>1684</v>
      </c>
      <c r="B1691" s="200">
        <v>203063206</v>
      </c>
      <c r="C1691" s="201" t="s">
        <v>1309</v>
      </c>
      <c r="D1691" s="201" t="s">
        <v>1310</v>
      </c>
      <c r="E1691" s="201" t="s">
        <v>1582</v>
      </c>
      <c r="F1691" s="201" t="s">
        <v>3662</v>
      </c>
      <c r="G1691" s="201" t="s">
        <v>94</v>
      </c>
      <c r="H1691" s="202" t="s">
        <v>2785</v>
      </c>
      <c r="I1691" s="207">
        <v>0</v>
      </c>
      <c r="J1691" s="207">
        <v>0</v>
      </c>
      <c r="K1691" s="207">
        <v>5000</v>
      </c>
      <c r="L1691" s="207">
        <v>5000</v>
      </c>
      <c r="M1691" s="207">
        <f t="shared" si="118"/>
        <v>0</v>
      </c>
      <c r="N1691" s="207">
        <f t="shared" si="120"/>
        <v>0</v>
      </c>
      <c r="O1691" s="208">
        <f t="shared" si="119"/>
        <v>0</v>
      </c>
      <c r="P1691" s="205">
        <v>0</v>
      </c>
      <c r="Q1691" s="208">
        <f t="shared" si="117"/>
        <v>0</v>
      </c>
      <c r="R1691" s="206"/>
    </row>
    <row r="1692" spans="1:18" s="200" customFormat="1">
      <c r="A1692" s="199">
        <v>1685</v>
      </c>
      <c r="B1692" s="200">
        <v>203063207</v>
      </c>
      <c r="C1692" s="201" t="s">
        <v>1309</v>
      </c>
      <c r="D1692" s="201" t="s">
        <v>1310</v>
      </c>
      <c r="E1692" s="201" t="s">
        <v>1582</v>
      </c>
      <c r="F1692" s="201" t="s">
        <v>3662</v>
      </c>
      <c r="G1692" s="201" t="s">
        <v>94</v>
      </c>
      <c r="H1692" s="202" t="s">
        <v>2786</v>
      </c>
      <c r="I1692" s="207">
        <v>0</v>
      </c>
      <c r="J1692" s="207">
        <v>0</v>
      </c>
      <c r="K1692" s="207">
        <v>5000</v>
      </c>
      <c r="L1692" s="207">
        <v>5000</v>
      </c>
      <c r="M1692" s="207">
        <f t="shared" si="118"/>
        <v>0</v>
      </c>
      <c r="N1692" s="207">
        <f t="shared" si="120"/>
        <v>0</v>
      </c>
      <c r="O1692" s="208">
        <f t="shared" si="119"/>
        <v>0</v>
      </c>
      <c r="P1692" s="205">
        <v>0</v>
      </c>
      <c r="Q1692" s="208">
        <f t="shared" si="117"/>
        <v>0</v>
      </c>
      <c r="R1692" s="206"/>
    </row>
    <row r="1693" spans="1:18" s="200" customFormat="1">
      <c r="A1693" s="199">
        <v>1686</v>
      </c>
      <c r="B1693" s="200">
        <v>203063208</v>
      </c>
      <c r="C1693" s="201" t="s">
        <v>1309</v>
      </c>
      <c r="D1693" s="201" t="s">
        <v>1310</v>
      </c>
      <c r="E1693" s="201" t="s">
        <v>1582</v>
      </c>
      <c r="F1693" s="201" t="s">
        <v>3662</v>
      </c>
      <c r="G1693" s="201" t="s">
        <v>94</v>
      </c>
      <c r="H1693" s="202" t="s">
        <v>2787</v>
      </c>
      <c r="I1693" s="207">
        <v>0</v>
      </c>
      <c r="J1693" s="207">
        <v>0</v>
      </c>
      <c r="K1693" s="207">
        <v>2000</v>
      </c>
      <c r="L1693" s="207">
        <v>2000</v>
      </c>
      <c r="M1693" s="207">
        <f t="shared" si="118"/>
        <v>0</v>
      </c>
      <c r="N1693" s="207">
        <f t="shared" si="120"/>
        <v>0</v>
      </c>
      <c r="O1693" s="208">
        <f t="shared" si="119"/>
        <v>0</v>
      </c>
      <c r="P1693" s="205">
        <v>0</v>
      </c>
      <c r="Q1693" s="208">
        <f t="shared" si="117"/>
        <v>0</v>
      </c>
      <c r="R1693" s="206"/>
    </row>
    <row r="1694" spans="1:18" s="200" customFormat="1">
      <c r="A1694" s="199">
        <v>1687</v>
      </c>
      <c r="B1694" s="200">
        <v>203063209</v>
      </c>
      <c r="C1694" s="201" t="s">
        <v>1309</v>
      </c>
      <c r="D1694" s="201" t="s">
        <v>1310</v>
      </c>
      <c r="E1694" s="201" t="s">
        <v>1582</v>
      </c>
      <c r="F1694" s="201" t="s">
        <v>3662</v>
      </c>
      <c r="G1694" s="201" t="s">
        <v>94</v>
      </c>
      <c r="H1694" s="202" t="s">
        <v>2788</v>
      </c>
      <c r="I1694" s="207">
        <v>0</v>
      </c>
      <c r="J1694" s="207">
        <v>0</v>
      </c>
      <c r="K1694" s="207">
        <v>5000</v>
      </c>
      <c r="L1694" s="207">
        <v>5000</v>
      </c>
      <c r="M1694" s="207">
        <f t="shared" si="118"/>
        <v>0</v>
      </c>
      <c r="N1694" s="207">
        <f t="shared" si="120"/>
        <v>0</v>
      </c>
      <c r="O1694" s="208">
        <f t="shared" si="119"/>
        <v>0</v>
      </c>
      <c r="P1694" s="205">
        <v>0</v>
      </c>
      <c r="Q1694" s="208">
        <f t="shared" si="117"/>
        <v>0</v>
      </c>
      <c r="R1694" s="206"/>
    </row>
    <row r="1695" spans="1:18" s="200" customFormat="1">
      <c r="A1695" s="199">
        <v>1688</v>
      </c>
      <c r="B1695" s="200">
        <v>203063210</v>
      </c>
      <c r="C1695" s="201" t="s">
        <v>1309</v>
      </c>
      <c r="D1695" s="201" t="s">
        <v>1310</v>
      </c>
      <c r="E1695" s="201" t="s">
        <v>1582</v>
      </c>
      <c r="F1695" s="201" t="s">
        <v>3662</v>
      </c>
      <c r="G1695" s="201" t="s">
        <v>94</v>
      </c>
      <c r="H1695" s="202" t="s">
        <v>2789</v>
      </c>
      <c r="I1695" s="207">
        <v>0</v>
      </c>
      <c r="J1695" s="207">
        <v>0</v>
      </c>
      <c r="K1695" s="207">
        <v>6785.5</v>
      </c>
      <c r="L1695" s="207">
        <v>6785.5</v>
      </c>
      <c r="M1695" s="207">
        <f t="shared" si="118"/>
        <v>0</v>
      </c>
      <c r="N1695" s="207">
        <f t="shared" si="120"/>
        <v>0</v>
      </c>
      <c r="O1695" s="208">
        <f t="shared" si="119"/>
        <v>0</v>
      </c>
      <c r="P1695" s="205">
        <v>0</v>
      </c>
      <c r="Q1695" s="208">
        <f t="shared" si="117"/>
        <v>0</v>
      </c>
      <c r="R1695" s="206"/>
    </row>
    <row r="1696" spans="1:18" s="200" customFormat="1">
      <c r="A1696" s="199">
        <v>1689</v>
      </c>
      <c r="B1696" s="200">
        <v>203063211</v>
      </c>
      <c r="C1696" s="201" t="s">
        <v>1309</v>
      </c>
      <c r="D1696" s="201" t="s">
        <v>1310</v>
      </c>
      <c r="E1696" s="201" t="s">
        <v>1582</v>
      </c>
      <c r="F1696" s="201" t="s">
        <v>3662</v>
      </c>
      <c r="G1696" s="201" t="s">
        <v>94</v>
      </c>
      <c r="H1696" s="202" t="s">
        <v>2790</v>
      </c>
      <c r="I1696" s="207">
        <v>0</v>
      </c>
      <c r="J1696" s="207">
        <v>0</v>
      </c>
      <c r="K1696" s="207">
        <v>6865.5</v>
      </c>
      <c r="L1696" s="207">
        <v>6865.5</v>
      </c>
      <c r="M1696" s="207">
        <f t="shared" si="118"/>
        <v>0</v>
      </c>
      <c r="N1696" s="207">
        <f t="shared" si="120"/>
        <v>0</v>
      </c>
      <c r="O1696" s="208">
        <f t="shared" si="119"/>
        <v>0</v>
      </c>
      <c r="P1696" s="205">
        <v>0</v>
      </c>
      <c r="Q1696" s="208">
        <f t="shared" si="117"/>
        <v>0</v>
      </c>
      <c r="R1696" s="206"/>
    </row>
    <row r="1697" spans="1:18" s="200" customFormat="1">
      <c r="A1697" s="199">
        <v>1690</v>
      </c>
      <c r="B1697" s="200">
        <v>203063212</v>
      </c>
      <c r="C1697" s="201" t="s">
        <v>1309</v>
      </c>
      <c r="D1697" s="201" t="s">
        <v>1310</v>
      </c>
      <c r="E1697" s="201" t="s">
        <v>1582</v>
      </c>
      <c r="F1697" s="201" t="s">
        <v>3662</v>
      </c>
      <c r="G1697" s="201" t="s">
        <v>94</v>
      </c>
      <c r="H1697" s="202" t="s">
        <v>2791</v>
      </c>
      <c r="I1697" s="207">
        <v>0</v>
      </c>
      <c r="J1697" s="207">
        <v>0</v>
      </c>
      <c r="K1697" s="207">
        <v>12974</v>
      </c>
      <c r="L1697" s="207">
        <v>12974</v>
      </c>
      <c r="M1697" s="207">
        <f t="shared" si="118"/>
        <v>0</v>
      </c>
      <c r="N1697" s="207">
        <f t="shared" si="120"/>
        <v>0</v>
      </c>
      <c r="O1697" s="208">
        <f t="shared" si="119"/>
        <v>0</v>
      </c>
      <c r="P1697" s="205">
        <v>0</v>
      </c>
      <c r="Q1697" s="208">
        <f t="shared" si="117"/>
        <v>0</v>
      </c>
      <c r="R1697" s="206"/>
    </row>
    <row r="1698" spans="1:18" s="200" customFormat="1">
      <c r="A1698" s="199">
        <v>1691</v>
      </c>
      <c r="B1698" s="200">
        <v>203063213</v>
      </c>
      <c r="C1698" s="201" t="s">
        <v>1309</v>
      </c>
      <c r="D1698" s="201" t="s">
        <v>1310</v>
      </c>
      <c r="E1698" s="201" t="s">
        <v>1582</v>
      </c>
      <c r="F1698" s="201" t="s">
        <v>3662</v>
      </c>
      <c r="G1698" s="201" t="s">
        <v>94</v>
      </c>
      <c r="H1698" s="202" t="s">
        <v>2792</v>
      </c>
      <c r="I1698" s="207">
        <v>0</v>
      </c>
      <c r="J1698" s="207">
        <v>0</v>
      </c>
      <c r="K1698" s="207">
        <v>13443</v>
      </c>
      <c r="L1698" s="207">
        <v>13443</v>
      </c>
      <c r="M1698" s="207">
        <f t="shared" si="118"/>
        <v>0</v>
      </c>
      <c r="N1698" s="207">
        <f t="shared" si="120"/>
        <v>0</v>
      </c>
      <c r="O1698" s="208">
        <f t="shared" si="119"/>
        <v>0</v>
      </c>
      <c r="P1698" s="205">
        <v>0</v>
      </c>
      <c r="Q1698" s="208">
        <f t="shared" ref="Q1698:Q1761" si="121">O1698-P1698</f>
        <v>0</v>
      </c>
      <c r="R1698" s="206"/>
    </row>
    <row r="1699" spans="1:18" s="200" customFormat="1">
      <c r="A1699" s="199">
        <v>1692</v>
      </c>
      <c r="B1699" s="200">
        <v>203063214</v>
      </c>
      <c r="C1699" s="201" t="s">
        <v>1309</v>
      </c>
      <c r="D1699" s="201" t="s">
        <v>1310</v>
      </c>
      <c r="E1699" s="201" t="s">
        <v>1314</v>
      </c>
      <c r="F1699" s="201" t="s">
        <v>3655</v>
      </c>
      <c r="G1699" s="201" t="s">
        <v>94</v>
      </c>
      <c r="H1699" s="202" t="s">
        <v>2793</v>
      </c>
      <c r="I1699" s="207">
        <v>0</v>
      </c>
      <c r="J1699" s="207">
        <v>0</v>
      </c>
      <c r="K1699" s="207">
        <v>12000</v>
      </c>
      <c r="L1699" s="207">
        <v>12000</v>
      </c>
      <c r="M1699" s="207">
        <f t="shared" si="118"/>
        <v>0</v>
      </c>
      <c r="N1699" s="207">
        <f t="shared" si="120"/>
        <v>0</v>
      </c>
      <c r="O1699" s="208">
        <f t="shared" si="119"/>
        <v>0</v>
      </c>
      <c r="P1699" s="205">
        <v>0</v>
      </c>
      <c r="Q1699" s="208">
        <f t="shared" si="121"/>
        <v>0</v>
      </c>
      <c r="R1699" s="206"/>
    </row>
    <row r="1700" spans="1:18" s="200" customFormat="1">
      <c r="A1700" s="199">
        <v>1693</v>
      </c>
      <c r="B1700" s="200">
        <v>203063215</v>
      </c>
      <c r="C1700" s="201" t="s">
        <v>1309</v>
      </c>
      <c r="D1700" s="201" t="s">
        <v>1310</v>
      </c>
      <c r="E1700" s="201" t="s">
        <v>1582</v>
      </c>
      <c r="F1700" s="201" t="s">
        <v>3662</v>
      </c>
      <c r="G1700" s="201" t="s">
        <v>94</v>
      </c>
      <c r="H1700" s="202" t="s">
        <v>2794</v>
      </c>
      <c r="I1700" s="207">
        <v>0</v>
      </c>
      <c r="J1700" s="207">
        <v>0</v>
      </c>
      <c r="K1700" s="207">
        <v>5650</v>
      </c>
      <c r="L1700" s="207">
        <v>5650</v>
      </c>
      <c r="M1700" s="207">
        <f t="shared" si="118"/>
        <v>0</v>
      </c>
      <c r="N1700" s="207">
        <f t="shared" si="120"/>
        <v>0</v>
      </c>
      <c r="O1700" s="208">
        <f t="shared" si="119"/>
        <v>0</v>
      </c>
      <c r="P1700" s="205">
        <v>0</v>
      </c>
      <c r="Q1700" s="208">
        <f t="shared" si="121"/>
        <v>0</v>
      </c>
      <c r="R1700" s="206"/>
    </row>
    <row r="1701" spans="1:18" s="200" customFormat="1">
      <c r="A1701" s="199">
        <v>1694</v>
      </c>
      <c r="B1701" s="200">
        <v>203063216</v>
      </c>
      <c r="C1701" s="201" t="s">
        <v>1309</v>
      </c>
      <c r="D1701" s="201" t="s">
        <v>1310</v>
      </c>
      <c r="E1701" s="201" t="s">
        <v>1582</v>
      </c>
      <c r="F1701" s="201" t="s">
        <v>3662</v>
      </c>
      <c r="G1701" s="201" t="s">
        <v>94</v>
      </c>
      <c r="H1701" s="202" t="s">
        <v>2795</v>
      </c>
      <c r="I1701" s="207">
        <v>0</v>
      </c>
      <c r="J1701" s="207">
        <v>0</v>
      </c>
      <c r="K1701" s="207">
        <v>5688</v>
      </c>
      <c r="L1701" s="207">
        <v>5688</v>
      </c>
      <c r="M1701" s="207">
        <f t="shared" si="118"/>
        <v>0</v>
      </c>
      <c r="N1701" s="207">
        <f t="shared" si="120"/>
        <v>0</v>
      </c>
      <c r="O1701" s="208">
        <f t="shared" si="119"/>
        <v>0</v>
      </c>
      <c r="P1701" s="205">
        <v>0</v>
      </c>
      <c r="Q1701" s="208">
        <f t="shared" si="121"/>
        <v>0</v>
      </c>
      <c r="R1701" s="206"/>
    </row>
    <row r="1702" spans="1:18" s="200" customFormat="1">
      <c r="A1702" s="199">
        <v>1695</v>
      </c>
      <c r="B1702" s="200">
        <v>203063217</v>
      </c>
      <c r="C1702" s="201" t="s">
        <v>1309</v>
      </c>
      <c r="D1702" s="201" t="s">
        <v>1310</v>
      </c>
      <c r="E1702" s="201" t="s">
        <v>1582</v>
      </c>
      <c r="F1702" s="201" t="s">
        <v>3662</v>
      </c>
      <c r="G1702" s="201" t="s">
        <v>94</v>
      </c>
      <c r="H1702" s="202" t="s">
        <v>2796</v>
      </c>
      <c r="I1702" s="207">
        <v>0</v>
      </c>
      <c r="J1702" s="207">
        <v>0</v>
      </c>
      <c r="K1702" s="207">
        <v>11701</v>
      </c>
      <c r="L1702" s="207">
        <v>11701</v>
      </c>
      <c r="M1702" s="207">
        <f t="shared" si="118"/>
        <v>0</v>
      </c>
      <c r="N1702" s="207">
        <f t="shared" si="120"/>
        <v>0</v>
      </c>
      <c r="O1702" s="208">
        <f t="shared" si="119"/>
        <v>0</v>
      </c>
      <c r="P1702" s="205">
        <v>0</v>
      </c>
      <c r="Q1702" s="208">
        <f t="shared" si="121"/>
        <v>0</v>
      </c>
      <c r="R1702" s="206"/>
    </row>
    <row r="1703" spans="1:18" s="200" customFormat="1">
      <c r="A1703" s="199">
        <v>1696</v>
      </c>
      <c r="B1703" s="200">
        <v>203063218</v>
      </c>
      <c r="C1703" s="201" t="s">
        <v>1309</v>
      </c>
      <c r="D1703" s="201" t="s">
        <v>1310</v>
      </c>
      <c r="E1703" s="201" t="s">
        <v>1582</v>
      </c>
      <c r="F1703" s="201" t="s">
        <v>3662</v>
      </c>
      <c r="G1703" s="201" t="s">
        <v>94</v>
      </c>
      <c r="H1703" s="202" t="s">
        <v>2797</v>
      </c>
      <c r="I1703" s="207">
        <v>0</v>
      </c>
      <c r="J1703" s="207">
        <v>0</v>
      </c>
      <c r="K1703" s="207">
        <v>10638</v>
      </c>
      <c r="L1703" s="207">
        <v>10638</v>
      </c>
      <c r="M1703" s="207">
        <f t="shared" si="118"/>
        <v>0</v>
      </c>
      <c r="N1703" s="207">
        <f t="shared" si="120"/>
        <v>0</v>
      </c>
      <c r="O1703" s="208">
        <f t="shared" si="119"/>
        <v>0</v>
      </c>
      <c r="P1703" s="205">
        <v>0</v>
      </c>
      <c r="Q1703" s="208">
        <f t="shared" si="121"/>
        <v>0</v>
      </c>
      <c r="R1703" s="206"/>
    </row>
    <row r="1704" spans="1:18" s="200" customFormat="1">
      <c r="A1704" s="199">
        <v>1697</v>
      </c>
      <c r="B1704" s="200">
        <v>203063219</v>
      </c>
      <c r="C1704" s="201" t="s">
        <v>1309</v>
      </c>
      <c r="D1704" s="201" t="s">
        <v>1310</v>
      </c>
      <c r="E1704" s="201" t="s">
        <v>1582</v>
      </c>
      <c r="F1704" s="201" t="s">
        <v>3662</v>
      </c>
      <c r="G1704" s="201" t="s">
        <v>94</v>
      </c>
      <c r="H1704" s="202" t="s">
        <v>2798</v>
      </c>
      <c r="I1704" s="207">
        <v>0</v>
      </c>
      <c r="J1704" s="207">
        <v>0</v>
      </c>
      <c r="K1704" s="207">
        <v>10507</v>
      </c>
      <c r="L1704" s="207">
        <v>10507</v>
      </c>
      <c r="M1704" s="207">
        <f t="shared" si="118"/>
        <v>0</v>
      </c>
      <c r="N1704" s="207">
        <f t="shared" si="120"/>
        <v>0</v>
      </c>
      <c r="O1704" s="208">
        <f t="shared" si="119"/>
        <v>0</v>
      </c>
      <c r="P1704" s="205">
        <v>0</v>
      </c>
      <c r="Q1704" s="208">
        <f t="shared" si="121"/>
        <v>0</v>
      </c>
      <c r="R1704" s="206"/>
    </row>
    <row r="1705" spans="1:18" s="200" customFormat="1">
      <c r="A1705" s="199">
        <v>1698</v>
      </c>
      <c r="B1705" s="200">
        <v>203063220</v>
      </c>
      <c r="C1705" s="201" t="s">
        <v>1309</v>
      </c>
      <c r="D1705" s="201" t="s">
        <v>1310</v>
      </c>
      <c r="E1705" s="201" t="s">
        <v>1582</v>
      </c>
      <c r="F1705" s="201" t="s">
        <v>3662</v>
      </c>
      <c r="G1705" s="201" t="s">
        <v>94</v>
      </c>
      <c r="H1705" s="202" t="s">
        <v>2799</v>
      </c>
      <c r="I1705" s="207">
        <v>0</v>
      </c>
      <c r="J1705" s="207">
        <v>0</v>
      </c>
      <c r="K1705" s="207">
        <v>11158</v>
      </c>
      <c r="L1705" s="207">
        <v>11158</v>
      </c>
      <c r="M1705" s="207">
        <f t="shared" si="118"/>
        <v>0</v>
      </c>
      <c r="N1705" s="207">
        <f t="shared" si="120"/>
        <v>0</v>
      </c>
      <c r="O1705" s="208">
        <f t="shared" si="119"/>
        <v>0</v>
      </c>
      <c r="P1705" s="205">
        <v>0</v>
      </c>
      <c r="Q1705" s="208">
        <f t="shared" si="121"/>
        <v>0</v>
      </c>
      <c r="R1705" s="206"/>
    </row>
    <row r="1706" spans="1:18" s="200" customFormat="1">
      <c r="A1706" s="199">
        <v>1699</v>
      </c>
      <c r="B1706" s="200">
        <v>203063221</v>
      </c>
      <c r="C1706" s="201" t="s">
        <v>1309</v>
      </c>
      <c r="D1706" s="201" t="s">
        <v>1310</v>
      </c>
      <c r="E1706" s="201" t="s">
        <v>1582</v>
      </c>
      <c r="F1706" s="201" t="s">
        <v>3662</v>
      </c>
      <c r="G1706" s="201" t="s">
        <v>94</v>
      </c>
      <c r="H1706" s="202" t="s">
        <v>2800</v>
      </c>
      <c r="I1706" s="207">
        <v>0</v>
      </c>
      <c r="J1706" s="207">
        <v>0</v>
      </c>
      <c r="K1706" s="207">
        <v>12161</v>
      </c>
      <c r="L1706" s="207">
        <v>12161</v>
      </c>
      <c r="M1706" s="207">
        <f t="shared" si="118"/>
        <v>0</v>
      </c>
      <c r="N1706" s="207">
        <f t="shared" si="120"/>
        <v>0</v>
      </c>
      <c r="O1706" s="208">
        <f t="shared" si="119"/>
        <v>0</v>
      </c>
      <c r="P1706" s="205">
        <v>0</v>
      </c>
      <c r="Q1706" s="208">
        <f t="shared" si="121"/>
        <v>0</v>
      </c>
      <c r="R1706" s="206"/>
    </row>
    <row r="1707" spans="1:18" s="200" customFormat="1">
      <c r="A1707" s="199">
        <v>1700</v>
      </c>
      <c r="B1707" s="200">
        <v>203063222</v>
      </c>
      <c r="C1707" s="201" t="s">
        <v>1309</v>
      </c>
      <c r="D1707" s="201" t="s">
        <v>1310</v>
      </c>
      <c r="E1707" s="201" t="s">
        <v>1582</v>
      </c>
      <c r="F1707" s="201" t="s">
        <v>3662</v>
      </c>
      <c r="G1707" s="201" t="s">
        <v>94</v>
      </c>
      <c r="H1707" s="202" t="s">
        <v>2801</v>
      </c>
      <c r="I1707" s="207">
        <v>0</v>
      </c>
      <c r="J1707" s="207">
        <v>0</v>
      </c>
      <c r="K1707" s="207">
        <v>10497</v>
      </c>
      <c r="L1707" s="207">
        <v>10497</v>
      </c>
      <c r="M1707" s="207">
        <f t="shared" si="118"/>
        <v>0</v>
      </c>
      <c r="N1707" s="207">
        <f t="shared" si="120"/>
        <v>0</v>
      </c>
      <c r="O1707" s="208">
        <f t="shared" si="119"/>
        <v>0</v>
      </c>
      <c r="P1707" s="205">
        <v>0</v>
      </c>
      <c r="Q1707" s="208">
        <f t="shared" si="121"/>
        <v>0</v>
      </c>
      <c r="R1707" s="206"/>
    </row>
    <row r="1708" spans="1:18" s="200" customFormat="1">
      <c r="A1708" s="199">
        <v>1701</v>
      </c>
      <c r="B1708" s="200">
        <v>203063223</v>
      </c>
      <c r="C1708" s="201" t="s">
        <v>1309</v>
      </c>
      <c r="D1708" s="201" t="s">
        <v>1310</v>
      </c>
      <c r="E1708" s="201" t="s">
        <v>1582</v>
      </c>
      <c r="F1708" s="201" t="s">
        <v>3662</v>
      </c>
      <c r="G1708" s="201" t="s">
        <v>94</v>
      </c>
      <c r="H1708" s="202" t="s">
        <v>2802</v>
      </c>
      <c r="I1708" s="207">
        <v>0</v>
      </c>
      <c r="J1708" s="207">
        <v>0</v>
      </c>
      <c r="K1708" s="207">
        <v>13491</v>
      </c>
      <c r="L1708" s="207">
        <v>13491</v>
      </c>
      <c r="M1708" s="207">
        <f t="shared" si="118"/>
        <v>0</v>
      </c>
      <c r="N1708" s="207">
        <f t="shared" si="120"/>
        <v>0</v>
      </c>
      <c r="O1708" s="208">
        <f t="shared" si="119"/>
        <v>0</v>
      </c>
      <c r="P1708" s="205">
        <v>0</v>
      </c>
      <c r="Q1708" s="208">
        <f t="shared" si="121"/>
        <v>0</v>
      </c>
      <c r="R1708" s="206"/>
    </row>
    <row r="1709" spans="1:18" s="200" customFormat="1">
      <c r="A1709" s="199">
        <v>1702</v>
      </c>
      <c r="B1709" s="200">
        <v>203063224</v>
      </c>
      <c r="C1709" s="201" t="s">
        <v>1309</v>
      </c>
      <c r="D1709" s="201" t="s">
        <v>1310</v>
      </c>
      <c r="E1709" s="201" t="s">
        <v>1582</v>
      </c>
      <c r="F1709" s="201" t="s">
        <v>3662</v>
      </c>
      <c r="G1709" s="201" t="s">
        <v>94</v>
      </c>
      <c r="H1709" s="202" t="s">
        <v>2803</v>
      </c>
      <c r="I1709" s="207">
        <v>0</v>
      </c>
      <c r="J1709" s="207">
        <v>0</v>
      </c>
      <c r="K1709" s="207">
        <v>13428</v>
      </c>
      <c r="L1709" s="207">
        <v>13428</v>
      </c>
      <c r="M1709" s="207">
        <f t="shared" si="118"/>
        <v>0</v>
      </c>
      <c r="N1709" s="207">
        <f t="shared" si="120"/>
        <v>0</v>
      </c>
      <c r="O1709" s="208">
        <f t="shared" si="119"/>
        <v>0</v>
      </c>
      <c r="P1709" s="205">
        <v>0</v>
      </c>
      <c r="Q1709" s="208">
        <f t="shared" si="121"/>
        <v>0</v>
      </c>
      <c r="R1709" s="206"/>
    </row>
    <row r="1710" spans="1:18" s="200" customFormat="1">
      <c r="A1710" s="199">
        <v>1703</v>
      </c>
      <c r="B1710" s="200">
        <v>203063225</v>
      </c>
      <c r="C1710" s="201" t="s">
        <v>1309</v>
      </c>
      <c r="D1710" s="201" t="s">
        <v>1310</v>
      </c>
      <c r="E1710" s="201" t="s">
        <v>1582</v>
      </c>
      <c r="F1710" s="201" t="s">
        <v>3662</v>
      </c>
      <c r="G1710" s="201" t="s">
        <v>94</v>
      </c>
      <c r="H1710" s="202" t="s">
        <v>2804</v>
      </c>
      <c r="I1710" s="207">
        <v>0</v>
      </c>
      <c r="J1710" s="207">
        <v>0</v>
      </c>
      <c r="K1710" s="207">
        <v>5837</v>
      </c>
      <c r="L1710" s="207">
        <v>5837</v>
      </c>
      <c r="M1710" s="207">
        <f t="shared" si="118"/>
        <v>0</v>
      </c>
      <c r="N1710" s="207">
        <f t="shared" si="120"/>
        <v>0</v>
      </c>
      <c r="O1710" s="208">
        <f t="shared" si="119"/>
        <v>0</v>
      </c>
      <c r="P1710" s="205">
        <v>0</v>
      </c>
      <c r="Q1710" s="208">
        <f t="shared" si="121"/>
        <v>0</v>
      </c>
      <c r="R1710" s="206"/>
    </row>
    <row r="1711" spans="1:18" s="200" customFormat="1">
      <c r="A1711" s="199">
        <v>1704</v>
      </c>
      <c r="B1711" s="200">
        <v>203063226</v>
      </c>
      <c r="C1711" s="201" t="s">
        <v>1309</v>
      </c>
      <c r="D1711" s="201" t="s">
        <v>1310</v>
      </c>
      <c r="E1711" s="201" t="s">
        <v>1582</v>
      </c>
      <c r="F1711" s="201" t="s">
        <v>3662</v>
      </c>
      <c r="G1711" s="201" t="s">
        <v>94</v>
      </c>
      <c r="H1711" s="202" t="s">
        <v>2805</v>
      </c>
      <c r="I1711" s="207">
        <v>0</v>
      </c>
      <c r="J1711" s="207">
        <v>0</v>
      </c>
      <c r="K1711" s="207">
        <v>7750</v>
      </c>
      <c r="L1711" s="207">
        <v>7750</v>
      </c>
      <c r="M1711" s="207">
        <f t="shared" si="118"/>
        <v>0</v>
      </c>
      <c r="N1711" s="207">
        <f t="shared" si="120"/>
        <v>0</v>
      </c>
      <c r="O1711" s="208">
        <f t="shared" si="119"/>
        <v>0</v>
      </c>
      <c r="P1711" s="205">
        <v>0</v>
      </c>
      <c r="Q1711" s="208">
        <f t="shared" si="121"/>
        <v>0</v>
      </c>
      <c r="R1711" s="206"/>
    </row>
    <row r="1712" spans="1:18" s="200" customFormat="1">
      <c r="A1712" s="199">
        <v>1705</v>
      </c>
      <c r="B1712" s="200">
        <v>203063227</v>
      </c>
      <c r="C1712" s="201" t="s">
        <v>1309</v>
      </c>
      <c r="D1712" s="201" t="s">
        <v>1310</v>
      </c>
      <c r="E1712" s="201" t="s">
        <v>1582</v>
      </c>
      <c r="F1712" s="201" t="s">
        <v>3662</v>
      </c>
      <c r="G1712" s="201" t="s">
        <v>94</v>
      </c>
      <c r="H1712" s="202" t="s">
        <v>2806</v>
      </c>
      <c r="I1712" s="207">
        <v>0</v>
      </c>
      <c r="J1712" s="207">
        <v>0</v>
      </c>
      <c r="K1712" s="207">
        <v>1598</v>
      </c>
      <c r="L1712" s="207">
        <v>1598</v>
      </c>
      <c r="M1712" s="207">
        <f t="shared" si="118"/>
        <v>0</v>
      </c>
      <c r="N1712" s="207">
        <f t="shared" si="120"/>
        <v>0</v>
      </c>
      <c r="O1712" s="208">
        <f t="shared" si="119"/>
        <v>0</v>
      </c>
      <c r="P1712" s="205">
        <v>0</v>
      </c>
      <c r="Q1712" s="208">
        <f t="shared" si="121"/>
        <v>0</v>
      </c>
      <c r="R1712" s="206"/>
    </row>
    <row r="1713" spans="1:18" s="200" customFormat="1">
      <c r="A1713" s="199">
        <v>1706</v>
      </c>
      <c r="B1713" s="200">
        <v>203063228</v>
      </c>
      <c r="C1713" s="201" t="s">
        <v>1309</v>
      </c>
      <c r="D1713" s="201" t="s">
        <v>1310</v>
      </c>
      <c r="E1713" s="201" t="s">
        <v>1582</v>
      </c>
      <c r="F1713" s="201" t="s">
        <v>3662</v>
      </c>
      <c r="G1713" s="201" t="s">
        <v>94</v>
      </c>
      <c r="H1713" s="202" t="s">
        <v>2807</v>
      </c>
      <c r="I1713" s="207">
        <v>0</v>
      </c>
      <c r="J1713" s="207">
        <v>0</v>
      </c>
      <c r="K1713" s="207">
        <v>2365</v>
      </c>
      <c r="L1713" s="207">
        <v>2365</v>
      </c>
      <c r="M1713" s="207">
        <f t="shared" ref="M1713:M1776" si="122">IF((I1713+K1713)-(J1713+L1713)&lt;0,0,(I1713+K1713)-(J1713+L1713))</f>
        <v>0</v>
      </c>
      <c r="N1713" s="207">
        <f t="shared" si="120"/>
        <v>0</v>
      </c>
      <c r="O1713" s="208">
        <f t="shared" si="119"/>
        <v>0</v>
      </c>
      <c r="P1713" s="205">
        <v>0</v>
      </c>
      <c r="Q1713" s="208">
        <f t="shared" si="121"/>
        <v>0</v>
      </c>
      <c r="R1713" s="206"/>
    </row>
    <row r="1714" spans="1:18" s="200" customFormat="1">
      <c r="A1714" s="199">
        <v>1707</v>
      </c>
      <c r="B1714" s="200">
        <v>203063229</v>
      </c>
      <c r="C1714" s="201" t="s">
        <v>1309</v>
      </c>
      <c r="D1714" s="201" t="s">
        <v>1310</v>
      </c>
      <c r="E1714" s="201" t="s">
        <v>1582</v>
      </c>
      <c r="F1714" s="201" t="s">
        <v>3662</v>
      </c>
      <c r="G1714" s="201" t="s">
        <v>94</v>
      </c>
      <c r="H1714" s="202" t="s">
        <v>2808</v>
      </c>
      <c r="I1714" s="207">
        <v>0</v>
      </c>
      <c r="J1714" s="207">
        <v>0</v>
      </c>
      <c r="K1714" s="207">
        <v>3000</v>
      </c>
      <c r="L1714" s="207">
        <v>3000</v>
      </c>
      <c r="M1714" s="207">
        <f t="shared" si="122"/>
        <v>0</v>
      </c>
      <c r="N1714" s="207">
        <f t="shared" si="120"/>
        <v>0</v>
      </c>
      <c r="O1714" s="208">
        <f t="shared" si="119"/>
        <v>0</v>
      </c>
      <c r="P1714" s="205">
        <v>0</v>
      </c>
      <c r="Q1714" s="208">
        <f t="shared" si="121"/>
        <v>0</v>
      </c>
      <c r="R1714" s="206"/>
    </row>
    <row r="1715" spans="1:18" s="200" customFormat="1">
      <c r="A1715" s="199">
        <v>1708</v>
      </c>
      <c r="B1715" s="200">
        <v>203063230</v>
      </c>
      <c r="C1715" s="201" t="s">
        <v>1309</v>
      </c>
      <c r="D1715" s="201" t="s">
        <v>1310</v>
      </c>
      <c r="E1715" s="201" t="s">
        <v>1582</v>
      </c>
      <c r="F1715" s="201" t="s">
        <v>3662</v>
      </c>
      <c r="G1715" s="201" t="s">
        <v>94</v>
      </c>
      <c r="H1715" s="202" t="s">
        <v>2809</v>
      </c>
      <c r="I1715" s="207">
        <v>0</v>
      </c>
      <c r="J1715" s="207">
        <v>0</v>
      </c>
      <c r="K1715" s="207">
        <v>1000</v>
      </c>
      <c r="L1715" s="207">
        <v>1000</v>
      </c>
      <c r="M1715" s="207">
        <f t="shared" si="122"/>
        <v>0</v>
      </c>
      <c r="N1715" s="207">
        <f t="shared" si="120"/>
        <v>0</v>
      </c>
      <c r="O1715" s="208">
        <f t="shared" si="119"/>
        <v>0</v>
      </c>
      <c r="P1715" s="205">
        <v>0</v>
      </c>
      <c r="Q1715" s="208">
        <f t="shared" si="121"/>
        <v>0</v>
      </c>
      <c r="R1715" s="206"/>
    </row>
    <row r="1716" spans="1:18" s="200" customFormat="1">
      <c r="A1716" s="199">
        <v>1709</v>
      </c>
      <c r="B1716" s="200">
        <v>203063231</v>
      </c>
      <c r="C1716" s="201" t="s">
        <v>1309</v>
      </c>
      <c r="D1716" s="201" t="s">
        <v>1310</v>
      </c>
      <c r="E1716" s="201" t="s">
        <v>1582</v>
      </c>
      <c r="F1716" s="201" t="s">
        <v>3662</v>
      </c>
      <c r="G1716" s="201" t="s">
        <v>94</v>
      </c>
      <c r="H1716" s="202" t="s">
        <v>2810</v>
      </c>
      <c r="I1716" s="207">
        <v>0</v>
      </c>
      <c r="J1716" s="207">
        <v>0</v>
      </c>
      <c r="K1716" s="207">
        <v>3000</v>
      </c>
      <c r="L1716" s="207">
        <v>3000</v>
      </c>
      <c r="M1716" s="207">
        <f t="shared" si="122"/>
        <v>0</v>
      </c>
      <c r="N1716" s="207">
        <f t="shared" si="120"/>
        <v>0</v>
      </c>
      <c r="O1716" s="208">
        <f t="shared" si="119"/>
        <v>0</v>
      </c>
      <c r="P1716" s="205">
        <v>0</v>
      </c>
      <c r="Q1716" s="208">
        <f t="shared" si="121"/>
        <v>0</v>
      </c>
      <c r="R1716" s="206"/>
    </row>
    <row r="1717" spans="1:18" s="200" customFormat="1">
      <c r="A1717" s="199">
        <v>1710</v>
      </c>
      <c r="B1717" s="200">
        <v>203063232</v>
      </c>
      <c r="C1717" s="201" t="s">
        <v>1309</v>
      </c>
      <c r="D1717" s="201" t="s">
        <v>1310</v>
      </c>
      <c r="E1717" s="201" t="s">
        <v>1582</v>
      </c>
      <c r="F1717" s="201" t="s">
        <v>3662</v>
      </c>
      <c r="G1717" s="201" t="s">
        <v>94</v>
      </c>
      <c r="H1717" s="202" t="s">
        <v>2811</v>
      </c>
      <c r="I1717" s="207">
        <v>0</v>
      </c>
      <c r="J1717" s="207">
        <v>0</v>
      </c>
      <c r="K1717" s="207">
        <v>3000</v>
      </c>
      <c r="L1717" s="207">
        <v>3000</v>
      </c>
      <c r="M1717" s="207">
        <f t="shared" si="122"/>
        <v>0</v>
      </c>
      <c r="N1717" s="207">
        <f t="shared" si="120"/>
        <v>0</v>
      </c>
      <c r="O1717" s="208">
        <f t="shared" si="119"/>
        <v>0</v>
      </c>
      <c r="P1717" s="205">
        <v>0</v>
      </c>
      <c r="Q1717" s="208">
        <f t="shared" si="121"/>
        <v>0</v>
      </c>
      <c r="R1717" s="206"/>
    </row>
    <row r="1718" spans="1:18" s="200" customFormat="1">
      <c r="A1718" s="199">
        <v>1711</v>
      </c>
      <c r="B1718" s="200">
        <v>203063233</v>
      </c>
      <c r="C1718" s="201" t="s">
        <v>1309</v>
      </c>
      <c r="D1718" s="201" t="s">
        <v>1310</v>
      </c>
      <c r="E1718" s="201" t="s">
        <v>1582</v>
      </c>
      <c r="F1718" s="201" t="s">
        <v>3662</v>
      </c>
      <c r="G1718" s="201" t="s">
        <v>94</v>
      </c>
      <c r="H1718" s="202" t="s">
        <v>2812</v>
      </c>
      <c r="I1718" s="207">
        <v>0</v>
      </c>
      <c r="J1718" s="207">
        <v>0</v>
      </c>
      <c r="K1718" s="207">
        <v>3000</v>
      </c>
      <c r="L1718" s="207">
        <v>3000</v>
      </c>
      <c r="M1718" s="207">
        <f t="shared" si="122"/>
        <v>0</v>
      </c>
      <c r="N1718" s="207">
        <f t="shared" si="120"/>
        <v>0</v>
      </c>
      <c r="O1718" s="208">
        <f t="shared" si="119"/>
        <v>0</v>
      </c>
      <c r="P1718" s="205">
        <v>0</v>
      </c>
      <c r="Q1718" s="208">
        <f t="shared" si="121"/>
        <v>0</v>
      </c>
      <c r="R1718" s="206"/>
    </row>
    <row r="1719" spans="1:18" s="200" customFormat="1">
      <c r="A1719" s="199">
        <v>1712</v>
      </c>
      <c r="B1719" s="200">
        <v>203063234</v>
      </c>
      <c r="C1719" s="201" t="s">
        <v>1309</v>
      </c>
      <c r="D1719" s="201" t="s">
        <v>1310</v>
      </c>
      <c r="E1719" s="201" t="s">
        <v>1582</v>
      </c>
      <c r="F1719" s="201" t="s">
        <v>3662</v>
      </c>
      <c r="G1719" s="201" t="s">
        <v>94</v>
      </c>
      <c r="H1719" s="202" t="s">
        <v>2813</v>
      </c>
      <c r="I1719" s="207">
        <v>0</v>
      </c>
      <c r="J1719" s="207">
        <v>0</v>
      </c>
      <c r="K1719" s="207">
        <v>3000</v>
      </c>
      <c r="L1719" s="207">
        <v>3000</v>
      </c>
      <c r="M1719" s="207">
        <f t="shared" si="122"/>
        <v>0</v>
      </c>
      <c r="N1719" s="207">
        <f t="shared" si="120"/>
        <v>0</v>
      </c>
      <c r="O1719" s="208">
        <f t="shared" si="119"/>
        <v>0</v>
      </c>
      <c r="P1719" s="205">
        <v>0</v>
      </c>
      <c r="Q1719" s="208">
        <f t="shared" si="121"/>
        <v>0</v>
      </c>
      <c r="R1719" s="206"/>
    </row>
    <row r="1720" spans="1:18" s="200" customFormat="1">
      <c r="A1720" s="199">
        <v>1713</v>
      </c>
      <c r="B1720" s="200">
        <v>203063235</v>
      </c>
      <c r="C1720" s="201" t="s">
        <v>1309</v>
      </c>
      <c r="D1720" s="201" t="s">
        <v>1310</v>
      </c>
      <c r="E1720" s="201" t="s">
        <v>1582</v>
      </c>
      <c r="F1720" s="201" t="s">
        <v>3662</v>
      </c>
      <c r="G1720" s="201" t="s">
        <v>94</v>
      </c>
      <c r="H1720" s="202" t="s">
        <v>2814</v>
      </c>
      <c r="I1720" s="207">
        <v>0</v>
      </c>
      <c r="J1720" s="207">
        <v>0</v>
      </c>
      <c r="K1720" s="207">
        <v>3000</v>
      </c>
      <c r="L1720" s="207">
        <v>3000</v>
      </c>
      <c r="M1720" s="207">
        <f t="shared" si="122"/>
        <v>0</v>
      </c>
      <c r="N1720" s="207">
        <f t="shared" si="120"/>
        <v>0</v>
      </c>
      <c r="O1720" s="208">
        <f t="shared" si="119"/>
        <v>0</v>
      </c>
      <c r="P1720" s="205">
        <v>0</v>
      </c>
      <c r="Q1720" s="208">
        <f t="shared" si="121"/>
        <v>0</v>
      </c>
      <c r="R1720" s="206"/>
    </row>
    <row r="1721" spans="1:18" s="200" customFormat="1">
      <c r="A1721" s="199">
        <v>1714</v>
      </c>
      <c r="B1721" s="200">
        <v>203063236</v>
      </c>
      <c r="C1721" s="201" t="s">
        <v>1309</v>
      </c>
      <c r="D1721" s="201" t="s">
        <v>1310</v>
      </c>
      <c r="E1721" s="201" t="s">
        <v>1582</v>
      </c>
      <c r="F1721" s="201" t="s">
        <v>3662</v>
      </c>
      <c r="G1721" s="201" t="s">
        <v>94</v>
      </c>
      <c r="H1721" s="202" t="s">
        <v>2815</v>
      </c>
      <c r="I1721" s="207">
        <v>0</v>
      </c>
      <c r="J1721" s="207">
        <v>0</v>
      </c>
      <c r="K1721" s="207">
        <v>3000</v>
      </c>
      <c r="L1721" s="207">
        <v>3000</v>
      </c>
      <c r="M1721" s="207">
        <f t="shared" si="122"/>
        <v>0</v>
      </c>
      <c r="N1721" s="207">
        <f t="shared" si="120"/>
        <v>0</v>
      </c>
      <c r="O1721" s="208">
        <f t="shared" si="119"/>
        <v>0</v>
      </c>
      <c r="P1721" s="205">
        <v>0</v>
      </c>
      <c r="Q1721" s="208">
        <f t="shared" si="121"/>
        <v>0</v>
      </c>
      <c r="R1721" s="206"/>
    </row>
    <row r="1722" spans="1:18" s="200" customFormat="1">
      <c r="A1722" s="199">
        <v>1715</v>
      </c>
      <c r="B1722" s="200">
        <v>203063237</v>
      </c>
      <c r="C1722" s="201" t="s">
        <v>1309</v>
      </c>
      <c r="D1722" s="201" t="s">
        <v>1310</v>
      </c>
      <c r="E1722" s="201" t="s">
        <v>1582</v>
      </c>
      <c r="F1722" s="201" t="s">
        <v>3662</v>
      </c>
      <c r="G1722" s="201" t="s">
        <v>94</v>
      </c>
      <c r="H1722" s="202" t="s">
        <v>2816</v>
      </c>
      <c r="I1722" s="207">
        <v>0</v>
      </c>
      <c r="J1722" s="207">
        <v>0</v>
      </c>
      <c r="K1722" s="207">
        <v>3000</v>
      </c>
      <c r="L1722" s="207">
        <v>3000</v>
      </c>
      <c r="M1722" s="207">
        <f t="shared" si="122"/>
        <v>0</v>
      </c>
      <c r="N1722" s="207">
        <f t="shared" si="120"/>
        <v>0</v>
      </c>
      <c r="O1722" s="208">
        <f t="shared" si="119"/>
        <v>0</v>
      </c>
      <c r="P1722" s="205">
        <v>0</v>
      </c>
      <c r="Q1722" s="208">
        <f t="shared" si="121"/>
        <v>0</v>
      </c>
      <c r="R1722" s="206"/>
    </row>
    <row r="1723" spans="1:18" s="200" customFormat="1">
      <c r="A1723" s="199">
        <v>1716</v>
      </c>
      <c r="B1723" s="200">
        <v>203063238</v>
      </c>
      <c r="C1723" s="201" t="s">
        <v>1309</v>
      </c>
      <c r="D1723" s="201" t="s">
        <v>1310</v>
      </c>
      <c r="E1723" s="201" t="s">
        <v>1582</v>
      </c>
      <c r="F1723" s="201" t="s">
        <v>3662</v>
      </c>
      <c r="G1723" s="201" t="s">
        <v>94</v>
      </c>
      <c r="H1723" s="202" t="s">
        <v>2817</v>
      </c>
      <c r="I1723" s="207">
        <v>0</v>
      </c>
      <c r="J1723" s="207">
        <v>0</v>
      </c>
      <c r="K1723" s="207">
        <v>3000</v>
      </c>
      <c r="L1723" s="207">
        <v>3000</v>
      </c>
      <c r="M1723" s="207">
        <f t="shared" si="122"/>
        <v>0</v>
      </c>
      <c r="N1723" s="207">
        <f t="shared" si="120"/>
        <v>0</v>
      </c>
      <c r="O1723" s="208">
        <f t="shared" si="119"/>
        <v>0</v>
      </c>
      <c r="P1723" s="205">
        <v>0</v>
      </c>
      <c r="Q1723" s="208">
        <f t="shared" si="121"/>
        <v>0</v>
      </c>
      <c r="R1723" s="206"/>
    </row>
    <row r="1724" spans="1:18" s="200" customFormat="1">
      <c r="A1724" s="199">
        <v>1717</v>
      </c>
      <c r="B1724" s="200">
        <v>203063239</v>
      </c>
      <c r="C1724" s="201" t="s">
        <v>1309</v>
      </c>
      <c r="D1724" s="201" t="s">
        <v>1310</v>
      </c>
      <c r="E1724" s="201" t="s">
        <v>1582</v>
      </c>
      <c r="F1724" s="201" t="s">
        <v>3662</v>
      </c>
      <c r="G1724" s="201" t="s">
        <v>94</v>
      </c>
      <c r="H1724" s="202" t="s">
        <v>2818</v>
      </c>
      <c r="I1724" s="207">
        <v>0</v>
      </c>
      <c r="J1724" s="207">
        <v>0</v>
      </c>
      <c r="K1724" s="207">
        <v>3000</v>
      </c>
      <c r="L1724" s="207">
        <v>3000</v>
      </c>
      <c r="M1724" s="207">
        <f t="shared" si="122"/>
        <v>0</v>
      </c>
      <c r="N1724" s="207">
        <f t="shared" si="120"/>
        <v>0</v>
      </c>
      <c r="O1724" s="208">
        <f t="shared" si="119"/>
        <v>0</v>
      </c>
      <c r="P1724" s="205">
        <v>0</v>
      </c>
      <c r="Q1724" s="208">
        <f t="shared" si="121"/>
        <v>0</v>
      </c>
      <c r="R1724" s="206"/>
    </row>
    <row r="1725" spans="1:18" s="200" customFormat="1">
      <c r="A1725" s="199">
        <v>1718</v>
      </c>
      <c r="B1725" s="200">
        <v>203063240</v>
      </c>
      <c r="C1725" s="201" t="s">
        <v>1309</v>
      </c>
      <c r="D1725" s="201" t="s">
        <v>1310</v>
      </c>
      <c r="E1725" s="201" t="s">
        <v>1582</v>
      </c>
      <c r="F1725" s="201" t="s">
        <v>3662</v>
      </c>
      <c r="G1725" s="201" t="s">
        <v>94</v>
      </c>
      <c r="H1725" s="202" t="s">
        <v>2819</v>
      </c>
      <c r="I1725" s="207">
        <v>0</v>
      </c>
      <c r="J1725" s="207">
        <v>0</v>
      </c>
      <c r="K1725" s="207">
        <v>3000</v>
      </c>
      <c r="L1725" s="207">
        <v>3000</v>
      </c>
      <c r="M1725" s="207">
        <f t="shared" si="122"/>
        <v>0</v>
      </c>
      <c r="N1725" s="207">
        <f t="shared" si="120"/>
        <v>0</v>
      </c>
      <c r="O1725" s="208">
        <f t="shared" si="119"/>
        <v>0</v>
      </c>
      <c r="P1725" s="205">
        <v>0</v>
      </c>
      <c r="Q1725" s="208">
        <f t="shared" si="121"/>
        <v>0</v>
      </c>
      <c r="R1725" s="206"/>
    </row>
    <row r="1726" spans="1:18" s="200" customFormat="1">
      <c r="A1726" s="199">
        <v>1719</v>
      </c>
      <c r="B1726" s="200">
        <v>203063241</v>
      </c>
      <c r="C1726" s="201" t="s">
        <v>1309</v>
      </c>
      <c r="D1726" s="201" t="s">
        <v>1310</v>
      </c>
      <c r="E1726" s="201" t="s">
        <v>1582</v>
      </c>
      <c r="F1726" s="201" t="s">
        <v>3662</v>
      </c>
      <c r="G1726" s="201" t="s">
        <v>94</v>
      </c>
      <c r="H1726" s="202" t="s">
        <v>2820</v>
      </c>
      <c r="I1726" s="207">
        <v>0</v>
      </c>
      <c r="J1726" s="207">
        <v>0</v>
      </c>
      <c r="K1726" s="207">
        <v>3000</v>
      </c>
      <c r="L1726" s="207">
        <v>3000</v>
      </c>
      <c r="M1726" s="207">
        <f t="shared" si="122"/>
        <v>0</v>
      </c>
      <c r="N1726" s="207">
        <f t="shared" si="120"/>
        <v>0</v>
      </c>
      <c r="O1726" s="208">
        <f t="shared" si="119"/>
        <v>0</v>
      </c>
      <c r="P1726" s="205">
        <v>0</v>
      </c>
      <c r="Q1726" s="208">
        <f t="shared" si="121"/>
        <v>0</v>
      </c>
      <c r="R1726" s="206"/>
    </row>
    <row r="1727" spans="1:18" s="200" customFormat="1">
      <c r="A1727" s="199">
        <v>1720</v>
      </c>
      <c r="B1727" s="200">
        <v>203063242</v>
      </c>
      <c r="C1727" s="201" t="s">
        <v>1309</v>
      </c>
      <c r="D1727" s="201" t="s">
        <v>1310</v>
      </c>
      <c r="E1727" s="201" t="s">
        <v>1582</v>
      </c>
      <c r="F1727" s="201" t="s">
        <v>3662</v>
      </c>
      <c r="G1727" s="201" t="s">
        <v>94</v>
      </c>
      <c r="H1727" s="202" t="s">
        <v>2821</v>
      </c>
      <c r="I1727" s="207">
        <v>0</v>
      </c>
      <c r="J1727" s="207">
        <v>0</v>
      </c>
      <c r="K1727" s="207">
        <v>5994</v>
      </c>
      <c r="L1727" s="207">
        <v>5994</v>
      </c>
      <c r="M1727" s="207">
        <f t="shared" si="122"/>
        <v>0</v>
      </c>
      <c r="N1727" s="207">
        <f t="shared" si="120"/>
        <v>0</v>
      </c>
      <c r="O1727" s="208">
        <f t="shared" si="119"/>
        <v>0</v>
      </c>
      <c r="P1727" s="205">
        <v>0</v>
      </c>
      <c r="Q1727" s="208">
        <f t="shared" si="121"/>
        <v>0</v>
      </c>
      <c r="R1727" s="206"/>
    </row>
    <row r="1728" spans="1:18" s="200" customFormat="1">
      <c r="A1728" s="199">
        <v>1721</v>
      </c>
      <c r="B1728" s="200">
        <v>203063243</v>
      </c>
      <c r="C1728" s="201" t="s">
        <v>1309</v>
      </c>
      <c r="D1728" s="201" t="s">
        <v>1310</v>
      </c>
      <c r="E1728" s="201" t="s">
        <v>1582</v>
      </c>
      <c r="F1728" s="201" t="s">
        <v>3662</v>
      </c>
      <c r="G1728" s="201" t="s">
        <v>94</v>
      </c>
      <c r="H1728" s="202" t="s">
        <v>2822</v>
      </c>
      <c r="I1728" s="207">
        <v>0</v>
      </c>
      <c r="J1728" s="207">
        <v>0</v>
      </c>
      <c r="K1728" s="207">
        <v>5909</v>
      </c>
      <c r="L1728" s="207">
        <v>5909</v>
      </c>
      <c r="M1728" s="207">
        <f t="shared" si="122"/>
        <v>0</v>
      </c>
      <c r="N1728" s="207">
        <f t="shared" si="120"/>
        <v>0</v>
      </c>
      <c r="O1728" s="208">
        <f t="shared" si="119"/>
        <v>0</v>
      </c>
      <c r="P1728" s="205">
        <v>0</v>
      </c>
      <c r="Q1728" s="208">
        <f t="shared" si="121"/>
        <v>0</v>
      </c>
      <c r="R1728" s="206"/>
    </row>
    <row r="1729" spans="1:18" s="200" customFormat="1">
      <c r="A1729" s="199">
        <v>1722</v>
      </c>
      <c r="B1729" s="200">
        <v>203063244</v>
      </c>
      <c r="C1729" s="201" t="s">
        <v>1309</v>
      </c>
      <c r="D1729" s="201" t="s">
        <v>1310</v>
      </c>
      <c r="E1729" s="201" t="s">
        <v>1582</v>
      </c>
      <c r="F1729" s="201" t="s">
        <v>3662</v>
      </c>
      <c r="G1729" s="201" t="s">
        <v>94</v>
      </c>
      <c r="H1729" s="202" t="s">
        <v>2823</v>
      </c>
      <c r="I1729" s="207">
        <v>0</v>
      </c>
      <c r="J1729" s="207">
        <v>0</v>
      </c>
      <c r="K1729" s="207">
        <v>2000</v>
      </c>
      <c r="L1729" s="207">
        <v>2000</v>
      </c>
      <c r="M1729" s="207">
        <f t="shared" si="122"/>
        <v>0</v>
      </c>
      <c r="N1729" s="207">
        <f t="shared" si="120"/>
        <v>0</v>
      </c>
      <c r="O1729" s="208">
        <f t="shared" si="119"/>
        <v>0</v>
      </c>
      <c r="P1729" s="205">
        <v>0</v>
      </c>
      <c r="Q1729" s="208">
        <f t="shared" si="121"/>
        <v>0</v>
      </c>
      <c r="R1729" s="206"/>
    </row>
    <row r="1730" spans="1:18" s="200" customFormat="1">
      <c r="A1730" s="199">
        <v>1723</v>
      </c>
      <c r="B1730" s="200">
        <v>203063245</v>
      </c>
      <c r="C1730" s="201" t="s">
        <v>1309</v>
      </c>
      <c r="D1730" s="201" t="s">
        <v>1310</v>
      </c>
      <c r="E1730" s="201" t="s">
        <v>1582</v>
      </c>
      <c r="F1730" s="201" t="s">
        <v>3662</v>
      </c>
      <c r="G1730" s="201" t="s">
        <v>94</v>
      </c>
      <c r="H1730" s="202" t="s">
        <v>2824</v>
      </c>
      <c r="I1730" s="207">
        <v>0</v>
      </c>
      <c r="J1730" s="207">
        <v>0</v>
      </c>
      <c r="K1730" s="207">
        <v>2000</v>
      </c>
      <c r="L1730" s="207">
        <v>2000</v>
      </c>
      <c r="M1730" s="207">
        <f t="shared" si="122"/>
        <v>0</v>
      </c>
      <c r="N1730" s="207">
        <f t="shared" si="120"/>
        <v>0</v>
      </c>
      <c r="O1730" s="208">
        <f t="shared" si="119"/>
        <v>0</v>
      </c>
      <c r="P1730" s="205">
        <v>0</v>
      </c>
      <c r="Q1730" s="208">
        <f t="shared" si="121"/>
        <v>0</v>
      </c>
      <c r="R1730" s="206"/>
    </row>
    <row r="1731" spans="1:18" s="200" customFormat="1">
      <c r="A1731" s="199">
        <v>1724</v>
      </c>
      <c r="B1731" s="200">
        <v>203063246</v>
      </c>
      <c r="C1731" s="201" t="s">
        <v>1309</v>
      </c>
      <c r="D1731" s="201" t="s">
        <v>1310</v>
      </c>
      <c r="E1731" s="201" t="s">
        <v>1582</v>
      </c>
      <c r="F1731" s="201" t="s">
        <v>3662</v>
      </c>
      <c r="G1731" s="201" t="s">
        <v>94</v>
      </c>
      <c r="H1731" s="202" t="s">
        <v>2825</v>
      </c>
      <c r="I1731" s="207">
        <v>0</v>
      </c>
      <c r="J1731" s="207">
        <v>0</v>
      </c>
      <c r="K1731" s="207">
        <v>2000</v>
      </c>
      <c r="L1731" s="207">
        <v>2000</v>
      </c>
      <c r="M1731" s="207">
        <f t="shared" si="122"/>
        <v>0</v>
      </c>
      <c r="N1731" s="207">
        <f t="shared" si="120"/>
        <v>0</v>
      </c>
      <c r="O1731" s="208">
        <f t="shared" si="119"/>
        <v>0</v>
      </c>
      <c r="P1731" s="205">
        <v>0</v>
      </c>
      <c r="Q1731" s="208">
        <f t="shared" si="121"/>
        <v>0</v>
      </c>
      <c r="R1731" s="206"/>
    </row>
    <row r="1732" spans="1:18" s="200" customFormat="1">
      <c r="A1732" s="199">
        <v>1725</v>
      </c>
      <c r="B1732" s="200">
        <v>203063247</v>
      </c>
      <c r="C1732" s="201" t="s">
        <v>1309</v>
      </c>
      <c r="D1732" s="201" t="s">
        <v>1310</v>
      </c>
      <c r="E1732" s="201" t="s">
        <v>1582</v>
      </c>
      <c r="F1732" s="201" t="s">
        <v>3662</v>
      </c>
      <c r="G1732" s="201" t="s">
        <v>94</v>
      </c>
      <c r="H1732" s="202" t="s">
        <v>2826</v>
      </c>
      <c r="I1732" s="207">
        <v>0</v>
      </c>
      <c r="J1732" s="207">
        <v>0</v>
      </c>
      <c r="K1732" s="207">
        <v>2000</v>
      </c>
      <c r="L1732" s="207">
        <v>2000</v>
      </c>
      <c r="M1732" s="207">
        <f t="shared" si="122"/>
        <v>0</v>
      </c>
      <c r="N1732" s="207">
        <f t="shared" si="120"/>
        <v>0</v>
      </c>
      <c r="O1732" s="208">
        <f t="shared" si="119"/>
        <v>0</v>
      </c>
      <c r="P1732" s="205">
        <v>0</v>
      </c>
      <c r="Q1732" s="208">
        <f t="shared" si="121"/>
        <v>0</v>
      </c>
      <c r="R1732" s="206"/>
    </row>
    <row r="1733" spans="1:18" s="200" customFormat="1">
      <c r="A1733" s="199">
        <v>1726</v>
      </c>
      <c r="B1733" s="200">
        <v>203063248</v>
      </c>
      <c r="C1733" s="201" t="s">
        <v>1309</v>
      </c>
      <c r="D1733" s="201" t="s">
        <v>1310</v>
      </c>
      <c r="E1733" s="201" t="s">
        <v>1582</v>
      </c>
      <c r="F1733" s="201" t="s">
        <v>3662</v>
      </c>
      <c r="G1733" s="201" t="s">
        <v>94</v>
      </c>
      <c r="H1733" s="202" t="s">
        <v>2827</v>
      </c>
      <c r="I1733" s="207">
        <v>0</v>
      </c>
      <c r="J1733" s="207">
        <v>0</v>
      </c>
      <c r="K1733" s="207">
        <v>2000</v>
      </c>
      <c r="L1733" s="207">
        <v>2000</v>
      </c>
      <c r="M1733" s="207">
        <f t="shared" si="122"/>
        <v>0</v>
      </c>
      <c r="N1733" s="207">
        <f t="shared" si="120"/>
        <v>0</v>
      </c>
      <c r="O1733" s="208">
        <f t="shared" si="119"/>
        <v>0</v>
      </c>
      <c r="P1733" s="205">
        <v>0</v>
      </c>
      <c r="Q1733" s="208">
        <f t="shared" si="121"/>
        <v>0</v>
      </c>
      <c r="R1733" s="206"/>
    </row>
    <row r="1734" spans="1:18" s="200" customFormat="1">
      <c r="A1734" s="199">
        <v>1727</v>
      </c>
      <c r="B1734" s="200">
        <v>203063249</v>
      </c>
      <c r="C1734" s="201" t="s">
        <v>1309</v>
      </c>
      <c r="D1734" s="201" t="s">
        <v>1310</v>
      </c>
      <c r="E1734" s="201" t="s">
        <v>1582</v>
      </c>
      <c r="F1734" s="201" t="s">
        <v>3662</v>
      </c>
      <c r="G1734" s="201" t="s">
        <v>94</v>
      </c>
      <c r="H1734" s="202" t="s">
        <v>2828</v>
      </c>
      <c r="I1734" s="207">
        <v>0</v>
      </c>
      <c r="J1734" s="207">
        <v>0</v>
      </c>
      <c r="K1734" s="207">
        <v>2000</v>
      </c>
      <c r="L1734" s="207">
        <v>2000</v>
      </c>
      <c r="M1734" s="207">
        <f t="shared" si="122"/>
        <v>0</v>
      </c>
      <c r="N1734" s="207">
        <f t="shared" si="120"/>
        <v>0</v>
      </c>
      <c r="O1734" s="208">
        <f t="shared" ref="O1734:O1797" si="123">M1734-N1734</f>
        <v>0</v>
      </c>
      <c r="P1734" s="205">
        <v>0</v>
      </c>
      <c r="Q1734" s="208">
        <f t="shared" si="121"/>
        <v>0</v>
      </c>
      <c r="R1734" s="206"/>
    </row>
    <row r="1735" spans="1:18" s="200" customFormat="1">
      <c r="A1735" s="199">
        <v>1728</v>
      </c>
      <c r="B1735" s="200">
        <v>203063250</v>
      </c>
      <c r="C1735" s="201" t="s">
        <v>1309</v>
      </c>
      <c r="D1735" s="201" t="s">
        <v>1310</v>
      </c>
      <c r="E1735" s="201" t="s">
        <v>1582</v>
      </c>
      <c r="F1735" s="201" t="s">
        <v>3662</v>
      </c>
      <c r="G1735" s="201" t="s">
        <v>94</v>
      </c>
      <c r="H1735" s="202" t="s">
        <v>2829</v>
      </c>
      <c r="I1735" s="207">
        <v>0</v>
      </c>
      <c r="J1735" s="207">
        <v>0</v>
      </c>
      <c r="K1735" s="207">
        <v>2000</v>
      </c>
      <c r="L1735" s="207">
        <v>2000</v>
      </c>
      <c r="M1735" s="207">
        <f t="shared" si="122"/>
        <v>0</v>
      </c>
      <c r="N1735" s="207">
        <f t="shared" si="120"/>
        <v>0</v>
      </c>
      <c r="O1735" s="208">
        <f t="shared" si="123"/>
        <v>0</v>
      </c>
      <c r="P1735" s="205">
        <v>0</v>
      </c>
      <c r="Q1735" s="208">
        <f t="shared" si="121"/>
        <v>0</v>
      </c>
      <c r="R1735" s="206"/>
    </row>
    <row r="1736" spans="1:18" s="200" customFormat="1">
      <c r="A1736" s="199">
        <v>1729</v>
      </c>
      <c r="B1736" s="200">
        <v>203063251</v>
      </c>
      <c r="C1736" s="201" t="s">
        <v>1309</v>
      </c>
      <c r="D1736" s="201" t="s">
        <v>1310</v>
      </c>
      <c r="E1736" s="201" t="s">
        <v>1582</v>
      </c>
      <c r="F1736" s="201" t="s">
        <v>3662</v>
      </c>
      <c r="G1736" s="201" t="s">
        <v>94</v>
      </c>
      <c r="H1736" s="202" t="s">
        <v>2830</v>
      </c>
      <c r="I1736" s="207">
        <v>0</v>
      </c>
      <c r="J1736" s="207">
        <v>0</v>
      </c>
      <c r="K1736" s="207">
        <v>2000</v>
      </c>
      <c r="L1736" s="207">
        <v>2000</v>
      </c>
      <c r="M1736" s="207">
        <f t="shared" si="122"/>
        <v>0</v>
      </c>
      <c r="N1736" s="207">
        <f t="shared" si="120"/>
        <v>0</v>
      </c>
      <c r="O1736" s="208">
        <f t="shared" si="123"/>
        <v>0</v>
      </c>
      <c r="P1736" s="205">
        <v>0</v>
      </c>
      <c r="Q1736" s="208">
        <f t="shared" si="121"/>
        <v>0</v>
      </c>
      <c r="R1736" s="206"/>
    </row>
    <row r="1737" spans="1:18" s="200" customFormat="1">
      <c r="A1737" s="199">
        <v>1730</v>
      </c>
      <c r="B1737" s="200">
        <v>203063252</v>
      </c>
      <c r="C1737" s="201" t="s">
        <v>1309</v>
      </c>
      <c r="D1737" s="201" t="s">
        <v>1310</v>
      </c>
      <c r="E1737" s="201" t="s">
        <v>1582</v>
      </c>
      <c r="F1737" s="201" t="s">
        <v>3662</v>
      </c>
      <c r="G1737" s="201" t="s">
        <v>94</v>
      </c>
      <c r="H1737" s="202" t="s">
        <v>2831</v>
      </c>
      <c r="I1737" s="207">
        <v>0</v>
      </c>
      <c r="J1737" s="207">
        <v>0</v>
      </c>
      <c r="K1737" s="207">
        <v>2000</v>
      </c>
      <c r="L1737" s="207">
        <v>2000</v>
      </c>
      <c r="M1737" s="207">
        <f t="shared" si="122"/>
        <v>0</v>
      </c>
      <c r="N1737" s="207">
        <f t="shared" si="120"/>
        <v>0</v>
      </c>
      <c r="O1737" s="208">
        <f t="shared" si="123"/>
        <v>0</v>
      </c>
      <c r="P1737" s="205">
        <v>0</v>
      </c>
      <c r="Q1737" s="208">
        <f t="shared" si="121"/>
        <v>0</v>
      </c>
      <c r="R1737" s="206"/>
    </row>
    <row r="1738" spans="1:18" s="200" customFormat="1">
      <c r="A1738" s="199">
        <v>1731</v>
      </c>
      <c r="B1738" s="200">
        <v>203063253</v>
      </c>
      <c r="C1738" s="201" t="s">
        <v>1309</v>
      </c>
      <c r="D1738" s="201" t="s">
        <v>1310</v>
      </c>
      <c r="E1738" s="201" t="s">
        <v>1582</v>
      </c>
      <c r="F1738" s="201" t="s">
        <v>3662</v>
      </c>
      <c r="G1738" s="201" t="s">
        <v>94</v>
      </c>
      <c r="H1738" s="202" t="s">
        <v>2832</v>
      </c>
      <c r="I1738" s="207">
        <v>0</v>
      </c>
      <c r="J1738" s="207">
        <v>0</v>
      </c>
      <c r="K1738" s="207">
        <v>2000</v>
      </c>
      <c r="L1738" s="207">
        <v>2000</v>
      </c>
      <c r="M1738" s="207">
        <f t="shared" si="122"/>
        <v>0</v>
      </c>
      <c r="N1738" s="207">
        <f t="shared" si="120"/>
        <v>0</v>
      </c>
      <c r="O1738" s="208">
        <f t="shared" si="123"/>
        <v>0</v>
      </c>
      <c r="P1738" s="205">
        <v>0</v>
      </c>
      <c r="Q1738" s="208">
        <f t="shared" si="121"/>
        <v>0</v>
      </c>
      <c r="R1738" s="206"/>
    </row>
    <row r="1739" spans="1:18" s="200" customFormat="1">
      <c r="A1739" s="199">
        <v>1732</v>
      </c>
      <c r="B1739" s="200">
        <v>203063254</v>
      </c>
      <c r="C1739" s="201" t="s">
        <v>1309</v>
      </c>
      <c r="D1739" s="201" t="s">
        <v>1310</v>
      </c>
      <c r="E1739" s="201" t="s">
        <v>1582</v>
      </c>
      <c r="F1739" s="201" t="s">
        <v>3662</v>
      </c>
      <c r="G1739" s="201" t="s">
        <v>94</v>
      </c>
      <c r="H1739" s="202" t="s">
        <v>2833</v>
      </c>
      <c r="I1739" s="207">
        <v>0</v>
      </c>
      <c r="J1739" s="207">
        <v>0</v>
      </c>
      <c r="K1739" s="207">
        <v>2000</v>
      </c>
      <c r="L1739" s="207">
        <v>2000</v>
      </c>
      <c r="M1739" s="207">
        <f t="shared" si="122"/>
        <v>0</v>
      </c>
      <c r="N1739" s="207">
        <f t="shared" si="120"/>
        <v>0</v>
      </c>
      <c r="O1739" s="208">
        <f t="shared" si="123"/>
        <v>0</v>
      </c>
      <c r="P1739" s="205">
        <v>0</v>
      </c>
      <c r="Q1739" s="208">
        <f t="shared" si="121"/>
        <v>0</v>
      </c>
      <c r="R1739" s="206"/>
    </row>
    <row r="1740" spans="1:18" s="200" customFormat="1">
      <c r="A1740" s="199">
        <v>1733</v>
      </c>
      <c r="B1740" s="200">
        <v>203063255</v>
      </c>
      <c r="C1740" s="201" t="s">
        <v>1309</v>
      </c>
      <c r="D1740" s="201" t="s">
        <v>1310</v>
      </c>
      <c r="E1740" s="201" t="s">
        <v>1582</v>
      </c>
      <c r="F1740" s="201" t="s">
        <v>3662</v>
      </c>
      <c r="G1740" s="201" t="s">
        <v>94</v>
      </c>
      <c r="H1740" s="202" t="s">
        <v>2834</v>
      </c>
      <c r="I1740" s="207">
        <v>0</v>
      </c>
      <c r="J1740" s="207">
        <v>0</v>
      </c>
      <c r="K1740" s="207">
        <v>1000</v>
      </c>
      <c r="L1740" s="207">
        <v>1000</v>
      </c>
      <c r="M1740" s="207">
        <f t="shared" si="122"/>
        <v>0</v>
      </c>
      <c r="N1740" s="207">
        <f t="shared" ref="N1740:N1803" si="124">-IF((I1740+K1740)-(J1740+L1740)&lt;0,(I1740+K1740)-(J1740+L1740),0)</f>
        <v>0</v>
      </c>
      <c r="O1740" s="208">
        <f t="shared" si="123"/>
        <v>0</v>
      </c>
      <c r="P1740" s="205">
        <v>0</v>
      </c>
      <c r="Q1740" s="208">
        <f t="shared" si="121"/>
        <v>0</v>
      </c>
      <c r="R1740" s="206"/>
    </row>
    <row r="1741" spans="1:18" s="200" customFormat="1">
      <c r="A1741" s="199">
        <v>1734</v>
      </c>
      <c r="B1741" s="200">
        <v>203063256</v>
      </c>
      <c r="C1741" s="201" t="s">
        <v>1309</v>
      </c>
      <c r="D1741" s="201" t="s">
        <v>1310</v>
      </c>
      <c r="E1741" s="201" t="s">
        <v>1582</v>
      </c>
      <c r="F1741" s="201" t="s">
        <v>3662</v>
      </c>
      <c r="G1741" s="201" t="s">
        <v>94</v>
      </c>
      <c r="H1741" s="202" t="s">
        <v>2835</v>
      </c>
      <c r="I1741" s="207">
        <v>0</v>
      </c>
      <c r="J1741" s="207">
        <v>0</v>
      </c>
      <c r="K1741" s="207">
        <v>1000</v>
      </c>
      <c r="L1741" s="207">
        <v>1000</v>
      </c>
      <c r="M1741" s="207">
        <f t="shared" si="122"/>
        <v>0</v>
      </c>
      <c r="N1741" s="207">
        <f t="shared" si="124"/>
        <v>0</v>
      </c>
      <c r="O1741" s="208">
        <f t="shared" si="123"/>
        <v>0</v>
      </c>
      <c r="P1741" s="205">
        <v>0</v>
      </c>
      <c r="Q1741" s="208">
        <f t="shared" si="121"/>
        <v>0</v>
      </c>
      <c r="R1741" s="206"/>
    </row>
    <row r="1742" spans="1:18" s="200" customFormat="1">
      <c r="A1742" s="199">
        <v>1735</v>
      </c>
      <c r="B1742" s="200">
        <v>203063257</v>
      </c>
      <c r="C1742" s="201" t="s">
        <v>1309</v>
      </c>
      <c r="D1742" s="201" t="s">
        <v>1310</v>
      </c>
      <c r="E1742" s="201" t="s">
        <v>1582</v>
      </c>
      <c r="F1742" s="201" t="s">
        <v>3662</v>
      </c>
      <c r="G1742" s="201" t="s">
        <v>94</v>
      </c>
      <c r="H1742" s="202" t="s">
        <v>2836</v>
      </c>
      <c r="I1742" s="207">
        <v>0</v>
      </c>
      <c r="J1742" s="207">
        <v>0</v>
      </c>
      <c r="K1742" s="207">
        <v>3733</v>
      </c>
      <c r="L1742" s="207">
        <v>3733</v>
      </c>
      <c r="M1742" s="207">
        <f t="shared" si="122"/>
        <v>0</v>
      </c>
      <c r="N1742" s="207">
        <f t="shared" si="124"/>
        <v>0</v>
      </c>
      <c r="O1742" s="208">
        <f t="shared" si="123"/>
        <v>0</v>
      </c>
      <c r="P1742" s="205">
        <v>0</v>
      </c>
      <c r="Q1742" s="208">
        <f t="shared" si="121"/>
        <v>0</v>
      </c>
      <c r="R1742" s="206"/>
    </row>
    <row r="1743" spans="1:18" s="200" customFormat="1">
      <c r="A1743" s="199">
        <v>1736</v>
      </c>
      <c r="B1743" s="200">
        <v>203063258</v>
      </c>
      <c r="C1743" s="201" t="s">
        <v>1309</v>
      </c>
      <c r="D1743" s="201" t="s">
        <v>1310</v>
      </c>
      <c r="E1743" s="201" t="s">
        <v>1582</v>
      </c>
      <c r="F1743" s="201" t="s">
        <v>3662</v>
      </c>
      <c r="G1743" s="201" t="s">
        <v>94</v>
      </c>
      <c r="H1743" s="202" t="s">
        <v>2837</v>
      </c>
      <c r="I1743" s="207">
        <v>0</v>
      </c>
      <c r="J1743" s="207">
        <v>0</v>
      </c>
      <c r="K1743" s="207">
        <v>1000</v>
      </c>
      <c r="L1743" s="207">
        <v>1000</v>
      </c>
      <c r="M1743" s="207">
        <f t="shared" si="122"/>
        <v>0</v>
      </c>
      <c r="N1743" s="207">
        <f t="shared" si="124"/>
        <v>0</v>
      </c>
      <c r="O1743" s="208">
        <f t="shared" si="123"/>
        <v>0</v>
      </c>
      <c r="P1743" s="205">
        <v>0</v>
      </c>
      <c r="Q1743" s="208">
        <f t="shared" si="121"/>
        <v>0</v>
      </c>
      <c r="R1743" s="206"/>
    </row>
    <row r="1744" spans="1:18" s="200" customFormat="1">
      <c r="A1744" s="199">
        <v>1737</v>
      </c>
      <c r="B1744" s="200">
        <v>203063259</v>
      </c>
      <c r="C1744" s="201" t="s">
        <v>1309</v>
      </c>
      <c r="D1744" s="201" t="s">
        <v>1310</v>
      </c>
      <c r="E1744" s="201" t="s">
        <v>1582</v>
      </c>
      <c r="F1744" s="201" t="s">
        <v>3662</v>
      </c>
      <c r="G1744" s="201" t="s">
        <v>94</v>
      </c>
      <c r="H1744" s="202" t="s">
        <v>2838</v>
      </c>
      <c r="I1744" s="207">
        <v>0</v>
      </c>
      <c r="J1744" s="207">
        <v>0</v>
      </c>
      <c r="K1744" s="207">
        <v>4500</v>
      </c>
      <c r="L1744" s="207">
        <v>4500</v>
      </c>
      <c r="M1744" s="207">
        <f t="shared" si="122"/>
        <v>0</v>
      </c>
      <c r="N1744" s="207">
        <f t="shared" si="124"/>
        <v>0</v>
      </c>
      <c r="O1744" s="208">
        <f t="shared" si="123"/>
        <v>0</v>
      </c>
      <c r="P1744" s="205">
        <v>0</v>
      </c>
      <c r="Q1744" s="208">
        <f t="shared" si="121"/>
        <v>0</v>
      </c>
      <c r="R1744" s="206"/>
    </row>
    <row r="1745" spans="1:19" s="200" customFormat="1">
      <c r="A1745" s="199">
        <v>1738</v>
      </c>
      <c r="B1745" s="200">
        <v>203063260</v>
      </c>
      <c r="C1745" s="201" t="s">
        <v>1309</v>
      </c>
      <c r="D1745" s="201" t="s">
        <v>1310</v>
      </c>
      <c r="E1745" s="201" t="s">
        <v>1582</v>
      </c>
      <c r="F1745" s="201" t="s">
        <v>3662</v>
      </c>
      <c r="G1745" s="201" t="s">
        <v>94</v>
      </c>
      <c r="H1745" s="202" t="s">
        <v>2839</v>
      </c>
      <c r="I1745" s="207">
        <v>0</v>
      </c>
      <c r="J1745" s="207">
        <v>0</v>
      </c>
      <c r="K1745" s="207">
        <v>1000</v>
      </c>
      <c r="L1745" s="207">
        <v>1000</v>
      </c>
      <c r="M1745" s="207">
        <f t="shared" si="122"/>
        <v>0</v>
      </c>
      <c r="N1745" s="207">
        <f t="shared" si="124"/>
        <v>0</v>
      </c>
      <c r="O1745" s="208">
        <f t="shared" si="123"/>
        <v>0</v>
      </c>
      <c r="P1745" s="205">
        <v>0</v>
      </c>
      <c r="Q1745" s="208">
        <f t="shared" si="121"/>
        <v>0</v>
      </c>
      <c r="R1745" s="206"/>
    </row>
    <row r="1746" spans="1:19" s="200" customFormat="1">
      <c r="A1746" s="199">
        <v>1739</v>
      </c>
      <c r="B1746" s="200">
        <v>203063261</v>
      </c>
      <c r="C1746" s="201" t="s">
        <v>1309</v>
      </c>
      <c r="D1746" s="201" t="s">
        <v>1310</v>
      </c>
      <c r="E1746" s="201" t="s">
        <v>1582</v>
      </c>
      <c r="F1746" s="201" t="s">
        <v>3662</v>
      </c>
      <c r="G1746" s="201" t="s">
        <v>94</v>
      </c>
      <c r="H1746" s="202" t="s">
        <v>2840</v>
      </c>
      <c r="I1746" s="207">
        <v>0</v>
      </c>
      <c r="J1746" s="207">
        <v>0</v>
      </c>
      <c r="K1746" s="207">
        <v>1000</v>
      </c>
      <c r="L1746" s="207">
        <v>1000</v>
      </c>
      <c r="M1746" s="207">
        <f t="shared" si="122"/>
        <v>0</v>
      </c>
      <c r="N1746" s="207">
        <f t="shared" si="124"/>
        <v>0</v>
      </c>
      <c r="O1746" s="208">
        <f t="shared" si="123"/>
        <v>0</v>
      </c>
      <c r="P1746" s="205">
        <v>0</v>
      </c>
      <c r="Q1746" s="208">
        <f t="shared" si="121"/>
        <v>0</v>
      </c>
      <c r="R1746" s="206"/>
    </row>
    <row r="1747" spans="1:19" s="200" customFormat="1">
      <c r="A1747" s="199">
        <v>1740</v>
      </c>
      <c r="B1747" s="200">
        <v>203063262</v>
      </c>
      <c r="C1747" s="201" t="s">
        <v>1309</v>
      </c>
      <c r="D1747" s="201" t="s">
        <v>1310</v>
      </c>
      <c r="E1747" s="201" t="s">
        <v>1582</v>
      </c>
      <c r="F1747" s="201" t="s">
        <v>3662</v>
      </c>
      <c r="G1747" s="201" t="s">
        <v>94</v>
      </c>
      <c r="H1747" s="202" t="s">
        <v>2841</v>
      </c>
      <c r="I1747" s="207">
        <v>0</v>
      </c>
      <c r="J1747" s="207">
        <v>0</v>
      </c>
      <c r="K1747" s="207">
        <v>1000</v>
      </c>
      <c r="L1747" s="207">
        <v>1000</v>
      </c>
      <c r="M1747" s="207">
        <f t="shared" si="122"/>
        <v>0</v>
      </c>
      <c r="N1747" s="207">
        <f t="shared" si="124"/>
        <v>0</v>
      </c>
      <c r="O1747" s="208">
        <f t="shared" si="123"/>
        <v>0</v>
      </c>
      <c r="P1747" s="205">
        <v>0</v>
      </c>
      <c r="Q1747" s="208">
        <f t="shared" si="121"/>
        <v>0</v>
      </c>
      <c r="R1747" s="206"/>
    </row>
    <row r="1748" spans="1:19" s="200" customFormat="1">
      <c r="A1748" s="199">
        <v>1741</v>
      </c>
      <c r="B1748" s="200">
        <v>203063263</v>
      </c>
      <c r="C1748" s="201" t="s">
        <v>1309</v>
      </c>
      <c r="D1748" s="201" t="s">
        <v>1310</v>
      </c>
      <c r="E1748" s="201" t="s">
        <v>1582</v>
      </c>
      <c r="F1748" s="201" t="s">
        <v>3662</v>
      </c>
      <c r="G1748" s="201" t="s">
        <v>94</v>
      </c>
      <c r="H1748" s="202" t="s">
        <v>2842</v>
      </c>
      <c r="I1748" s="207">
        <v>0</v>
      </c>
      <c r="J1748" s="207">
        <v>0</v>
      </c>
      <c r="K1748" s="207">
        <v>1000</v>
      </c>
      <c r="L1748" s="207">
        <v>1000</v>
      </c>
      <c r="M1748" s="207">
        <f t="shared" si="122"/>
        <v>0</v>
      </c>
      <c r="N1748" s="207">
        <f t="shared" si="124"/>
        <v>0</v>
      </c>
      <c r="O1748" s="208">
        <f t="shared" si="123"/>
        <v>0</v>
      </c>
      <c r="P1748" s="205">
        <v>0</v>
      </c>
      <c r="Q1748" s="208">
        <f t="shared" si="121"/>
        <v>0</v>
      </c>
      <c r="R1748" s="206"/>
    </row>
    <row r="1749" spans="1:19" s="200" customFormat="1">
      <c r="A1749" s="199">
        <v>1742</v>
      </c>
      <c r="B1749" s="200">
        <v>203063264</v>
      </c>
      <c r="C1749" s="201" t="s">
        <v>1309</v>
      </c>
      <c r="D1749" s="201" t="s">
        <v>1310</v>
      </c>
      <c r="E1749" s="201" t="s">
        <v>1582</v>
      </c>
      <c r="F1749" s="201" t="s">
        <v>3662</v>
      </c>
      <c r="G1749" s="201" t="s">
        <v>94</v>
      </c>
      <c r="H1749" s="202" t="s">
        <v>2843</v>
      </c>
      <c r="I1749" s="207">
        <v>0</v>
      </c>
      <c r="J1749" s="207">
        <v>0</v>
      </c>
      <c r="K1749" s="207">
        <v>1000</v>
      </c>
      <c r="L1749" s="207">
        <v>1000</v>
      </c>
      <c r="M1749" s="207">
        <f t="shared" si="122"/>
        <v>0</v>
      </c>
      <c r="N1749" s="207">
        <f t="shared" si="124"/>
        <v>0</v>
      </c>
      <c r="O1749" s="208">
        <f t="shared" si="123"/>
        <v>0</v>
      </c>
      <c r="P1749" s="205">
        <v>0</v>
      </c>
      <c r="Q1749" s="208">
        <f t="shared" si="121"/>
        <v>0</v>
      </c>
      <c r="R1749" s="206"/>
    </row>
    <row r="1750" spans="1:19" s="200" customFormat="1">
      <c r="A1750" s="199">
        <v>1743</v>
      </c>
      <c r="B1750" s="200">
        <v>203063265</v>
      </c>
      <c r="C1750" s="201" t="s">
        <v>1309</v>
      </c>
      <c r="D1750" s="201" t="s">
        <v>1310</v>
      </c>
      <c r="E1750" s="201" t="s">
        <v>1582</v>
      </c>
      <c r="F1750" s="201" t="s">
        <v>3662</v>
      </c>
      <c r="G1750" s="201" t="s">
        <v>94</v>
      </c>
      <c r="H1750" s="202" t="s">
        <v>2844</v>
      </c>
      <c r="I1750" s="207">
        <v>0</v>
      </c>
      <c r="J1750" s="207">
        <v>0</v>
      </c>
      <c r="K1750" s="207">
        <v>1000</v>
      </c>
      <c r="L1750" s="207">
        <v>1000</v>
      </c>
      <c r="M1750" s="207">
        <f t="shared" si="122"/>
        <v>0</v>
      </c>
      <c r="N1750" s="207">
        <f t="shared" si="124"/>
        <v>0</v>
      </c>
      <c r="O1750" s="208">
        <f t="shared" si="123"/>
        <v>0</v>
      </c>
      <c r="P1750" s="205">
        <v>0</v>
      </c>
      <c r="Q1750" s="208">
        <f t="shared" si="121"/>
        <v>0</v>
      </c>
      <c r="R1750" s="206"/>
    </row>
    <row r="1751" spans="1:19" s="200" customFormat="1">
      <c r="A1751" s="199">
        <v>1744</v>
      </c>
      <c r="B1751" s="200">
        <v>203063266</v>
      </c>
      <c r="C1751" s="201" t="s">
        <v>1309</v>
      </c>
      <c r="D1751" s="201" t="s">
        <v>1310</v>
      </c>
      <c r="E1751" s="201" t="s">
        <v>1582</v>
      </c>
      <c r="F1751" s="201" t="s">
        <v>3662</v>
      </c>
      <c r="G1751" s="201" t="s">
        <v>94</v>
      </c>
      <c r="H1751" s="202" t="s">
        <v>2845</v>
      </c>
      <c r="I1751" s="207">
        <v>0</v>
      </c>
      <c r="J1751" s="207">
        <v>0</v>
      </c>
      <c r="K1751" s="207">
        <v>1000</v>
      </c>
      <c r="L1751" s="207">
        <v>1000</v>
      </c>
      <c r="M1751" s="207">
        <f t="shared" si="122"/>
        <v>0</v>
      </c>
      <c r="N1751" s="207">
        <f t="shared" si="124"/>
        <v>0</v>
      </c>
      <c r="O1751" s="208">
        <f t="shared" si="123"/>
        <v>0</v>
      </c>
      <c r="P1751" s="205">
        <v>0</v>
      </c>
      <c r="Q1751" s="208">
        <f t="shared" si="121"/>
        <v>0</v>
      </c>
      <c r="R1751" s="206"/>
    </row>
    <row r="1752" spans="1:19" s="200" customFormat="1">
      <c r="A1752" s="199">
        <v>1745</v>
      </c>
      <c r="B1752" s="200">
        <v>203063267</v>
      </c>
      <c r="C1752" s="201" t="s">
        <v>1309</v>
      </c>
      <c r="D1752" s="201" t="s">
        <v>1310</v>
      </c>
      <c r="E1752" s="201" t="s">
        <v>1582</v>
      </c>
      <c r="F1752" s="201" t="s">
        <v>3662</v>
      </c>
      <c r="G1752" s="201" t="s">
        <v>94</v>
      </c>
      <c r="H1752" s="202" t="s">
        <v>2846</v>
      </c>
      <c r="I1752" s="207">
        <v>0</v>
      </c>
      <c r="J1752" s="207">
        <v>0</v>
      </c>
      <c r="K1752" s="207">
        <v>1000</v>
      </c>
      <c r="L1752" s="207">
        <v>1000</v>
      </c>
      <c r="M1752" s="207">
        <f t="shared" si="122"/>
        <v>0</v>
      </c>
      <c r="N1752" s="207">
        <f t="shared" si="124"/>
        <v>0</v>
      </c>
      <c r="O1752" s="208">
        <f t="shared" si="123"/>
        <v>0</v>
      </c>
      <c r="P1752" s="205">
        <v>0</v>
      </c>
      <c r="Q1752" s="208">
        <f t="shared" si="121"/>
        <v>0</v>
      </c>
      <c r="R1752" s="206"/>
    </row>
    <row r="1753" spans="1:19" s="200" customFormat="1">
      <c r="A1753" s="199">
        <v>1746</v>
      </c>
      <c r="B1753" s="200">
        <v>203063268</v>
      </c>
      <c r="C1753" s="201" t="s">
        <v>1309</v>
      </c>
      <c r="D1753" s="201" t="s">
        <v>1310</v>
      </c>
      <c r="E1753" s="201" t="s">
        <v>1582</v>
      </c>
      <c r="F1753" s="201" t="s">
        <v>3662</v>
      </c>
      <c r="G1753" s="201" t="s">
        <v>94</v>
      </c>
      <c r="H1753" s="202" t="s">
        <v>2847</v>
      </c>
      <c r="I1753" s="207">
        <v>0</v>
      </c>
      <c r="J1753" s="207">
        <v>0</v>
      </c>
      <c r="K1753" s="207">
        <v>1000</v>
      </c>
      <c r="L1753" s="207">
        <v>1000</v>
      </c>
      <c r="M1753" s="207">
        <f t="shared" si="122"/>
        <v>0</v>
      </c>
      <c r="N1753" s="207">
        <f t="shared" si="124"/>
        <v>0</v>
      </c>
      <c r="O1753" s="208">
        <f t="shared" si="123"/>
        <v>0</v>
      </c>
      <c r="P1753" s="205">
        <v>0</v>
      </c>
      <c r="Q1753" s="208">
        <f t="shared" si="121"/>
        <v>0</v>
      </c>
      <c r="R1753" s="206"/>
    </row>
    <row r="1754" spans="1:19" s="200" customFormat="1">
      <c r="A1754" s="199">
        <v>1747</v>
      </c>
      <c r="B1754" s="200">
        <v>203063269</v>
      </c>
      <c r="C1754" s="201" t="s">
        <v>1309</v>
      </c>
      <c r="D1754" s="201" t="s">
        <v>1310</v>
      </c>
      <c r="E1754" s="201" t="s">
        <v>1582</v>
      </c>
      <c r="F1754" s="201" t="s">
        <v>3662</v>
      </c>
      <c r="G1754" s="201" t="s">
        <v>94</v>
      </c>
      <c r="H1754" s="202" t="s">
        <v>2848</v>
      </c>
      <c r="I1754" s="207">
        <v>0</v>
      </c>
      <c r="J1754" s="207">
        <v>0</v>
      </c>
      <c r="K1754" s="207">
        <v>1000</v>
      </c>
      <c r="L1754" s="207">
        <v>1000</v>
      </c>
      <c r="M1754" s="207">
        <f t="shared" si="122"/>
        <v>0</v>
      </c>
      <c r="N1754" s="207">
        <f t="shared" si="124"/>
        <v>0</v>
      </c>
      <c r="O1754" s="208">
        <f t="shared" si="123"/>
        <v>0</v>
      </c>
      <c r="P1754" s="205">
        <v>0</v>
      </c>
      <c r="Q1754" s="208">
        <f t="shared" si="121"/>
        <v>0</v>
      </c>
      <c r="R1754" s="206"/>
    </row>
    <row r="1755" spans="1:19" s="200" customFormat="1">
      <c r="A1755" s="199">
        <v>1748</v>
      </c>
      <c r="B1755" s="200">
        <v>203063270</v>
      </c>
      <c r="C1755" s="201" t="s">
        <v>1309</v>
      </c>
      <c r="D1755" s="201" t="s">
        <v>1310</v>
      </c>
      <c r="E1755" s="201" t="s">
        <v>1582</v>
      </c>
      <c r="F1755" s="201" t="s">
        <v>3662</v>
      </c>
      <c r="G1755" s="201" t="s">
        <v>94</v>
      </c>
      <c r="H1755" s="202" t="s">
        <v>2849</v>
      </c>
      <c r="I1755" s="207">
        <v>0</v>
      </c>
      <c r="J1755" s="207">
        <v>0</v>
      </c>
      <c r="K1755" s="207">
        <v>1000</v>
      </c>
      <c r="L1755" s="207">
        <v>1000</v>
      </c>
      <c r="M1755" s="207">
        <f t="shared" si="122"/>
        <v>0</v>
      </c>
      <c r="N1755" s="207">
        <f t="shared" si="124"/>
        <v>0</v>
      </c>
      <c r="O1755" s="208">
        <f t="shared" si="123"/>
        <v>0</v>
      </c>
      <c r="P1755" s="205">
        <v>0</v>
      </c>
      <c r="Q1755" s="208">
        <f t="shared" si="121"/>
        <v>0</v>
      </c>
      <c r="R1755" s="206"/>
    </row>
    <row r="1756" spans="1:19" s="200" customFormat="1">
      <c r="A1756" s="199">
        <v>1749</v>
      </c>
      <c r="B1756" s="200">
        <v>203063271</v>
      </c>
      <c r="C1756" s="201" t="s">
        <v>1309</v>
      </c>
      <c r="D1756" s="201" t="s">
        <v>1310</v>
      </c>
      <c r="E1756" s="201" t="s">
        <v>1582</v>
      </c>
      <c r="F1756" s="201" t="s">
        <v>3662</v>
      </c>
      <c r="G1756" s="201" t="s">
        <v>94</v>
      </c>
      <c r="H1756" s="202" t="s">
        <v>2850</v>
      </c>
      <c r="I1756" s="207">
        <v>0</v>
      </c>
      <c r="J1756" s="207">
        <v>0</v>
      </c>
      <c r="K1756" s="207">
        <v>1000</v>
      </c>
      <c r="L1756" s="207">
        <v>1000</v>
      </c>
      <c r="M1756" s="207">
        <f t="shared" si="122"/>
        <v>0</v>
      </c>
      <c r="N1756" s="207">
        <f t="shared" si="124"/>
        <v>0</v>
      </c>
      <c r="O1756" s="208">
        <f t="shared" si="123"/>
        <v>0</v>
      </c>
      <c r="P1756" s="205">
        <v>0</v>
      </c>
      <c r="Q1756" s="208">
        <f t="shared" si="121"/>
        <v>0</v>
      </c>
      <c r="R1756" s="206"/>
    </row>
    <row r="1757" spans="1:19" s="200" customFormat="1">
      <c r="A1757" s="199">
        <v>1750</v>
      </c>
      <c r="B1757" s="200">
        <v>203070001</v>
      </c>
      <c r="C1757" s="201" t="s">
        <v>1309</v>
      </c>
      <c r="D1757" s="201" t="s">
        <v>1310</v>
      </c>
      <c r="E1757" s="201" t="s">
        <v>1314</v>
      </c>
      <c r="F1757" s="201" t="s">
        <v>3655</v>
      </c>
      <c r="G1757" s="220" t="s">
        <v>1125</v>
      </c>
      <c r="H1757" s="202" t="s">
        <v>1756</v>
      </c>
      <c r="I1757" s="207">
        <v>0</v>
      </c>
      <c r="J1757" s="207">
        <v>0</v>
      </c>
      <c r="K1757" s="207">
        <v>9054733.75</v>
      </c>
      <c r="L1757" s="207">
        <v>9054733.75</v>
      </c>
      <c r="M1757" s="207">
        <f t="shared" si="122"/>
        <v>0</v>
      </c>
      <c r="N1757" s="207">
        <f t="shared" si="124"/>
        <v>0</v>
      </c>
      <c r="O1757" s="208">
        <f t="shared" si="123"/>
        <v>0</v>
      </c>
      <c r="P1757" s="205">
        <v>0</v>
      </c>
      <c r="Q1757" s="208">
        <f t="shared" si="121"/>
        <v>0</v>
      </c>
      <c r="R1757" s="206"/>
      <c r="S1757" s="209" t="s">
        <v>3736</v>
      </c>
    </row>
    <row r="1758" spans="1:19" s="200" customFormat="1">
      <c r="A1758" s="199">
        <v>1751</v>
      </c>
      <c r="B1758" s="200">
        <v>203080101</v>
      </c>
      <c r="C1758" s="201" t="s">
        <v>1309</v>
      </c>
      <c r="D1758" s="201" t="s">
        <v>1310</v>
      </c>
      <c r="E1758" s="201" t="s">
        <v>1314</v>
      </c>
      <c r="F1758" s="201" t="s">
        <v>3655</v>
      </c>
      <c r="G1758" s="201" t="s">
        <v>3580</v>
      </c>
      <c r="H1758" s="202" t="s">
        <v>593</v>
      </c>
      <c r="I1758" s="207">
        <v>0</v>
      </c>
      <c r="J1758" s="207">
        <v>0</v>
      </c>
      <c r="K1758" s="207">
        <v>57500</v>
      </c>
      <c r="L1758" s="207">
        <v>57500</v>
      </c>
      <c r="M1758" s="207">
        <f t="shared" si="122"/>
        <v>0</v>
      </c>
      <c r="N1758" s="207">
        <f t="shared" si="124"/>
        <v>0</v>
      </c>
      <c r="O1758" s="208">
        <f t="shared" si="123"/>
        <v>0</v>
      </c>
      <c r="P1758" s="205">
        <v>0</v>
      </c>
      <c r="Q1758" s="208">
        <f t="shared" si="121"/>
        <v>0</v>
      </c>
      <c r="R1758" s="206"/>
    </row>
    <row r="1759" spans="1:19" s="200" customFormat="1">
      <c r="A1759" s="199">
        <v>1752</v>
      </c>
      <c r="B1759" s="200">
        <v>203080102</v>
      </c>
      <c r="C1759" s="201" t="s">
        <v>1309</v>
      </c>
      <c r="D1759" s="201" t="s">
        <v>1310</v>
      </c>
      <c r="E1759" s="201" t="s">
        <v>1314</v>
      </c>
      <c r="F1759" s="201" t="s">
        <v>3655</v>
      </c>
      <c r="G1759" s="201" t="s">
        <v>3580</v>
      </c>
      <c r="H1759" s="202" t="s">
        <v>997</v>
      </c>
      <c r="I1759" s="207">
        <v>0</v>
      </c>
      <c r="J1759" s="207">
        <v>0</v>
      </c>
      <c r="K1759" s="207">
        <v>115000</v>
      </c>
      <c r="L1759" s="207">
        <v>115000</v>
      </c>
      <c r="M1759" s="207">
        <f t="shared" si="122"/>
        <v>0</v>
      </c>
      <c r="N1759" s="207">
        <f t="shared" si="124"/>
        <v>0</v>
      </c>
      <c r="O1759" s="208">
        <f t="shared" si="123"/>
        <v>0</v>
      </c>
      <c r="P1759" s="205">
        <v>0</v>
      </c>
      <c r="Q1759" s="208">
        <f t="shared" si="121"/>
        <v>0</v>
      </c>
      <c r="R1759" s="206"/>
    </row>
    <row r="1760" spans="1:19" s="200" customFormat="1">
      <c r="A1760" s="199">
        <v>1753</v>
      </c>
      <c r="B1760" s="200">
        <v>203080103</v>
      </c>
      <c r="C1760" s="201" t="s">
        <v>1309</v>
      </c>
      <c r="D1760" s="201" t="s">
        <v>1310</v>
      </c>
      <c r="E1760" s="201" t="s">
        <v>1314</v>
      </c>
      <c r="F1760" s="201" t="s">
        <v>3655</v>
      </c>
      <c r="G1760" s="201" t="s">
        <v>3580</v>
      </c>
      <c r="H1760" s="202" t="s">
        <v>594</v>
      </c>
      <c r="I1760" s="207">
        <v>0</v>
      </c>
      <c r="J1760" s="207">
        <v>0</v>
      </c>
      <c r="K1760" s="207">
        <v>115000</v>
      </c>
      <c r="L1760" s="207">
        <v>115000</v>
      </c>
      <c r="M1760" s="207">
        <f t="shared" si="122"/>
        <v>0</v>
      </c>
      <c r="N1760" s="207">
        <f t="shared" si="124"/>
        <v>0</v>
      </c>
      <c r="O1760" s="208">
        <f t="shared" si="123"/>
        <v>0</v>
      </c>
      <c r="P1760" s="205">
        <v>0</v>
      </c>
      <c r="Q1760" s="208">
        <f t="shared" si="121"/>
        <v>0</v>
      </c>
      <c r="R1760" s="206"/>
    </row>
    <row r="1761" spans="1:19" s="200" customFormat="1">
      <c r="A1761" s="199">
        <v>1754</v>
      </c>
      <c r="B1761" s="200">
        <v>203080104</v>
      </c>
      <c r="C1761" s="201" t="s">
        <v>1309</v>
      </c>
      <c r="D1761" s="201" t="s">
        <v>1310</v>
      </c>
      <c r="E1761" s="201" t="s">
        <v>1582</v>
      </c>
      <c r="F1761" s="201" t="s">
        <v>3662</v>
      </c>
      <c r="G1761" s="201" t="s">
        <v>3182</v>
      </c>
      <c r="H1761" s="202" t="s">
        <v>595</v>
      </c>
      <c r="I1761" s="207">
        <v>0</v>
      </c>
      <c r="J1761" s="207">
        <v>0</v>
      </c>
      <c r="K1761" s="207">
        <v>165000</v>
      </c>
      <c r="L1761" s="207">
        <v>165000</v>
      </c>
      <c r="M1761" s="207">
        <f t="shared" si="122"/>
        <v>0</v>
      </c>
      <c r="N1761" s="207">
        <f t="shared" si="124"/>
        <v>0</v>
      </c>
      <c r="O1761" s="208">
        <f t="shared" si="123"/>
        <v>0</v>
      </c>
      <c r="P1761" s="205">
        <v>0</v>
      </c>
      <c r="Q1761" s="208">
        <f t="shared" si="121"/>
        <v>0</v>
      </c>
      <c r="R1761" s="206"/>
      <c r="S1761" s="209"/>
    </row>
    <row r="1762" spans="1:19" s="200" customFormat="1">
      <c r="A1762" s="199">
        <v>1755</v>
      </c>
      <c r="B1762" s="200">
        <v>203080105</v>
      </c>
      <c r="C1762" s="201" t="s">
        <v>1309</v>
      </c>
      <c r="D1762" s="201" t="s">
        <v>1310</v>
      </c>
      <c r="E1762" s="201" t="s">
        <v>1314</v>
      </c>
      <c r="F1762" s="201" t="s">
        <v>3655</v>
      </c>
      <c r="G1762" s="201" t="s">
        <v>3580</v>
      </c>
      <c r="H1762" s="202" t="s">
        <v>998</v>
      </c>
      <c r="I1762" s="207">
        <v>0</v>
      </c>
      <c r="J1762" s="207">
        <v>0</v>
      </c>
      <c r="K1762" s="207">
        <v>23000</v>
      </c>
      <c r="L1762" s="207">
        <v>23000</v>
      </c>
      <c r="M1762" s="207">
        <f t="shared" si="122"/>
        <v>0</v>
      </c>
      <c r="N1762" s="207">
        <f t="shared" si="124"/>
        <v>0</v>
      </c>
      <c r="O1762" s="208">
        <f t="shared" si="123"/>
        <v>0</v>
      </c>
      <c r="P1762" s="205">
        <v>0</v>
      </c>
      <c r="Q1762" s="208">
        <f t="shared" ref="Q1762:Q1825" si="125">O1762-P1762</f>
        <v>0</v>
      </c>
      <c r="R1762" s="206"/>
      <c r="S1762" s="209"/>
    </row>
    <row r="1763" spans="1:19" s="200" customFormat="1">
      <c r="A1763" s="199">
        <v>1756</v>
      </c>
      <c r="B1763" s="200">
        <v>203080106</v>
      </c>
      <c r="C1763" s="201" t="s">
        <v>1309</v>
      </c>
      <c r="D1763" s="201" t="s">
        <v>1310</v>
      </c>
      <c r="E1763" s="201" t="s">
        <v>1314</v>
      </c>
      <c r="F1763" s="201" t="s">
        <v>3655</v>
      </c>
      <c r="G1763" s="201" t="s">
        <v>3580</v>
      </c>
      <c r="H1763" s="202" t="s">
        <v>999</v>
      </c>
      <c r="I1763" s="207">
        <v>0</v>
      </c>
      <c r="J1763" s="207">
        <v>0</v>
      </c>
      <c r="K1763" s="207">
        <v>184000</v>
      </c>
      <c r="L1763" s="207">
        <v>184000</v>
      </c>
      <c r="M1763" s="207">
        <f t="shared" si="122"/>
        <v>0</v>
      </c>
      <c r="N1763" s="207">
        <f t="shared" si="124"/>
        <v>0</v>
      </c>
      <c r="O1763" s="208">
        <f t="shared" si="123"/>
        <v>0</v>
      </c>
      <c r="P1763" s="205">
        <v>0</v>
      </c>
      <c r="Q1763" s="208">
        <f t="shared" si="125"/>
        <v>0</v>
      </c>
      <c r="R1763" s="206"/>
      <c r="S1763" s="209"/>
    </row>
    <row r="1764" spans="1:19" s="200" customFormat="1">
      <c r="A1764" s="199">
        <v>1757</v>
      </c>
      <c r="B1764" s="200">
        <v>203080107</v>
      </c>
      <c r="C1764" s="201" t="s">
        <v>1309</v>
      </c>
      <c r="D1764" s="201" t="s">
        <v>1310</v>
      </c>
      <c r="E1764" s="201" t="s">
        <v>1314</v>
      </c>
      <c r="F1764" s="201" t="s">
        <v>3655</v>
      </c>
      <c r="G1764" s="201" t="s">
        <v>3580</v>
      </c>
      <c r="H1764" s="202" t="s">
        <v>2851</v>
      </c>
      <c r="I1764" s="207">
        <v>0</v>
      </c>
      <c r="J1764" s="207">
        <v>0</v>
      </c>
      <c r="K1764" s="207">
        <v>161000</v>
      </c>
      <c r="L1764" s="207">
        <v>161000</v>
      </c>
      <c r="M1764" s="207">
        <f t="shared" si="122"/>
        <v>0</v>
      </c>
      <c r="N1764" s="207">
        <f t="shared" si="124"/>
        <v>0</v>
      </c>
      <c r="O1764" s="208">
        <f t="shared" si="123"/>
        <v>0</v>
      </c>
      <c r="P1764" s="205">
        <v>0</v>
      </c>
      <c r="Q1764" s="208">
        <f t="shared" si="125"/>
        <v>0</v>
      </c>
      <c r="R1764" s="206"/>
      <c r="S1764" s="209"/>
    </row>
    <row r="1765" spans="1:19" s="200" customFormat="1">
      <c r="A1765" s="199">
        <v>1758</v>
      </c>
      <c r="B1765" s="200">
        <v>203080201</v>
      </c>
      <c r="C1765" s="201" t="s">
        <v>1309</v>
      </c>
      <c r="D1765" s="201" t="s">
        <v>1310</v>
      </c>
      <c r="E1765" s="201" t="s">
        <v>1314</v>
      </c>
      <c r="F1765" s="201" t="s">
        <v>3655</v>
      </c>
      <c r="G1765" s="201" t="s">
        <v>3580</v>
      </c>
      <c r="H1765" s="202" t="s">
        <v>1000</v>
      </c>
      <c r="I1765" s="207">
        <v>0</v>
      </c>
      <c r="J1765" s="207">
        <v>0</v>
      </c>
      <c r="K1765" s="207">
        <v>115000</v>
      </c>
      <c r="L1765" s="207">
        <v>115000</v>
      </c>
      <c r="M1765" s="207">
        <f t="shared" si="122"/>
        <v>0</v>
      </c>
      <c r="N1765" s="207">
        <f t="shared" si="124"/>
        <v>0</v>
      </c>
      <c r="O1765" s="208">
        <f t="shared" si="123"/>
        <v>0</v>
      </c>
      <c r="P1765" s="205">
        <v>0</v>
      </c>
      <c r="Q1765" s="208">
        <f t="shared" si="125"/>
        <v>0</v>
      </c>
      <c r="R1765" s="206"/>
      <c r="S1765" s="209"/>
    </row>
    <row r="1766" spans="1:19" s="200" customFormat="1">
      <c r="A1766" s="199">
        <v>1759</v>
      </c>
      <c r="B1766" s="200">
        <v>203080202</v>
      </c>
      <c r="C1766" s="201" t="s">
        <v>1309</v>
      </c>
      <c r="D1766" s="201" t="s">
        <v>1310</v>
      </c>
      <c r="E1766" s="201" t="s">
        <v>1314</v>
      </c>
      <c r="F1766" s="201" t="s">
        <v>3655</v>
      </c>
      <c r="G1766" s="201" t="s">
        <v>3580</v>
      </c>
      <c r="H1766" s="202" t="s">
        <v>596</v>
      </c>
      <c r="I1766" s="207">
        <v>0</v>
      </c>
      <c r="J1766" s="207">
        <v>0</v>
      </c>
      <c r="K1766" s="207">
        <v>46000</v>
      </c>
      <c r="L1766" s="207">
        <v>46000</v>
      </c>
      <c r="M1766" s="207">
        <f t="shared" si="122"/>
        <v>0</v>
      </c>
      <c r="N1766" s="207">
        <f t="shared" si="124"/>
        <v>0</v>
      </c>
      <c r="O1766" s="208">
        <f t="shared" si="123"/>
        <v>0</v>
      </c>
      <c r="P1766" s="205">
        <v>0</v>
      </c>
      <c r="Q1766" s="208">
        <f t="shared" si="125"/>
        <v>0</v>
      </c>
      <c r="R1766" s="206"/>
      <c r="S1766" s="209"/>
    </row>
    <row r="1767" spans="1:19" s="200" customFormat="1">
      <c r="A1767" s="199">
        <v>1760</v>
      </c>
      <c r="B1767" s="200">
        <v>203080203</v>
      </c>
      <c r="C1767" s="201" t="s">
        <v>1309</v>
      </c>
      <c r="D1767" s="201" t="s">
        <v>1310</v>
      </c>
      <c r="E1767" s="201" t="s">
        <v>1314</v>
      </c>
      <c r="F1767" s="201" t="s">
        <v>3655</v>
      </c>
      <c r="G1767" s="201" t="s">
        <v>3580</v>
      </c>
      <c r="H1767" s="202" t="s">
        <v>1001</v>
      </c>
      <c r="I1767" s="207">
        <v>0</v>
      </c>
      <c r="J1767" s="207">
        <v>0</v>
      </c>
      <c r="K1767" s="207">
        <v>86250</v>
      </c>
      <c r="L1767" s="207">
        <v>86250</v>
      </c>
      <c r="M1767" s="207">
        <f t="shared" si="122"/>
        <v>0</v>
      </c>
      <c r="N1767" s="207">
        <f t="shared" si="124"/>
        <v>0</v>
      </c>
      <c r="O1767" s="208">
        <f t="shared" si="123"/>
        <v>0</v>
      </c>
      <c r="P1767" s="205">
        <v>0</v>
      </c>
      <c r="Q1767" s="208">
        <f t="shared" si="125"/>
        <v>0</v>
      </c>
      <c r="R1767" s="206"/>
      <c r="S1767" s="209"/>
    </row>
    <row r="1768" spans="1:19" s="200" customFormat="1">
      <c r="A1768" s="199">
        <v>1761</v>
      </c>
      <c r="B1768" s="200">
        <v>203080204</v>
      </c>
      <c r="C1768" s="201" t="s">
        <v>1309</v>
      </c>
      <c r="D1768" s="201" t="s">
        <v>1310</v>
      </c>
      <c r="E1768" s="201" t="s">
        <v>1314</v>
      </c>
      <c r="F1768" s="201" t="s">
        <v>3655</v>
      </c>
      <c r="G1768" s="201" t="s">
        <v>3580</v>
      </c>
      <c r="H1768" s="202" t="s">
        <v>1002</v>
      </c>
      <c r="I1768" s="207">
        <v>0</v>
      </c>
      <c r="J1768" s="207">
        <v>0</v>
      </c>
      <c r="K1768" s="207">
        <v>44760</v>
      </c>
      <c r="L1768" s="207">
        <v>44760</v>
      </c>
      <c r="M1768" s="207">
        <f t="shared" si="122"/>
        <v>0</v>
      </c>
      <c r="N1768" s="207">
        <f t="shared" si="124"/>
        <v>0</v>
      </c>
      <c r="O1768" s="208">
        <f t="shared" si="123"/>
        <v>0</v>
      </c>
      <c r="P1768" s="205">
        <v>0</v>
      </c>
      <c r="Q1768" s="208">
        <f t="shared" si="125"/>
        <v>0</v>
      </c>
      <c r="R1768" s="206"/>
      <c r="S1768" s="209"/>
    </row>
    <row r="1769" spans="1:19" s="200" customFormat="1">
      <c r="A1769" s="199">
        <v>1762</v>
      </c>
      <c r="B1769" s="200">
        <v>203080301</v>
      </c>
      <c r="C1769" s="201" t="s">
        <v>1309</v>
      </c>
      <c r="D1769" s="201" t="s">
        <v>1310</v>
      </c>
      <c r="E1769" s="201" t="s">
        <v>1314</v>
      </c>
      <c r="F1769" s="201" t="s">
        <v>3655</v>
      </c>
      <c r="G1769" s="201" t="s">
        <v>3580</v>
      </c>
      <c r="H1769" s="202" t="s">
        <v>597</v>
      </c>
      <c r="I1769" s="207">
        <v>0</v>
      </c>
      <c r="J1769" s="207">
        <v>0</v>
      </c>
      <c r="K1769" s="207">
        <v>146050</v>
      </c>
      <c r="L1769" s="207">
        <v>146050</v>
      </c>
      <c r="M1769" s="207">
        <f t="shared" si="122"/>
        <v>0</v>
      </c>
      <c r="N1769" s="207">
        <f t="shared" si="124"/>
        <v>0</v>
      </c>
      <c r="O1769" s="208">
        <f t="shared" si="123"/>
        <v>0</v>
      </c>
      <c r="P1769" s="205">
        <v>0</v>
      </c>
      <c r="Q1769" s="208">
        <f t="shared" si="125"/>
        <v>0</v>
      </c>
      <c r="R1769" s="206"/>
      <c r="S1769" s="209"/>
    </row>
    <row r="1770" spans="1:19" s="200" customFormat="1">
      <c r="A1770" s="199">
        <v>1763</v>
      </c>
      <c r="B1770" s="200">
        <v>203080302</v>
      </c>
      <c r="C1770" s="201" t="s">
        <v>1309</v>
      </c>
      <c r="D1770" s="201" t="s">
        <v>1310</v>
      </c>
      <c r="E1770" s="201" t="s">
        <v>1314</v>
      </c>
      <c r="F1770" s="201" t="s">
        <v>3655</v>
      </c>
      <c r="G1770" s="201" t="s">
        <v>3580</v>
      </c>
      <c r="H1770" s="202" t="s">
        <v>598</v>
      </c>
      <c r="I1770" s="207">
        <v>0</v>
      </c>
      <c r="J1770" s="207">
        <v>0</v>
      </c>
      <c r="K1770" s="207">
        <v>0</v>
      </c>
      <c r="L1770" s="207">
        <v>0</v>
      </c>
      <c r="M1770" s="207">
        <f t="shared" si="122"/>
        <v>0</v>
      </c>
      <c r="N1770" s="207">
        <f t="shared" si="124"/>
        <v>0</v>
      </c>
      <c r="O1770" s="208">
        <f t="shared" si="123"/>
        <v>0</v>
      </c>
      <c r="P1770" s="205">
        <v>0</v>
      </c>
      <c r="Q1770" s="208">
        <f t="shared" si="125"/>
        <v>0</v>
      </c>
      <c r="R1770" s="206"/>
      <c r="S1770" s="209"/>
    </row>
    <row r="1771" spans="1:19" s="200" customFormat="1">
      <c r="A1771" s="199">
        <v>1764</v>
      </c>
      <c r="B1771" s="200">
        <v>203080401</v>
      </c>
      <c r="C1771" s="201" t="s">
        <v>1309</v>
      </c>
      <c r="D1771" s="201" t="s">
        <v>1310</v>
      </c>
      <c r="E1771" s="201" t="s">
        <v>1314</v>
      </c>
      <c r="F1771" s="201" t="s">
        <v>3655</v>
      </c>
      <c r="G1771" s="201" t="s">
        <v>3580</v>
      </c>
      <c r="H1771" s="202" t="s">
        <v>599</v>
      </c>
      <c r="I1771" s="207">
        <v>0</v>
      </c>
      <c r="J1771" s="207">
        <v>0</v>
      </c>
      <c r="K1771" s="207">
        <v>0</v>
      </c>
      <c r="L1771" s="207">
        <v>0</v>
      </c>
      <c r="M1771" s="207">
        <f t="shared" si="122"/>
        <v>0</v>
      </c>
      <c r="N1771" s="207">
        <f t="shared" si="124"/>
        <v>0</v>
      </c>
      <c r="O1771" s="208">
        <f t="shared" si="123"/>
        <v>0</v>
      </c>
      <c r="P1771" s="205">
        <v>0</v>
      </c>
      <c r="Q1771" s="208">
        <f t="shared" si="125"/>
        <v>0</v>
      </c>
      <c r="R1771" s="206"/>
      <c r="S1771" s="209"/>
    </row>
    <row r="1772" spans="1:19" s="200" customFormat="1">
      <c r="A1772" s="199">
        <v>1765</v>
      </c>
      <c r="B1772" s="200">
        <v>203080501</v>
      </c>
      <c r="C1772" s="201" t="s">
        <v>1309</v>
      </c>
      <c r="D1772" s="201" t="s">
        <v>1310</v>
      </c>
      <c r="E1772" s="201" t="s">
        <v>1314</v>
      </c>
      <c r="F1772" s="201" t="s">
        <v>3655</v>
      </c>
      <c r="G1772" s="201" t="s">
        <v>3580</v>
      </c>
      <c r="H1772" s="202" t="s">
        <v>600</v>
      </c>
      <c r="I1772" s="207">
        <v>0</v>
      </c>
      <c r="J1772" s="207">
        <v>0</v>
      </c>
      <c r="K1772" s="207">
        <v>255000</v>
      </c>
      <c r="L1772" s="207">
        <v>255000</v>
      </c>
      <c r="M1772" s="207">
        <f t="shared" si="122"/>
        <v>0</v>
      </c>
      <c r="N1772" s="207">
        <f t="shared" si="124"/>
        <v>0</v>
      </c>
      <c r="O1772" s="208">
        <f t="shared" si="123"/>
        <v>0</v>
      </c>
      <c r="P1772" s="205">
        <v>0</v>
      </c>
      <c r="Q1772" s="208">
        <f t="shared" si="125"/>
        <v>0</v>
      </c>
      <c r="R1772" s="206"/>
      <c r="S1772" s="209"/>
    </row>
    <row r="1773" spans="1:19" s="200" customFormat="1">
      <c r="A1773" s="199">
        <v>1766</v>
      </c>
      <c r="B1773" s="200">
        <v>203080502</v>
      </c>
      <c r="C1773" s="201" t="s">
        <v>1309</v>
      </c>
      <c r="D1773" s="201" t="s">
        <v>1310</v>
      </c>
      <c r="E1773" s="201" t="s">
        <v>1314</v>
      </c>
      <c r="F1773" s="201" t="s">
        <v>3655</v>
      </c>
      <c r="G1773" s="201" t="s">
        <v>3580</v>
      </c>
      <c r="H1773" s="202" t="s">
        <v>1003</v>
      </c>
      <c r="I1773" s="207">
        <v>0</v>
      </c>
      <c r="J1773" s="207">
        <v>0</v>
      </c>
      <c r="K1773" s="207">
        <v>21650</v>
      </c>
      <c r="L1773" s="207">
        <v>21650</v>
      </c>
      <c r="M1773" s="207">
        <f t="shared" si="122"/>
        <v>0</v>
      </c>
      <c r="N1773" s="207">
        <f t="shared" si="124"/>
        <v>0</v>
      </c>
      <c r="O1773" s="208">
        <f t="shared" si="123"/>
        <v>0</v>
      </c>
      <c r="P1773" s="205">
        <v>0</v>
      </c>
      <c r="Q1773" s="208">
        <f t="shared" si="125"/>
        <v>0</v>
      </c>
      <c r="R1773" s="206"/>
      <c r="S1773" s="209"/>
    </row>
    <row r="1774" spans="1:19" s="200" customFormat="1">
      <c r="A1774" s="199">
        <v>1767</v>
      </c>
      <c r="B1774" s="200">
        <v>203080601</v>
      </c>
      <c r="C1774" s="201" t="s">
        <v>1309</v>
      </c>
      <c r="D1774" s="201" t="s">
        <v>1310</v>
      </c>
      <c r="E1774" s="201" t="s">
        <v>1314</v>
      </c>
      <c r="F1774" s="201" t="s">
        <v>3655</v>
      </c>
      <c r="G1774" s="201" t="s">
        <v>3580</v>
      </c>
      <c r="H1774" s="202" t="s">
        <v>601</v>
      </c>
      <c r="I1774" s="207">
        <v>0</v>
      </c>
      <c r="J1774" s="207">
        <v>0</v>
      </c>
      <c r="K1774" s="207">
        <v>0</v>
      </c>
      <c r="L1774" s="207">
        <v>0</v>
      </c>
      <c r="M1774" s="207">
        <f t="shared" si="122"/>
        <v>0</v>
      </c>
      <c r="N1774" s="207">
        <f t="shared" si="124"/>
        <v>0</v>
      </c>
      <c r="O1774" s="208">
        <f t="shared" si="123"/>
        <v>0</v>
      </c>
      <c r="P1774" s="205">
        <v>0</v>
      </c>
      <c r="Q1774" s="208">
        <f t="shared" si="125"/>
        <v>0</v>
      </c>
      <c r="R1774" s="206"/>
      <c r="S1774" s="209"/>
    </row>
    <row r="1775" spans="1:19" s="200" customFormat="1">
      <c r="A1775" s="199">
        <v>1768</v>
      </c>
      <c r="B1775" s="200">
        <v>203080602</v>
      </c>
      <c r="C1775" s="201" t="s">
        <v>1309</v>
      </c>
      <c r="D1775" s="201" t="s">
        <v>1310</v>
      </c>
      <c r="E1775" s="201" t="s">
        <v>1582</v>
      </c>
      <c r="F1775" s="201" t="s">
        <v>3662</v>
      </c>
      <c r="G1775" s="201" t="s">
        <v>3182</v>
      </c>
      <c r="H1775" s="202" t="s">
        <v>2852</v>
      </c>
      <c r="I1775" s="207">
        <v>0</v>
      </c>
      <c r="J1775" s="207">
        <v>0</v>
      </c>
      <c r="K1775" s="207">
        <v>20000</v>
      </c>
      <c r="L1775" s="207">
        <v>20000</v>
      </c>
      <c r="M1775" s="207">
        <f t="shared" si="122"/>
        <v>0</v>
      </c>
      <c r="N1775" s="207">
        <f t="shared" si="124"/>
        <v>0</v>
      </c>
      <c r="O1775" s="208">
        <f t="shared" si="123"/>
        <v>0</v>
      </c>
      <c r="P1775" s="205">
        <v>0</v>
      </c>
      <c r="Q1775" s="208">
        <f t="shared" si="125"/>
        <v>0</v>
      </c>
      <c r="R1775" s="206"/>
    </row>
    <row r="1776" spans="1:19" s="200" customFormat="1">
      <c r="A1776" s="199">
        <v>1769</v>
      </c>
      <c r="B1776" s="200">
        <v>203080603</v>
      </c>
      <c r="C1776" s="201" t="s">
        <v>1309</v>
      </c>
      <c r="D1776" s="201" t="s">
        <v>1310</v>
      </c>
      <c r="E1776" s="201" t="s">
        <v>1314</v>
      </c>
      <c r="F1776" s="201" t="s">
        <v>3655</v>
      </c>
      <c r="G1776" s="201" t="s">
        <v>3580</v>
      </c>
      <c r="H1776" s="202" t="s">
        <v>2853</v>
      </c>
      <c r="I1776" s="207">
        <v>0</v>
      </c>
      <c r="J1776" s="207">
        <v>0</v>
      </c>
      <c r="K1776" s="207">
        <v>13000</v>
      </c>
      <c r="L1776" s="207">
        <v>13000</v>
      </c>
      <c r="M1776" s="207">
        <f t="shared" si="122"/>
        <v>0</v>
      </c>
      <c r="N1776" s="207">
        <f t="shared" si="124"/>
        <v>0</v>
      </c>
      <c r="O1776" s="208">
        <f t="shared" si="123"/>
        <v>0</v>
      </c>
      <c r="P1776" s="205">
        <v>0</v>
      </c>
      <c r="Q1776" s="208">
        <f t="shared" si="125"/>
        <v>0</v>
      </c>
      <c r="R1776" s="206"/>
      <c r="S1776" s="209"/>
    </row>
    <row r="1777" spans="1:19" s="200" customFormat="1">
      <c r="A1777" s="199">
        <v>1770</v>
      </c>
      <c r="B1777" s="200">
        <v>203080701</v>
      </c>
      <c r="C1777" s="201" t="s">
        <v>1309</v>
      </c>
      <c r="D1777" s="201" t="s">
        <v>1310</v>
      </c>
      <c r="E1777" s="201" t="s">
        <v>1314</v>
      </c>
      <c r="F1777" s="201" t="s">
        <v>3655</v>
      </c>
      <c r="G1777" s="201" t="s">
        <v>3580</v>
      </c>
      <c r="H1777" s="202" t="s">
        <v>602</v>
      </c>
      <c r="I1777" s="207">
        <v>0</v>
      </c>
      <c r="J1777" s="207">
        <v>0</v>
      </c>
      <c r="K1777" s="207">
        <v>0</v>
      </c>
      <c r="L1777" s="207">
        <v>0</v>
      </c>
      <c r="M1777" s="207">
        <f t="shared" ref="M1777:M1840" si="126">IF((I1777+K1777)-(J1777+L1777)&lt;0,0,(I1777+K1777)-(J1777+L1777))</f>
        <v>0</v>
      </c>
      <c r="N1777" s="207">
        <f t="shared" si="124"/>
        <v>0</v>
      </c>
      <c r="O1777" s="208">
        <f t="shared" si="123"/>
        <v>0</v>
      </c>
      <c r="P1777" s="205">
        <v>0</v>
      </c>
      <c r="Q1777" s="208">
        <f t="shared" si="125"/>
        <v>0</v>
      </c>
      <c r="R1777" s="206"/>
      <c r="S1777" s="209"/>
    </row>
    <row r="1778" spans="1:19" s="200" customFormat="1">
      <c r="A1778" s="199">
        <v>1771</v>
      </c>
      <c r="B1778" s="200">
        <v>203080702</v>
      </c>
      <c r="C1778" s="201" t="s">
        <v>1309</v>
      </c>
      <c r="D1778" s="201" t="s">
        <v>1310</v>
      </c>
      <c r="E1778" s="201" t="s">
        <v>1314</v>
      </c>
      <c r="F1778" s="201" t="s">
        <v>3655</v>
      </c>
      <c r="G1778" s="201" t="s">
        <v>3580</v>
      </c>
      <c r="H1778" s="202" t="s">
        <v>1004</v>
      </c>
      <c r="I1778" s="207">
        <v>0</v>
      </c>
      <c r="J1778" s="207">
        <v>0</v>
      </c>
      <c r="K1778" s="207">
        <v>0</v>
      </c>
      <c r="L1778" s="207">
        <v>0</v>
      </c>
      <c r="M1778" s="207">
        <f t="shared" si="126"/>
        <v>0</v>
      </c>
      <c r="N1778" s="207">
        <f t="shared" si="124"/>
        <v>0</v>
      </c>
      <c r="O1778" s="208">
        <f t="shared" si="123"/>
        <v>0</v>
      </c>
      <c r="P1778" s="205">
        <v>0</v>
      </c>
      <c r="Q1778" s="208">
        <f t="shared" si="125"/>
        <v>0</v>
      </c>
      <c r="R1778" s="206"/>
      <c r="S1778" s="209"/>
    </row>
    <row r="1779" spans="1:19" s="200" customFormat="1">
      <c r="A1779" s="199">
        <v>1772</v>
      </c>
      <c r="B1779" s="200">
        <v>203080703</v>
      </c>
      <c r="C1779" s="201" t="s">
        <v>1309</v>
      </c>
      <c r="D1779" s="201" t="s">
        <v>1310</v>
      </c>
      <c r="E1779" s="201" t="s">
        <v>1314</v>
      </c>
      <c r="F1779" s="201" t="s">
        <v>3655</v>
      </c>
      <c r="G1779" s="201" t="s">
        <v>3580</v>
      </c>
      <c r="H1779" s="202" t="s">
        <v>1757</v>
      </c>
      <c r="I1779" s="207">
        <v>0</v>
      </c>
      <c r="J1779" s="207">
        <v>0</v>
      </c>
      <c r="K1779" s="207">
        <v>178250</v>
      </c>
      <c r="L1779" s="207">
        <v>178250</v>
      </c>
      <c r="M1779" s="207">
        <f t="shared" si="126"/>
        <v>0</v>
      </c>
      <c r="N1779" s="207">
        <f t="shared" si="124"/>
        <v>0</v>
      </c>
      <c r="O1779" s="208">
        <f t="shared" si="123"/>
        <v>0</v>
      </c>
      <c r="P1779" s="205">
        <v>0</v>
      </c>
      <c r="Q1779" s="208">
        <f t="shared" si="125"/>
        <v>0</v>
      </c>
      <c r="R1779" s="206"/>
      <c r="S1779" s="209"/>
    </row>
    <row r="1780" spans="1:19" s="200" customFormat="1">
      <c r="A1780" s="199">
        <v>1773</v>
      </c>
      <c r="B1780" s="200">
        <v>203080704</v>
      </c>
      <c r="C1780" s="201" t="s">
        <v>1309</v>
      </c>
      <c r="D1780" s="201" t="s">
        <v>1310</v>
      </c>
      <c r="E1780" s="201" t="s">
        <v>1314</v>
      </c>
      <c r="F1780" s="201" t="s">
        <v>3655</v>
      </c>
      <c r="G1780" s="201" t="s">
        <v>3580</v>
      </c>
      <c r="H1780" s="202" t="s">
        <v>1005</v>
      </c>
      <c r="I1780" s="207">
        <v>0</v>
      </c>
      <c r="J1780" s="207">
        <v>0</v>
      </c>
      <c r="K1780" s="207">
        <v>0</v>
      </c>
      <c r="L1780" s="207">
        <v>0</v>
      </c>
      <c r="M1780" s="207">
        <f t="shared" si="126"/>
        <v>0</v>
      </c>
      <c r="N1780" s="207">
        <f t="shared" si="124"/>
        <v>0</v>
      </c>
      <c r="O1780" s="208">
        <f t="shared" si="123"/>
        <v>0</v>
      </c>
      <c r="P1780" s="205">
        <v>0</v>
      </c>
      <c r="Q1780" s="208">
        <f t="shared" si="125"/>
        <v>0</v>
      </c>
      <c r="R1780" s="206"/>
    </row>
    <row r="1781" spans="1:19" s="200" customFormat="1">
      <c r="A1781" s="199">
        <v>1774</v>
      </c>
      <c r="B1781" s="200">
        <v>203080705</v>
      </c>
      <c r="C1781" s="201" t="s">
        <v>1309</v>
      </c>
      <c r="D1781" s="201" t="s">
        <v>1310</v>
      </c>
      <c r="E1781" s="201" t="s">
        <v>1314</v>
      </c>
      <c r="F1781" s="201" t="s">
        <v>3655</v>
      </c>
      <c r="G1781" s="201" t="s">
        <v>3580</v>
      </c>
      <c r="H1781" s="202" t="s">
        <v>1758</v>
      </c>
      <c r="I1781" s="207">
        <v>0</v>
      </c>
      <c r="J1781" s="207">
        <v>0</v>
      </c>
      <c r="K1781" s="207">
        <v>0</v>
      </c>
      <c r="L1781" s="207">
        <v>0</v>
      </c>
      <c r="M1781" s="207">
        <f t="shared" si="126"/>
        <v>0</v>
      </c>
      <c r="N1781" s="207">
        <f t="shared" si="124"/>
        <v>0</v>
      </c>
      <c r="O1781" s="208">
        <f t="shared" si="123"/>
        <v>0</v>
      </c>
      <c r="P1781" s="205">
        <v>0</v>
      </c>
      <c r="Q1781" s="208">
        <f t="shared" si="125"/>
        <v>0</v>
      </c>
      <c r="R1781" s="206"/>
    </row>
    <row r="1782" spans="1:19" s="200" customFormat="1">
      <c r="A1782" s="199">
        <v>1775</v>
      </c>
      <c r="B1782" s="200">
        <v>203080801</v>
      </c>
      <c r="C1782" s="201" t="s">
        <v>1309</v>
      </c>
      <c r="D1782" s="201" t="s">
        <v>1310</v>
      </c>
      <c r="E1782" s="201" t="s">
        <v>1314</v>
      </c>
      <c r="F1782" s="201" t="s">
        <v>3655</v>
      </c>
      <c r="G1782" s="201" t="s">
        <v>3580</v>
      </c>
      <c r="H1782" s="202" t="s">
        <v>603</v>
      </c>
      <c r="I1782" s="207">
        <v>0</v>
      </c>
      <c r="J1782" s="207">
        <v>0</v>
      </c>
      <c r="K1782" s="207">
        <v>14946</v>
      </c>
      <c r="L1782" s="207">
        <v>14946</v>
      </c>
      <c r="M1782" s="207">
        <f t="shared" si="126"/>
        <v>0</v>
      </c>
      <c r="N1782" s="207">
        <f t="shared" si="124"/>
        <v>0</v>
      </c>
      <c r="O1782" s="208">
        <f t="shared" si="123"/>
        <v>0</v>
      </c>
      <c r="P1782" s="205">
        <v>0</v>
      </c>
      <c r="Q1782" s="208">
        <f t="shared" si="125"/>
        <v>0</v>
      </c>
      <c r="R1782" s="206"/>
    </row>
    <row r="1783" spans="1:19" s="200" customFormat="1">
      <c r="A1783" s="199">
        <v>1776</v>
      </c>
      <c r="B1783" s="200">
        <v>203080802</v>
      </c>
      <c r="C1783" s="201" t="s">
        <v>1309</v>
      </c>
      <c r="D1783" s="201" t="s">
        <v>1310</v>
      </c>
      <c r="E1783" s="201" t="s">
        <v>1582</v>
      </c>
      <c r="F1783" s="201" t="s">
        <v>3662</v>
      </c>
      <c r="G1783" s="201" t="s">
        <v>3182</v>
      </c>
      <c r="H1783" s="202" t="s">
        <v>1006</v>
      </c>
      <c r="I1783" s="207">
        <v>0</v>
      </c>
      <c r="J1783" s="207">
        <v>0</v>
      </c>
      <c r="K1783" s="207">
        <v>42000</v>
      </c>
      <c r="L1783" s="207">
        <v>42000</v>
      </c>
      <c r="M1783" s="207">
        <f t="shared" si="126"/>
        <v>0</v>
      </c>
      <c r="N1783" s="207">
        <f t="shared" si="124"/>
        <v>0</v>
      </c>
      <c r="O1783" s="208">
        <f t="shared" si="123"/>
        <v>0</v>
      </c>
      <c r="P1783" s="205">
        <v>0</v>
      </c>
      <c r="Q1783" s="208">
        <f t="shared" si="125"/>
        <v>0</v>
      </c>
      <c r="R1783" s="206"/>
    </row>
    <row r="1784" spans="1:19" s="200" customFormat="1">
      <c r="A1784" s="199">
        <v>1777</v>
      </c>
      <c r="B1784" s="200">
        <v>203080903</v>
      </c>
      <c r="C1784" s="201" t="s">
        <v>1309</v>
      </c>
      <c r="D1784" s="201" t="s">
        <v>1310</v>
      </c>
      <c r="E1784" s="201" t="s">
        <v>1314</v>
      </c>
      <c r="F1784" s="201" t="s">
        <v>3655</v>
      </c>
      <c r="G1784" s="201" t="s">
        <v>3580</v>
      </c>
      <c r="H1784" s="202" t="s">
        <v>1007</v>
      </c>
      <c r="I1784" s="207">
        <v>0</v>
      </c>
      <c r="J1784" s="207">
        <v>0</v>
      </c>
      <c r="K1784" s="207">
        <v>16500</v>
      </c>
      <c r="L1784" s="207">
        <v>16500</v>
      </c>
      <c r="M1784" s="207">
        <f t="shared" si="126"/>
        <v>0</v>
      </c>
      <c r="N1784" s="207">
        <f t="shared" si="124"/>
        <v>0</v>
      </c>
      <c r="O1784" s="208">
        <f t="shared" si="123"/>
        <v>0</v>
      </c>
      <c r="P1784" s="205">
        <v>0</v>
      </c>
      <c r="Q1784" s="208">
        <f t="shared" si="125"/>
        <v>0</v>
      </c>
      <c r="R1784" s="206"/>
    </row>
    <row r="1785" spans="1:19" s="200" customFormat="1">
      <c r="A1785" s="199">
        <v>1778</v>
      </c>
      <c r="B1785" s="200">
        <v>203080904</v>
      </c>
      <c r="C1785" s="201" t="s">
        <v>1309</v>
      </c>
      <c r="D1785" s="201" t="s">
        <v>1310</v>
      </c>
      <c r="E1785" s="201" t="s">
        <v>1314</v>
      </c>
      <c r="F1785" s="201" t="s">
        <v>3655</v>
      </c>
      <c r="G1785" s="201" t="s">
        <v>3580</v>
      </c>
      <c r="H1785" s="202" t="s">
        <v>2854</v>
      </c>
      <c r="I1785" s="207">
        <v>0</v>
      </c>
      <c r="J1785" s="207">
        <v>0</v>
      </c>
      <c r="K1785" s="207">
        <v>27125</v>
      </c>
      <c r="L1785" s="207">
        <v>27125</v>
      </c>
      <c r="M1785" s="207">
        <f t="shared" si="126"/>
        <v>0</v>
      </c>
      <c r="N1785" s="207">
        <f t="shared" si="124"/>
        <v>0</v>
      </c>
      <c r="O1785" s="208">
        <f t="shared" si="123"/>
        <v>0</v>
      </c>
      <c r="P1785" s="205">
        <v>0</v>
      </c>
      <c r="Q1785" s="208">
        <f t="shared" si="125"/>
        <v>0</v>
      </c>
      <c r="R1785" s="206"/>
    </row>
    <row r="1786" spans="1:19" s="200" customFormat="1">
      <c r="A1786" s="199">
        <v>1779</v>
      </c>
      <c r="B1786" s="200">
        <v>203080905</v>
      </c>
      <c r="C1786" s="201" t="s">
        <v>1309</v>
      </c>
      <c r="D1786" s="201" t="s">
        <v>1310</v>
      </c>
      <c r="E1786" s="201" t="s">
        <v>1314</v>
      </c>
      <c r="F1786" s="201" t="s">
        <v>3655</v>
      </c>
      <c r="G1786" s="201" t="s">
        <v>3580</v>
      </c>
      <c r="H1786" s="202" t="s">
        <v>2855</v>
      </c>
      <c r="I1786" s="207">
        <v>0</v>
      </c>
      <c r="J1786" s="207">
        <v>0</v>
      </c>
      <c r="K1786" s="207">
        <v>33125</v>
      </c>
      <c r="L1786" s="207">
        <v>33125</v>
      </c>
      <c r="M1786" s="207">
        <f t="shared" si="126"/>
        <v>0</v>
      </c>
      <c r="N1786" s="207">
        <f t="shared" si="124"/>
        <v>0</v>
      </c>
      <c r="O1786" s="208">
        <f t="shared" si="123"/>
        <v>0</v>
      </c>
      <c r="P1786" s="205">
        <v>0</v>
      </c>
      <c r="Q1786" s="208">
        <f t="shared" si="125"/>
        <v>0</v>
      </c>
      <c r="R1786" s="206"/>
    </row>
    <row r="1787" spans="1:19" s="200" customFormat="1">
      <c r="A1787" s="199">
        <v>1780</v>
      </c>
      <c r="B1787" s="200">
        <v>203081001</v>
      </c>
      <c r="C1787" s="201" t="s">
        <v>1309</v>
      </c>
      <c r="D1787" s="201" t="s">
        <v>1310</v>
      </c>
      <c r="E1787" s="201" t="s">
        <v>1314</v>
      </c>
      <c r="F1787" s="201" t="s">
        <v>3655</v>
      </c>
      <c r="G1787" s="201" t="s">
        <v>3580</v>
      </c>
      <c r="H1787" s="202" t="s">
        <v>1008</v>
      </c>
      <c r="I1787" s="207">
        <v>0</v>
      </c>
      <c r="J1787" s="207">
        <v>0</v>
      </c>
      <c r="K1787" s="207">
        <v>0</v>
      </c>
      <c r="L1787" s="207">
        <v>0</v>
      </c>
      <c r="M1787" s="207">
        <f t="shared" si="126"/>
        <v>0</v>
      </c>
      <c r="N1787" s="207">
        <f t="shared" si="124"/>
        <v>0</v>
      </c>
      <c r="O1787" s="208">
        <f t="shared" si="123"/>
        <v>0</v>
      </c>
      <c r="P1787" s="205">
        <v>0</v>
      </c>
      <c r="Q1787" s="208">
        <f t="shared" si="125"/>
        <v>0</v>
      </c>
      <c r="R1787" s="206"/>
    </row>
    <row r="1788" spans="1:19" s="200" customFormat="1">
      <c r="A1788" s="199">
        <v>1781</v>
      </c>
      <c r="B1788" s="200">
        <v>203081002</v>
      </c>
      <c r="C1788" s="201" t="s">
        <v>1309</v>
      </c>
      <c r="D1788" s="201" t="s">
        <v>1310</v>
      </c>
      <c r="E1788" s="201" t="s">
        <v>1314</v>
      </c>
      <c r="F1788" s="201" t="s">
        <v>3655</v>
      </c>
      <c r="G1788" s="201" t="s">
        <v>3580</v>
      </c>
      <c r="H1788" s="202" t="s">
        <v>1009</v>
      </c>
      <c r="I1788" s="207">
        <v>0</v>
      </c>
      <c r="J1788" s="207">
        <v>0</v>
      </c>
      <c r="K1788" s="207">
        <v>0</v>
      </c>
      <c r="L1788" s="207">
        <v>0</v>
      </c>
      <c r="M1788" s="207">
        <f t="shared" si="126"/>
        <v>0</v>
      </c>
      <c r="N1788" s="207">
        <f t="shared" si="124"/>
        <v>0</v>
      </c>
      <c r="O1788" s="208">
        <f t="shared" si="123"/>
        <v>0</v>
      </c>
      <c r="P1788" s="205">
        <v>0</v>
      </c>
      <c r="Q1788" s="208">
        <f t="shared" si="125"/>
        <v>0</v>
      </c>
      <c r="R1788" s="206"/>
    </row>
    <row r="1789" spans="1:19" s="200" customFormat="1">
      <c r="A1789" s="199">
        <v>1782</v>
      </c>
      <c r="B1789" s="200">
        <v>203081101</v>
      </c>
      <c r="C1789" s="201" t="s">
        <v>1309</v>
      </c>
      <c r="D1789" s="201" t="s">
        <v>1310</v>
      </c>
      <c r="E1789" s="201" t="s">
        <v>1314</v>
      </c>
      <c r="F1789" s="201" t="s">
        <v>3655</v>
      </c>
      <c r="G1789" s="201" t="s">
        <v>3580</v>
      </c>
      <c r="H1789" s="202" t="s">
        <v>2856</v>
      </c>
      <c r="I1789" s="207">
        <v>0</v>
      </c>
      <c r="J1789" s="207">
        <v>0</v>
      </c>
      <c r="K1789" s="207">
        <v>82300</v>
      </c>
      <c r="L1789" s="207">
        <v>82300</v>
      </c>
      <c r="M1789" s="207">
        <f t="shared" si="126"/>
        <v>0</v>
      </c>
      <c r="N1789" s="207">
        <f t="shared" si="124"/>
        <v>0</v>
      </c>
      <c r="O1789" s="208">
        <f t="shared" si="123"/>
        <v>0</v>
      </c>
      <c r="P1789" s="205">
        <v>0</v>
      </c>
      <c r="Q1789" s="208">
        <f t="shared" si="125"/>
        <v>0</v>
      </c>
      <c r="R1789" s="206"/>
    </row>
    <row r="1790" spans="1:19" s="200" customFormat="1">
      <c r="A1790" s="199">
        <v>1783</v>
      </c>
      <c r="B1790" s="200">
        <v>203081102</v>
      </c>
      <c r="C1790" s="201" t="s">
        <v>1309</v>
      </c>
      <c r="D1790" s="201" t="s">
        <v>1310</v>
      </c>
      <c r="E1790" s="201" t="s">
        <v>1314</v>
      </c>
      <c r="F1790" s="201" t="s">
        <v>3655</v>
      </c>
      <c r="G1790" s="201" t="s">
        <v>3580</v>
      </c>
      <c r="H1790" s="202" t="s">
        <v>2857</v>
      </c>
      <c r="I1790" s="207">
        <v>0</v>
      </c>
      <c r="J1790" s="207">
        <v>0</v>
      </c>
      <c r="K1790" s="207">
        <v>57000</v>
      </c>
      <c r="L1790" s="207">
        <v>57000</v>
      </c>
      <c r="M1790" s="207">
        <f t="shared" si="126"/>
        <v>0</v>
      </c>
      <c r="N1790" s="207">
        <f t="shared" si="124"/>
        <v>0</v>
      </c>
      <c r="O1790" s="208">
        <f t="shared" si="123"/>
        <v>0</v>
      </c>
      <c r="P1790" s="205">
        <v>0</v>
      </c>
      <c r="Q1790" s="208">
        <f t="shared" si="125"/>
        <v>0</v>
      </c>
      <c r="R1790" s="206"/>
    </row>
    <row r="1791" spans="1:19" s="200" customFormat="1">
      <c r="A1791" s="199">
        <v>1784</v>
      </c>
      <c r="B1791" s="200">
        <v>204020101</v>
      </c>
      <c r="C1791" s="201" t="s">
        <v>1309</v>
      </c>
      <c r="D1791" s="201" t="s">
        <v>1310</v>
      </c>
      <c r="E1791" s="201" t="s">
        <v>1377</v>
      </c>
      <c r="F1791" s="201" t="s">
        <v>3658</v>
      </c>
      <c r="G1791" s="201" t="s">
        <v>1759</v>
      </c>
      <c r="H1791" s="202" t="s">
        <v>604</v>
      </c>
      <c r="I1791" s="207">
        <v>0</v>
      </c>
      <c r="J1791" s="207">
        <v>383116</v>
      </c>
      <c r="K1791" s="207">
        <v>0</v>
      </c>
      <c r="L1791" s="207">
        <v>62263.590000000004</v>
      </c>
      <c r="M1791" s="207">
        <f t="shared" si="126"/>
        <v>0</v>
      </c>
      <c r="N1791" s="207">
        <f t="shared" si="124"/>
        <v>445379.59</v>
      </c>
      <c r="O1791" s="208">
        <f t="shared" si="123"/>
        <v>-445379.59</v>
      </c>
      <c r="P1791" s="205">
        <v>0</v>
      </c>
      <c r="Q1791" s="208">
        <f t="shared" si="125"/>
        <v>-445379.59</v>
      </c>
      <c r="R1791" s="206"/>
      <c r="S1791" s="209">
        <f>N1791-K1791</f>
        <v>445379.59</v>
      </c>
    </row>
    <row r="1792" spans="1:19" s="200" customFormat="1">
      <c r="A1792" s="199">
        <v>1785</v>
      </c>
      <c r="B1792" s="200">
        <v>204020102</v>
      </c>
      <c r="C1792" s="201" t="s">
        <v>1309</v>
      </c>
      <c r="D1792" s="201" t="s">
        <v>1310</v>
      </c>
      <c r="E1792" s="201" t="s">
        <v>1377</v>
      </c>
      <c r="F1792" s="201" t="s">
        <v>3658</v>
      </c>
      <c r="G1792" s="201" t="s">
        <v>1759</v>
      </c>
      <c r="H1792" s="202" t="s">
        <v>605</v>
      </c>
      <c r="I1792" s="207">
        <v>0</v>
      </c>
      <c r="J1792" s="207">
        <v>578033</v>
      </c>
      <c r="K1792" s="207">
        <v>0</v>
      </c>
      <c r="L1792" s="207">
        <v>117839.2</v>
      </c>
      <c r="M1792" s="207">
        <f t="shared" si="126"/>
        <v>0</v>
      </c>
      <c r="N1792" s="207">
        <f t="shared" si="124"/>
        <v>695872.2</v>
      </c>
      <c r="O1792" s="208">
        <f t="shared" si="123"/>
        <v>-695872.2</v>
      </c>
      <c r="P1792" s="205">
        <v>0</v>
      </c>
      <c r="Q1792" s="208">
        <f t="shared" si="125"/>
        <v>-695872.2</v>
      </c>
      <c r="R1792" s="206"/>
    </row>
    <row r="1793" spans="1:19" s="200" customFormat="1">
      <c r="A1793" s="199">
        <v>1786</v>
      </c>
      <c r="B1793" s="200">
        <v>204020103</v>
      </c>
      <c r="C1793" s="201" t="s">
        <v>1309</v>
      </c>
      <c r="D1793" s="201" t="s">
        <v>1310</v>
      </c>
      <c r="E1793" s="201" t="s">
        <v>1377</v>
      </c>
      <c r="F1793" s="201" t="s">
        <v>3658</v>
      </c>
      <c r="G1793" s="201" t="s">
        <v>1759</v>
      </c>
      <c r="H1793" s="202" t="s">
        <v>606</v>
      </c>
      <c r="I1793" s="207">
        <v>0</v>
      </c>
      <c r="J1793" s="207">
        <v>350483</v>
      </c>
      <c r="K1793" s="207">
        <v>166356</v>
      </c>
      <c r="L1793" s="207">
        <v>51940.85</v>
      </c>
      <c r="M1793" s="207">
        <f t="shared" si="126"/>
        <v>0</v>
      </c>
      <c r="N1793" s="207">
        <f t="shared" si="124"/>
        <v>236067.84999999998</v>
      </c>
      <c r="O1793" s="208">
        <f t="shared" si="123"/>
        <v>-236067.84999999998</v>
      </c>
      <c r="P1793" s="205">
        <v>0</v>
      </c>
      <c r="Q1793" s="208">
        <f t="shared" si="125"/>
        <v>-236067.84999999998</v>
      </c>
      <c r="R1793" s="206"/>
      <c r="S1793" s="209">
        <f>N1793-K1793</f>
        <v>69711.849999999977</v>
      </c>
    </row>
    <row r="1794" spans="1:19" s="200" customFormat="1">
      <c r="A1794" s="199">
        <v>1787</v>
      </c>
      <c r="B1794" s="200">
        <v>204020105</v>
      </c>
      <c r="C1794" s="201" t="s">
        <v>1309</v>
      </c>
      <c r="D1794" s="201" t="s">
        <v>1310</v>
      </c>
      <c r="E1794" s="201" t="s">
        <v>1377</v>
      </c>
      <c r="F1794" s="201" t="s">
        <v>3659</v>
      </c>
      <c r="G1794" s="220" t="s">
        <v>3566</v>
      </c>
      <c r="H1794" s="202" t="s">
        <v>3746</v>
      </c>
      <c r="I1794" s="207">
        <v>0</v>
      </c>
      <c r="J1794" s="289">
        <v>5988</v>
      </c>
      <c r="K1794" s="203">
        <v>0</v>
      </c>
      <c r="L1794" s="203">
        <v>43481.120000000003</v>
      </c>
      <c r="M1794" s="207">
        <f t="shared" si="126"/>
        <v>0</v>
      </c>
      <c r="N1794" s="207">
        <f t="shared" si="124"/>
        <v>49469.120000000003</v>
      </c>
      <c r="O1794" s="208">
        <f t="shared" si="123"/>
        <v>-49469.120000000003</v>
      </c>
      <c r="P1794" s="205">
        <v>0</v>
      </c>
      <c r="Q1794" s="208">
        <f t="shared" si="125"/>
        <v>-49469.120000000003</v>
      </c>
      <c r="R1794" s="206"/>
    </row>
    <row r="1795" spans="1:19" s="200" customFormat="1">
      <c r="A1795" s="199">
        <v>1788</v>
      </c>
      <c r="B1795" s="200">
        <v>204020201</v>
      </c>
      <c r="C1795" s="201" t="s">
        <v>1309</v>
      </c>
      <c r="D1795" s="201" t="s">
        <v>1310</v>
      </c>
      <c r="E1795" s="201" t="s">
        <v>1377</v>
      </c>
      <c r="F1795" s="201" t="s">
        <v>3658</v>
      </c>
      <c r="G1795" s="201" t="s">
        <v>1759</v>
      </c>
      <c r="H1795" s="202" t="s">
        <v>607</v>
      </c>
      <c r="I1795" s="207">
        <v>0</v>
      </c>
      <c r="J1795" s="207">
        <v>832555</v>
      </c>
      <c r="K1795" s="207">
        <v>0</v>
      </c>
      <c r="L1795" s="207">
        <v>12245.58</v>
      </c>
      <c r="M1795" s="207">
        <f t="shared" si="126"/>
        <v>0</v>
      </c>
      <c r="N1795" s="207">
        <f t="shared" si="124"/>
        <v>844800.58</v>
      </c>
      <c r="O1795" s="208">
        <f t="shared" si="123"/>
        <v>-844800.58</v>
      </c>
      <c r="P1795" s="205">
        <v>0</v>
      </c>
      <c r="Q1795" s="208">
        <f t="shared" si="125"/>
        <v>-844800.58</v>
      </c>
      <c r="R1795" s="206"/>
    </row>
    <row r="1796" spans="1:19" s="200" customFormat="1">
      <c r="A1796" s="199">
        <v>1789</v>
      </c>
      <c r="B1796" s="200">
        <v>204020202</v>
      </c>
      <c r="C1796" s="201" t="s">
        <v>1309</v>
      </c>
      <c r="D1796" s="201" t="s">
        <v>1310</v>
      </c>
      <c r="E1796" s="201" t="s">
        <v>1377</v>
      </c>
      <c r="F1796" s="201" t="s">
        <v>3658</v>
      </c>
      <c r="G1796" s="201" t="s">
        <v>1759</v>
      </c>
      <c r="H1796" s="202" t="s">
        <v>608</v>
      </c>
      <c r="I1796" s="207">
        <v>0</v>
      </c>
      <c r="J1796" s="207">
        <v>3120651</v>
      </c>
      <c r="K1796" s="207">
        <v>12316</v>
      </c>
      <c r="L1796" s="207">
        <v>308112.43</v>
      </c>
      <c r="M1796" s="207">
        <f t="shared" si="126"/>
        <v>0</v>
      </c>
      <c r="N1796" s="207">
        <f t="shared" si="124"/>
        <v>3416447.43</v>
      </c>
      <c r="O1796" s="208">
        <f t="shared" si="123"/>
        <v>-3416447.43</v>
      </c>
      <c r="P1796" s="205">
        <v>0</v>
      </c>
      <c r="Q1796" s="208">
        <f t="shared" si="125"/>
        <v>-3416447.43</v>
      </c>
      <c r="R1796" s="206"/>
      <c r="S1796" s="209">
        <f>N1796-K1796</f>
        <v>3404131.43</v>
      </c>
    </row>
    <row r="1797" spans="1:19" s="200" customFormat="1">
      <c r="A1797" s="199">
        <v>1790</v>
      </c>
      <c r="B1797" s="200">
        <v>204020203</v>
      </c>
      <c r="C1797" s="201" t="s">
        <v>1309</v>
      </c>
      <c r="D1797" s="201" t="s">
        <v>1310</v>
      </c>
      <c r="E1797" s="201" t="s">
        <v>1377</v>
      </c>
      <c r="F1797" s="201" t="s">
        <v>3658</v>
      </c>
      <c r="G1797" s="201" t="s">
        <v>1759</v>
      </c>
      <c r="H1797" s="202" t="s">
        <v>609</v>
      </c>
      <c r="I1797" s="207">
        <v>0</v>
      </c>
      <c r="J1797" s="207">
        <v>1638223.82</v>
      </c>
      <c r="K1797" s="207">
        <v>173799</v>
      </c>
      <c r="L1797" s="207">
        <v>190213.57</v>
      </c>
      <c r="M1797" s="207">
        <f t="shared" si="126"/>
        <v>0</v>
      </c>
      <c r="N1797" s="207">
        <f t="shared" si="124"/>
        <v>1654638.3900000001</v>
      </c>
      <c r="O1797" s="208">
        <f t="shared" si="123"/>
        <v>-1654638.3900000001</v>
      </c>
      <c r="P1797" s="205">
        <v>0</v>
      </c>
      <c r="Q1797" s="208">
        <f t="shared" si="125"/>
        <v>-1654638.3900000001</v>
      </c>
      <c r="R1797" s="206"/>
    </row>
    <row r="1798" spans="1:19" s="200" customFormat="1">
      <c r="A1798" s="199">
        <v>1791</v>
      </c>
      <c r="B1798" s="200">
        <v>204020204</v>
      </c>
      <c r="C1798" s="201" t="s">
        <v>1309</v>
      </c>
      <c r="D1798" s="201" t="s">
        <v>1310</v>
      </c>
      <c r="E1798" s="201" t="s">
        <v>1377</v>
      </c>
      <c r="F1798" s="201" t="s">
        <v>3658</v>
      </c>
      <c r="G1798" s="201" t="s">
        <v>1759</v>
      </c>
      <c r="H1798" s="202" t="s">
        <v>610</v>
      </c>
      <c r="I1798" s="207">
        <v>0</v>
      </c>
      <c r="J1798" s="207">
        <v>805043</v>
      </c>
      <c r="K1798" s="207">
        <v>0</v>
      </c>
      <c r="L1798" s="207">
        <v>370314.35000000003</v>
      </c>
      <c r="M1798" s="207">
        <f t="shared" si="126"/>
        <v>0</v>
      </c>
      <c r="N1798" s="207">
        <f t="shared" si="124"/>
        <v>1175357.3500000001</v>
      </c>
      <c r="O1798" s="208">
        <f t="shared" ref="O1798:O1861" si="127">M1798-N1798</f>
        <v>-1175357.3500000001</v>
      </c>
      <c r="P1798" s="205">
        <v>0</v>
      </c>
      <c r="Q1798" s="208">
        <f t="shared" si="125"/>
        <v>-1175357.3500000001</v>
      </c>
      <c r="R1798" s="206"/>
    </row>
    <row r="1799" spans="1:19" s="200" customFormat="1">
      <c r="A1799" s="199">
        <v>1792</v>
      </c>
      <c r="B1799" s="200">
        <v>204020205</v>
      </c>
      <c r="C1799" s="201" t="s">
        <v>1309</v>
      </c>
      <c r="D1799" s="201" t="s">
        <v>1310</v>
      </c>
      <c r="E1799" s="201" t="s">
        <v>1377</v>
      </c>
      <c r="F1799" s="201" t="s">
        <v>3658</v>
      </c>
      <c r="G1799" s="201" t="s">
        <v>1759</v>
      </c>
      <c r="H1799" s="202" t="s">
        <v>611</v>
      </c>
      <c r="I1799" s="207">
        <v>0</v>
      </c>
      <c r="J1799" s="207">
        <v>122625</v>
      </c>
      <c r="K1799" s="207">
        <v>0</v>
      </c>
      <c r="L1799" s="207">
        <v>29494.560000000001</v>
      </c>
      <c r="M1799" s="207">
        <f t="shared" si="126"/>
        <v>0</v>
      </c>
      <c r="N1799" s="207">
        <f t="shared" si="124"/>
        <v>152119.56</v>
      </c>
      <c r="O1799" s="208">
        <f t="shared" si="127"/>
        <v>-152119.56</v>
      </c>
      <c r="P1799" s="205">
        <v>0</v>
      </c>
      <c r="Q1799" s="208">
        <f t="shared" si="125"/>
        <v>-152119.56</v>
      </c>
      <c r="R1799" s="206"/>
    </row>
    <row r="1800" spans="1:19" s="200" customFormat="1">
      <c r="A1800" s="199">
        <v>1793</v>
      </c>
      <c r="B1800" s="200">
        <v>204020206</v>
      </c>
      <c r="C1800" s="201" t="s">
        <v>1309</v>
      </c>
      <c r="D1800" s="201" t="s">
        <v>1310</v>
      </c>
      <c r="E1800" s="201" t="s">
        <v>1377</v>
      </c>
      <c r="F1800" s="201" t="s">
        <v>3658</v>
      </c>
      <c r="G1800" s="201" t="s">
        <v>1759</v>
      </c>
      <c r="H1800" s="202" t="s">
        <v>1760</v>
      </c>
      <c r="I1800" s="207">
        <v>0</v>
      </c>
      <c r="J1800" s="207">
        <v>19430</v>
      </c>
      <c r="K1800" s="207">
        <v>0</v>
      </c>
      <c r="L1800" s="207">
        <v>29570</v>
      </c>
      <c r="M1800" s="207">
        <f t="shared" si="126"/>
        <v>0</v>
      </c>
      <c r="N1800" s="207">
        <f t="shared" si="124"/>
        <v>49000</v>
      </c>
      <c r="O1800" s="208">
        <f t="shared" si="127"/>
        <v>-49000</v>
      </c>
      <c r="P1800" s="205">
        <v>0</v>
      </c>
      <c r="Q1800" s="208">
        <f t="shared" si="125"/>
        <v>-49000</v>
      </c>
      <c r="R1800" s="206"/>
    </row>
    <row r="1801" spans="1:19" s="200" customFormat="1">
      <c r="A1801" s="199">
        <v>1794</v>
      </c>
      <c r="B1801" s="200">
        <v>204020207</v>
      </c>
      <c r="C1801" s="201" t="s">
        <v>1309</v>
      </c>
      <c r="D1801" s="201" t="s">
        <v>1310</v>
      </c>
      <c r="E1801" s="201" t="s">
        <v>1377</v>
      </c>
      <c r="F1801" s="201" t="s">
        <v>3658</v>
      </c>
      <c r="G1801" s="201" t="s">
        <v>1759</v>
      </c>
      <c r="H1801" s="202" t="s">
        <v>2858</v>
      </c>
      <c r="I1801" s="207">
        <v>0</v>
      </c>
      <c r="J1801" s="207">
        <v>0</v>
      </c>
      <c r="K1801" s="207">
        <v>0</v>
      </c>
      <c r="L1801" s="207">
        <v>15588.65</v>
      </c>
      <c r="M1801" s="207">
        <f t="shared" si="126"/>
        <v>0</v>
      </c>
      <c r="N1801" s="207">
        <f t="shared" si="124"/>
        <v>15588.65</v>
      </c>
      <c r="O1801" s="208">
        <f t="shared" si="127"/>
        <v>-15588.65</v>
      </c>
      <c r="P1801" s="205">
        <v>0</v>
      </c>
      <c r="Q1801" s="208">
        <f t="shared" si="125"/>
        <v>-15588.65</v>
      </c>
      <c r="R1801" s="206"/>
    </row>
    <row r="1802" spans="1:19" s="200" customFormat="1">
      <c r="A1802" s="199">
        <v>1795</v>
      </c>
      <c r="B1802" s="200">
        <v>204020208</v>
      </c>
      <c r="C1802" s="201" t="s">
        <v>1309</v>
      </c>
      <c r="D1802" s="201" t="s">
        <v>1310</v>
      </c>
      <c r="E1802" s="201" t="s">
        <v>1377</v>
      </c>
      <c r="F1802" s="201" t="s">
        <v>3658</v>
      </c>
      <c r="G1802" s="201" t="s">
        <v>1759</v>
      </c>
      <c r="H1802" s="202" t="s">
        <v>2859</v>
      </c>
      <c r="I1802" s="207">
        <v>0</v>
      </c>
      <c r="J1802" s="207">
        <v>0</v>
      </c>
      <c r="K1802" s="207">
        <v>0</v>
      </c>
      <c r="L1802" s="207">
        <v>55014.19</v>
      </c>
      <c r="M1802" s="207">
        <f t="shared" si="126"/>
        <v>0</v>
      </c>
      <c r="N1802" s="207">
        <f t="shared" si="124"/>
        <v>55014.19</v>
      </c>
      <c r="O1802" s="208">
        <f t="shared" si="127"/>
        <v>-55014.19</v>
      </c>
      <c r="P1802" s="205">
        <v>0</v>
      </c>
      <c r="Q1802" s="208">
        <f t="shared" si="125"/>
        <v>-55014.19</v>
      </c>
      <c r="R1802" s="206"/>
    </row>
    <row r="1803" spans="1:19" s="200" customFormat="1">
      <c r="A1803" s="199">
        <v>1796</v>
      </c>
      <c r="B1803" s="200">
        <v>204020209</v>
      </c>
      <c r="C1803" s="201" t="s">
        <v>1309</v>
      </c>
      <c r="D1803" s="201" t="s">
        <v>1310</v>
      </c>
      <c r="E1803" s="201" t="s">
        <v>1377</v>
      </c>
      <c r="F1803" s="201" t="s">
        <v>3659</v>
      </c>
      <c r="G1803" s="220" t="s">
        <v>3745</v>
      </c>
      <c r="H1803" s="202" t="s">
        <v>3747</v>
      </c>
      <c r="I1803" s="207">
        <v>0</v>
      </c>
      <c r="J1803" s="288">
        <v>1039182</v>
      </c>
      <c r="K1803" s="207">
        <v>0</v>
      </c>
      <c r="L1803" s="207">
        <v>539753.75</v>
      </c>
      <c r="M1803" s="207">
        <f t="shared" si="126"/>
        <v>0</v>
      </c>
      <c r="N1803" s="207">
        <f t="shared" si="124"/>
        <v>1578935.75</v>
      </c>
      <c r="O1803" s="208">
        <f t="shared" si="127"/>
        <v>-1578935.75</v>
      </c>
      <c r="P1803" s="205">
        <v>0</v>
      </c>
      <c r="Q1803" s="208">
        <f t="shared" si="125"/>
        <v>-1578935.75</v>
      </c>
      <c r="R1803" s="206"/>
    </row>
    <row r="1804" spans="1:19" s="200" customFormat="1">
      <c r="A1804" s="199">
        <v>1797</v>
      </c>
      <c r="B1804" s="200">
        <v>204020401</v>
      </c>
      <c r="C1804" s="201" t="s">
        <v>1309</v>
      </c>
      <c r="D1804" s="201" t="s">
        <v>1310</v>
      </c>
      <c r="E1804" s="201" t="s">
        <v>1377</v>
      </c>
      <c r="F1804" s="201" t="s">
        <v>3658</v>
      </c>
      <c r="G1804" s="201" t="s">
        <v>1759</v>
      </c>
      <c r="H1804" s="202" t="s">
        <v>612</v>
      </c>
      <c r="I1804" s="207">
        <v>0</v>
      </c>
      <c r="J1804" s="207">
        <v>98586</v>
      </c>
      <c r="K1804" s="207">
        <v>0</v>
      </c>
      <c r="L1804" s="207">
        <v>18137.260000000002</v>
      </c>
      <c r="M1804" s="207">
        <f t="shared" si="126"/>
        <v>0</v>
      </c>
      <c r="N1804" s="207">
        <f t="shared" ref="N1804:N1867" si="128">-IF((I1804+K1804)-(J1804+L1804)&lt;0,(I1804+K1804)-(J1804+L1804),0)</f>
        <v>116723.26000000001</v>
      </c>
      <c r="O1804" s="208">
        <f t="shared" si="127"/>
        <v>-116723.26000000001</v>
      </c>
      <c r="P1804" s="205">
        <v>0</v>
      </c>
      <c r="Q1804" s="208">
        <f t="shared" si="125"/>
        <v>-116723.26000000001</v>
      </c>
      <c r="R1804" s="206"/>
    </row>
    <row r="1805" spans="1:19" s="200" customFormat="1">
      <c r="A1805" s="199">
        <v>1798</v>
      </c>
      <c r="B1805" s="200">
        <v>204020402</v>
      </c>
      <c r="C1805" s="201" t="s">
        <v>1309</v>
      </c>
      <c r="D1805" s="201" t="s">
        <v>1310</v>
      </c>
      <c r="E1805" s="201" t="s">
        <v>1377</v>
      </c>
      <c r="F1805" s="201" t="s">
        <v>3658</v>
      </c>
      <c r="G1805" s="201" t="s">
        <v>1759</v>
      </c>
      <c r="H1805" s="202" t="s">
        <v>613</v>
      </c>
      <c r="I1805" s="207">
        <v>0</v>
      </c>
      <c r="J1805" s="207">
        <v>902586</v>
      </c>
      <c r="K1805" s="207">
        <v>0</v>
      </c>
      <c r="L1805" s="207">
        <v>257164.06</v>
      </c>
      <c r="M1805" s="207">
        <f t="shared" si="126"/>
        <v>0</v>
      </c>
      <c r="N1805" s="207">
        <f t="shared" si="128"/>
        <v>1159750.06</v>
      </c>
      <c r="O1805" s="208">
        <f t="shared" si="127"/>
        <v>-1159750.06</v>
      </c>
      <c r="P1805" s="205">
        <v>0</v>
      </c>
      <c r="Q1805" s="208">
        <f t="shared" si="125"/>
        <v>-1159750.06</v>
      </c>
      <c r="R1805" s="206"/>
    </row>
    <row r="1806" spans="1:19" s="200" customFormat="1">
      <c r="A1806" s="199">
        <v>1799</v>
      </c>
      <c r="B1806" s="200">
        <v>204020403</v>
      </c>
      <c r="C1806" s="201" t="s">
        <v>1309</v>
      </c>
      <c r="D1806" s="201" t="s">
        <v>1310</v>
      </c>
      <c r="E1806" s="201" t="s">
        <v>1377</v>
      </c>
      <c r="F1806" s="201" t="s">
        <v>3658</v>
      </c>
      <c r="G1806" s="201" t="s">
        <v>1759</v>
      </c>
      <c r="H1806" s="202" t="s">
        <v>614</v>
      </c>
      <c r="I1806" s="207">
        <v>0</v>
      </c>
      <c r="J1806" s="207">
        <v>0</v>
      </c>
      <c r="K1806" s="207">
        <v>0</v>
      </c>
      <c r="L1806" s="207">
        <v>0</v>
      </c>
      <c r="M1806" s="207">
        <f t="shared" si="126"/>
        <v>0</v>
      </c>
      <c r="N1806" s="207">
        <f t="shared" si="128"/>
        <v>0</v>
      </c>
      <c r="O1806" s="208">
        <f t="shared" si="127"/>
        <v>0</v>
      </c>
      <c r="P1806" s="205">
        <v>0</v>
      </c>
      <c r="Q1806" s="208">
        <f t="shared" si="125"/>
        <v>0</v>
      </c>
      <c r="R1806" s="206"/>
      <c r="S1806" s="209">
        <f>N1806-K1806</f>
        <v>0</v>
      </c>
    </row>
    <row r="1807" spans="1:19" s="200" customFormat="1">
      <c r="A1807" s="199">
        <v>1800</v>
      </c>
      <c r="B1807" s="200">
        <v>204020404</v>
      </c>
      <c r="C1807" s="201" t="s">
        <v>1309</v>
      </c>
      <c r="D1807" s="201" t="s">
        <v>1310</v>
      </c>
      <c r="E1807" s="201" t="s">
        <v>1377</v>
      </c>
      <c r="F1807" s="201" t="s">
        <v>3658</v>
      </c>
      <c r="G1807" s="201" t="s">
        <v>1759</v>
      </c>
      <c r="H1807" s="202" t="s">
        <v>615</v>
      </c>
      <c r="I1807" s="207">
        <v>0</v>
      </c>
      <c r="J1807" s="207">
        <v>47397</v>
      </c>
      <c r="K1807" s="207">
        <v>0</v>
      </c>
      <c r="L1807" s="207">
        <v>35908.090000000004</v>
      </c>
      <c r="M1807" s="207">
        <f t="shared" si="126"/>
        <v>0</v>
      </c>
      <c r="N1807" s="207">
        <f t="shared" si="128"/>
        <v>83305.09</v>
      </c>
      <c r="O1807" s="208">
        <f t="shared" si="127"/>
        <v>-83305.09</v>
      </c>
      <c r="P1807" s="205">
        <v>0</v>
      </c>
      <c r="Q1807" s="208">
        <f t="shared" si="125"/>
        <v>-83305.09</v>
      </c>
      <c r="R1807" s="206"/>
      <c r="S1807" s="209">
        <f>N1807-K1807</f>
        <v>83305.09</v>
      </c>
    </row>
    <row r="1808" spans="1:19" s="200" customFormat="1">
      <c r="A1808" s="199">
        <v>1801</v>
      </c>
      <c r="B1808" s="200">
        <v>204020405</v>
      </c>
      <c r="C1808" s="201" t="s">
        <v>1309</v>
      </c>
      <c r="D1808" s="201" t="s">
        <v>1310</v>
      </c>
      <c r="E1808" s="201" t="s">
        <v>1377</v>
      </c>
      <c r="F1808" s="201" t="s">
        <v>3658</v>
      </c>
      <c r="G1808" s="201" t="s">
        <v>1759</v>
      </c>
      <c r="H1808" s="202" t="s">
        <v>616</v>
      </c>
      <c r="I1808" s="207">
        <v>0</v>
      </c>
      <c r="J1808" s="207">
        <v>25137</v>
      </c>
      <c r="K1808" s="207">
        <v>0</v>
      </c>
      <c r="L1808" s="207">
        <v>3614.96</v>
      </c>
      <c r="M1808" s="207">
        <f t="shared" si="126"/>
        <v>0</v>
      </c>
      <c r="N1808" s="207">
        <f t="shared" si="128"/>
        <v>28751.96</v>
      </c>
      <c r="O1808" s="208">
        <f t="shared" si="127"/>
        <v>-28751.96</v>
      </c>
      <c r="P1808" s="205">
        <v>0</v>
      </c>
      <c r="Q1808" s="208">
        <f t="shared" si="125"/>
        <v>-28751.96</v>
      </c>
      <c r="R1808" s="206"/>
      <c r="S1808" s="209">
        <f>N1808-K1808</f>
        <v>28751.96</v>
      </c>
    </row>
    <row r="1809" spans="1:19" s="200" customFormat="1">
      <c r="A1809" s="199">
        <v>1802</v>
      </c>
      <c r="B1809" s="200">
        <v>204020501</v>
      </c>
      <c r="C1809" s="201" t="s">
        <v>1309</v>
      </c>
      <c r="D1809" s="201" t="s">
        <v>1310</v>
      </c>
      <c r="E1809" s="201" t="s">
        <v>1377</v>
      </c>
      <c r="F1809" s="201" t="s">
        <v>3658</v>
      </c>
      <c r="G1809" s="201" t="s">
        <v>1759</v>
      </c>
      <c r="H1809" s="202" t="s">
        <v>617</v>
      </c>
      <c r="I1809" s="207">
        <v>0</v>
      </c>
      <c r="J1809" s="207">
        <v>569817</v>
      </c>
      <c r="K1809" s="207">
        <v>0</v>
      </c>
      <c r="L1809" s="207">
        <v>144509.36000000002</v>
      </c>
      <c r="M1809" s="207">
        <f t="shared" si="126"/>
        <v>0</v>
      </c>
      <c r="N1809" s="207">
        <f t="shared" si="128"/>
        <v>714326.36</v>
      </c>
      <c r="O1809" s="208">
        <f t="shared" si="127"/>
        <v>-714326.36</v>
      </c>
      <c r="P1809" s="205">
        <v>0</v>
      </c>
      <c r="Q1809" s="208">
        <f t="shared" si="125"/>
        <v>-714326.36</v>
      </c>
      <c r="R1809" s="206"/>
      <c r="S1809" s="209">
        <f>N1809-K1809</f>
        <v>714326.36</v>
      </c>
    </row>
    <row r="1810" spans="1:19" s="200" customFormat="1">
      <c r="A1810" s="199">
        <v>1803</v>
      </c>
      <c r="B1810" s="200">
        <v>204020502</v>
      </c>
      <c r="C1810" s="201" t="s">
        <v>1309</v>
      </c>
      <c r="D1810" s="201" t="s">
        <v>1310</v>
      </c>
      <c r="E1810" s="201" t="s">
        <v>1377</v>
      </c>
      <c r="F1810" s="201" t="s">
        <v>3658</v>
      </c>
      <c r="G1810" s="201" t="s">
        <v>1759</v>
      </c>
      <c r="H1810" s="202" t="s">
        <v>618</v>
      </c>
      <c r="I1810" s="207">
        <v>0</v>
      </c>
      <c r="J1810" s="207">
        <v>396272</v>
      </c>
      <c r="K1810" s="207">
        <v>0</v>
      </c>
      <c r="L1810" s="207">
        <v>57061.700000000004</v>
      </c>
      <c r="M1810" s="207">
        <f t="shared" si="126"/>
        <v>0</v>
      </c>
      <c r="N1810" s="207">
        <f t="shared" si="128"/>
        <v>453333.7</v>
      </c>
      <c r="O1810" s="208">
        <f t="shared" si="127"/>
        <v>-453333.7</v>
      </c>
      <c r="P1810" s="205">
        <v>0</v>
      </c>
      <c r="Q1810" s="208">
        <f t="shared" si="125"/>
        <v>-453333.7</v>
      </c>
      <c r="R1810" s="206"/>
      <c r="S1810" s="209">
        <f>N1810-K1810</f>
        <v>453333.7</v>
      </c>
    </row>
    <row r="1811" spans="1:19" s="200" customFormat="1">
      <c r="A1811" s="199">
        <v>1804</v>
      </c>
      <c r="B1811" s="200">
        <v>204030116</v>
      </c>
      <c r="C1811" s="201" t="s">
        <v>1309</v>
      </c>
      <c r="D1811" s="201" t="s">
        <v>1310</v>
      </c>
      <c r="E1811" s="201" t="s">
        <v>1314</v>
      </c>
      <c r="F1811" s="201" t="s">
        <v>3508</v>
      </c>
      <c r="G1811" s="201" t="s">
        <v>3508</v>
      </c>
      <c r="H1811" s="202" t="s">
        <v>1761</v>
      </c>
      <c r="I1811" s="207">
        <v>0</v>
      </c>
      <c r="J1811" s="207">
        <v>405798</v>
      </c>
      <c r="K1811" s="207">
        <v>405798</v>
      </c>
      <c r="L1811" s="207">
        <v>0</v>
      </c>
      <c r="M1811" s="207">
        <f t="shared" si="126"/>
        <v>0</v>
      </c>
      <c r="N1811" s="207">
        <f t="shared" si="128"/>
        <v>0</v>
      </c>
      <c r="O1811" s="208">
        <f t="shared" si="127"/>
        <v>0</v>
      </c>
      <c r="P1811" s="205">
        <v>0</v>
      </c>
      <c r="Q1811" s="208">
        <f t="shared" si="125"/>
        <v>0</v>
      </c>
      <c r="R1811" s="206"/>
      <c r="S1811" s="200" t="s">
        <v>3736</v>
      </c>
    </row>
    <row r="1812" spans="1:19" s="200" customFormat="1">
      <c r="A1812" s="199">
        <v>1805</v>
      </c>
      <c r="B1812" s="200">
        <v>204030117</v>
      </c>
      <c r="C1812" s="201" t="s">
        <v>1309</v>
      </c>
      <c r="D1812" s="201" t="s">
        <v>1310</v>
      </c>
      <c r="E1812" s="201" t="s">
        <v>1314</v>
      </c>
      <c r="F1812" s="201" t="s">
        <v>3508</v>
      </c>
      <c r="G1812" s="201" t="s">
        <v>3508</v>
      </c>
      <c r="H1812" s="202" t="s">
        <v>1762</v>
      </c>
      <c r="I1812" s="207">
        <v>0</v>
      </c>
      <c r="J1812" s="207">
        <v>1245087</v>
      </c>
      <c r="K1812" s="207">
        <v>1245087</v>
      </c>
      <c r="L1812" s="207">
        <v>0</v>
      </c>
      <c r="M1812" s="207">
        <f t="shared" si="126"/>
        <v>0</v>
      </c>
      <c r="N1812" s="207">
        <f t="shared" si="128"/>
        <v>0</v>
      </c>
      <c r="O1812" s="208">
        <f t="shared" si="127"/>
        <v>0</v>
      </c>
      <c r="P1812" s="205">
        <v>0</v>
      </c>
      <c r="Q1812" s="208">
        <f t="shared" si="125"/>
        <v>0</v>
      </c>
      <c r="R1812" s="206"/>
      <c r="S1812" s="200" t="s">
        <v>3736</v>
      </c>
    </row>
    <row r="1813" spans="1:19" s="200" customFormat="1">
      <c r="A1813" s="199">
        <v>1806</v>
      </c>
      <c r="B1813" s="200">
        <v>204030118</v>
      </c>
      <c r="C1813" s="201" t="s">
        <v>1309</v>
      </c>
      <c r="D1813" s="201" t="s">
        <v>1310</v>
      </c>
      <c r="E1813" s="201" t="s">
        <v>1314</v>
      </c>
      <c r="F1813" s="201" t="s">
        <v>3508</v>
      </c>
      <c r="G1813" s="201" t="s">
        <v>3508</v>
      </c>
      <c r="H1813" s="202" t="s">
        <v>1763</v>
      </c>
      <c r="I1813" s="207">
        <v>0</v>
      </c>
      <c r="J1813" s="207">
        <v>1236244.1100000001</v>
      </c>
      <c r="K1813" s="207">
        <v>4081757.11</v>
      </c>
      <c r="L1813" s="207">
        <v>2845513</v>
      </c>
      <c r="M1813" s="207">
        <f t="shared" si="126"/>
        <v>0</v>
      </c>
      <c r="N1813" s="207">
        <f t="shared" si="128"/>
        <v>4.6566128730773926E-10</v>
      </c>
      <c r="O1813" s="208">
        <f t="shared" si="127"/>
        <v>-4.6566128730773926E-10</v>
      </c>
      <c r="P1813" s="205">
        <v>0</v>
      </c>
      <c r="Q1813" s="208">
        <f t="shared" si="125"/>
        <v>-4.6566128730773926E-10</v>
      </c>
      <c r="R1813" s="206"/>
      <c r="S1813" s="200" t="s">
        <v>3736</v>
      </c>
    </row>
    <row r="1814" spans="1:19" s="200" customFormat="1">
      <c r="A1814" s="199">
        <v>1807</v>
      </c>
      <c r="B1814" s="200">
        <v>204030119</v>
      </c>
      <c r="C1814" s="201" t="s">
        <v>1309</v>
      </c>
      <c r="D1814" s="201" t="s">
        <v>1310</v>
      </c>
      <c r="E1814" s="201" t="s">
        <v>1314</v>
      </c>
      <c r="F1814" s="201" t="s">
        <v>3508</v>
      </c>
      <c r="G1814" s="201" t="s">
        <v>3508</v>
      </c>
      <c r="H1814" s="202" t="s">
        <v>1764</v>
      </c>
      <c r="I1814" s="207">
        <v>0</v>
      </c>
      <c r="J1814" s="207">
        <v>259735.04000000001</v>
      </c>
      <c r="K1814" s="207">
        <v>2994279.04</v>
      </c>
      <c r="L1814" s="207">
        <v>2734544</v>
      </c>
      <c r="M1814" s="207">
        <f t="shared" si="126"/>
        <v>0</v>
      </c>
      <c r="N1814" s="207">
        <f t="shared" si="128"/>
        <v>0</v>
      </c>
      <c r="O1814" s="208">
        <f t="shared" si="127"/>
        <v>0</v>
      </c>
      <c r="P1814" s="205">
        <v>0</v>
      </c>
      <c r="Q1814" s="208">
        <f t="shared" si="125"/>
        <v>0</v>
      </c>
      <c r="R1814" s="206"/>
      <c r="S1814" s="200" t="s">
        <v>3736</v>
      </c>
    </row>
    <row r="1815" spans="1:19" s="200" customFormat="1">
      <c r="A1815" s="199">
        <v>1808</v>
      </c>
      <c r="B1815" s="200">
        <v>204030120</v>
      </c>
      <c r="C1815" s="201" t="s">
        <v>1309</v>
      </c>
      <c r="D1815" s="201" t="s">
        <v>1310</v>
      </c>
      <c r="E1815" s="201" t="s">
        <v>1314</v>
      </c>
      <c r="F1815" s="201" t="s">
        <v>3508</v>
      </c>
      <c r="G1815" s="201" t="s">
        <v>3508</v>
      </c>
      <c r="H1815" s="202" t="s">
        <v>2860</v>
      </c>
      <c r="I1815" s="207">
        <v>0</v>
      </c>
      <c r="J1815" s="207">
        <v>0</v>
      </c>
      <c r="K1815" s="207">
        <v>500000</v>
      </c>
      <c r="L1815" s="207">
        <v>500000</v>
      </c>
      <c r="M1815" s="207">
        <f t="shared" si="126"/>
        <v>0</v>
      </c>
      <c r="N1815" s="207">
        <f t="shared" si="128"/>
        <v>0</v>
      </c>
      <c r="O1815" s="208">
        <f t="shared" si="127"/>
        <v>0</v>
      </c>
      <c r="P1815" s="205">
        <v>0</v>
      </c>
      <c r="Q1815" s="208">
        <f t="shared" si="125"/>
        <v>0</v>
      </c>
      <c r="R1815" s="206"/>
      <c r="S1815" s="200" t="s">
        <v>3736</v>
      </c>
    </row>
    <row r="1816" spans="1:19" s="200" customFormat="1">
      <c r="A1816" s="199">
        <v>1809</v>
      </c>
      <c r="B1816" s="200">
        <v>204030121</v>
      </c>
      <c r="C1816" s="201" t="s">
        <v>1309</v>
      </c>
      <c r="D1816" s="201" t="s">
        <v>1310</v>
      </c>
      <c r="E1816" s="201" t="s">
        <v>1314</v>
      </c>
      <c r="F1816" s="201" t="s">
        <v>3508</v>
      </c>
      <c r="G1816" s="201" t="s">
        <v>3508</v>
      </c>
      <c r="H1816" s="202" t="s">
        <v>2861</v>
      </c>
      <c r="I1816" s="207">
        <v>0</v>
      </c>
      <c r="J1816" s="207">
        <v>0</v>
      </c>
      <c r="K1816" s="207">
        <v>4846147.75</v>
      </c>
      <c r="L1816" s="207">
        <v>4846147.75</v>
      </c>
      <c r="M1816" s="207">
        <f t="shared" si="126"/>
        <v>0</v>
      </c>
      <c r="N1816" s="207">
        <f t="shared" si="128"/>
        <v>0</v>
      </c>
      <c r="O1816" s="208">
        <f t="shared" si="127"/>
        <v>0</v>
      </c>
      <c r="P1816" s="205">
        <v>0</v>
      </c>
      <c r="Q1816" s="208">
        <f t="shared" si="125"/>
        <v>0</v>
      </c>
      <c r="R1816" s="206"/>
      <c r="S1816" s="200" t="s">
        <v>3736</v>
      </c>
    </row>
    <row r="1817" spans="1:19" s="200" customFormat="1">
      <c r="A1817" s="199">
        <v>1810</v>
      </c>
      <c r="B1817" s="200">
        <v>204030122</v>
      </c>
      <c r="C1817" s="201" t="s">
        <v>1309</v>
      </c>
      <c r="D1817" s="201" t="s">
        <v>1310</v>
      </c>
      <c r="E1817" s="201" t="s">
        <v>1314</v>
      </c>
      <c r="F1817" s="201" t="s">
        <v>3508</v>
      </c>
      <c r="G1817" s="201" t="s">
        <v>3508</v>
      </c>
      <c r="H1817" s="202" t="s">
        <v>2862</v>
      </c>
      <c r="I1817" s="207">
        <v>0</v>
      </c>
      <c r="J1817" s="207">
        <v>0</v>
      </c>
      <c r="K1817" s="207">
        <v>2464433.75</v>
      </c>
      <c r="L1817" s="207">
        <v>2464433.75</v>
      </c>
      <c r="M1817" s="207">
        <f t="shared" si="126"/>
        <v>0</v>
      </c>
      <c r="N1817" s="207">
        <f t="shared" si="128"/>
        <v>0</v>
      </c>
      <c r="O1817" s="208">
        <f t="shared" si="127"/>
        <v>0</v>
      </c>
      <c r="P1817" s="205">
        <v>0</v>
      </c>
      <c r="Q1817" s="208">
        <f t="shared" si="125"/>
        <v>0</v>
      </c>
      <c r="R1817" s="206"/>
      <c r="S1817" s="200" t="s">
        <v>3736</v>
      </c>
    </row>
    <row r="1818" spans="1:19" s="200" customFormat="1">
      <c r="A1818" s="199">
        <v>1811</v>
      </c>
      <c r="B1818" s="200">
        <v>204030123</v>
      </c>
      <c r="C1818" s="201" t="s">
        <v>1309</v>
      </c>
      <c r="D1818" s="201" t="s">
        <v>1310</v>
      </c>
      <c r="E1818" s="201" t="s">
        <v>1314</v>
      </c>
      <c r="F1818" s="201" t="s">
        <v>3508</v>
      </c>
      <c r="G1818" s="201" t="s">
        <v>3508</v>
      </c>
      <c r="H1818" s="202" t="s">
        <v>2863</v>
      </c>
      <c r="I1818" s="207">
        <v>0</v>
      </c>
      <c r="J1818" s="207">
        <v>0</v>
      </c>
      <c r="K1818" s="207">
        <v>580760</v>
      </c>
      <c r="L1818" s="207">
        <v>580760</v>
      </c>
      <c r="M1818" s="207">
        <f t="shared" si="126"/>
        <v>0</v>
      </c>
      <c r="N1818" s="207">
        <f t="shared" si="128"/>
        <v>0</v>
      </c>
      <c r="O1818" s="208">
        <f t="shared" si="127"/>
        <v>0</v>
      </c>
      <c r="P1818" s="205">
        <v>0</v>
      </c>
      <c r="Q1818" s="208">
        <f t="shared" si="125"/>
        <v>0</v>
      </c>
      <c r="R1818" s="206"/>
      <c r="S1818" s="200" t="s">
        <v>3736</v>
      </c>
    </row>
    <row r="1819" spans="1:19" s="200" customFormat="1">
      <c r="A1819" s="199">
        <v>1812</v>
      </c>
      <c r="B1819" s="200">
        <v>204030124</v>
      </c>
      <c r="C1819" s="201" t="s">
        <v>1309</v>
      </c>
      <c r="D1819" s="201" t="s">
        <v>1310</v>
      </c>
      <c r="E1819" s="201" t="s">
        <v>1314</v>
      </c>
      <c r="F1819" s="201" t="s">
        <v>3508</v>
      </c>
      <c r="G1819" s="201" t="s">
        <v>3508</v>
      </c>
      <c r="H1819" s="202" t="s">
        <v>2864</v>
      </c>
      <c r="I1819" s="207">
        <v>0</v>
      </c>
      <c r="J1819" s="207">
        <v>0</v>
      </c>
      <c r="K1819" s="207">
        <v>2853332.96</v>
      </c>
      <c r="L1819" s="207">
        <v>2853332.96</v>
      </c>
      <c r="M1819" s="207">
        <f t="shared" si="126"/>
        <v>0</v>
      </c>
      <c r="N1819" s="207">
        <f t="shared" si="128"/>
        <v>0</v>
      </c>
      <c r="O1819" s="208">
        <f t="shared" si="127"/>
        <v>0</v>
      </c>
      <c r="P1819" s="205">
        <v>0</v>
      </c>
      <c r="Q1819" s="208">
        <f t="shared" si="125"/>
        <v>0</v>
      </c>
      <c r="R1819" s="206"/>
      <c r="S1819" s="200" t="s">
        <v>3736</v>
      </c>
    </row>
    <row r="1820" spans="1:19" s="200" customFormat="1">
      <c r="A1820" s="199">
        <v>1813</v>
      </c>
      <c r="B1820" s="200">
        <v>204030125</v>
      </c>
      <c r="C1820" s="201" t="s">
        <v>1309</v>
      </c>
      <c r="D1820" s="201" t="s">
        <v>1310</v>
      </c>
      <c r="E1820" s="201" t="s">
        <v>1314</v>
      </c>
      <c r="F1820" s="201" t="s">
        <v>3508</v>
      </c>
      <c r="G1820" s="201" t="s">
        <v>3508</v>
      </c>
      <c r="H1820" s="202" t="s">
        <v>2865</v>
      </c>
      <c r="I1820" s="207">
        <v>0</v>
      </c>
      <c r="J1820" s="207">
        <v>0</v>
      </c>
      <c r="K1820" s="207">
        <v>1805520.25</v>
      </c>
      <c r="L1820" s="207">
        <v>1805520.25</v>
      </c>
      <c r="M1820" s="207">
        <f t="shared" si="126"/>
        <v>0</v>
      </c>
      <c r="N1820" s="207">
        <f t="shared" si="128"/>
        <v>0</v>
      </c>
      <c r="O1820" s="208">
        <f t="shared" si="127"/>
        <v>0</v>
      </c>
      <c r="P1820" s="205">
        <v>0</v>
      </c>
      <c r="Q1820" s="208">
        <f t="shared" si="125"/>
        <v>0</v>
      </c>
      <c r="R1820" s="206"/>
      <c r="S1820" s="200" t="s">
        <v>3736</v>
      </c>
    </row>
    <row r="1821" spans="1:19" s="200" customFormat="1">
      <c r="A1821" s="199">
        <v>1814</v>
      </c>
      <c r="B1821" s="200">
        <v>204030126</v>
      </c>
      <c r="C1821" s="201" t="s">
        <v>1309</v>
      </c>
      <c r="D1821" s="201" t="s">
        <v>1310</v>
      </c>
      <c r="E1821" s="201" t="s">
        <v>1314</v>
      </c>
      <c r="F1821" s="201" t="s">
        <v>3508</v>
      </c>
      <c r="G1821" s="201" t="s">
        <v>3508</v>
      </c>
      <c r="H1821" s="202" t="s">
        <v>2866</v>
      </c>
      <c r="I1821" s="207">
        <v>0</v>
      </c>
      <c r="J1821" s="207">
        <v>0</v>
      </c>
      <c r="K1821" s="207">
        <v>6063657.9500000002</v>
      </c>
      <c r="L1821" s="207">
        <v>6063657.9500000002</v>
      </c>
      <c r="M1821" s="207">
        <f t="shared" si="126"/>
        <v>0</v>
      </c>
      <c r="N1821" s="207">
        <f t="shared" si="128"/>
        <v>0</v>
      </c>
      <c r="O1821" s="208">
        <f t="shared" si="127"/>
        <v>0</v>
      </c>
      <c r="P1821" s="205">
        <v>0</v>
      </c>
      <c r="Q1821" s="208">
        <f t="shared" si="125"/>
        <v>0</v>
      </c>
      <c r="R1821" s="206"/>
      <c r="S1821" s="200" t="s">
        <v>3736</v>
      </c>
    </row>
    <row r="1822" spans="1:19" s="200" customFormat="1">
      <c r="A1822" s="199">
        <v>1815</v>
      </c>
      <c r="B1822" s="200">
        <v>204030127</v>
      </c>
      <c r="C1822" s="201" t="s">
        <v>1309</v>
      </c>
      <c r="D1822" s="201" t="s">
        <v>1310</v>
      </c>
      <c r="E1822" s="201" t="s">
        <v>1314</v>
      </c>
      <c r="F1822" s="201" t="s">
        <v>3508</v>
      </c>
      <c r="G1822" s="201" t="s">
        <v>3508</v>
      </c>
      <c r="H1822" s="202" t="s">
        <v>2867</v>
      </c>
      <c r="I1822" s="207">
        <v>0</v>
      </c>
      <c r="J1822" s="207">
        <v>0</v>
      </c>
      <c r="K1822" s="207">
        <v>0</v>
      </c>
      <c r="L1822" s="207">
        <v>925391</v>
      </c>
      <c r="M1822" s="207">
        <f t="shared" si="126"/>
        <v>0</v>
      </c>
      <c r="N1822" s="207">
        <f t="shared" si="128"/>
        <v>925391</v>
      </c>
      <c r="O1822" s="208">
        <f t="shared" si="127"/>
        <v>-925391</v>
      </c>
      <c r="P1822" s="205">
        <v>0</v>
      </c>
      <c r="Q1822" s="208">
        <f t="shared" si="125"/>
        <v>-925391</v>
      </c>
      <c r="R1822" s="206"/>
      <c r="S1822" s="200" t="s">
        <v>3736</v>
      </c>
    </row>
    <row r="1823" spans="1:19" s="200" customFormat="1">
      <c r="A1823" s="199">
        <v>1816</v>
      </c>
      <c r="B1823" s="200">
        <v>204030128</v>
      </c>
      <c r="C1823" s="201" t="s">
        <v>1309</v>
      </c>
      <c r="D1823" s="201" t="s">
        <v>1310</v>
      </c>
      <c r="E1823" s="201" t="s">
        <v>1314</v>
      </c>
      <c r="F1823" s="201" t="s">
        <v>3508</v>
      </c>
      <c r="G1823" s="201" t="s">
        <v>3508</v>
      </c>
      <c r="H1823" s="202" t="s">
        <v>2868</v>
      </c>
      <c r="I1823" s="207">
        <v>0</v>
      </c>
      <c r="J1823" s="207">
        <v>0</v>
      </c>
      <c r="K1823" s="207">
        <v>0</v>
      </c>
      <c r="L1823" s="207">
        <v>0</v>
      </c>
      <c r="M1823" s="207">
        <f t="shared" si="126"/>
        <v>0</v>
      </c>
      <c r="N1823" s="207">
        <f t="shared" si="128"/>
        <v>0</v>
      </c>
      <c r="O1823" s="208">
        <f t="shared" si="127"/>
        <v>0</v>
      </c>
      <c r="P1823" s="205">
        <v>0</v>
      </c>
      <c r="Q1823" s="208">
        <f t="shared" si="125"/>
        <v>0</v>
      </c>
      <c r="R1823" s="206"/>
      <c r="S1823" s="200" t="s">
        <v>3736</v>
      </c>
    </row>
    <row r="1824" spans="1:19" s="200" customFormat="1">
      <c r="A1824" s="199">
        <v>1817</v>
      </c>
      <c r="B1824" s="200">
        <v>204030129</v>
      </c>
      <c r="C1824" s="201" t="s">
        <v>1309</v>
      </c>
      <c r="D1824" s="201" t="s">
        <v>1310</v>
      </c>
      <c r="E1824" s="201" t="s">
        <v>1314</v>
      </c>
      <c r="F1824" s="201" t="s">
        <v>3508</v>
      </c>
      <c r="G1824" s="201" t="s">
        <v>3508</v>
      </c>
      <c r="H1824" s="202" t="s">
        <v>2869</v>
      </c>
      <c r="I1824" s="207">
        <v>0</v>
      </c>
      <c r="J1824" s="207">
        <v>0</v>
      </c>
      <c r="K1824" s="207">
        <v>0</v>
      </c>
      <c r="L1824" s="207">
        <v>2676118.7000000002</v>
      </c>
      <c r="M1824" s="207">
        <f t="shared" si="126"/>
        <v>0</v>
      </c>
      <c r="N1824" s="207">
        <f t="shared" si="128"/>
        <v>2676118.7000000002</v>
      </c>
      <c r="O1824" s="208">
        <f t="shared" si="127"/>
        <v>-2676118.7000000002</v>
      </c>
      <c r="P1824" s="205">
        <v>0</v>
      </c>
      <c r="Q1824" s="208">
        <f t="shared" si="125"/>
        <v>-2676118.7000000002</v>
      </c>
      <c r="R1824" s="206"/>
      <c r="S1824" s="200" t="s">
        <v>3736</v>
      </c>
    </row>
    <row r="1825" spans="1:19" s="200" customFormat="1">
      <c r="A1825" s="199">
        <v>1818</v>
      </c>
      <c r="B1825" s="200">
        <v>204030130</v>
      </c>
      <c r="C1825" s="201" t="s">
        <v>1309</v>
      </c>
      <c r="D1825" s="201" t="s">
        <v>1310</v>
      </c>
      <c r="E1825" s="201" t="s">
        <v>1314</v>
      </c>
      <c r="F1825" s="201" t="s">
        <v>3508</v>
      </c>
      <c r="G1825" s="201" t="s">
        <v>3508</v>
      </c>
      <c r="H1825" s="202" t="s">
        <v>2870</v>
      </c>
      <c r="I1825" s="207">
        <v>0</v>
      </c>
      <c r="J1825" s="207">
        <v>0</v>
      </c>
      <c r="K1825" s="207">
        <v>0</v>
      </c>
      <c r="L1825" s="207">
        <v>0</v>
      </c>
      <c r="M1825" s="207">
        <f t="shared" si="126"/>
        <v>0</v>
      </c>
      <c r="N1825" s="207">
        <f t="shared" si="128"/>
        <v>0</v>
      </c>
      <c r="O1825" s="208">
        <f t="shared" si="127"/>
        <v>0</v>
      </c>
      <c r="P1825" s="205">
        <v>0</v>
      </c>
      <c r="Q1825" s="208">
        <f t="shared" si="125"/>
        <v>0</v>
      </c>
      <c r="R1825" s="206"/>
      <c r="S1825" s="200" t="s">
        <v>3736</v>
      </c>
    </row>
    <row r="1826" spans="1:19" s="200" customFormat="1">
      <c r="A1826" s="199">
        <v>1819</v>
      </c>
      <c r="B1826" s="200">
        <v>204030131</v>
      </c>
      <c r="C1826" s="201" t="s">
        <v>1309</v>
      </c>
      <c r="D1826" s="201" t="s">
        <v>1310</v>
      </c>
      <c r="E1826" s="201" t="s">
        <v>1314</v>
      </c>
      <c r="F1826" s="201" t="s">
        <v>3508</v>
      </c>
      <c r="G1826" s="201" t="s">
        <v>3508</v>
      </c>
      <c r="H1826" s="202" t="s">
        <v>2871</v>
      </c>
      <c r="I1826" s="207">
        <v>0</v>
      </c>
      <c r="J1826" s="207">
        <v>0</v>
      </c>
      <c r="K1826" s="207">
        <v>0</v>
      </c>
      <c r="L1826" s="207">
        <v>0</v>
      </c>
      <c r="M1826" s="207">
        <f t="shared" si="126"/>
        <v>0</v>
      </c>
      <c r="N1826" s="207">
        <f t="shared" si="128"/>
        <v>0</v>
      </c>
      <c r="O1826" s="208">
        <f t="shared" si="127"/>
        <v>0</v>
      </c>
      <c r="P1826" s="205">
        <v>0</v>
      </c>
      <c r="Q1826" s="208">
        <f t="shared" ref="Q1826:Q1889" si="129">O1826-P1826</f>
        <v>0</v>
      </c>
      <c r="R1826" s="206"/>
      <c r="S1826" s="200" t="s">
        <v>3736</v>
      </c>
    </row>
    <row r="1827" spans="1:19" s="200" customFormat="1">
      <c r="A1827" s="199">
        <v>1820</v>
      </c>
      <c r="B1827" s="200">
        <v>204030132</v>
      </c>
      <c r="C1827" s="201" t="s">
        <v>1309</v>
      </c>
      <c r="D1827" s="201" t="s">
        <v>1310</v>
      </c>
      <c r="E1827" s="201" t="s">
        <v>1314</v>
      </c>
      <c r="F1827" s="201" t="s">
        <v>3508</v>
      </c>
      <c r="G1827" s="201" t="s">
        <v>3508</v>
      </c>
      <c r="H1827" s="202" t="s">
        <v>2872</v>
      </c>
      <c r="I1827" s="207">
        <v>0</v>
      </c>
      <c r="J1827" s="207">
        <v>0</v>
      </c>
      <c r="K1827" s="207">
        <v>0</v>
      </c>
      <c r="L1827" s="207">
        <v>801260.49</v>
      </c>
      <c r="M1827" s="207">
        <f t="shared" si="126"/>
        <v>0</v>
      </c>
      <c r="N1827" s="207">
        <f t="shared" si="128"/>
        <v>801260.49</v>
      </c>
      <c r="O1827" s="208">
        <f t="shared" si="127"/>
        <v>-801260.49</v>
      </c>
      <c r="P1827" s="205">
        <v>0</v>
      </c>
      <c r="Q1827" s="208">
        <f t="shared" si="129"/>
        <v>-801260.49</v>
      </c>
      <c r="R1827" s="206"/>
      <c r="S1827" s="200" t="s">
        <v>3736</v>
      </c>
    </row>
    <row r="1828" spans="1:19" s="200" customFormat="1">
      <c r="A1828" s="199">
        <v>1821</v>
      </c>
      <c r="B1828" s="200">
        <v>204030301</v>
      </c>
      <c r="C1828" s="201" t="s">
        <v>1309</v>
      </c>
      <c r="D1828" s="201" t="s">
        <v>1310</v>
      </c>
      <c r="E1828" s="201" t="s">
        <v>1314</v>
      </c>
      <c r="F1828" s="201" t="s">
        <v>3508</v>
      </c>
      <c r="G1828" s="201" t="s">
        <v>3508</v>
      </c>
      <c r="H1828" s="202" t="s">
        <v>1765</v>
      </c>
      <c r="I1828" s="207">
        <v>0</v>
      </c>
      <c r="J1828" s="207">
        <v>179200</v>
      </c>
      <c r="K1828" s="207">
        <v>179200</v>
      </c>
      <c r="L1828" s="207">
        <v>0</v>
      </c>
      <c r="M1828" s="207">
        <f t="shared" si="126"/>
        <v>0</v>
      </c>
      <c r="N1828" s="207">
        <f t="shared" si="128"/>
        <v>0</v>
      </c>
      <c r="O1828" s="208">
        <f t="shared" si="127"/>
        <v>0</v>
      </c>
      <c r="P1828" s="205">
        <v>0</v>
      </c>
      <c r="Q1828" s="208">
        <f t="shared" si="129"/>
        <v>0</v>
      </c>
      <c r="R1828" s="206"/>
      <c r="S1828" s="200" t="s">
        <v>3736</v>
      </c>
    </row>
    <row r="1829" spans="1:19" s="200" customFormat="1">
      <c r="A1829" s="199">
        <v>1822</v>
      </c>
      <c r="B1829" s="200">
        <v>204030302</v>
      </c>
      <c r="C1829" s="201" t="s">
        <v>1309</v>
      </c>
      <c r="D1829" s="201" t="s">
        <v>1310</v>
      </c>
      <c r="E1829" s="201" t="s">
        <v>1314</v>
      </c>
      <c r="F1829" s="201" t="s">
        <v>3508</v>
      </c>
      <c r="G1829" s="201" t="s">
        <v>3508</v>
      </c>
      <c r="H1829" s="202" t="s">
        <v>1766</v>
      </c>
      <c r="I1829" s="207">
        <v>0</v>
      </c>
      <c r="J1829" s="207">
        <v>179200</v>
      </c>
      <c r="K1829" s="207">
        <v>179200</v>
      </c>
      <c r="L1829" s="207">
        <v>0</v>
      </c>
      <c r="M1829" s="207">
        <f t="shared" si="126"/>
        <v>0</v>
      </c>
      <c r="N1829" s="207">
        <f t="shared" si="128"/>
        <v>0</v>
      </c>
      <c r="O1829" s="208">
        <f t="shared" si="127"/>
        <v>0</v>
      </c>
      <c r="P1829" s="205">
        <v>0</v>
      </c>
      <c r="Q1829" s="208">
        <f t="shared" si="129"/>
        <v>0</v>
      </c>
      <c r="R1829" s="206"/>
      <c r="S1829" s="200" t="s">
        <v>3736</v>
      </c>
    </row>
    <row r="1830" spans="1:19" s="200" customFormat="1">
      <c r="A1830" s="199">
        <v>1823</v>
      </c>
      <c r="B1830" s="200">
        <v>204030303</v>
      </c>
      <c r="C1830" s="201" t="s">
        <v>1309</v>
      </c>
      <c r="D1830" s="201" t="s">
        <v>1310</v>
      </c>
      <c r="E1830" s="201" t="s">
        <v>1314</v>
      </c>
      <c r="F1830" s="201" t="s">
        <v>3508</v>
      </c>
      <c r="G1830" s="201" t="s">
        <v>3508</v>
      </c>
      <c r="H1830" s="202" t="s">
        <v>1767</v>
      </c>
      <c r="I1830" s="207">
        <v>0</v>
      </c>
      <c r="J1830" s="207">
        <v>179200</v>
      </c>
      <c r="K1830" s="207">
        <v>179200</v>
      </c>
      <c r="L1830" s="207">
        <v>0</v>
      </c>
      <c r="M1830" s="207">
        <f t="shared" si="126"/>
        <v>0</v>
      </c>
      <c r="N1830" s="207">
        <f t="shared" si="128"/>
        <v>0</v>
      </c>
      <c r="O1830" s="208">
        <f t="shared" si="127"/>
        <v>0</v>
      </c>
      <c r="P1830" s="205">
        <v>0</v>
      </c>
      <c r="Q1830" s="208">
        <f t="shared" si="129"/>
        <v>0</v>
      </c>
      <c r="R1830" s="206"/>
      <c r="S1830" s="200" t="s">
        <v>3736</v>
      </c>
    </row>
    <row r="1831" spans="1:19" s="200" customFormat="1">
      <c r="A1831" s="199">
        <v>1824</v>
      </c>
      <c r="B1831" s="200">
        <v>204030304</v>
      </c>
      <c r="C1831" s="201" t="s">
        <v>1309</v>
      </c>
      <c r="D1831" s="201" t="s">
        <v>1310</v>
      </c>
      <c r="E1831" s="201" t="s">
        <v>1314</v>
      </c>
      <c r="F1831" s="201" t="s">
        <v>3508</v>
      </c>
      <c r="G1831" s="201" t="s">
        <v>3508</v>
      </c>
      <c r="H1831" s="202" t="s">
        <v>1768</v>
      </c>
      <c r="I1831" s="207">
        <v>0</v>
      </c>
      <c r="J1831" s="207">
        <v>179200</v>
      </c>
      <c r="K1831" s="207">
        <v>179200</v>
      </c>
      <c r="L1831" s="207">
        <v>0</v>
      </c>
      <c r="M1831" s="207">
        <f t="shared" si="126"/>
        <v>0</v>
      </c>
      <c r="N1831" s="207">
        <f t="shared" si="128"/>
        <v>0</v>
      </c>
      <c r="O1831" s="208">
        <f t="shared" si="127"/>
        <v>0</v>
      </c>
      <c r="P1831" s="205">
        <v>0</v>
      </c>
      <c r="Q1831" s="208">
        <f t="shared" si="129"/>
        <v>0</v>
      </c>
      <c r="R1831" s="206"/>
      <c r="S1831" s="200" t="s">
        <v>3736</v>
      </c>
    </row>
    <row r="1832" spans="1:19" s="200" customFormat="1">
      <c r="A1832" s="199">
        <v>1825</v>
      </c>
      <c r="B1832" s="200">
        <v>204030305</v>
      </c>
      <c r="C1832" s="201" t="s">
        <v>1309</v>
      </c>
      <c r="D1832" s="201" t="s">
        <v>1310</v>
      </c>
      <c r="E1832" s="201" t="s">
        <v>1314</v>
      </c>
      <c r="F1832" s="201" t="s">
        <v>3508</v>
      </c>
      <c r="G1832" s="201" t="s">
        <v>3508</v>
      </c>
      <c r="H1832" s="202" t="s">
        <v>1769</v>
      </c>
      <c r="I1832" s="207">
        <v>0</v>
      </c>
      <c r="J1832" s="207">
        <v>179200</v>
      </c>
      <c r="K1832" s="207">
        <v>179200</v>
      </c>
      <c r="L1832" s="207">
        <v>0</v>
      </c>
      <c r="M1832" s="207">
        <f t="shared" si="126"/>
        <v>0</v>
      </c>
      <c r="N1832" s="207">
        <f t="shared" si="128"/>
        <v>0</v>
      </c>
      <c r="O1832" s="208">
        <f t="shared" si="127"/>
        <v>0</v>
      </c>
      <c r="P1832" s="205">
        <v>0</v>
      </c>
      <c r="Q1832" s="208">
        <f t="shared" si="129"/>
        <v>0</v>
      </c>
      <c r="R1832" s="206"/>
      <c r="S1832" s="200" t="s">
        <v>3736</v>
      </c>
    </row>
    <row r="1833" spans="1:19" s="200" customFormat="1">
      <c r="A1833" s="199">
        <v>1826</v>
      </c>
      <c r="B1833" s="200">
        <v>204030306</v>
      </c>
      <c r="C1833" s="201" t="s">
        <v>1309</v>
      </c>
      <c r="D1833" s="201" t="s">
        <v>1310</v>
      </c>
      <c r="E1833" s="201" t="s">
        <v>1314</v>
      </c>
      <c r="F1833" s="201" t="s">
        <v>3508</v>
      </c>
      <c r="G1833" s="201" t="s">
        <v>3508</v>
      </c>
      <c r="H1833" s="202" t="s">
        <v>1770</v>
      </c>
      <c r="I1833" s="207">
        <v>0</v>
      </c>
      <c r="J1833" s="207">
        <v>179200</v>
      </c>
      <c r="K1833" s="207">
        <v>179200</v>
      </c>
      <c r="L1833" s="207">
        <v>0</v>
      </c>
      <c r="M1833" s="207">
        <f t="shared" si="126"/>
        <v>0</v>
      </c>
      <c r="N1833" s="207">
        <f t="shared" si="128"/>
        <v>0</v>
      </c>
      <c r="O1833" s="208">
        <f t="shared" si="127"/>
        <v>0</v>
      </c>
      <c r="P1833" s="205">
        <v>0</v>
      </c>
      <c r="Q1833" s="208">
        <f t="shared" si="129"/>
        <v>0</v>
      </c>
      <c r="R1833" s="206"/>
      <c r="S1833" s="200" t="s">
        <v>3736</v>
      </c>
    </row>
    <row r="1834" spans="1:19" s="200" customFormat="1">
      <c r="A1834" s="199">
        <v>1827</v>
      </c>
      <c r="B1834" s="200">
        <v>204030307</v>
      </c>
      <c r="C1834" s="201" t="s">
        <v>1309</v>
      </c>
      <c r="D1834" s="201" t="s">
        <v>1310</v>
      </c>
      <c r="E1834" s="201" t="s">
        <v>1314</v>
      </c>
      <c r="F1834" s="201" t="s">
        <v>3508</v>
      </c>
      <c r="G1834" s="201" t="s">
        <v>3508</v>
      </c>
      <c r="H1834" s="202" t="s">
        <v>1771</v>
      </c>
      <c r="I1834" s="207">
        <v>0</v>
      </c>
      <c r="J1834" s="207">
        <v>179200</v>
      </c>
      <c r="K1834" s="207">
        <v>179200</v>
      </c>
      <c r="L1834" s="207">
        <v>0</v>
      </c>
      <c r="M1834" s="207">
        <f t="shared" si="126"/>
        <v>0</v>
      </c>
      <c r="N1834" s="207">
        <f t="shared" si="128"/>
        <v>0</v>
      </c>
      <c r="O1834" s="208">
        <f t="shared" si="127"/>
        <v>0</v>
      </c>
      <c r="P1834" s="205">
        <v>0</v>
      </c>
      <c r="Q1834" s="208">
        <f t="shared" si="129"/>
        <v>0</v>
      </c>
      <c r="R1834" s="206"/>
      <c r="S1834" s="200" t="s">
        <v>3736</v>
      </c>
    </row>
    <row r="1835" spans="1:19" s="200" customFormat="1">
      <c r="A1835" s="199">
        <v>1828</v>
      </c>
      <c r="B1835" s="200">
        <v>204030308</v>
      </c>
      <c r="C1835" s="201" t="s">
        <v>1309</v>
      </c>
      <c r="D1835" s="201" t="s">
        <v>1310</v>
      </c>
      <c r="E1835" s="201" t="s">
        <v>1314</v>
      </c>
      <c r="F1835" s="201" t="s">
        <v>3508</v>
      </c>
      <c r="G1835" s="201" t="s">
        <v>3508</v>
      </c>
      <c r="H1835" s="202" t="s">
        <v>1772</v>
      </c>
      <c r="I1835" s="207">
        <v>0</v>
      </c>
      <c r="J1835" s="207">
        <v>179200</v>
      </c>
      <c r="K1835" s="207">
        <v>179200</v>
      </c>
      <c r="L1835" s="207">
        <v>0</v>
      </c>
      <c r="M1835" s="207">
        <f t="shared" si="126"/>
        <v>0</v>
      </c>
      <c r="N1835" s="207">
        <f t="shared" si="128"/>
        <v>0</v>
      </c>
      <c r="O1835" s="208">
        <f t="shared" si="127"/>
        <v>0</v>
      </c>
      <c r="P1835" s="205">
        <v>0</v>
      </c>
      <c r="Q1835" s="208">
        <f t="shared" si="129"/>
        <v>0</v>
      </c>
      <c r="R1835" s="206"/>
      <c r="S1835" s="200" t="s">
        <v>3736</v>
      </c>
    </row>
    <row r="1836" spans="1:19" s="200" customFormat="1">
      <c r="A1836" s="199">
        <v>1829</v>
      </c>
      <c r="B1836" s="200">
        <v>204040101</v>
      </c>
      <c r="C1836" s="201" t="s">
        <v>1309</v>
      </c>
      <c r="D1836" s="201" t="s">
        <v>1310</v>
      </c>
      <c r="E1836" s="201" t="s">
        <v>1314</v>
      </c>
      <c r="F1836" s="201" t="s">
        <v>3508</v>
      </c>
      <c r="G1836" s="201" t="s">
        <v>3508</v>
      </c>
      <c r="H1836" s="202" t="s">
        <v>1773</v>
      </c>
      <c r="I1836" s="207">
        <v>0</v>
      </c>
      <c r="J1836" s="207">
        <v>179200</v>
      </c>
      <c r="K1836" s="207">
        <v>0</v>
      </c>
      <c r="L1836" s="207">
        <v>0</v>
      </c>
      <c r="M1836" s="207">
        <f t="shared" si="126"/>
        <v>0</v>
      </c>
      <c r="N1836" s="207">
        <f t="shared" si="128"/>
        <v>179200</v>
      </c>
      <c r="O1836" s="208">
        <f t="shared" si="127"/>
        <v>-179200</v>
      </c>
      <c r="P1836" s="205">
        <v>0</v>
      </c>
      <c r="Q1836" s="208">
        <f t="shared" si="129"/>
        <v>-179200</v>
      </c>
      <c r="R1836" s="206"/>
      <c r="S1836" s="200" t="s">
        <v>3736</v>
      </c>
    </row>
    <row r="1837" spans="1:19" s="200" customFormat="1">
      <c r="A1837" s="199">
        <v>1830</v>
      </c>
      <c r="B1837" s="200">
        <v>204040102</v>
      </c>
      <c r="C1837" s="201" t="s">
        <v>1309</v>
      </c>
      <c r="D1837" s="201" t="s">
        <v>1310</v>
      </c>
      <c r="E1837" s="201" t="s">
        <v>1314</v>
      </c>
      <c r="F1837" s="201" t="s">
        <v>3508</v>
      </c>
      <c r="G1837" s="201" t="s">
        <v>3508</v>
      </c>
      <c r="H1837" s="202" t="s">
        <v>1774</v>
      </c>
      <c r="I1837" s="207">
        <v>0</v>
      </c>
      <c r="J1837" s="207">
        <v>179200</v>
      </c>
      <c r="K1837" s="207">
        <v>0</v>
      </c>
      <c r="L1837" s="207">
        <v>0</v>
      </c>
      <c r="M1837" s="207">
        <f t="shared" si="126"/>
        <v>0</v>
      </c>
      <c r="N1837" s="207">
        <f t="shared" si="128"/>
        <v>179200</v>
      </c>
      <c r="O1837" s="208">
        <f t="shared" si="127"/>
        <v>-179200</v>
      </c>
      <c r="P1837" s="205">
        <v>0</v>
      </c>
      <c r="Q1837" s="208">
        <f t="shared" si="129"/>
        <v>-179200</v>
      </c>
      <c r="R1837" s="206"/>
      <c r="S1837" s="200" t="s">
        <v>3736</v>
      </c>
    </row>
    <row r="1838" spans="1:19" s="200" customFormat="1">
      <c r="A1838" s="199">
        <v>1831</v>
      </c>
      <c r="B1838" s="200">
        <v>204040103</v>
      </c>
      <c r="C1838" s="201" t="s">
        <v>1309</v>
      </c>
      <c r="D1838" s="201" t="s">
        <v>1310</v>
      </c>
      <c r="E1838" s="201" t="s">
        <v>1314</v>
      </c>
      <c r="F1838" s="201" t="s">
        <v>3508</v>
      </c>
      <c r="G1838" s="201" t="s">
        <v>3508</v>
      </c>
      <c r="H1838" s="202" t="s">
        <v>1775</v>
      </c>
      <c r="I1838" s="207">
        <v>0</v>
      </c>
      <c r="J1838" s="207">
        <v>179200</v>
      </c>
      <c r="K1838" s="207">
        <v>0</v>
      </c>
      <c r="L1838" s="207">
        <v>0</v>
      </c>
      <c r="M1838" s="207">
        <f t="shared" si="126"/>
        <v>0</v>
      </c>
      <c r="N1838" s="207">
        <f t="shared" si="128"/>
        <v>179200</v>
      </c>
      <c r="O1838" s="208">
        <f t="shared" si="127"/>
        <v>-179200</v>
      </c>
      <c r="P1838" s="205">
        <v>0</v>
      </c>
      <c r="Q1838" s="208">
        <f t="shared" si="129"/>
        <v>-179200</v>
      </c>
      <c r="R1838" s="206"/>
      <c r="S1838" s="200" t="s">
        <v>3736</v>
      </c>
    </row>
    <row r="1839" spans="1:19" s="200" customFormat="1">
      <c r="A1839" s="199">
        <v>1832</v>
      </c>
      <c r="B1839" s="200">
        <v>204040104</v>
      </c>
      <c r="C1839" s="201" t="s">
        <v>1309</v>
      </c>
      <c r="D1839" s="201" t="s">
        <v>1310</v>
      </c>
      <c r="E1839" s="201" t="s">
        <v>1314</v>
      </c>
      <c r="F1839" s="201" t="s">
        <v>3508</v>
      </c>
      <c r="G1839" s="201" t="s">
        <v>3508</v>
      </c>
      <c r="H1839" s="202" t="s">
        <v>1776</v>
      </c>
      <c r="I1839" s="207">
        <v>0</v>
      </c>
      <c r="J1839" s="207">
        <v>179200</v>
      </c>
      <c r="K1839" s="207">
        <v>0</v>
      </c>
      <c r="L1839" s="207">
        <v>0</v>
      </c>
      <c r="M1839" s="207">
        <f t="shared" si="126"/>
        <v>0</v>
      </c>
      <c r="N1839" s="207">
        <f t="shared" si="128"/>
        <v>179200</v>
      </c>
      <c r="O1839" s="208">
        <f t="shared" si="127"/>
        <v>-179200</v>
      </c>
      <c r="P1839" s="205">
        <v>0</v>
      </c>
      <c r="Q1839" s="208">
        <f t="shared" si="129"/>
        <v>-179200</v>
      </c>
      <c r="R1839" s="206"/>
      <c r="S1839" s="200" t="s">
        <v>3736</v>
      </c>
    </row>
    <row r="1840" spans="1:19" s="200" customFormat="1">
      <c r="A1840" s="199">
        <v>1833</v>
      </c>
      <c r="B1840" s="200">
        <v>204040105</v>
      </c>
      <c r="C1840" s="201" t="s">
        <v>1309</v>
      </c>
      <c r="D1840" s="201" t="s">
        <v>1310</v>
      </c>
      <c r="E1840" s="201" t="s">
        <v>1314</v>
      </c>
      <c r="F1840" s="201" t="s">
        <v>3508</v>
      </c>
      <c r="G1840" s="201" t="s">
        <v>3508</v>
      </c>
      <c r="H1840" s="202" t="s">
        <v>1777</v>
      </c>
      <c r="I1840" s="207">
        <v>0</v>
      </c>
      <c r="J1840" s="207">
        <v>179200</v>
      </c>
      <c r="K1840" s="207">
        <v>0</v>
      </c>
      <c r="L1840" s="207">
        <v>0</v>
      </c>
      <c r="M1840" s="207">
        <f t="shared" si="126"/>
        <v>0</v>
      </c>
      <c r="N1840" s="207">
        <f t="shared" si="128"/>
        <v>179200</v>
      </c>
      <c r="O1840" s="208">
        <f t="shared" si="127"/>
        <v>-179200</v>
      </c>
      <c r="P1840" s="205">
        <v>0</v>
      </c>
      <c r="Q1840" s="208">
        <f t="shared" si="129"/>
        <v>-179200</v>
      </c>
      <c r="R1840" s="206"/>
      <c r="S1840" s="200" t="s">
        <v>3736</v>
      </c>
    </row>
    <row r="1841" spans="1:19" s="200" customFormat="1">
      <c r="A1841" s="199">
        <v>1834</v>
      </c>
      <c r="B1841" s="200">
        <v>204040106</v>
      </c>
      <c r="C1841" s="201" t="s">
        <v>1309</v>
      </c>
      <c r="D1841" s="201" t="s">
        <v>1310</v>
      </c>
      <c r="E1841" s="201" t="s">
        <v>1314</v>
      </c>
      <c r="F1841" s="201" t="s">
        <v>3508</v>
      </c>
      <c r="G1841" s="201" t="s">
        <v>3508</v>
      </c>
      <c r="H1841" s="202" t="s">
        <v>1778</v>
      </c>
      <c r="I1841" s="207">
        <v>0</v>
      </c>
      <c r="J1841" s="207">
        <v>179200</v>
      </c>
      <c r="K1841" s="207">
        <v>0</v>
      </c>
      <c r="L1841" s="207">
        <v>0</v>
      </c>
      <c r="M1841" s="207">
        <f t="shared" ref="M1841:M1904" si="130">IF((I1841+K1841)-(J1841+L1841)&lt;0,0,(I1841+K1841)-(J1841+L1841))</f>
        <v>0</v>
      </c>
      <c r="N1841" s="207">
        <f t="shared" si="128"/>
        <v>179200</v>
      </c>
      <c r="O1841" s="208">
        <f t="shared" si="127"/>
        <v>-179200</v>
      </c>
      <c r="P1841" s="205">
        <v>0</v>
      </c>
      <c r="Q1841" s="208">
        <f t="shared" si="129"/>
        <v>-179200</v>
      </c>
      <c r="R1841" s="206"/>
      <c r="S1841" s="200" t="s">
        <v>3736</v>
      </c>
    </row>
    <row r="1842" spans="1:19" s="200" customFormat="1">
      <c r="A1842" s="199">
        <v>1835</v>
      </c>
      <c r="B1842" s="200">
        <v>204040107</v>
      </c>
      <c r="C1842" s="201" t="s">
        <v>1309</v>
      </c>
      <c r="D1842" s="201" t="s">
        <v>1310</v>
      </c>
      <c r="E1842" s="201" t="s">
        <v>1314</v>
      </c>
      <c r="F1842" s="201" t="s">
        <v>3508</v>
      </c>
      <c r="G1842" s="201" t="s">
        <v>3508</v>
      </c>
      <c r="H1842" s="202" t="s">
        <v>1779</v>
      </c>
      <c r="I1842" s="207">
        <v>0</v>
      </c>
      <c r="J1842" s="207">
        <v>179200</v>
      </c>
      <c r="K1842" s="207">
        <v>0</v>
      </c>
      <c r="L1842" s="207">
        <v>0</v>
      </c>
      <c r="M1842" s="207">
        <f t="shared" si="130"/>
        <v>0</v>
      </c>
      <c r="N1842" s="207">
        <f t="shared" si="128"/>
        <v>179200</v>
      </c>
      <c r="O1842" s="208">
        <f t="shared" si="127"/>
        <v>-179200</v>
      </c>
      <c r="P1842" s="205">
        <v>0</v>
      </c>
      <c r="Q1842" s="208">
        <f t="shared" si="129"/>
        <v>-179200</v>
      </c>
      <c r="R1842" s="206"/>
      <c r="S1842" s="200" t="s">
        <v>3736</v>
      </c>
    </row>
    <row r="1843" spans="1:19" s="200" customFormat="1">
      <c r="A1843" s="199">
        <v>1836</v>
      </c>
      <c r="B1843" s="200">
        <v>204040108</v>
      </c>
      <c r="C1843" s="201" t="s">
        <v>1309</v>
      </c>
      <c r="D1843" s="201" t="s">
        <v>1310</v>
      </c>
      <c r="E1843" s="201" t="s">
        <v>1314</v>
      </c>
      <c r="F1843" s="201" t="s">
        <v>3508</v>
      </c>
      <c r="G1843" s="201" t="s">
        <v>3508</v>
      </c>
      <c r="H1843" s="202" t="s">
        <v>1780</v>
      </c>
      <c r="I1843" s="207">
        <v>0</v>
      </c>
      <c r="J1843" s="207">
        <v>179200</v>
      </c>
      <c r="K1843" s="207">
        <v>0</v>
      </c>
      <c r="L1843" s="207">
        <v>0</v>
      </c>
      <c r="M1843" s="207">
        <f t="shared" si="130"/>
        <v>0</v>
      </c>
      <c r="N1843" s="207">
        <f t="shared" si="128"/>
        <v>179200</v>
      </c>
      <c r="O1843" s="208">
        <f t="shared" si="127"/>
        <v>-179200</v>
      </c>
      <c r="P1843" s="205">
        <v>0</v>
      </c>
      <c r="Q1843" s="208">
        <f t="shared" si="129"/>
        <v>-179200</v>
      </c>
      <c r="R1843" s="206"/>
      <c r="S1843" s="200" t="s">
        <v>3736</v>
      </c>
    </row>
    <row r="1844" spans="1:19" s="200" customFormat="1">
      <c r="A1844" s="199">
        <v>1837</v>
      </c>
      <c r="B1844" s="200">
        <v>204040109</v>
      </c>
      <c r="C1844" s="201" t="s">
        <v>1309</v>
      </c>
      <c r="D1844" s="201" t="s">
        <v>1310</v>
      </c>
      <c r="E1844" s="201" t="s">
        <v>1314</v>
      </c>
      <c r="F1844" s="201" t="s">
        <v>3508</v>
      </c>
      <c r="G1844" s="201" t="s">
        <v>3508</v>
      </c>
      <c r="H1844" s="202" t="s">
        <v>1781</v>
      </c>
      <c r="I1844" s="207">
        <v>0</v>
      </c>
      <c r="J1844" s="207">
        <v>179200</v>
      </c>
      <c r="K1844" s="207">
        <v>0</v>
      </c>
      <c r="L1844" s="207">
        <v>0</v>
      </c>
      <c r="M1844" s="207">
        <f t="shared" si="130"/>
        <v>0</v>
      </c>
      <c r="N1844" s="207">
        <f t="shared" si="128"/>
        <v>179200</v>
      </c>
      <c r="O1844" s="208">
        <f t="shared" si="127"/>
        <v>-179200</v>
      </c>
      <c r="P1844" s="205">
        <v>0</v>
      </c>
      <c r="Q1844" s="208">
        <f t="shared" si="129"/>
        <v>-179200</v>
      </c>
      <c r="R1844" s="206"/>
      <c r="S1844" s="200" t="s">
        <v>3736</v>
      </c>
    </row>
    <row r="1845" spans="1:19" s="200" customFormat="1">
      <c r="A1845" s="199">
        <v>1838</v>
      </c>
      <c r="B1845" s="200">
        <v>204040110</v>
      </c>
      <c r="C1845" s="201" t="s">
        <v>1309</v>
      </c>
      <c r="D1845" s="201" t="s">
        <v>1310</v>
      </c>
      <c r="E1845" s="201" t="s">
        <v>1314</v>
      </c>
      <c r="F1845" s="201" t="s">
        <v>3508</v>
      </c>
      <c r="G1845" s="201" t="s">
        <v>3508</v>
      </c>
      <c r="H1845" s="202" t="s">
        <v>1782</v>
      </c>
      <c r="I1845" s="207">
        <v>0</v>
      </c>
      <c r="J1845" s="207">
        <v>179200</v>
      </c>
      <c r="K1845" s="207">
        <v>0</v>
      </c>
      <c r="L1845" s="207">
        <v>0</v>
      </c>
      <c r="M1845" s="207">
        <f t="shared" si="130"/>
        <v>0</v>
      </c>
      <c r="N1845" s="207">
        <f t="shared" si="128"/>
        <v>179200</v>
      </c>
      <c r="O1845" s="208">
        <f t="shared" si="127"/>
        <v>-179200</v>
      </c>
      <c r="P1845" s="205">
        <v>0</v>
      </c>
      <c r="Q1845" s="208">
        <f t="shared" si="129"/>
        <v>-179200</v>
      </c>
      <c r="R1845" s="206"/>
      <c r="S1845" s="200" t="s">
        <v>3736</v>
      </c>
    </row>
    <row r="1846" spans="1:19" s="200" customFormat="1">
      <c r="A1846" s="199">
        <v>1839</v>
      </c>
      <c r="B1846" s="200">
        <v>204040111</v>
      </c>
      <c r="C1846" s="201" t="s">
        <v>1309</v>
      </c>
      <c r="D1846" s="201" t="s">
        <v>1310</v>
      </c>
      <c r="E1846" s="201" t="s">
        <v>1314</v>
      </c>
      <c r="F1846" s="201" t="s">
        <v>3508</v>
      </c>
      <c r="G1846" s="201" t="s">
        <v>3508</v>
      </c>
      <c r="H1846" s="202" t="s">
        <v>1783</v>
      </c>
      <c r="I1846" s="207">
        <v>0</v>
      </c>
      <c r="J1846" s="207">
        <v>179200</v>
      </c>
      <c r="K1846" s="207">
        <v>0</v>
      </c>
      <c r="L1846" s="207">
        <v>0</v>
      </c>
      <c r="M1846" s="207">
        <f t="shared" si="130"/>
        <v>0</v>
      </c>
      <c r="N1846" s="207">
        <f t="shared" si="128"/>
        <v>179200</v>
      </c>
      <c r="O1846" s="208">
        <f t="shared" si="127"/>
        <v>-179200</v>
      </c>
      <c r="P1846" s="205">
        <v>0</v>
      </c>
      <c r="Q1846" s="208">
        <f t="shared" si="129"/>
        <v>-179200</v>
      </c>
      <c r="R1846" s="206"/>
      <c r="S1846" s="200" t="s">
        <v>3736</v>
      </c>
    </row>
    <row r="1847" spans="1:19" s="200" customFormat="1">
      <c r="A1847" s="199">
        <v>1840</v>
      </c>
      <c r="B1847" s="200">
        <v>204040112</v>
      </c>
      <c r="C1847" s="201" t="s">
        <v>1309</v>
      </c>
      <c r="D1847" s="201" t="s">
        <v>1310</v>
      </c>
      <c r="E1847" s="201" t="s">
        <v>1314</v>
      </c>
      <c r="F1847" s="201" t="s">
        <v>3508</v>
      </c>
      <c r="G1847" s="201" t="s">
        <v>3508</v>
      </c>
      <c r="H1847" s="202" t="s">
        <v>1784</v>
      </c>
      <c r="I1847" s="207">
        <v>0</v>
      </c>
      <c r="J1847" s="207">
        <v>179200</v>
      </c>
      <c r="K1847" s="207">
        <v>0</v>
      </c>
      <c r="L1847" s="207">
        <v>0</v>
      </c>
      <c r="M1847" s="207">
        <f t="shared" si="130"/>
        <v>0</v>
      </c>
      <c r="N1847" s="207">
        <f t="shared" si="128"/>
        <v>179200</v>
      </c>
      <c r="O1847" s="208">
        <f t="shared" si="127"/>
        <v>-179200</v>
      </c>
      <c r="P1847" s="205">
        <v>0</v>
      </c>
      <c r="Q1847" s="208">
        <f t="shared" si="129"/>
        <v>-179200</v>
      </c>
      <c r="R1847" s="206"/>
      <c r="S1847" s="200" t="s">
        <v>3736</v>
      </c>
    </row>
    <row r="1848" spans="1:19" s="200" customFormat="1">
      <c r="A1848" s="199">
        <v>1841</v>
      </c>
      <c r="B1848" s="200">
        <v>204040113</v>
      </c>
      <c r="C1848" s="201" t="s">
        <v>1309</v>
      </c>
      <c r="D1848" s="201" t="s">
        <v>1310</v>
      </c>
      <c r="E1848" s="201" t="s">
        <v>1377</v>
      </c>
      <c r="F1848" s="201" t="s">
        <v>3509</v>
      </c>
      <c r="G1848" s="201" t="s">
        <v>3509</v>
      </c>
      <c r="H1848" s="202" t="s">
        <v>1785</v>
      </c>
      <c r="I1848" s="207">
        <v>0</v>
      </c>
      <c r="J1848" s="207">
        <v>179200</v>
      </c>
      <c r="K1848" s="207">
        <v>0</v>
      </c>
      <c r="L1848" s="207">
        <v>0</v>
      </c>
      <c r="M1848" s="207">
        <f t="shared" si="130"/>
        <v>0</v>
      </c>
      <c r="N1848" s="207">
        <f t="shared" si="128"/>
        <v>179200</v>
      </c>
      <c r="O1848" s="208">
        <f t="shared" si="127"/>
        <v>-179200</v>
      </c>
      <c r="P1848" s="205">
        <v>0</v>
      </c>
      <c r="Q1848" s="208">
        <f t="shared" si="129"/>
        <v>-179200</v>
      </c>
      <c r="R1848" s="206"/>
      <c r="S1848" s="200" t="s">
        <v>3736</v>
      </c>
    </row>
    <row r="1849" spans="1:19" s="200" customFormat="1">
      <c r="A1849" s="199">
        <v>1842</v>
      </c>
      <c r="B1849" s="200">
        <v>204040114</v>
      </c>
      <c r="C1849" s="201" t="s">
        <v>1309</v>
      </c>
      <c r="D1849" s="201" t="s">
        <v>1310</v>
      </c>
      <c r="E1849" s="201" t="s">
        <v>1377</v>
      </c>
      <c r="F1849" s="201" t="s">
        <v>3509</v>
      </c>
      <c r="G1849" s="201" t="s">
        <v>3509</v>
      </c>
      <c r="H1849" s="202" t="s">
        <v>1786</v>
      </c>
      <c r="I1849" s="207">
        <v>0</v>
      </c>
      <c r="J1849" s="207">
        <v>179200</v>
      </c>
      <c r="K1849" s="207">
        <v>0</v>
      </c>
      <c r="L1849" s="207">
        <v>0</v>
      </c>
      <c r="M1849" s="207">
        <f t="shared" si="130"/>
        <v>0</v>
      </c>
      <c r="N1849" s="207">
        <f t="shared" si="128"/>
        <v>179200</v>
      </c>
      <c r="O1849" s="208">
        <f t="shared" si="127"/>
        <v>-179200</v>
      </c>
      <c r="P1849" s="205">
        <v>0</v>
      </c>
      <c r="Q1849" s="208">
        <f t="shared" si="129"/>
        <v>-179200</v>
      </c>
      <c r="R1849" s="206"/>
      <c r="S1849" s="200" t="s">
        <v>3736</v>
      </c>
    </row>
    <row r="1850" spans="1:19" s="200" customFormat="1">
      <c r="A1850" s="199">
        <v>1843</v>
      </c>
      <c r="B1850" s="200">
        <v>204040115</v>
      </c>
      <c r="C1850" s="201" t="s">
        <v>1309</v>
      </c>
      <c r="D1850" s="201" t="s">
        <v>1310</v>
      </c>
      <c r="E1850" s="201" t="s">
        <v>1377</v>
      </c>
      <c r="F1850" s="201" t="s">
        <v>3509</v>
      </c>
      <c r="G1850" s="201" t="s">
        <v>3509</v>
      </c>
      <c r="H1850" s="202" t="s">
        <v>1787</v>
      </c>
      <c r="I1850" s="207">
        <v>0</v>
      </c>
      <c r="J1850" s="207">
        <v>179200</v>
      </c>
      <c r="K1850" s="207">
        <v>0</v>
      </c>
      <c r="L1850" s="207">
        <v>0</v>
      </c>
      <c r="M1850" s="207">
        <f t="shared" si="130"/>
        <v>0</v>
      </c>
      <c r="N1850" s="207">
        <f t="shared" si="128"/>
        <v>179200</v>
      </c>
      <c r="O1850" s="208">
        <f t="shared" si="127"/>
        <v>-179200</v>
      </c>
      <c r="P1850" s="205">
        <v>0</v>
      </c>
      <c r="Q1850" s="208">
        <f t="shared" si="129"/>
        <v>-179200</v>
      </c>
      <c r="R1850" s="206"/>
      <c r="S1850" s="200" t="s">
        <v>3736</v>
      </c>
    </row>
    <row r="1851" spans="1:19" s="200" customFormat="1">
      <c r="A1851" s="199">
        <v>1844</v>
      </c>
      <c r="B1851" s="200">
        <v>204040116</v>
      </c>
      <c r="C1851" s="201" t="s">
        <v>1309</v>
      </c>
      <c r="D1851" s="201" t="s">
        <v>1310</v>
      </c>
      <c r="E1851" s="201" t="s">
        <v>1377</v>
      </c>
      <c r="F1851" s="201" t="s">
        <v>3509</v>
      </c>
      <c r="G1851" s="201" t="s">
        <v>3509</v>
      </c>
      <c r="H1851" s="202" t="s">
        <v>1788</v>
      </c>
      <c r="I1851" s="207">
        <v>0</v>
      </c>
      <c r="J1851" s="207">
        <v>179200</v>
      </c>
      <c r="K1851" s="207">
        <v>0</v>
      </c>
      <c r="L1851" s="207">
        <v>0</v>
      </c>
      <c r="M1851" s="207">
        <f t="shared" si="130"/>
        <v>0</v>
      </c>
      <c r="N1851" s="207">
        <f t="shared" si="128"/>
        <v>179200</v>
      </c>
      <c r="O1851" s="208">
        <f t="shared" si="127"/>
        <v>-179200</v>
      </c>
      <c r="P1851" s="205">
        <v>0</v>
      </c>
      <c r="Q1851" s="208">
        <f t="shared" si="129"/>
        <v>-179200</v>
      </c>
      <c r="R1851" s="206"/>
      <c r="S1851" s="200" t="s">
        <v>3736</v>
      </c>
    </row>
    <row r="1852" spans="1:19" s="200" customFormat="1">
      <c r="A1852" s="199">
        <v>1845</v>
      </c>
      <c r="B1852" s="200">
        <v>204040117</v>
      </c>
      <c r="C1852" s="201" t="s">
        <v>1309</v>
      </c>
      <c r="D1852" s="201" t="s">
        <v>1310</v>
      </c>
      <c r="E1852" s="201" t="s">
        <v>1377</v>
      </c>
      <c r="F1852" s="201" t="s">
        <v>3509</v>
      </c>
      <c r="G1852" s="201" t="s">
        <v>3509</v>
      </c>
      <c r="H1852" s="202" t="s">
        <v>1789</v>
      </c>
      <c r="I1852" s="207">
        <v>0</v>
      </c>
      <c r="J1852" s="207">
        <v>179200</v>
      </c>
      <c r="K1852" s="207">
        <v>0</v>
      </c>
      <c r="L1852" s="207">
        <v>0</v>
      </c>
      <c r="M1852" s="207">
        <f t="shared" si="130"/>
        <v>0</v>
      </c>
      <c r="N1852" s="207">
        <f t="shared" si="128"/>
        <v>179200</v>
      </c>
      <c r="O1852" s="208">
        <f t="shared" si="127"/>
        <v>-179200</v>
      </c>
      <c r="P1852" s="205">
        <v>0</v>
      </c>
      <c r="Q1852" s="208">
        <f t="shared" si="129"/>
        <v>-179200</v>
      </c>
      <c r="R1852" s="206"/>
      <c r="S1852" s="200" t="s">
        <v>3736</v>
      </c>
    </row>
    <row r="1853" spans="1:19" s="200" customFormat="1">
      <c r="A1853" s="199">
        <v>1846</v>
      </c>
      <c r="B1853" s="200">
        <v>204040118</v>
      </c>
      <c r="C1853" s="201" t="s">
        <v>1309</v>
      </c>
      <c r="D1853" s="201" t="s">
        <v>1310</v>
      </c>
      <c r="E1853" s="201" t="s">
        <v>1377</v>
      </c>
      <c r="F1853" s="201" t="s">
        <v>3509</v>
      </c>
      <c r="G1853" s="201" t="s">
        <v>3509</v>
      </c>
      <c r="H1853" s="202" t="s">
        <v>1790</v>
      </c>
      <c r="I1853" s="207">
        <v>0</v>
      </c>
      <c r="J1853" s="207">
        <v>179200</v>
      </c>
      <c r="K1853" s="207">
        <v>0</v>
      </c>
      <c r="L1853" s="207">
        <v>0</v>
      </c>
      <c r="M1853" s="207">
        <f t="shared" si="130"/>
        <v>0</v>
      </c>
      <c r="N1853" s="207">
        <f t="shared" si="128"/>
        <v>179200</v>
      </c>
      <c r="O1853" s="208">
        <f t="shared" si="127"/>
        <v>-179200</v>
      </c>
      <c r="P1853" s="205">
        <v>0</v>
      </c>
      <c r="Q1853" s="208">
        <f t="shared" si="129"/>
        <v>-179200</v>
      </c>
      <c r="R1853" s="206"/>
      <c r="S1853" s="200" t="s">
        <v>3736</v>
      </c>
    </row>
    <row r="1854" spans="1:19" s="200" customFormat="1">
      <c r="A1854" s="199">
        <v>1847</v>
      </c>
      <c r="B1854" s="200">
        <v>204040119</v>
      </c>
      <c r="C1854" s="201" t="s">
        <v>1309</v>
      </c>
      <c r="D1854" s="201" t="s">
        <v>1310</v>
      </c>
      <c r="E1854" s="201" t="s">
        <v>1377</v>
      </c>
      <c r="F1854" s="201" t="s">
        <v>3509</v>
      </c>
      <c r="G1854" s="201" t="s">
        <v>3509</v>
      </c>
      <c r="H1854" s="202" t="s">
        <v>1791</v>
      </c>
      <c r="I1854" s="207">
        <v>0</v>
      </c>
      <c r="J1854" s="207">
        <v>179200</v>
      </c>
      <c r="K1854" s="207">
        <v>0</v>
      </c>
      <c r="L1854" s="207">
        <v>0</v>
      </c>
      <c r="M1854" s="207">
        <f t="shared" si="130"/>
        <v>0</v>
      </c>
      <c r="N1854" s="207">
        <f t="shared" si="128"/>
        <v>179200</v>
      </c>
      <c r="O1854" s="208">
        <f t="shared" si="127"/>
        <v>-179200</v>
      </c>
      <c r="P1854" s="205">
        <v>0</v>
      </c>
      <c r="Q1854" s="208">
        <f t="shared" si="129"/>
        <v>-179200</v>
      </c>
      <c r="R1854" s="206"/>
      <c r="S1854" s="200" t="s">
        <v>3736</v>
      </c>
    </row>
    <row r="1855" spans="1:19" s="200" customFormat="1">
      <c r="A1855" s="199">
        <v>1848</v>
      </c>
      <c r="B1855" s="200">
        <v>204040120</v>
      </c>
      <c r="C1855" s="201" t="s">
        <v>1309</v>
      </c>
      <c r="D1855" s="201" t="s">
        <v>1310</v>
      </c>
      <c r="E1855" s="201" t="s">
        <v>1377</v>
      </c>
      <c r="F1855" s="201" t="s">
        <v>3509</v>
      </c>
      <c r="G1855" s="201" t="s">
        <v>3509</v>
      </c>
      <c r="H1855" s="202" t="s">
        <v>1792</v>
      </c>
      <c r="I1855" s="207">
        <v>0</v>
      </c>
      <c r="J1855" s="207">
        <v>179200</v>
      </c>
      <c r="K1855" s="207">
        <v>0</v>
      </c>
      <c r="L1855" s="207">
        <v>0</v>
      </c>
      <c r="M1855" s="207">
        <f t="shared" si="130"/>
        <v>0</v>
      </c>
      <c r="N1855" s="207">
        <f t="shared" si="128"/>
        <v>179200</v>
      </c>
      <c r="O1855" s="208">
        <f t="shared" si="127"/>
        <v>-179200</v>
      </c>
      <c r="P1855" s="205">
        <v>0</v>
      </c>
      <c r="Q1855" s="208">
        <f t="shared" si="129"/>
        <v>-179200</v>
      </c>
      <c r="R1855" s="206"/>
      <c r="S1855" s="200" t="s">
        <v>3736</v>
      </c>
    </row>
    <row r="1856" spans="1:19" s="200" customFormat="1">
      <c r="A1856" s="199">
        <v>1849</v>
      </c>
      <c r="B1856" s="200">
        <v>204040121</v>
      </c>
      <c r="C1856" s="201" t="s">
        <v>1309</v>
      </c>
      <c r="D1856" s="201" t="s">
        <v>1310</v>
      </c>
      <c r="E1856" s="201" t="s">
        <v>1377</v>
      </c>
      <c r="F1856" s="201" t="s">
        <v>3509</v>
      </c>
      <c r="G1856" s="201" t="s">
        <v>3509</v>
      </c>
      <c r="H1856" s="202" t="s">
        <v>1793</v>
      </c>
      <c r="I1856" s="207">
        <v>0</v>
      </c>
      <c r="J1856" s="207">
        <v>179200</v>
      </c>
      <c r="K1856" s="207">
        <v>0</v>
      </c>
      <c r="L1856" s="207">
        <v>0</v>
      </c>
      <c r="M1856" s="207">
        <f t="shared" si="130"/>
        <v>0</v>
      </c>
      <c r="N1856" s="207">
        <f t="shared" si="128"/>
        <v>179200</v>
      </c>
      <c r="O1856" s="208">
        <f t="shared" si="127"/>
        <v>-179200</v>
      </c>
      <c r="P1856" s="205">
        <v>0</v>
      </c>
      <c r="Q1856" s="208">
        <f t="shared" si="129"/>
        <v>-179200</v>
      </c>
      <c r="R1856" s="206"/>
      <c r="S1856" s="200" t="s">
        <v>3736</v>
      </c>
    </row>
    <row r="1857" spans="1:19" s="200" customFormat="1">
      <c r="A1857" s="199">
        <v>1850</v>
      </c>
      <c r="B1857" s="200">
        <v>204040122</v>
      </c>
      <c r="C1857" s="201" t="s">
        <v>1309</v>
      </c>
      <c r="D1857" s="201" t="s">
        <v>1310</v>
      </c>
      <c r="E1857" s="201" t="s">
        <v>1377</v>
      </c>
      <c r="F1857" s="201" t="s">
        <v>3509</v>
      </c>
      <c r="G1857" s="201" t="s">
        <v>3509</v>
      </c>
      <c r="H1857" s="202" t="s">
        <v>1794</v>
      </c>
      <c r="I1857" s="207">
        <v>0</v>
      </c>
      <c r="J1857" s="207">
        <v>179200</v>
      </c>
      <c r="K1857" s="207">
        <v>0</v>
      </c>
      <c r="L1857" s="207">
        <v>0</v>
      </c>
      <c r="M1857" s="207">
        <f t="shared" si="130"/>
        <v>0</v>
      </c>
      <c r="N1857" s="207">
        <f t="shared" si="128"/>
        <v>179200</v>
      </c>
      <c r="O1857" s="208">
        <f t="shared" si="127"/>
        <v>-179200</v>
      </c>
      <c r="P1857" s="205">
        <v>0</v>
      </c>
      <c r="Q1857" s="208">
        <f t="shared" si="129"/>
        <v>-179200</v>
      </c>
      <c r="R1857" s="206"/>
      <c r="S1857" s="200" t="s">
        <v>3736</v>
      </c>
    </row>
    <row r="1858" spans="1:19" s="200" customFormat="1">
      <c r="A1858" s="199">
        <v>1851</v>
      </c>
      <c r="B1858" s="200">
        <v>2010101002</v>
      </c>
      <c r="C1858" s="201" t="s">
        <v>1309</v>
      </c>
      <c r="D1858" s="201" t="s">
        <v>1310</v>
      </c>
      <c r="E1858" s="201" t="s">
        <v>1314</v>
      </c>
      <c r="F1858" s="201" t="s">
        <v>3654</v>
      </c>
      <c r="G1858" s="201" t="s">
        <v>996</v>
      </c>
      <c r="H1858" s="202" t="s">
        <v>619</v>
      </c>
      <c r="I1858" s="207">
        <v>0</v>
      </c>
      <c r="J1858" s="207">
        <v>413260.98</v>
      </c>
      <c r="K1858" s="207">
        <v>1966530</v>
      </c>
      <c r="L1858" s="207">
        <v>1751137.2</v>
      </c>
      <c r="M1858" s="207">
        <f t="shared" si="130"/>
        <v>0</v>
      </c>
      <c r="N1858" s="207">
        <f t="shared" si="128"/>
        <v>197868.1799999997</v>
      </c>
      <c r="O1858" s="208">
        <f t="shared" si="127"/>
        <v>-197868.1799999997</v>
      </c>
      <c r="P1858" s="205">
        <v>0</v>
      </c>
      <c r="Q1858" s="208">
        <f t="shared" si="129"/>
        <v>-197868.1799999997</v>
      </c>
      <c r="R1858" s="206"/>
      <c r="S1858" s="209"/>
    </row>
    <row r="1859" spans="1:19" s="200" customFormat="1">
      <c r="A1859" s="199">
        <v>1852</v>
      </c>
      <c r="B1859" s="200">
        <v>2010101003</v>
      </c>
      <c r="C1859" s="201" t="s">
        <v>1309</v>
      </c>
      <c r="D1859" s="201" t="s">
        <v>1310</v>
      </c>
      <c r="E1859" s="201" t="s">
        <v>1314</v>
      </c>
      <c r="F1859" s="201" t="s">
        <v>3654</v>
      </c>
      <c r="G1859" s="201" t="s">
        <v>996</v>
      </c>
      <c r="H1859" s="202" t="s">
        <v>620</v>
      </c>
      <c r="I1859" s="207">
        <v>0</v>
      </c>
      <c r="J1859" s="207">
        <v>37948.96939999998</v>
      </c>
      <c r="K1859" s="207">
        <v>454283</v>
      </c>
      <c r="L1859" s="207">
        <v>563764.00402999995</v>
      </c>
      <c r="M1859" s="207">
        <f t="shared" si="130"/>
        <v>0</v>
      </c>
      <c r="N1859" s="207">
        <f t="shared" si="128"/>
        <v>147429.9734299999</v>
      </c>
      <c r="O1859" s="208">
        <f t="shared" si="127"/>
        <v>-147429.9734299999</v>
      </c>
      <c r="P1859" s="205">
        <v>0</v>
      </c>
      <c r="Q1859" s="208">
        <f t="shared" si="129"/>
        <v>-147429.9734299999</v>
      </c>
      <c r="R1859" s="206"/>
    </row>
    <row r="1860" spans="1:19" s="200" customFormat="1">
      <c r="A1860" s="199">
        <v>1853</v>
      </c>
      <c r="B1860" s="200">
        <v>2010101004</v>
      </c>
      <c r="C1860" s="201" t="s">
        <v>1309</v>
      </c>
      <c r="D1860" s="201" t="s">
        <v>1310</v>
      </c>
      <c r="E1860" s="201" t="s">
        <v>1314</v>
      </c>
      <c r="F1860" s="201" t="s">
        <v>3654</v>
      </c>
      <c r="G1860" s="201" t="s">
        <v>996</v>
      </c>
      <c r="H1860" s="202" t="s">
        <v>2873</v>
      </c>
      <c r="I1860" s="207">
        <v>0</v>
      </c>
      <c r="J1860" s="207">
        <v>192926.26</v>
      </c>
      <c r="K1860" s="207">
        <v>515211.19127999997</v>
      </c>
      <c r="L1860" s="207">
        <v>575395.31607000006</v>
      </c>
      <c r="M1860" s="207">
        <f t="shared" si="130"/>
        <v>0</v>
      </c>
      <c r="N1860" s="207">
        <f t="shared" si="128"/>
        <v>253110.3847900001</v>
      </c>
      <c r="O1860" s="208">
        <f t="shared" si="127"/>
        <v>-253110.3847900001</v>
      </c>
      <c r="P1860" s="205">
        <v>0</v>
      </c>
      <c r="Q1860" s="208">
        <f t="shared" si="129"/>
        <v>-253110.3847900001</v>
      </c>
      <c r="R1860" s="206"/>
      <c r="S1860" s="209">
        <f>N1860-K1860</f>
        <v>-262100.80648999987</v>
      </c>
    </row>
    <row r="1861" spans="1:19" s="200" customFormat="1">
      <c r="A1861" s="199">
        <v>1854</v>
      </c>
      <c r="B1861" s="200">
        <v>2010101006</v>
      </c>
      <c r="C1861" s="201" t="s">
        <v>1309</v>
      </c>
      <c r="D1861" s="201" t="s">
        <v>1310</v>
      </c>
      <c r="E1861" s="201" t="s">
        <v>1314</v>
      </c>
      <c r="F1861" s="201" t="s">
        <v>3654</v>
      </c>
      <c r="G1861" s="201" t="s">
        <v>996</v>
      </c>
      <c r="H1861" s="202" t="s">
        <v>621</v>
      </c>
      <c r="I1861" s="207">
        <v>0</v>
      </c>
      <c r="J1861" s="207">
        <v>206406.76</v>
      </c>
      <c r="K1861" s="207">
        <v>595000</v>
      </c>
      <c r="L1861" s="207">
        <v>785795</v>
      </c>
      <c r="M1861" s="207">
        <f t="shared" si="130"/>
        <v>0</v>
      </c>
      <c r="N1861" s="207">
        <f t="shared" si="128"/>
        <v>397201.76</v>
      </c>
      <c r="O1861" s="208">
        <f t="shared" si="127"/>
        <v>-397201.76</v>
      </c>
      <c r="P1861" s="205">
        <v>0</v>
      </c>
      <c r="Q1861" s="208">
        <f t="shared" si="129"/>
        <v>-397201.76</v>
      </c>
      <c r="R1861" s="206"/>
    </row>
    <row r="1862" spans="1:19" s="200" customFormat="1">
      <c r="A1862" s="199">
        <v>1855</v>
      </c>
      <c r="B1862" s="200">
        <v>2010101007</v>
      </c>
      <c r="C1862" s="201" t="s">
        <v>1309</v>
      </c>
      <c r="D1862" s="201" t="s">
        <v>1310</v>
      </c>
      <c r="E1862" s="201" t="s">
        <v>1314</v>
      </c>
      <c r="F1862" s="201" t="s">
        <v>3654</v>
      </c>
      <c r="G1862" s="201" t="s">
        <v>996</v>
      </c>
      <c r="H1862" s="202" t="s">
        <v>622</v>
      </c>
      <c r="I1862" s="207">
        <v>0</v>
      </c>
      <c r="J1862" s="207">
        <v>214790.14</v>
      </c>
      <c r="K1862" s="207">
        <v>265000</v>
      </c>
      <c r="L1862" s="207">
        <v>83725.471640000003</v>
      </c>
      <c r="M1862" s="207">
        <f t="shared" si="130"/>
        <v>0</v>
      </c>
      <c r="N1862" s="207">
        <f t="shared" si="128"/>
        <v>33515.611640000017</v>
      </c>
      <c r="O1862" s="208">
        <f t="shared" ref="O1862:O1925" si="131">M1862-N1862</f>
        <v>-33515.611640000017</v>
      </c>
      <c r="P1862" s="205">
        <v>0</v>
      </c>
      <c r="Q1862" s="208">
        <f t="shared" si="129"/>
        <v>-33515.611640000017</v>
      </c>
      <c r="R1862" s="206"/>
      <c r="S1862" s="209"/>
    </row>
    <row r="1863" spans="1:19" s="200" customFormat="1">
      <c r="A1863" s="199">
        <v>1856</v>
      </c>
      <c r="B1863" s="200">
        <v>2010101008</v>
      </c>
      <c r="C1863" s="201" t="s">
        <v>1309</v>
      </c>
      <c r="D1863" s="201" t="s">
        <v>1310</v>
      </c>
      <c r="E1863" s="201" t="s">
        <v>1314</v>
      </c>
      <c r="F1863" s="201" t="s">
        <v>3654</v>
      </c>
      <c r="G1863" s="201" t="s">
        <v>996</v>
      </c>
      <c r="H1863" s="202" t="s">
        <v>623</v>
      </c>
      <c r="I1863" s="207">
        <v>0</v>
      </c>
      <c r="J1863" s="207">
        <v>2059196.5</v>
      </c>
      <c r="K1863" s="207">
        <v>6556295.1000000006</v>
      </c>
      <c r="L1863" s="207">
        <v>4558249.7700000005</v>
      </c>
      <c r="M1863" s="207">
        <f t="shared" si="130"/>
        <v>0</v>
      </c>
      <c r="N1863" s="207">
        <f t="shared" si="128"/>
        <v>61151.169999999925</v>
      </c>
      <c r="O1863" s="208">
        <f t="shared" si="131"/>
        <v>-61151.169999999925</v>
      </c>
      <c r="P1863" s="205">
        <v>0</v>
      </c>
      <c r="Q1863" s="208">
        <f t="shared" si="129"/>
        <v>-61151.169999999925</v>
      </c>
      <c r="R1863" s="206"/>
    </row>
    <row r="1864" spans="1:19" s="200" customFormat="1">
      <c r="A1864" s="199">
        <v>1857</v>
      </c>
      <c r="B1864" s="200">
        <v>2010101009</v>
      </c>
      <c r="C1864" s="201" t="s">
        <v>1309</v>
      </c>
      <c r="D1864" s="201" t="s">
        <v>1310</v>
      </c>
      <c r="E1864" s="201" t="s">
        <v>1314</v>
      </c>
      <c r="F1864" s="201" t="s">
        <v>3654</v>
      </c>
      <c r="G1864" s="201" t="s">
        <v>996</v>
      </c>
      <c r="H1864" s="202" t="s">
        <v>624</v>
      </c>
      <c r="I1864" s="207">
        <v>1333.8500000000001</v>
      </c>
      <c r="J1864" s="207">
        <v>0</v>
      </c>
      <c r="K1864" s="207">
        <v>11944</v>
      </c>
      <c r="L1864" s="207">
        <v>16714</v>
      </c>
      <c r="M1864" s="207">
        <f t="shared" si="130"/>
        <v>0</v>
      </c>
      <c r="N1864" s="207">
        <f t="shared" si="128"/>
        <v>3436.1499999999996</v>
      </c>
      <c r="O1864" s="208">
        <f t="shared" si="131"/>
        <v>-3436.1499999999996</v>
      </c>
      <c r="P1864" s="205">
        <v>0</v>
      </c>
      <c r="Q1864" s="208">
        <f t="shared" si="129"/>
        <v>-3436.1499999999996</v>
      </c>
      <c r="R1864" s="206"/>
    </row>
    <row r="1865" spans="1:19" s="200" customFormat="1">
      <c r="A1865" s="199">
        <v>1858</v>
      </c>
      <c r="B1865" s="200">
        <v>2010101010</v>
      </c>
      <c r="C1865" s="201" t="s">
        <v>1309</v>
      </c>
      <c r="D1865" s="201" t="s">
        <v>1310</v>
      </c>
      <c r="E1865" s="201" t="s">
        <v>1314</v>
      </c>
      <c r="F1865" s="201" t="s">
        <v>3654</v>
      </c>
      <c r="G1865" s="201" t="s">
        <v>996</v>
      </c>
      <c r="H1865" s="202" t="s">
        <v>625</v>
      </c>
      <c r="I1865" s="207">
        <v>0</v>
      </c>
      <c r="J1865" s="207">
        <v>680149.08</v>
      </c>
      <c r="K1865" s="207">
        <v>3153018.77997</v>
      </c>
      <c r="L1865" s="207">
        <v>3221553.46</v>
      </c>
      <c r="M1865" s="207">
        <f t="shared" si="130"/>
        <v>0</v>
      </c>
      <c r="N1865" s="207">
        <f t="shared" si="128"/>
        <v>748683.76003</v>
      </c>
      <c r="O1865" s="208">
        <f t="shared" si="131"/>
        <v>-748683.76003</v>
      </c>
      <c r="P1865" s="205">
        <v>0</v>
      </c>
      <c r="Q1865" s="208">
        <f t="shared" si="129"/>
        <v>-748683.76003</v>
      </c>
      <c r="R1865" s="206"/>
      <c r="S1865" s="209"/>
    </row>
    <row r="1866" spans="1:19" s="200" customFormat="1">
      <c r="A1866" s="199">
        <v>1859</v>
      </c>
      <c r="B1866" s="200">
        <v>2010101011</v>
      </c>
      <c r="C1866" s="201" t="s">
        <v>1309</v>
      </c>
      <c r="D1866" s="201" t="s">
        <v>1310</v>
      </c>
      <c r="E1866" s="201" t="s">
        <v>1314</v>
      </c>
      <c r="F1866" s="201" t="s">
        <v>3654</v>
      </c>
      <c r="G1866" s="201" t="s">
        <v>996</v>
      </c>
      <c r="H1866" s="202" t="s">
        <v>626</v>
      </c>
      <c r="I1866" s="207">
        <v>0</v>
      </c>
      <c r="J1866" s="207">
        <v>0</v>
      </c>
      <c r="K1866" s="207">
        <v>0</v>
      </c>
      <c r="L1866" s="207">
        <v>0</v>
      </c>
      <c r="M1866" s="207">
        <f t="shared" si="130"/>
        <v>0</v>
      </c>
      <c r="N1866" s="207">
        <f t="shared" si="128"/>
        <v>0</v>
      </c>
      <c r="O1866" s="208">
        <f t="shared" si="131"/>
        <v>0</v>
      </c>
      <c r="P1866" s="205">
        <v>0</v>
      </c>
      <c r="Q1866" s="208">
        <f t="shared" si="129"/>
        <v>0</v>
      </c>
      <c r="R1866" s="206"/>
    </row>
    <row r="1867" spans="1:19" s="200" customFormat="1">
      <c r="A1867" s="199">
        <v>1860</v>
      </c>
      <c r="B1867" s="200">
        <v>2010101013</v>
      </c>
      <c r="C1867" s="201" t="s">
        <v>1309</v>
      </c>
      <c r="D1867" s="201" t="s">
        <v>1310</v>
      </c>
      <c r="E1867" s="201" t="s">
        <v>1314</v>
      </c>
      <c r="F1867" s="201" t="s">
        <v>3654</v>
      </c>
      <c r="G1867" s="201" t="s">
        <v>996</v>
      </c>
      <c r="H1867" s="202" t="s">
        <v>627</v>
      </c>
      <c r="I1867" s="207">
        <v>59708.590000000004</v>
      </c>
      <c r="J1867" s="207">
        <v>0</v>
      </c>
      <c r="K1867" s="207">
        <v>340563.33</v>
      </c>
      <c r="L1867" s="207">
        <v>400271.92</v>
      </c>
      <c r="M1867" s="207">
        <f t="shared" si="130"/>
        <v>5.8207660913467407E-11</v>
      </c>
      <c r="N1867" s="207">
        <f t="shared" si="128"/>
        <v>0</v>
      </c>
      <c r="O1867" s="208">
        <f t="shared" si="131"/>
        <v>5.8207660913467407E-11</v>
      </c>
      <c r="P1867" s="205">
        <v>0</v>
      </c>
      <c r="Q1867" s="208">
        <f t="shared" si="129"/>
        <v>5.8207660913467407E-11</v>
      </c>
      <c r="R1867" s="206"/>
    </row>
    <row r="1868" spans="1:19" s="200" customFormat="1">
      <c r="A1868" s="199">
        <v>1861</v>
      </c>
      <c r="B1868" s="200">
        <v>2010101014</v>
      </c>
      <c r="C1868" s="201" t="s">
        <v>1309</v>
      </c>
      <c r="D1868" s="201" t="s">
        <v>1310</v>
      </c>
      <c r="E1868" s="201" t="s">
        <v>1314</v>
      </c>
      <c r="F1868" s="201" t="s">
        <v>3654</v>
      </c>
      <c r="G1868" s="201" t="s">
        <v>996</v>
      </c>
      <c r="H1868" s="202" t="s">
        <v>628</v>
      </c>
      <c r="I1868" s="207">
        <v>0</v>
      </c>
      <c r="J1868" s="207">
        <v>0</v>
      </c>
      <c r="K1868" s="207">
        <v>0</v>
      </c>
      <c r="L1868" s="207">
        <v>0</v>
      </c>
      <c r="M1868" s="207">
        <f t="shared" si="130"/>
        <v>0</v>
      </c>
      <c r="N1868" s="207">
        <f t="shared" ref="N1868:N1931" si="132">-IF((I1868+K1868)-(J1868+L1868)&lt;0,(I1868+K1868)-(J1868+L1868),0)</f>
        <v>0</v>
      </c>
      <c r="O1868" s="208">
        <f t="shared" si="131"/>
        <v>0</v>
      </c>
      <c r="P1868" s="205">
        <v>0</v>
      </c>
      <c r="Q1868" s="208">
        <f t="shared" si="129"/>
        <v>0</v>
      </c>
      <c r="R1868" s="206"/>
    </row>
    <row r="1869" spans="1:19" s="200" customFormat="1">
      <c r="A1869" s="199">
        <v>1862</v>
      </c>
      <c r="B1869" s="200">
        <v>2010101015</v>
      </c>
      <c r="C1869" s="201" t="s">
        <v>1309</v>
      </c>
      <c r="D1869" s="201" t="s">
        <v>1310</v>
      </c>
      <c r="E1869" s="201" t="s">
        <v>1314</v>
      </c>
      <c r="F1869" s="201" t="s">
        <v>3654</v>
      </c>
      <c r="G1869" s="201" t="s">
        <v>996</v>
      </c>
      <c r="H1869" s="202" t="s">
        <v>629</v>
      </c>
      <c r="I1869" s="207">
        <v>0</v>
      </c>
      <c r="J1869" s="207">
        <v>0</v>
      </c>
      <c r="K1869" s="207">
        <v>0</v>
      </c>
      <c r="L1869" s="207">
        <v>0</v>
      </c>
      <c r="M1869" s="207">
        <f t="shared" si="130"/>
        <v>0</v>
      </c>
      <c r="N1869" s="207">
        <f t="shared" si="132"/>
        <v>0</v>
      </c>
      <c r="O1869" s="208">
        <f t="shared" si="131"/>
        <v>0</v>
      </c>
      <c r="P1869" s="205">
        <v>0</v>
      </c>
      <c r="Q1869" s="208">
        <f t="shared" si="129"/>
        <v>0</v>
      </c>
      <c r="R1869" s="206"/>
    </row>
    <row r="1870" spans="1:19" s="200" customFormat="1">
      <c r="A1870" s="199">
        <v>1863</v>
      </c>
      <c r="B1870" s="200">
        <v>2010101022</v>
      </c>
      <c r="C1870" s="201" t="s">
        <v>1309</v>
      </c>
      <c r="D1870" s="201" t="s">
        <v>1310</v>
      </c>
      <c r="E1870" s="201" t="s">
        <v>1314</v>
      </c>
      <c r="F1870" s="201" t="s">
        <v>3654</v>
      </c>
      <c r="G1870" s="201" t="s">
        <v>996</v>
      </c>
      <c r="H1870" s="202" t="s">
        <v>630</v>
      </c>
      <c r="I1870" s="207">
        <v>0</v>
      </c>
      <c r="J1870" s="207">
        <v>98579.7</v>
      </c>
      <c r="K1870" s="207">
        <v>276380</v>
      </c>
      <c r="L1870" s="207">
        <v>289877.84000000003</v>
      </c>
      <c r="M1870" s="207">
        <f t="shared" si="130"/>
        <v>0</v>
      </c>
      <c r="N1870" s="207">
        <f t="shared" si="132"/>
        <v>112077.54000000004</v>
      </c>
      <c r="O1870" s="208">
        <f t="shared" si="131"/>
        <v>-112077.54000000004</v>
      </c>
      <c r="P1870" s="205">
        <v>0</v>
      </c>
      <c r="Q1870" s="208">
        <f t="shared" si="129"/>
        <v>-112077.54000000004</v>
      </c>
      <c r="R1870" s="206"/>
      <c r="S1870" s="209"/>
    </row>
    <row r="1871" spans="1:19" s="200" customFormat="1">
      <c r="A1871" s="199">
        <v>1864</v>
      </c>
      <c r="B1871" s="200">
        <v>2010101023</v>
      </c>
      <c r="C1871" s="201" t="s">
        <v>1309</v>
      </c>
      <c r="D1871" s="201" t="s">
        <v>1310</v>
      </c>
      <c r="E1871" s="201" t="s">
        <v>1314</v>
      </c>
      <c r="F1871" s="201" t="s">
        <v>3654</v>
      </c>
      <c r="G1871" s="201" t="s">
        <v>996</v>
      </c>
      <c r="H1871" s="202" t="s">
        <v>631</v>
      </c>
      <c r="I1871" s="207">
        <v>0</v>
      </c>
      <c r="J1871" s="207">
        <v>10392.67</v>
      </c>
      <c r="K1871" s="207">
        <v>0</v>
      </c>
      <c r="L1871" s="207">
        <v>0</v>
      </c>
      <c r="M1871" s="207">
        <f t="shared" si="130"/>
        <v>0</v>
      </c>
      <c r="N1871" s="207">
        <f t="shared" si="132"/>
        <v>10392.67</v>
      </c>
      <c r="O1871" s="208">
        <f t="shared" si="131"/>
        <v>-10392.67</v>
      </c>
      <c r="P1871" s="205">
        <v>0</v>
      </c>
      <c r="Q1871" s="208">
        <f t="shared" si="129"/>
        <v>-10392.67</v>
      </c>
      <c r="R1871" s="206"/>
    </row>
    <row r="1872" spans="1:19" s="200" customFormat="1">
      <c r="A1872" s="199">
        <v>1865</v>
      </c>
      <c r="B1872" s="200">
        <v>2010101024</v>
      </c>
      <c r="C1872" s="201" t="s">
        <v>1309</v>
      </c>
      <c r="D1872" s="201" t="s">
        <v>1310</v>
      </c>
      <c r="E1872" s="201" t="s">
        <v>1314</v>
      </c>
      <c r="F1872" s="201" t="s">
        <v>3654</v>
      </c>
      <c r="G1872" s="201" t="s">
        <v>996</v>
      </c>
      <c r="H1872" s="202" t="s">
        <v>632</v>
      </c>
      <c r="I1872" s="207">
        <v>0</v>
      </c>
      <c r="J1872" s="207">
        <v>0</v>
      </c>
      <c r="K1872" s="207">
        <v>0</v>
      </c>
      <c r="L1872" s="207">
        <v>0</v>
      </c>
      <c r="M1872" s="207">
        <f t="shared" si="130"/>
        <v>0</v>
      </c>
      <c r="N1872" s="207">
        <f t="shared" si="132"/>
        <v>0</v>
      </c>
      <c r="O1872" s="208">
        <f t="shared" si="131"/>
        <v>0</v>
      </c>
      <c r="P1872" s="205">
        <v>0</v>
      </c>
      <c r="Q1872" s="208">
        <f t="shared" si="129"/>
        <v>0</v>
      </c>
      <c r="R1872" s="206"/>
    </row>
    <row r="1873" spans="1:19" s="200" customFormat="1">
      <c r="A1873" s="199">
        <v>1866</v>
      </c>
      <c r="B1873" s="200">
        <v>2010101032</v>
      </c>
      <c r="C1873" s="201" t="s">
        <v>1309</v>
      </c>
      <c r="D1873" s="201" t="s">
        <v>1310</v>
      </c>
      <c r="E1873" s="201" t="s">
        <v>1314</v>
      </c>
      <c r="F1873" s="201" t="s">
        <v>3654</v>
      </c>
      <c r="G1873" s="201" t="s">
        <v>996</v>
      </c>
      <c r="H1873" s="202" t="s">
        <v>2874</v>
      </c>
      <c r="I1873" s="207">
        <v>0</v>
      </c>
      <c r="J1873" s="207">
        <v>22437.72</v>
      </c>
      <c r="K1873" s="207">
        <v>585397.5</v>
      </c>
      <c r="L1873" s="207">
        <v>615657.1</v>
      </c>
      <c r="M1873" s="207">
        <f t="shared" si="130"/>
        <v>0</v>
      </c>
      <c r="N1873" s="207">
        <f t="shared" si="132"/>
        <v>52697.319999999949</v>
      </c>
      <c r="O1873" s="208">
        <f t="shared" si="131"/>
        <v>-52697.319999999949</v>
      </c>
      <c r="P1873" s="205">
        <v>0</v>
      </c>
      <c r="Q1873" s="208">
        <f t="shared" si="129"/>
        <v>-52697.319999999949</v>
      </c>
      <c r="R1873" s="206"/>
      <c r="S1873" s="209"/>
    </row>
    <row r="1874" spans="1:19" s="200" customFormat="1">
      <c r="A1874" s="199">
        <v>1867</v>
      </c>
      <c r="B1874" s="200">
        <v>2010101033</v>
      </c>
      <c r="C1874" s="201" t="s">
        <v>1309</v>
      </c>
      <c r="D1874" s="201" t="s">
        <v>1310</v>
      </c>
      <c r="E1874" s="201" t="s">
        <v>1314</v>
      </c>
      <c r="F1874" s="201" t="s">
        <v>3654</v>
      </c>
      <c r="G1874" s="201" t="s">
        <v>996</v>
      </c>
      <c r="H1874" s="202" t="s">
        <v>633</v>
      </c>
      <c r="I1874" s="207">
        <v>0</v>
      </c>
      <c r="J1874" s="207">
        <v>237773.99</v>
      </c>
      <c r="K1874" s="207">
        <v>365000</v>
      </c>
      <c r="L1874" s="207">
        <v>144019.97928999999</v>
      </c>
      <c r="M1874" s="207">
        <f t="shared" si="130"/>
        <v>0</v>
      </c>
      <c r="N1874" s="207">
        <f t="shared" si="132"/>
        <v>16793.969289999979</v>
      </c>
      <c r="O1874" s="208">
        <f t="shared" si="131"/>
        <v>-16793.969289999979</v>
      </c>
      <c r="P1874" s="205">
        <v>0</v>
      </c>
      <c r="Q1874" s="208">
        <f t="shared" si="129"/>
        <v>-16793.969289999979</v>
      </c>
      <c r="R1874" s="206"/>
    </row>
    <row r="1875" spans="1:19" s="200" customFormat="1">
      <c r="A1875" s="199">
        <v>1868</v>
      </c>
      <c r="B1875" s="200">
        <v>2010101034</v>
      </c>
      <c r="C1875" s="201" t="s">
        <v>1309</v>
      </c>
      <c r="D1875" s="201" t="s">
        <v>1310</v>
      </c>
      <c r="E1875" s="201" t="s">
        <v>1314</v>
      </c>
      <c r="F1875" s="201" t="s">
        <v>3654</v>
      </c>
      <c r="G1875" s="201" t="s">
        <v>996</v>
      </c>
      <c r="H1875" s="202" t="s">
        <v>2875</v>
      </c>
      <c r="I1875" s="207">
        <v>0</v>
      </c>
      <c r="J1875" s="207">
        <v>205265.32</v>
      </c>
      <c r="K1875" s="207">
        <v>5979823.8899999997</v>
      </c>
      <c r="L1875" s="207">
        <v>6208040.5899999999</v>
      </c>
      <c r="M1875" s="207">
        <f t="shared" si="130"/>
        <v>0</v>
      </c>
      <c r="N1875" s="207">
        <f t="shared" si="132"/>
        <v>433482.02000000048</v>
      </c>
      <c r="O1875" s="208">
        <f t="shared" si="131"/>
        <v>-433482.02000000048</v>
      </c>
      <c r="P1875" s="205">
        <v>0</v>
      </c>
      <c r="Q1875" s="208">
        <f t="shared" si="129"/>
        <v>-433482.02000000048</v>
      </c>
      <c r="R1875" s="206"/>
      <c r="S1875" s="209"/>
    </row>
    <row r="1876" spans="1:19" s="200" customFormat="1">
      <c r="A1876" s="199">
        <v>1869</v>
      </c>
      <c r="B1876" s="200">
        <v>2010101039</v>
      </c>
      <c r="C1876" s="201" t="s">
        <v>1309</v>
      </c>
      <c r="D1876" s="201" t="s">
        <v>1310</v>
      </c>
      <c r="E1876" s="201" t="s">
        <v>1314</v>
      </c>
      <c r="F1876" s="201" t="s">
        <v>3654</v>
      </c>
      <c r="G1876" s="201" t="s">
        <v>996</v>
      </c>
      <c r="H1876" s="202" t="s">
        <v>634</v>
      </c>
      <c r="I1876" s="207">
        <v>0</v>
      </c>
      <c r="J1876" s="207">
        <v>4946.6000000000004</v>
      </c>
      <c r="K1876" s="207">
        <v>12822.5</v>
      </c>
      <c r="L1876" s="207">
        <v>12822.5</v>
      </c>
      <c r="M1876" s="207">
        <f t="shared" si="130"/>
        <v>0</v>
      </c>
      <c r="N1876" s="207">
        <f t="shared" si="132"/>
        <v>4946.5999999999985</v>
      </c>
      <c r="O1876" s="208">
        <f t="shared" si="131"/>
        <v>-4946.5999999999985</v>
      </c>
      <c r="P1876" s="205">
        <v>0</v>
      </c>
      <c r="Q1876" s="208">
        <f t="shared" si="129"/>
        <v>-4946.5999999999985</v>
      </c>
      <c r="R1876" s="206"/>
    </row>
    <row r="1877" spans="1:19" s="200" customFormat="1">
      <c r="A1877" s="199">
        <v>1870</v>
      </c>
      <c r="B1877" s="200">
        <v>2010101040</v>
      </c>
      <c r="C1877" s="201" t="s">
        <v>1309</v>
      </c>
      <c r="D1877" s="201" t="s">
        <v>1310</v>
      </c>
      <c r="E1877" s="201" t="s">
        <v>1314</v>
      </c>
      <c r="F1877" s="201" t="s">
        <v>3654</v>
      </c>
      <c r="G1877" s="201" t="s">
        <v>996</v>
      </c>
      <c r="H1877" s="202" t="s">
        <v>635</v>
      </c>
      <c r="I1877" s="207">
        <v>0</v>
      </c>
      <c r="J1877" s="207">
        <v>26523.33</v>
      </c>
      <c r="K1877" s="207">
        <v>70000</v>
      </c>
      <c r="L1877" s="207">
        <v>52034.06</v>
      </c>
      <c r="M1877" s="207">
        <f t="shared" si="130"/>
        <v>0</v>
      </c>
      <c r="N1877" s="207">
        <f t="shared" si="132"/>
        <v>8557.39</v>
      </c>
      <c r="O1877" s="208">
        <f t="shared" si="131"/>
        <v>-8557.39</v>
      </c>
      <c r="P1877" s="205">
        <v>0</v>
      </c>
      <c r="Q1877" s="208">
        <f t="shared" si="129"/>
        <v>-8557.39</v>
      </c>
      <c r="R1877" s="206"/>
    </row>
    <row r="1878" spans="1:19" s="200" customFormat="1">
      <c r="A1878" s="199">
        <v>1871</v>
      </c>
      <c r="B1878" s="200">
        <v>2010101044</v>
      </c>
      <c r="C1878" s="201" t="s">
        <v>1309</v>
      </c>
      <c r="D1878" s="201" t="s">
        <v>1310</v>
      </c>
      <c r="E1878" s="201" t="s">
        <v>1582</v>
      </c>
      <c r="F1878" s="201" t="s">
        <v>3662</v>
      </c>
      <c r="G1878" s="201" t="s">
        <v>887</v>
      </c>
      <c r="H1878" s="202" t="s">
        <v>636</v>
      </c>
      <c r="I1878" s="207">
        <v>0</v>
      </c>
      <c r="J1878" s="207">
        <v>322071.8897</v>
      </c>
      <c r="K1878" s="207">
        <v>677000</v>
      </c>
      <c r="L1878" s="207">
        <v>285476</v>
      </c>
      <c r="M1878" s="207">
        <f t="shared" si="130"/>
        <v>69452.110300000058</v>
      </c>
      <c r="N1878" s="207">
        <f t="shared" si="132"/>
        <v>0</v>
      </c>
      <c r="O1878" s="208">
        <f t="shared" si="131"/>
        <v>69452.110300000058</v>
      </c>
      <c r="P1878" s="205">
        <v>0</v>
      </c>
      <c r="Q1878" s="208">
        <f t="shared" si="129"/>
        <v>69452.110300000058</v>
      </c>
      <c r="R1878" s="206"/>
    </row>
    <row r="1879" spans="1:19" s="200" customFormat="1">
      <c r="A1879" s="199">
        <v>1872</v>
      </c>
      <c r="B1879" s="200">
        <v>2010101060</v>
      </c>
      <c r="C1879" s="201" t="s">
        <v>1309</v>
      </c>
      <c r="D1879" s="201" t="s">
        <v>1310</v>
      </c>
      <c r="E1879" s="201" t="s">
        <v>1314</v>
      </c>
      <c r="F1879" s="201" t="s">
        <v>3654</v>
      </c>
      <c r="G1879" s="201" t="s">
        <v>996</v>
      </c>
      <c r="H1879" s="202" t="s">
        <v>637</v>
      </c>
      <c r="I1879" s="207">
        <v>0</v>
      </c>
      <c r="J1879" s="207">
        <v>30877.5</v>
      </c>
      <c r="K1879" s="207">
        <v>48530</v>
      </c>
      <c r="L1879" s="207">
        <v>17652.5</v>
      </c>
      <c r="M1879" s="207">
        <f t="shared" si="130"/>
        <v>0</v>
      </c>
      <c r="N1879" s="207">
        <f t="shared" si="132"/>
        <v>0</v>
      </c>
      <c r="O1879" s="208">
        <f t="shared" si="131"/>
        <v>0</v>
      </c>
      <c r="P1879" s="205">
        <v>0</v>
      </c>
      <c r="Q1879" s="208">
        <f t="shared" si="129"/>
        <v>0</v>
      </c>
      <c r="R1879" s="206"/>
    </row>
    <row r="1880" spans="1:19" s="200" customFormat="1">
      <c r="A1880" s="199">
        <v>1873</v>
      </c>
      <c r="B1880" s="200">
        <v>2010101061</v>
      </c>
      <c r="C1880" s="201" t="s">
        <v>1309</v>
      </c>
      <c r="D1880" s="201" t="s">
        <v>1310</v>
      </c>
      <c r="E1880" s="201" t="s">
        <v>1582</v>
      </c>
      <c r="F1880" s="201" t="s">
        <v>3662</v>
      </c>
      <c r="G1880" s="201" t="s">
        <v>887</v>
      </c>
      <c r="H1880" s="202" t="s">
        <v>638</v>
      </c>
      <c r="I1880" s="207">
        <v>0</v>
      </c>
      <c r="J1880" s="207">
        <v>0</v>
      </c>
      <c r="K1880" s="207">
        <v>73589</v>
      </c>
      <c r="L1880" s="207">
        <v>73588.999710000004</v>
      </c>
      <c r="M1880" s="207">
        <f t="shared" si="130"/>
        <v>2.899999963119626E-4</v>
      </c>
      <c r="N1880" s="207">
        <f t="shared" si="132"/>
        <v>0</v>
      </c>
      <c r="O1880" s="208">
        <f t="shared" si="131"/>
        <v>2.899999963119626E-4</v>
      </c>
      <c r="P1880" s="205">
        <v>0</v>
      </c>
      <c r="Q1880" s="208">
        <f t="shared" si="129"/>
        <v>2.899999963119626E-4</v>
      </c>
      <c r="R1880" s="206"/>
      <c r="S1880" s="209"/>
    </row>
    <row r="1881" spans="1:19" s="200" customFormat="1">
      <c r="A1881" s="199">
        <v>1874</v>
      </c>
      <c r="B1881" s="200">
        <v>2010101062</v>
      </c>
      <c r="C1881" s="201" t="s">
        <v>1309</v>
      </c>
      <c r="D1881" s="201" t="s">
        <v>1310</v>
      </c>
      <c r="E1881" s="201" t="s">
        <v>1314</v>
      </c>
      <c r="F1881" s="201" t="s">
        <v>3654</v>
      </c>
      <c r="G1881" s="201" t="s">
        <v>996</v>
      </c>
      <c r="H1881" s="202" t="s">
        <v>639</v>
      </c>
      <c r="I1881" s="207">
        <v>0</v>
      </c>
      <c r="J1881" s="207">
        <v>0</v>
      </c>
      <c r="K1881" s="207">
        <v>37010.450000000004</v>
      </c>
      <c r="L1881" s="207">
        <v>37010.450000000004</v>
      </c>
      <c r="M1881" s="207">
        <f t="shared" si="130"/>
        <v>0</v>
      </c>
      <c r="N1881" s="207">
        <f t="shared" si="132"/>
        <v>0</v>
      </c>
      <c r="O1881" s="208">
        <f t="shared" si="131"/>
        <v>0</v>
      </c>
      <c r="P1881" s="205">
        <v>0</v>
      </c>
      <c r="Q1881" s="208">
        <f t="shared" si="129"/>
        <v>0</v>
      </c>
      <c r="R1881" s="206"/>
    </row>
    <row r="1882" spans="1:19" s="200" customFormat="1">
      <c r="A1882" s="199">
        <v>1875</v>
      </c>
      <c r="B1882" s="200">
        <v>2010101064</v>
      </c>
      <c r="C1882" s="201" t="s">
        <v>1309</v>
      </c>
      <c r="D1882" s="201" t="s">
        <v>1310</v>
      </c>
      <c r="E1882" s="201" t="s">
        <v>1314</v>
      </c>
      <c r="F1882" s="201" t="s">
        <v>3654</v>
      </c>
      <c r="G1882" s="201" t="s">
        <v>996</v>
      </c>
      <c r="H1882" s="202" t="s">
        <v>640</v>
      </c>
      <c r="I1882" s="207">
        <v>0</v>
      </c>
      <c r="J1882" s="207">
        <v>3973246.9255999997</v>
      </c>
      <c r="K1882" s="207">
        <v>11357014.779999999</v>
      </c>
      <c r="L1882" s="207">
        <v>11284793.472890001</v>
      </c>
      <c r="M1882" s="207">
        <f t="shared" si="130"/>
        <v>0</v>
      </c>
      <c r="N1882" s="207">
        <f t="shared" si="132"/>
        <v>3901025.6184900012</v>
      </c>
      <c r="O1882" s="208">
        <f t="shared" si="131"/>
        <v>-3901025.6184900012</v>
      </c>
      <c r="P1882" s="205">
        <v>0</v>
      </c>
      <c r="Q1882" s="208">
        <f t="shared" si="129"/>
        <v>-3901025.6184900012</v>
      </c>
      <c r="R1882" s="206"/>
    </row>
    <row r="1883" spans="1:19" s="200" customFormat="1">
      <c r="A1883" s="199">
        <v>1876</v>
      </c>
      <c r="B1883" s="200">
        <v>2010101070</v>
      </c>
      <c r="C1883" s="201" t="s">
        <v>1309</v>
      </c>
      <c r="D1883" s="201" t="s">
        <v>1310</v>
      </c>
      <c r="E1883" s="201" t="s">
        <v>1314</v>
      </c>
      <c r="F1883" s="201" t="s">
        <v>3654</v>
      </c>
      <c r="G1883" s="201" t="s">
        <v>996</v>
      </c>
      <c r="H1883" s="202" t="s">
        <v>641</v>
      </c>
      <c r="I1883" s="207">
        <v>0</v>
      </c>
      <c r="J1883" s="207">
        <v>22905</v>
      </c>
      <c r="K1883" s="207">
        <v>62763</v>
      </c>
      <c r="L1883" s="207">
        <v>39858</v>
      </c>
      <c r="M1883" s="207">
        <f t="shared" si="130"/>
        <v>0</v>
      </c>
      <c r="N1883" s="207">
        <f t="shared" si="132"/>
        <v>0</v>
      </c>
      <c r="O1883" s="208">
        <f t="shared" si="131"/>
        <v>0</v>
      </c>
      <c r="P1883" s="205">
        <v>0</v>
      </c>
      <c r="Q1883" s="208">
        <f t="shared" si="129"/>
        <v>0</v>
      </c>
      <c r="R1883" s="206"/>
    </row>
    <row r="1884" spans="1:19" s="200" customFormat="1">
      <c r="A1884" s="199">
        <v>1877</v>
      </c>
      <c r="B1884" s="200">
        <v>2010101072</v>
      </c>
      <c r="C1884" s="201" t="s">
        <v>1309</v>
      </c>
      <c r="D1884" s="201" t="s">
        <v>1310</v>
      </c>
      <c r="E1884" s="201" t="s">
        <v>1314</v>
      </c>
      <c r="F1884" s="201" t="s">
        <v>3654</v>
      </c>
      <c r="G1884" s="201" t="s">
        <v>996</v>
      </c>
      <c r="H1884" s="202" t="s">
        <v>642</v>
      </c>
      <c r="I1884" s="207">
        <v>0</v>
      </c>
      <c r="J1884" s="207">
        <v>42842.996000000014</v>
      </c>
      <c r="K1884" s="207">
        <v>113523</v>
      </c>
      <c r="L1884" s="207">
        <v>84089.997420000014</v>
      </c>
      <c r="M1884" s="207">
        <f t="shared" si="130"/>
        <v>0</v>
      </c>
      <c r="N1884" s="207">
        <f t="shared" si="132"/>
        <v>13409.993420000028</v>
      </c>
      <c r="O1884" s="208">
        <f t="shared" si="131"/>
        <v>-13409.993420000028</v>
      </c>
      <c r="P1884" s="205">
        <v>0</v>
      </c>
      <c r="Q1884" s="208">
        <f t="shared" si="129"/>
        <v>-13409.993420000028</v>
      </c>
      <c r="R1884" s="206"/>
    </row>
    <row r="1885" spans="1:19" s="200" customFormat="1">
      <c r="A1885" s="199">
        <v>1878</v>
      </c>
      <c r="B1885" s="200">
        <v>2010101074</v>
      </c>
      <c r="C1885" s="201" t="s">
        <v>1309</v>
      </c>
      <c r="D1885" s="201" t="s">
        <v>1310</v>
      </c>
      <c r="E1885" s="201" t="s">
        <v>1314</v>
      </c>
      <c r="F1885" s="201" t="s">
        <v>3654</v>
      </c>
      <c r="G1885" s="201" t="s">
        <v>996</v>
      </c>
      <c r="H1885" s="202" t="s">
        <v>643</v>
      </c>
      <c r="I1885" s="207">
        <v>0</v>
      </c>
      <c r="J1885" s="207">
        <v>35776.239999999998</v>
      </c>
      <c r="K1885" s="207">
        <v>195271.79</v>
      </c>
      <c r="L1885" s="207">
        <v>209338.56526</v>
      </c>
      <c r="M1885" s="207">
        <f t="shared" si="130"/>
        <v>0</v>
      </c>
      <c r="N1885" s="207">
        <f t="shared" si="132"/>
        <v>49843.015259999986</v>
      </c>
      <c r="O1885" s="208">
        <f t="shared" si="131"/>
        <v>-49843.015259999986</v>
      </c>
      <c r="P1885" s="205">
        <v>0</v>
      </c>
      <c r="Q1885" s="208">
        <f t="shared" si="129"/>
        <v>-49843.015259999986</v>
      </c>
      <c r="R1885" s="206"/>
    </row>
    <row r="1886" spans="1:19" s="200" customFormat="1">
      <c r="A1886" s="199">
        <v>1879</v>
      </c>
      <c r="B1886" s="200">
        <v>2010101092</v>
      </c>
      <c r="C1886" s="201" t="s">
        <v>1309</v>
      </c>
      <c r="D1886" s="201" t="s">
        <v>1310</v>
      </c>
      <c r="E1886" s="201" t="s">
        <v>1314</v>
      </c>
      <c r="F1886" s="201" t="s">
        <v>3654</v>
      </c>
      <c r="G1886" s="201" t="s">
        <v>996</v>
      </c>
      <c r="H1886" s="202" t="s">
        <v>644</v>
      </c>
      <c r="I1886" s="207">
        <v>0</v>
      </c>
      <c r="J1886" s="207">
        <v>1331</v>
      </c>
      <c r="K1886" s="207">
        <v>201305.26</v>
      </c>
      <c r="L1886" s="207">
        <v>199974.25881999999</v>
      </c>
      <c r="M1886" s="207">
        <f t="shared" si="130"/>
        <v>1.180000021122396E-3</v>
      </c>
      <c r="N1886" s="207">
        <f t="shared" si="132"/>
        <v>0</v>
      </c>
      <c r="O1886" s="208">
        <f t="shared" si="131"/>
        <v>1.180000021122396E-3</v>
      </c>
      <c r="P1886" s="205">
        <v>0</v>
      </c>
      <c r="Q1886" s="208">
        <f t="shared" si="129"/>
        <v>1.180000021122396E-3</v>
      </c>
      <c r="R1886" s="206"/>
      <c r="S1886" s="209"/>
    </row>
    <row r="1887" spans="1:19" s="200" customFormat="1">
      <c r="A1887" s="199">
        <v>1880</v>
      </c>
      <c r="B1887" s="200">
        <v>2010101093</v>
      </c>
      <c r="C1887" s="201" t="s">
        <v>1309</v>
      </c>
      <c r="D1887" s="201" t="s">
        <v>1310</v>
      </c>
      <c r="E1887" s="201" t="s">
        <v>1582</v>
      </c>
      <c r="F1887" s="201" t="s">
        <v>3662</v>
      </c>
      <c r="G1887" s="201" t="s">
        <v>887</v>
      </c>
      <c r="H1887" s="202" t="s">
        <v>645</v>
      </c>
      <c r="I1887" s="207">
        <v>0</v>
      </c>
      <c r="J1887" s="207">
        <v>501935.41389999987</v>
      </c>
      <c r="K1887" s="207">
        <v>1832739.9000000001</v>
      </c>
      <c r="L1887" s="207">
        <v>1256127.56996</v>
      </c>
      <c r="M1887" s="207">
        <f t="shared" si="130"/>
        <v>74676.916140000336</v>
      </c>
      <c r="N1887" s="207">
        <f t="shared" si="132"/>
        <v>0</v>
      </c>
      <c r="O1887" s="208">
        <f t="shared" si="131"/>
        <v>74676.916140000336</v>
      </c>
      <c r="P1887" s="205">
        <v>0</v>
      </c>
      <c r="Q1887" s="208">
        <f t="shared" si="129"/>
        <v>74676.916140000336</v>
      </c>
      <c r="R1887" s="206"/>
    </row>
    <row r="1888" spans="1:19" s="200" customFormat="1">
      <c r="A1888" s="199">
        <v>1881</v>
      </c>
      <c r="B1888" s="200">
        <v>2010101095</v>
      </c>
      <c r="C1888" s="201" t="s">
        <v>1309</v>
      </c>
      <c r="D1888" s="201" t="s">
        <v>1310</v>
      </c>
      <c r="E1888" s="201" t="s">
        <v>1314</v>
      </c>
      <c r="F1888" s="201" t="s">
        <v>3654</v>
      </c>
      <c r="G1888" s="201" t="s">
        <v>996</v>
      </c>
      <c r="H1888" s="202" t="s">
        <v>646</v>
      </c>
      <c r="I1888" s="207">
        <v>0</v>
      </c>
      <c r="J1888" s="207">
        <v>211395.39</v>
      </c>
      <c r="K1888" s="207">
        <v>535599.5</v>
      </c>
      <c r="L1888" s="207">
        <v>462282.80961999996</v>
      </c>
      <c r="M1888" s="207">
        <f t="shared" si="130"/>
        <v>0</v>
      </c>
      <c r="N1888" s="207">
        <f t="shared" si="132"/>
        <v>138078.69961999997</v>
      </c>
      <c r="O1888" s="208">
        <f t="shared" si="131"/>
        <v>-138078.69961999997</v>
      </c>
      <c r="P1888" s="205">
        <v>0</v>
      </c>
      <c r="Q1888" s="208">
        <f t="shared" si="129"/>
        <v>-138078.69961999997</v>
      </c>
      <c r="R1888" s="206"/>
    </row>
    <row r="1889" spans="1:19" s="200" customFormat="1">
      <c r="A1889" s="199">
        <v>1882</v>
      </c>
      <c r="B1889" s="200">
        <v>2010101096</v>
      </c>
      <c r="C1889" s="201" t="s">
        <v>1309</v>
      </c>
      <c r="D1889" s="201" t="s">
        <v>1310</v>
      </c>
      <c r="E1889" s="201" t="s">
        <v>1314</v>
      </c>
      <c r="F1889" s="201" t="s">
        <v>3654</v>
      </c>
      <c r="G1889" s="201" t="s">
        <v>996</v>
      </c>
      <c r="H1889" s="202" t="s">
        <v>647</v>
      </c>
      <c r="I1889" s="207">
        <v>0</v>
      </c>
      <c r="J1889" s="207">
        <v>0</v>
      </c>
      <c r="K1889" s="207">
        <v>247691.18</v>
      </c>
      <c r="L1889" s="207">
        <v>247691.18</v>
      </c>
      <c r="M1889" s="207">
        <f t="shared" si="130"/>
        <v>0</v>
      </c>
      <c r="N1889" s="207">
        <f t="shared" si="132"/>
        <v>0</v>
      </c>
      <c r="O1889" s="208">
        <f t="shared" si="131"/>
        <v>0</v>
      </c>
      <c r="P1889" s="205">
        <v>0</v>
      </c>
      <c r="Q1889" s="208">
        <f t="shared" si="129"/>
        <v>0</v>
      </c>
      <c r="R1889" s="206"/>
      <c r="S1889" s="209"/>
    </row>
    <row r="1890" spans="1:19" s="200" customFormat="1">
      <c r="A1890" s="199">
        <v>1883</v>
      </c>
      <c r="B1890" s="200">
        <v>2010101097</v>
      </c>
      <c r="C1890" s="201" t="s">
        <v>1309</v>
      </c>
      <c r="D1890" s="201" t="s">
        <v>1310</v>
      </c>
      <c r="E1890" s="201" t="s">
        <v>1314</v>
      </c>
      <c r="F1890" s="201" t="s">
        <v>3654</v>
      </c>
      <c r="G1890" s="201" t="s">
        <v>996</v>
      </c>
      <c r="H1890" s="202" t="s">
        <v>648</v>
      </c>
      <c r="I1890" s="207">
        <v>0</v>
      </c>
      <c r="J1890" s="207">
        <v>734.81000000000006</v>
      </c>
      <c r="K1890" s="207">
        <v>0</v>
      </c>
      <c r="L1890" s="207">
        <v>0</v>
      </c>
      <c r="M1890" s="207">
        <f t="shared" si="130"/>
        <v>0</v>
      </c>
      <c r="N1890" s="207">
        <f t="shared" si="132"/>
        <v>734.81000000000006</v>
      </c>
      <c r="O1890" s="208">
        <f t="shared" si="131"/>
        <v>-734.81000000000006</v>
      </c>
      <c r="P1890" s="205">
        <v>0</v>
      </c>
      <c r="Q1890" s="208">
        <f t="shared" ref="Q1890:Q1953" si="133">O1890-P1890</f>
        <v>-734.81000000000006</v>
      </c>
      <c r="R1890" s="206"/>
    </row>
    <row r="1891" spans="1:19" s="200" customFormat="1">
      <c r="A1891" s="199">
        <v>1884</v>
      </c>
      <c r="B1891" s="200">
        <v>2010101100</v>
      </c>
      <c r="C1891" s="201" t="s">
        <v>1309</v>
      </c>
      <c r="D1891" s="201" t="s">
        <v>1310</v>
      </c>
      <c r="E1891" s="201" t="s">
        <v>1314</v>
      </c>
      <c r="F1891" s="201" t="s">
        <v>3654</v>
      </c>
      <c r="G1891" s="201" t="s">
        <v>996</v>
      </c>
      <c r="H1891" s="202" t="s">
        <v>649</v>
      </c>
      <c r="I1891" s="207">
        <v>9832</v>
      </c>
      <c r="J1891" s="207">
        <v>0</v>
      </c>
      <c r="K1891" s="207">
        <v>15502.5</v>
      </c>
      <c r="L1891" s="207">
        <v>25334.5</v>
      </c>
      <c r="M1891" s="207">
        <f t="shared" si="130"/>
        <v>0</v>
      </c>
      <c r="N1891" s="207">
        <f t="shared" si="132"/>
        <v>0</v>
      </c>
      <c r="O1891" s="208">
        <f t="shared" si="131"/>
        <v>0</v>
      </c>
      <c r="P1891" s="205">
        <v>0</v>
      </c>
      <c r="Q1891" s="208">
        <f t="shared" si="133"/>
        <v>0</v>
      </c>
      <c r="R1891" s="206"/>
    </row>
    <row r="1892" spans="1:19" s="200" customFormat="1">
      <c r="A1892" s="199">
        <v>1885</v>
      </c>
      <c r="B1892" s="200">
        <v>2010101112</v>
      </c>
      <c r="C1892" s="201" t="s">
        <v>1309</v>
      </c>
      <c r="D1892" s="201" t="s">
        <v>1310</v>
      </c>
      <c r="E1892" s="201" t="s">
        <v>1314</v>
      </c>
      <c r="F1892" s="201" t="s">
        <v>3654</v>
      </c>
      <c r="G1892" s="201" t="s">
        <v>996</v>
      </c>
      <c r="H1892" s="202" t="s">
        <v>2876</v>
      </c>
      <c r="I1892" s="207">
        <v>0</v>
      </c>
      <c r="J1892" s="207">
        <v>17319</v>
      </c>
      <c r="K1892" s="207">
        <v>144717</v>
      </c>
      <c r="L1892" s="207">
        <v>132327.04999999999</v>
      </c>
      <c r="M1892" s="207">
        <f t="shared" si="130"/>
        <v>0</v>
      </c>
      <c r="N1892" s="207">
        <f t="shared" si="132"/>
        <v>4929.0499999999884</v>
      </c>
      <c r="O1892" s="208">
        <f t="shared" si="131"/>
        <v>-4929.0499999999884</v>
      </c>
      <c r="P1892" s="205">
        <v>0</v>
      </c>
      <c r="Q1892" s="208">
        <f t="shared" si="133"/>
        <v>-4929.0499999999884</v>
      </c>
      <c r="R1892" s="206"/>
    </row>
    <row r="1893" spans="1:19" s="200" customFormat="1">
      <c r="A1893" s="199">
        <v>1886</v>
      </c>
      <c r="B1893" s="200">
        <v>2010101115</v>
      </c>
      <c r="C1893" s="201" t="s">
        <v>1309</v>
      </c>
      <c r="D1893" s="201" t="s">
        <v>1310</v>
      </c>
      <c r="E1893" s="201" t="s">
        <v>1314</v>
      </c>
      <c r="F1893" s="201" t="s">
        <v>3654</v>
      </c>
      <c r="G1893" s="201" t="s">
        <v>996</v>
      </c>
      <c r="H1893" s="202" t="s">
        <v>1010</v>
      </c>
      <c r="I1893" s="207">
        <v>0</v>
      </c>
      <c r="J1893" s="207">
        <v>12.18</v>
      </c>
      <c r="K1893" s="207">
        <v>4207.38</v>
      </c>
      <c r="L1893" s="207">
        <v>4195.2</v>
      </c>
      <c r="M1893" s="207">
        <f t="shared" si="130"/>
        <v>0</v>
      </c>
      <c r="N1893" s="207">
        <f t="shared" si="132"/>
        <v>0</v>
      </c>
      <c r="O1893" s="208">
        <f t="shared" si="131"/>
        <v>0</v>
      </c>
      <c r="P1893" s="205">
        <v>0</v>
      </c>
      <c r="Q1893" s="208">
        <f t="shared" si="133"/>
        <v>0</v>
      </c>
      <c r="R1893" s="206"/>
    </row>
    <row r="1894" spans="1:19" s="200" customFormat="1">
      <c r="A1894" s="199">
        <v>1887</v>
      </c>
      <c r="B1894" s="200">
        <v>2010101120</v>
      </c>
      <c r="C1894" s="201" t="s">
        <v>1309</v>
      </c>
      <c r="D1894" s="201" t="s">
        <v>1310</v>
      </c>
      <c r="E1894" s="201" t="s">
        <v>1314</v>
      </c>
      <c r="F1894" s="201" t="s">
        <v>3654</v>
      </c>
      <c r="G1894" s="201" t="s">
        <v>996</v>
      </c>
      <c r="H1894" s="202" t="s">
        <v>650</v>
      </c>
      <c r="I1894" s="207">
        <v>0</v>
      </c>
      <c r="J1894" s="207">
        <v>0</v>
      </c>
      <c r="K1894" s="207">
        <v>11814.23</v>
      </c>
      <c r="L1894" s="207">
        <v>11814.23</v>
      </c>
      <c r="M1894" s="207">
        <f t="shared" si="130"/>
        <v>0</v>
      </c>
      <c r="N1894" s="207">
        <f t="shared" si="132"/>
        <v>0</v>
      </c>
      <c r="O1894" s="208">
        <f t="shared" si="131"/>
        <v>0</v>
      </c>
      <c r="P1894" s="205">
        <v>0</v>
      </c>
      <c r="Q1894" s="208">
        <f t="shared" si="133"/>
        <v>0</v>
      </c>
      <c r="R1894" s="206"/>
    </row>
    <row r="1895" spans="1:19" s="200" customFormat="1">
      <c r="A1895" s="199">
        <v>1888</v>
      </c>
      <c r="B1895" s="200">
        <v>2010101122</v>
      </c>
      <c r="C1895" s="201" t="s">
        <v>1309</v>
      </c>
      <c r="D1895" s="201" t="s">
        <v>1310</v>
      </c>
      <c r="E1895" s="201" t="s">
        <v>1314</v>
      </c>
      <c r="F1895" s="201" t="s">
        <v>3654</v>
      </c>
      <c r="G1895" s="201" t="s">
        <v>996</v>
      </c>
      <c r="H1895" s="202" t="s">
        <v>651</v>
      </c>
      <c r="I1895" s="207">
        <v>0</v>
      </c>
      <c r="J1895" s="207">
        <v>36921.11</v>
      </c>
      <c r="K1895" s="207">
        <v>131000</v>
      </c>
      <c r="L1895" s="207">
        <v>129648.98</v>
      </c>
      <c r="M1895" s="207">
        <f t="shared" si="130"/>
        <v>0</v>
      </c>
      <c r="N1895" s="207">
        <f t="shared" si="132"/>
        <v>35570.089999999997</v>
      </c>
      <c r="O1895" s="208">
        <f t="shared" si="131"/>
        <v>-35570.089999999997</v>
      </c>
      <c r="P1895" s="205">
        <v>0</v>
      </c>
      <c r="Q1895" s="208">
        <f t="shared" si="133"/>
        <v>-35570.089999999997</v>
      </c>
      <c r="R1895" s="206"/>
      <c r="S1895" s="209"/>
    </row>
    <row r="1896" spans="1:19" s="200" customFormat="1">
      <c r="A1896" s="199">
        <v>1889</v>
      </c>
      <c r="B1896" s="200">
        <v>2010101138</v>
      </c>
      <c r="C1896" s="201" t="s">
        <v>1309</v>
      </c>
      <c r="D1896" s="201" t="s">
        <v>1310</v>
      </c>
      <c r="E1896" s="201" t="s">
        <v>1314</v>
      </c>
      <c r="F1896" s="201" t="s">
        <v>3654</v>
      </c>
      <c r="G1896" s="201" t="s">
        <v>996</v>
      </c>
      <c r="H1896" s="202" t="s">
        <v>653</v>
      </c>
      <c r="I1896" s="207">
        <v>0</v>
      </c>
      <c r="J1896" s="207">
        <v>27.55</v>
      </c>
      <c r="K1896" s="207">
        <v>52987.35</v>
      </c>
      <c r="L1896" s="207">
        <v>52959.8</v>
      </c>
      <c r="M1896" s="207">
        <f t="shared" si="130"/>
        <v>0</v>
      </c>
      <c r="N1896" s="207">
        <f t="shared" si="132"/>
        <v>7.2759576141834259E-12</v>
      </c>
      <c r="O1896" s="208">
        <f t="shared" si="131"/>
        <v>-7.2759576141834259E-12</v>
      </c>
      <c r="P1896" s="205">
        <v>0</v>
      </c>
      <c r="Q1896" s="208">
        <f t="shared" si="133"/>
        <v>-7.2759576141834259E-12</v>
      </c>
      <c r="R1896" s="206"/>
    </row>
    <row r="1897" spans="1:19" s="200" customFormat="1">
      <c r="A1897" s="199">
        <v>1890</v>
      </c>
      <c r="B1897" s="200">
        <v>2010101141</v>
      </c>
      <c r="C1897" s="201" t="s">
        <v>1309</v>
      </c>
      <c r="D1897" s="201" t="s">
        <v>1310</v>
      </c>
      <c r="E1897" s="201" t="s">
        <v>1314</v>
      </c>
      <c r="F1897" s="201" t="s">
        <v>3654</v>
      </c>
      <c r="G1897" s="201" t="s">
        <v>996</v>
      </c>
      <c r="H1897" s="202" t="s">
        <v>654</v>
      </c>
      <c r="I1897" s="207">
        <v>0</v>
      </c>
      <c r="J1897" s="207">
        <v>0</v>
      </c>
      <c r="K1897" s="207">
        <v>0</v>
      </c>
      <c r="L1897" s="207">
        <v>0</v>
      </c>
      <c r="M1897" s="207">
        <f t="shared" si="130"/>
        <v>0</v>
      </c>
      <c r="N1897" s="207">
        <f t="shared" si="132"/>
        <v>0</v>
      </c>
      <c r="O1897" s="208">
        <f t="shared" si="131"/>
        <v>0</v>
      </c>
      <c r="P1897" s="205">
        <v>0</v>
      </c>
      <c r="Q1897" s="208">
        <f t="shared" si="133"/>
        <v>0</v>
      </c>
      <c r="R1897" s="206"/>
    </row>
    <row r="1898" spans="1:19" s="200" customFormat="1">
      <c r="A1898" s="199">
        <v>1891</v>
      </c>
      <c r="B1898" s="200">
        <v>2010101144</v>
      </c>
      <c r="C1898" s="201" t="s">
        <v>1309</v>
      </c>
      <c r="D1898" s="201" t="s">
        <v>1310</v>
      </c>
      <c r="E1898" s="201" t="s">
        <v>1582</v>
      </c>
      <c r="F1898" s="201" t="s">
        <v>3662</v>
      </c>
      <c r="G1898" s="201" t="s">
        <v>887</v>
      </c>
      <c r="H1898" s="202" t="s">
        <v>655</v>
      </c>
      <c r="I1898" s="207">
        <v>0</v>
      </c>
      <c r="J1898" s="207">
        <v>0</v>
      </c>
      <c r="K1898" s="207">
        <v>60140.66</v>
      </c>
      <c r="L1898" s="207">
        <v>45050.57</v>
      </c>
      <c r="M1898" s="207">
        <f t="shared" si="130"/>
        <v>15090.090000000004</v>
      </c>
      <c r="N1898" s="207">
        <f t="shared" si="132"/>
        <v>0</v>
      </c>
      <c r="O1898" s="208">
        <f t="shared" si="131"/>
        <v>15090.090000000004</v>
      </c>
      <c r="P1898" s="205">
        <v>0</v>
      </c>
      <c r="Q1898" s="208">
        <f t="shared" si="133"/>
        <v>15090.090000000004</v>
      </c>
      <c r="R1898" s="206"/>
    </row>
    <row r="1899" spans="1:19" s="200" customFormat="1">
      <c r="A1899" s="199">
        <v>1892</v>
      </c>
      <c r="B1899" s="200">
        <v>2010101147</v>
      </c>
      <c r="C1899" s="201" t="s">
        <v>1309</v>
      </c>
      <c r="D1899" s="201" t="s">
        <v>1310</v>
      </c>
      <c r="E1899" s="201" t="s">
        <v>1314</v>
      </c>
      <c r="F1899" s="201" t="s">
        <v>3654</v>
      </c>
      <c r="G1899" s="201" t="s">
        <v>996</v>
      </c>
      <c r="H1899" s="202" t="s">
        <v>656</v>
      </c>
      <c r="I1899" s="207">
        <v>0</v>
      </c>
      <c r="J1899" s="207">
        <v>1325.49</v>
      </c>
      <c r="K1899" s="207">
        <v>8091.51</v>
      </c>
      <c r="L1899" s="207">
        <v>6766.02</v>
      </c>
      <c r="M1899" s="207">
        <f t="shared" si="130"/>
        <v>0</v>
      </c>
      <c r="N1899" s="207">
        <f t="shared" si="132"/>
        <v>0</v>
      </c>
      <c r="O1899" s="208">
        <f t="shared" si="131"/>
        <v>0</v>
      </c>
      <c r="P1899" s="205">
        <v>0</v>
      </c>
      <c r="Q1899" s="208">
        <f t="shared" si="133"/>
        <v>0</v>
      </c>
      <c r="R1899" s="206"/>
    </row>
    <row r="1900" spans="1:19" s="200" customFormat="1">
      <c r="A1900" s="199">
        <v>1893</v>
      </c>
      <c r="B1900" s="200">
        <v>2010101149</v>
      </c>
      <c r="C1900" s="201" t="s">
        <v>1309</v>
      </c>
      <c r="D1900" s="201" t="s">
        <v>1310</v>
      </c>
      <c r="E1900" s="201" t="s">
        <v>1314</v>
      </c>
      <c r="F1900" s="201" t="s">
        <v>3654</v>
      </c>
      <c r="G1900" s="201" t="s">
        <v>996</v>
      </c>
      <c r="H1900" s="202" t="s">
        <v>1011</v>
      </c>
      <c r="I1900" s="207">
        <v>0</v>
      </c>
      <c r="J1900" s="207">
        <v>110154.3</v>
      </c>
      <c r="K1900" s="207">
        <v>598122.35</v>
      </c>
      <c r="L1900" s="207">
        <v>636859.16313</v>
      </c>
      <c r="M1900" s="207">
        <f t="shared" si="130"/>
        <v>0</v>
      </c>
      <c r="N1900" s="207">
        <f t="shared" si="132"/>
        <v>148891.11313000007</v>
      </c>
      <c r="O1900" s="208">
        <f t="shared" si="131"/>
        <v>-148891.11313000007</v>
      </c>
      <c r="P1900" s="205">
        <v>0</v>
      </c>
      <c r="Q1900" s="208">
        <f t="shared" si="133"/>
        <v>-148891.11313000007</v>
      </c>
      <c r="R1900" s="206"/>
    </row>
    <row r="1901" spans="1:19" s="200" customFormat="1">
      <c r="A1901" s="199">
        <v>1894</v>
      </c>
      <c r="B1901" s="200">
        <v>2010101150</v>
      </c>
      <c r="C1901" s="201" t="s">
        <v>1309</v>
      </c>
      <c r="D1901" s="201" t="s">
        <v>1310</v>
      </c>
      <c r="E1901" s="201" t="s">
        <v>1314</v>
      </c>
      <c r="F1901" s="201" t="s">
        <v>3654</v>
      </c>
      <c r="G1901" s="201" t="s">
        <v>996</v>
      </c>
      <c r="H1901" s="202" t="s">
        <v>657</v>
      </c>
      <c r="I1901" s="207">
        <v>13560.84</v>
      </c>
      <c r="J1901" s="207">
        <v>0</v>
      </c>
      <c r="K1901" s="207">
        <v>100166.63</v>
      </c>
      <c r="L1901" s="207">
        <v>113727.47192</v>
      </c>
      <c r="M1901" s="207">
        <f t="shared" si="130"/>
        <v>0</v>
      </c>
      <c r="N1901" s="207">
        <f t="shared" si="132"/>
        <v>1.919999995152466E-3</v>
      </c>
      <c r="O1901" s="208">
        <f t="shared" si="131"/>
        <v>-1.919999995152466E-3</v>
      </c>
      <c r="P1901" s="205">
        <v>0</v>
      </c>
      <c r="Q1901" s="208">
        <f t="shared" si="133"/>
        <v>-1.919999995152466E-3</v>
      </c>
      <c r="R1901" s="206"/>
      <c r="S1901" s="209"/>
    </row>
    <row r="1902" spans="1:19" s="200" customFormat="1">
      <c r="A1902" s="199">
        <v>1895</v>
      </c>
      <c r="B1902" s="200">
        <v>2010101155</v>
      </c>
      <c r="C1902" s="201" t="s">
        <v>1309</v>
      </c>
      <c r="D1902" s="201" t="s">
        <v>1310</v>
      </c>
      <c r="E1902" s="201" t="s">
        <v>1314</v>
      </c>
      <c r="F1902" s="201" t="s">
        <v>3654</v>
      </c>
      <c r="G1902" s="201" t="s">
        <v>996</v>
      </c>
      <c r="H1902" s="202" t="s">
        <v>658</v>
      </c>
      <c r="I1902" s="207">
        <v>0</v>
      </c>
      <c r="J1902" s="207">
        <v>0</v>
      </c>
      <c r="K1902" s="207">
        <v>44183</v>
      </c>
      <c r="L1902" s="207">
        <v>44183</v>
      </c>
      <c r="M1902" s="207">
        <f t="shared" si="130"/>
        <v>0</v>
      </c>
      <c r="N1902" s="207">
        <f t="shared" si="132"/>
        <v>0</v>
      </c>
      <c r="O1902" s="208">
        <f t="shared" si="131"/>
        <v>0</v>
      </c>
      <c r="P1902" s="205">
        <v>0</v>
      </c>
      <c r="Q1902" s="208">
        <f t="shared" si="133"/>
        <v>0</v>
      </c>
      <c r="R1902" s="206"/>
    </row>
    <row r="1903" spans="1:19" s="200" customFormat="1">
      <c r="A1903" s="199">
        <v>1896</v>
      </c>
      <c r="B1903" s="200">
        <v>2010101157</v>
      </c>
      <c r="C1903" s="201" t="s">
        <v>1309</v>
      </c>
      <c r="D1903" s="201" t="s">
        <v>1310</v>
      </c>
      <c r="E1903" s="201" t="s">
        <v>1314</v>
      </c>
      <c r="F1903" s="201" t="s">
        <v>3654</v>
      </c>
      <c r="G1903" s="201" t="s">
        <v>996</v>
      </c>
      <c r="H1903" s="202" t="s">
        <v>659</v>
      </c>
      <c r="I1903" s="207">
        <v>0</v>
      </c>
      <c r="J1903" s="207">
        <v>373510.41000000003</v>
      </c>
      <c r="K1903" s="207">
        <v>8313384.21</v>
      </c>
      <c r="L1903" s="207">
        <v>11148873.09</v>
      </c>
      <c r="M1903" s="207">
        <f t="shared" si="130"/>
        <v>0</v>
      </c>
      <c r="N1903" s="207">
        <f t="shared" si="132"/>
        <v>3208999.29</v>
      </c>
      <c r="O1903" s="208">
        <f t="shared" si="131"/>
        <v>-3208999.29</v>
      </c>
      <c r="P1903" s="205">
        <v>0</v>
      </c>
      <c r="Q1903" s="208">
        <f t="shared" si="133"/>
        <v>-3208999.29</v>
      </c>
      <c r="R1903" s="206"/>
    </row>
    <row r="1904" spans="1:19" s="200" customFormat="1">
      <c r="A1904" s="199">
        <v>1897</v>
      </c>
      <c r="B1904" s="200">
        <v>2010101161</v>
      </c>
      <c r="C1904" s="201" t="s">
        <v>1309</v>
      </c>
      <c r="D1904" s="201" t="s">
        <v>1310</v>
      </c>
      <c r="E1904" s="201" t="s">
        <v>1314</v>
      </c>
      <c r="F1904" s="201" t="s">
        <v>3654</v>
      </c>
      <c r="G1904" s="201" t="s">
        <v>996</v>
      </c>
      <c r="H1904" s="202" t="s">
        <v>660</v>
      </c>
      <c r="I1904" s="207">
        <v>0</v>
      </c>
      <c r="J1904" s="207">
        <v>1593</v>
      </c>
      <c r="K1904" s="207">
        <v>60670.05</v>
      </c>
      <c r="L1904" s="207">
        <v>59077.05</v>
      </c>
      <c r="M1904" s="207">
        <f t="shared" si="130"/>
        <v>0</v>
      </c>
      <c r="N1904" s="207">
        <f t="shared" si="132"/>
        <v>0</v>
      </c>
      <c r="O1904" s="208">
        <f t="shared" si="131"/>
        <v>0</v>
      </c>
      <c r="P1904" s="205">
        <v>0</v>
      </c>
      <c r="Q1904" s="208">
        <f t="shared" si="133"/>
        <v>0</v>
      </c>
      <c r="R1904" s="206"/>
    </row>
    <row r="1905" spans="1:19" s="200" customFormat="1">
      <c r="A1905" s="199">
        <v>1898</v>
      </c>
      <c r="B1905" s="200">
        <v>2010101168</v>
      </c>
      <c r="C1905" s="201" t="s">
        <v>1309</v>
      </c>
      <c r="D1905" s="201" t="s">
        <v>1310</v>
      </c>
      <c r="E1905" s="201" t="s">
        <v>1314</v>
      </c>
      <c r="F1905" s="201" t="s">
        <v>3654</v>
      </c>
      <c r="G1905" s="201" t="s">
        <v>996</v>
      </c>
      <c r="H1905" s="202" t="s">
        <v>1012</v>
      </c>
      <c r="I1905" s="207">
        <v>140621.69269999981</v>
      </c>
      <c r="J1905" s="207">
        <v>0</v>
      </c>
      <c r="K1905" s="207">
        <v>2093100.58</v>
      </c>
      <c r="L1905" s="207">
        <v>2359094.8628799999</v>
      </c>
      <c r="M1905" s="207">
        <f t="shared" ref="M1905:M1968" si="134">IF((I1905+K1905)-(J1905+L1905)&lt;0,0,(I1905+K1905)-(J1905+L1905))</f>
        <v>0</v>
      </c>
      <c r="N1905" s="207">
        <f t="shared" si="132"/>
        <v>125372.59017999982</v>
      </c>
      <c r="O1905" s="208">
        <f t="shared" si="131"/>
        <v>-125372.59017999982</v>
      </c>
      <c r="P1905" s="205">
        <v>0</v>
      </c>
      <c r="Q1905" s="208">
        <f t="shared" si="133"/>
        <v>-125372.59017999982</v>
      </c>
      <c r="R1905" s="206"/>
      <c r="S1905" s="209"/>
    </row>
    <row r="1906" spans="1:19" s="200" customFormat="1">
      <c r="A1906" s="199">
        <v>1899</v>
      </c>
      <c r="B1906" s="200">
        <v>2010101169</v>
      </c>
      <c r="C1906" s="201" t="s">
        <v>1309</v>
      </c>
      <c r="D1906" s="201" t="s">
        <v>1310</v>
      </c>
      <c r="E1906" s="201" t="s">
        <v>1314</v>
      </c>
      <c r="F1906" s="201" t="s">
        <v>3654</v>
      </c>
      <c r="G1906" s="201" t="s">
        <v>996</v>
      </c>
      <c r="H1906" s="202" t="s">
        <v>661</v>
      </c>
      <c r="I1906" s="207">
        <v>11499.49</v>
      </c>
      <c r="J1906" s="207">
        <v>0</v>
      </c>
      <c r="K1906" s="207">
        <v>0.51</v>
      </c>
      <c r="L1906" s="207">
        <v>11500</v>
      </c>
      <c r="M1906" s="207">
        <f t="shared" si="134"/>
        <v>0</v>
      </c>
      <c r="N1906" s="207">
        <f t="shared" si="132"/>
        <v>0</v>
      </c>
      <c r="O1906" s="208">
        <f t="shared" si="131"/>
        <v>0</v>
      </c>
      <c r="P1906" s="205">
        <v>0</v>
      </c>
      <c r="Q1906" s="208">
        <f t="shared" si="133"/>
        <v>0</v>
      </c>
      <c r="R1906" s="206"/>
    </row>
    <row r="1907" spans="1:19" s="200" customFormat="1">
      <c r="A1907" s="199">
        <v>1900</v>
      </c>
      <c r="B1907" s="200">
        <v>2010101170</v>
      </c>
      <c r="C1907" s="201" t="s">
        <v>1309</v>
      </c>
      <c r="D1907" s="201" t="s">
        <v>1310</v>
      </c>
      <c r="E1907" s="201" t="s">
        <v>1582</v>
      </c>
      <c r="F1907" s="201" t="s">
        <v>3662</v>
      </c>
      <c r="G1907" s="201" t="s">
        <v>887</v>
      </c>
      <c r="H1907" s="202" t="s">
        <v>662</v>
      </c>
      <c r="I1907" s="207">
        <v>74750</v>
      </c>
      <c r="J1907" s="207">
        <v>0</v>
      </c>
      <c r="K1907" s="207">
        <v>86537.5</v>
      </c>
      <c r="L1907" s="207">
        <v>149500</v>
      </c>
      <c r="M1907" s="207">
        <f t="shared" si="134"/>
        <v>11787.5</v>
      </c>
      <c r="N1907" s="207">
        <f t="shared" si="132"/>
        <v>0</v>
      </c>
      <c r="O1907" s="208">
        <f t="shared" si="131"/>
        <v>11787.5</v>
      </c>
      <c r="P1907" s="205">
        <v>0</v>
      </c>
      <c r="Q1907" s="208">
        <f t="shared" si="133"/>
        <v>11787.5</v>
      </c>
      <c r="R1907" s="206"/>
    </row>
    <row r="1908" spans="1:19" s="200" customFormat="1">
      <c r="A1908" s="199">
        <v>1901</v>
      </c>
      <c r="B1908" s="200">
        <v>2010101173</v>
      </c>
      <c r="C1908" s="201" t="s">
        <v>1309</v>
      </c>
      <c r="D1908" s="201" t="s">
        <v>1310</v>
      </c>
      <c r="E1908" s="201" t="s">
        <v>1582</v>
      </c>
      <c r="F1908" s="201" t="s">
        <v>3662</v>
      </c>
      <c r="G1908" s="201" t="s">
        <v>887</v>
      </c>
      <c r="H1908" s="202" t="s">
        <v>663</v>
      </c>
      <c r="I1908" s="207">
        <v>5569</v>
      </c>
      <c r="J1908" s="207">
        <v>0</v>
      </c>
      <c r="K1908" s="207">
        <v>0</v>
      </c>
      <c r="L1908" s="207">
        <v>0</v>
      </c>
      <c r="M1908" s="207">
        <f t="shared" si="134"/>
        <v>5569</v>
      </c>
      <c r="N1908" s="207">
        <f t="shared" si="132"/>
        <v>0</v>
      </c>
      <c r="O1908" s="208">
        <f t="shared" si="131"/>
        <v>5569</v>
      </c>
      <c r="P1908" s="205">
        <v>0</v>
      </c>
      <c r="Q1908" s="208">
        <f t="shared" si="133"/>
        <v>5569</v>
      </c>
      <c r="R1908" s="206"/>
    </row>
    <row r="1909" spans="1:19" s="200" customFormat="1">
      <c r="A1909" s="199">
        <v>1902</v>
      </c>
      <c r="B1909" s="200">
        <v>2010101177</v>
      </c>
      <c r="C1909" s="201" t="s">
        <v>1309</v>
      </c>
      <c r="D1909" s="201" t="s">
        <v>1310</v>
      </c>
      <c r="E1909" s="201" t="s">
        <v>1314</v>
      </c>
      <c r="F1909" s="201" t="s">
        <v>3654</v>
      </c>
      <c r="G1909" s="201" t="s">
        <v>996</v>
      </c>
      <c r="H1909" s="202" t="s">
        <v>2877</v>
      </c>
      <c r="I1909" s="207">
        <v>0</v>
      </c>
      <c r="J1909" s="207">
        <v>74880.14</v>
      </c>
      <c r="K1909" s="207">
        <v>74880.14</v>
      </c>
      <c r="L1909" s="207">
        <v>0</v>
      </c>
      <c r="M1909" s="207">
        <f t="shared" si="134"/>
        <v>0</v>
      </c>
      <c r="N1909" s="207">
        <f t="shared" si="132"/>
        <v>0</v>
      </c>
      <c r="O1909" s="208">
        <f t="shared" si="131"/>
        <v>0</v>
      </c>
      <c r="P1909" s="205">
        <v>0</v>
      </c>
      <c r="Q1909" s="208">
        <f t="shared" si="133"/>
        <v>0</v>
      </c>
      <c r="R1909" s="206"/>
    </row>
    <row r="1910" spans="1:19" s="200" customFormat="1">
      <c r="A1910" s="199">
        <v>1903</v>
      </c>
      <c r="B1910" s="200">
        <v>2010101182</v>
      </c>
      <c r="C1910" s="201" t="s">
        <v>1309</v>
      </c>
      <c r="D1910" s="201" t="s">
        <v>1310</v>
      </c>
      <c r="E1910" s="201" t="s">
        <v>1314</v>
      </c>
      <c r="F1910" s="201" t="s">
        <v>3654</v>
      </c>
      <c r="G1910" s="201" t="s">
        <v>996</v>
      </c>
      <c r="H1910" s="202" t="s">
        <v>1013</v>
      </c>
      <c r="I1910" s="207">
        <v>0</v>
      </c>
      <c r="J1910" s="207">
        <v>518.23</v>
      </c>
      <c r="K1910" s="207">
        <v>40000</v>
      </c>
      <c r="L1910" s="207">
        <v>41185</v>
      </c>
      <c r="M1910" s="207">
        <f t="shared" si="134"/>
        <v>0</v>
      </c>
      <c r="N1910" s="207">
        <f t="shared" si="132"/>
        <v>1703.2300000000032</v>
      </c>
      <c r="O1910" s="208">
        <f t="shared" si="131"/>
        <v>-1703.2300000000032</v>
      </c>
      <c r="P1910" s="205">
        <v>0</v>
      </c>
      <c r="Q1910" s="208">
        <f t="shared" si="133"/>
        <v>-1703.2300000000032</v>
      </c>
      <c r="R1910" s="206"/>
    </row>
    <row r="1911" spans="1:19" s="200" customFormat="1">
      <c r="A1911" s="199">
        <v>1904</v>
      </c>
      <c r="B1911" s="200">
        <v>2010101183</v>
      </c>
      <c r="C1911" s="201" t="s">
        <v>1309</v>
      </c>
      <c r="D1911" s="201" t="s">
        <v>1310</v>
      </c>
      <c r="E1911" s="201" t="s">
        <v>1582</v>
      </c>
      <c r="F1911" s="201" t="s">
        <v>3662</v>
      </c>
      <c r="G1911" s="201" t="s">
        <v>887</v>
      </c>
      <c r="H1911" s="202" t="s">
        <v>1014</v>
      </c>
      <c r="I1911" s="207">
        <v>0</v>
      </c>
      <c r="J1911" s="207">
        <v>0</v>
      </c>
      <c r="K1911" s="207">
        <v>210012.5</v>
      </c>
      <c r="L1911" s="207">
        <v>189406.94989999998</v>
      </c>
      <c r="M1911" s="207">
        <f t="shared" si="134"/>
        <v>20605.550100000022</v>
      </c>
      <c r="N1911" s="207">
        <f t="shared" si="132"/>
        <v>0</v>
      </c>
      <c r="O1911" s="208">
        <f t="shared" si="131"/>
        <v>20605.550100000022</v>
      </c>
      <c r="P1911" s="205">
        <v>0</v>
      </c>
      <c r="Q1911" s="208">
        <f t="shared" si="133"/>
        <v>20605.550100000022</v>
      </c>
      <c r="R1911" s="206"/>
    </row>
    <row r="1912" spans="1:19" s="200" customFormat="1">
      <c r="A1912" s="199">
        <v>1905</v>
      </c>
      <c r="B1912" s="200">
        <v>2010101185</v>
      </c>
      <c r="C1912" s="201" t="s">
        <v>1309</v>
      </c>
      <c r="D1912" s="201" t="s">
        <v>1310</v>
      </c>
      <c r="E1912" s="201" t="s">
        <v>1314</v>
      </c>
      <c r="F1912" s="201" t="s">
        <v>3654</v>
      </c>
      <c r="G1912" s="201" t="s">
        <v>996</v>
      </c>
      <c r="H1912" s="202" t="s">
        <v>1015</v>
      </c>
      <c r="I1912" s="207">
        <v>0</v>
      </c>
      <c r="J1912" s="207">
        <v>0</v>
      </c>
      <c r="K1912" s="207">
        <v>199651.5</v>
      </c>
      <c r="L1912" s="207">
        <v>199651.5</v>
      </c>
      <c r="M1912" s="207">
        <f t="shared" si="134"/>
        <v>0</v>
      </c>
      <c r="N1912" s="207">
        <f t="shared" si="132"/>
        <v>0</v>
      </c>
      <c r="O1912" s="208">
        <f t="shared" si="131"/>
        <v>0</v>
      </c>
      <c r="P1912" s="205">
        <v>0</v>
      </c>
      <c r="Q1912" s="208">
        <f t="shared" si="133"/>
        <v>0</v>
      </c>
      <c r="R1912" s="206"/>
    </row>
    <row r="1913" spans="1:19" s="200" customFormat="1">
      <c r="A1913" s="199">
        <v>1906</v>
      </c>
      <c r="B1913" s="200">
        <v>2010101186</v>
      </c>
      <c r="C1913" s="201" t="s">
        <v>1309</v>
      </c>
      <c r="D1913" s="201" t="s">
        <v>1310</v>
      </c>
      <c r="E1913" s="201" t="s">
        <v>1314</v>
      </c>
      <c r="F1913" s="201" t="s">
        <v>3654</v>
      </c>
      <c r="G1913" s="201" t="s">
        <v>996</v>
      </c>
      <c r="H1913" s="202" t="s">
        <v>1016</v>
      </c>
      <c r="I1913" s="207">
        <v>0</v>
      </c>
      <c r="J1913" s="207">
        <v>7710.6</v>
      </c>
      <c r="K1913" s="207">
        <v>7710.6</v>
      </c>
      <c r="L1913" s="207">
        <v>0</v>
      </c>
      <c r="M1913" s="207">
        <f t="shared" si="134"/>
        <v>0</v>
      </c>
      <c r="N1913" s="207">
        <f t="shared" si="132"/>
        <v>0</v>
      </c>
      <c r="O1913" s="208">
        <f t="shared" si="131"/>
        <v>0</v>
      </c>
      <c r="P1913" s="205">
        <v>0</v>
      </c>
      <c r="Q1913" s="208">
        <f t="shared" si="133"/>
        <v>0</v>
      </c>
      <c r="R1913" s="206"/>
      <c r="S1913" s="209">
        <f>N1913-K1913</f>
        <v>-7710.6</v>
      </c>
    </row>
    <row r="1914" spans="1:19" s="200" customFormat="1">
      <c r="A1914" s="199">
        <v>1907</v>
      </c>
      <c r="B1914" s="200">
        <v>2010101188</v>
      </c>
      <c r="C1914" s="201" t="s">
        <v>1309</v>
      </c>
      <c r="D1914" s="201" t="s">
        <v>1310</v>
      </c>
      <c r="E1914" s="201" t="s">
        <v>1582</v>
      </c>
      <c r="F1914" s="201" t="s">
        <v>3662</v>
      </c>
      <c r="G1914" s="201" t="s">
        <v>887</v>
      </c>
      <c r="H1914" s="202" t="s">
        <v>1017</v>
      </c>
      <c r="I1914" s="207">
        <v>0</v>
      </c>
      <c r="J1914" s="207">
        <v>1101.25</v>
      </c>
      <c r="K1914" s="207">
        <v>10321.82</v>
      </c>
      <c r="L1914" s="207">
        <v>0</v>
      </c>
      <c r="M1914" s="207">
        <f t="shared" si="134"/>
        <v>9220.57</v>
      </c>
      <c r="N1914" s="207">
        <f t="shared" si="132"/>
        <v>0</v>
      </c>
      <c r="O1914" s="208">
        <f t="shared" si="131"/>
        <v>9220.57</v>
      </c>
      <c r="P1914" s="205">
        <v>0</v>
      </c>
      <c r="Q1914" s="208">
        <f t="shared" si="133"/>
        <v>9220.57</v>
      </c>
      <c r="R1914" s="206"/>
    </row>
    <row r="1915" spans="1:19" s="200" customFormat="1">
      <c r="A1915" s="199">
        <v>1908</v>
      </c>
      <c r="B1915" s="200">
        <v>2010101191</v>
      </c>
      <c r="C1915" s="201" t="s">
        <v>1309</v>
      </c>
      <c r="D1915" s="201" t="s">
        <v>1310</v>
      </c>
      <c r="E1915" s="201" t="s">
        <v>1582</v>
      </c>
      <c r="F1915" s="201" t="s">
        <v>3662</v>
      </c>
      <c r="G1915" s="201" t="s">
        <v>887</v>
      </c>
      <c r="H1915" s="202" t="s">
        <v>1018</v>
      </c>
      <c r="I1915" s="207">
        <v>0</v>
      </c>
      <c r="J1915" s="207">
        <v>0</v>
      </c>
      <c r="K1915" s="207">
        <v>29626</v>
      </c>
      <c r="L1915" s="207">
        <v>0</v>
      </c>
      <c r="M1915" s="207">
        <f t="shared" si="134"/>
        <v>29626</v>
      </c>
      <c r="N1915" s="207">
        <f t="shared" si="132"/>
        <v>0</v>
      </c>
      <c r="O1915" s="208">
        <f t="shared" si="131"/>
        <v>29626</v>
      </c>
      <c r="P1915" s="205">
        <v>0</v>
      </c>
      <c r="Q1915" s="208">
        <f t="shared" si="133"/>
        <v>29626</v>
      </c>
      <c r="R1915" s="206"/>
    </row>
    <row r="1916" spans="1:19" s="200" customFormat="1">
      <c r="A1916" s="199">
        <v>1909</v>
      </c>
      <c r="B1916" s="200">
        <v>2010101194</v>
      </c>
      <c r="C1916" s="201" t="s">
        <v>1309</v>
      </c>
      <c r="D1916" s="201" t="s">
        <v>1310</v>
      </c>
      <c r="E1916" s="201" t="s">
        <v>1314</v>
      </c>
      <c r="F1916" s="201" t="s">
        <v>3654</v>
      </c>
      <c r="G1916" s="201" t="s">
        <v>996</v>
      </c>
      <c r="H1916" s="202" t="s">
        <v>1019</v>
      </c>
      <c r="I1916" s="207">
        <v>0</v>
      </c>
      <c r="J1916" s="207">
        <v>0</v>
      </c>
      <c r="K1916" s="207">
        <v>476035</v>
      </c>
      <c r="L1916" s="207">
        <v>535233</v>
      </c>
      <c r="M1916" s="207">
        <f t="shared" si="134"/>
        <v>0</v>
      </c>
      <c r="N1916" s="207">
        <f t="shared" si="132"/>
        <v>59198</v>
      </c>
      <c r="O1916" s="208">
        <f t="shared" si="131"/>
        <v>-59198</v>
      </c>
      <c r="P1916" s="205">
        <v>0</v>
      </c>
      <c r="Q1916" s="208">
        <f t="shared" si="133"/>
        <v>-59198</v>
      </c>
      <c r="R1916" s="206"/>
    </row>
    <row r="1917" spans="1:19" s="200" customFormat="1">
      <c r="A1917" s="199">
        <v>1910</v>
      </c>
      <c r="B1917" s="200">
        <v>2010101195</v>
      </c>
      <c r="C1917" s="201" t="s">
        <v>1309</v>
      </c>
      <c r="D1917" s="201" t="s">
        <v>1310</v>
      </c>
      <c r="E1917" s="201" t="s">
        <v>1582</v>
      </c>
      <c r="F1917" s="201" t="s">
        <v>3662</v>
      </c>
      <c r="G1917" s="201" t="s">
        <v>887</v>
      </c>
      <c r="H1917" s="202" t="s">
        <v>1020</v>
      </c>
      <c r="I1917" s="207">
        <v>9746.35</v>
      </c>
      <c r="J1917" s="207">
        <v>0</v>
      </c>
      <c r="K1917" s="207">
        <v>18745</v>
      </c>
      <c r="L1917" s="207">
        <v>0</v>
      </c>
      <c r="M1917" s="207">
        <f t="shared" si="134"/>
        <v>28491.35</v>
      </c>
      <c r="N1917" s="207">
        <f t="shared" si="132"/>
        <v>0</v>
      </c>
      <c r="O1917" s="208">
        <f t="shared" si="131"/>
        <v>28491.35</v>
      </c>
      <c r="P1917" s="205">
        <v>0</v>
      </c>
      <c r="Q1917" s="208">
        <f t="shared" si="133"/>
        <v>28491.35</v>
      </c>
      <c r="R1917" s="206"/>
      <c r="S1917" s="209"/>
    </row>
    <row r="1918" spans="1:19" s="200" customFormat="1">
      <c r="A1918" s="199">
        <v>1911</v>
      </c>
      <c r="B1918" s="200">
        <v>2010101196</v>
      </c>
      <c r="C1918" s="201" t="s">
        <v>1309</v>
      </c>
      <c r="D1918" s="201" t="s">
        <v>1310</v>
      </c>
      <c r="E1918" s="201" t="s">
        <v>1582</v>
      </c>
      <c r="F1918" s="201" t="s">
        <v>3662</v>
      </c>
      <c r="G1918" s="201" t="s">
        <v>887</v>
      </c>
      <c r="H1918" s="202" t="s">
        <v>1021</v>
      </c>
      <c r="I1918" s="207">
        <v>0</v>
      </c>
      <c r="J1918" s="207">
        <v>0</v>
      </c>
      <c r="K1918" s="207">
        <v>237716.66</v>
      </c>
      <c r="L1918" s="207">
        <v>237716.66</v>
      </c>
      <c r="M1918" s="207">
        <f t="shared" si="134"/>
        <v>0</v>
      </c>
      <c r="N1918" s="207">
        <f t="shared" si="132"/>
        <v>0</v>
      </c>
      <c r="O1918" s="208">
        <f t="shared" si="131"/>
        <v>0</v>
      </c>
      <c r="P1918" s="205">
        <v>0</v>
      </c>
      <c r="Q1918" s="208">
        <f t="shared" si="133"/>
        <v>0</v>
      </c>
      <c r="R1918" s="206"/>
    </row>
    <row r="1919" spans="1:19" s="200" customFormat="1">
      <c r="A1919" s="199">
        <v>1912</v>
      </c>
      <c r="B1919" s="200">
        <v>2010101197</v>
      </c>
      <c r="C1919" s="201" t="s">
        <v>1309</v>
      </c>
      <c r="D1919" s="201" t="s">
        <v>1310</v>
      </c>
      <c r="E1919" s="201" t="s">
        <v>1314</v>
      </c>
      <c r="F1919" s="201" t="s">
        <v>3654</v>
      </c>
      <c r="G1919" s="201" t="s">
        <v>996</v>
      </c>
      <c r="H1919" s="202" t="s">
        <v>1022</v>
      </c>
      <c r="I1919" s="207">
        <v>0</v>
      </c>
      <c r="J1919" s="207">
        <v>182640.5</v>
      </c>
      <c r="K1919" s="207">
        <v>680000</v>
      </c>
      <c r="L1919" s="207">
        <v>739980.15</v>
      </c>
      <c r="M1919" s="207">
        <f t="shared" si="134"/>
        <v>0</v>
      </c>
      <c r="N1919" s="207">
        <f t="shared" si="132"/>
        <v>242620.65000000002</v>
      </c>
      <c r="O1919" s="208">
        <f t="shared" si="131"/>
        <v>-242620.65000000002</v>
      </c>
      <c r="P1919" s="205">
        <v>0</v>
      </c>
      <c r="Q1919" s="208">
        <f t="shared" si="133"/>
        <v>-242620.65000000002</v>
      </c>
      <c r="R1919" s="206"/>
    </row>
    <row r="1920" spans="1:19" s="200" customFormat="1">
      <c r="A1920" s="199">
        <v>1913</v>
      </c>
      <c r="B1920" s="200">
        <v>2010101198</v>
      </c>
      <c r="C1920" s="201" t="s">
        <v>1309</v>
      </c>
      <c r="D1920" s="201" t="s">
        <v>1310</v>
      </c>
      <c r="E1920" s="201" t="s">
        <v>1314</v>
      </c>
      <c r="F1920" s="201" t="s">
        <v>3654</v>
      </c>
      <c r="G1920" s="201" t="s">
        <v>996</v>
      </c>
      <c r="H1920" s="202" t="s">
        <v>1795</v>
      </c>
      <c r="I1920" s="207">
        <v>0</v>
      </c>
      <c r="J1920" s="207">
        <v>0</v>
      </c>
      <c r="K1920" s="207">
        <v>29900</v>
      </c>
      <c r="L1920" s="207">
        <v>29900</v>
      </c>
      <c r="M1920" s="207">
        <f t="shared" si="134"/>
        <v>0</v>
      </c>
      <c r="N1920" s="207">
        <f t="shared" si="132"/>
        <v>0</v>
      </c>
      <c r="O1920" s="208">
        <f t="shared" si="131"/>
        <v>0</v>
      </c>
      <c r="P1920" s="205">
        <v>0</v>
      </c>
      <c r="Q1920" s="208">
        <f t="shared" si="133"/>
        <v>0</v>
      </c>
      <c r="R1920" s="206"/>
    </row>
    <row r="1921" spans="1:19" s="200" customFormat="1">
      <c r="A1921" s="199">
        <v>1914</v>
      </c>
      <c r="B1921" s="200">
        <v>2010101200</v>
      </c>
      <c r="C1921" s="201" t="s">
        <v>1309</v>
      </c>
      <c r="D1921" s="201" t="s">
        <v>1310</v>
      </c>
      <c r="E1921" s="201" t="s">
        <v>1582</v>
      </c>
      <c r="F1921" s="201" t="s">
        <v>3662</v>
      </c>
      <c r="G1921" s="201" t="s">
        <v>887</v>
      </c>
      <c r="H1921" s="202" t="s">
        <v>1023</v>
      </c>
      <c r="I1921" s="207">
        <v>8740</v>
      </c>
      <c r="J1921" s="207">
        <v>0</v>
      </c>
      <c r="K1921" s="207">
        <v>0</v>
      </c>
      <c r="L1921" s="207">
        <v>0</v>
      </c>
      <c r="M1921" s="207">
        <f t="shared" si="134"/>
        <v>8740</v>
      </c>
      <c r="N1921" s="207">
        <f t="shared" si="132"/>
        <v>0</v>
      </c>
      <c r="O1921" s="208">
        <f t="shared" si="131"/>
        <v>8740</v>
      </c>
      <c r="P1921" s="205">
        <v>0</v>
      </c>
      <c r="Q1921" s="208">
        <f t="shared" si="133"/>
        <v>8740</v>
      </c>
      <c r="R1921" s="206"/>
    </row>
    <row r="1922" spans="1:19" s="200" customFormat="1">
      <c r="A1922" s="199">
        <v>1915</v>
      </c>
      <c r="B1922" s="200">
        <v>2010101201</v>
      </c>
      <c r="C1922" s="201" t="s">
        <v>1309</v>
      </c>
      <c r="D1922" s="201" t="s">
        <v>1310</v>
      </c>
      <c r="E1922" s="201" t="s">
        <v>1314</v>
      </c>
      <c r="F1922" s="201" t="s">
        <v>3654</v>
      </c>
      <c r="G1922" s="201" t="s">
        <v>996</v>
      </c>
      <c r="H1922" s="202" t="s">
        <v>1024</v>
      </c>
      <c r="I1922" s="207">
        <v>0</v>
      </c>
      <c r="J1922" s="207">
        <v>21837.128400000038</v>
      </c>
      <c r="K1922" s="207">
        <v>35652</v>
      </c>
      <c r="L1922" s="207">
        <v>13814.87356</v>
      </c>
      <c r="M1922" s="207">
        <f t="shared" si="134"/>
        <v>0</v>
      </c>
      <c r="N1922" s="207">
        <f t="shared" si="132"/>
        <v>1.9600000377977267E-3</v>
      </c>
      <c r="O1922" s="208">
        <f t="shared" si="131"/>
        <v>-1.9600000377977267E-3</v>
      </c>
      <c r="P1922" s="205">
        <v>0</v>
      </c>
      <c r="Q1922" s="208">
        <f t="shared" si="133"/>
        <v>-1.9600000377977267E-3</v>
      </c>
      <c r="R1922" s="206"/>
      <c r="S1922" s="209"/>
    </row>
    <row r="1923" spans="1:19" s="200" customFormat="1">
      <c r="A1923" s="199">
        <v>1916</v>
      </c>
      <c r="B1923" s="200">
        <v>2010101203</v>
      </c>
      <c r="C1923" s="201" t="s">
        <v>1309</v>
      </c>
      <c r="D1923" s="201" t="s">
        <v>1310</v>
      </c>
      <c r="E1923" s="201" t="s">
        <v>1314</v>
      </c>
      <c r="F1923" s="201" t="s">
        <v>3654</v>
      </c>
      <c r="G1923" s="201" t="s">
        <v>996</v>
      </c>
      <c r="H1923" s="202" t="s">
        <v>1796</v>
      </c>
      <c r="I1923" s="207">
        <v>0</v>
      </c>
      <c r="J1923" s="207">
        <v>12937.41</v>
      </c>
      <c r="K1923" s="207">
        <v>43408.22</v>
      </c>
      <c r="L1923" s="207">
        <v>30470.81</v>
      </c>
      <c r="M1923" s="207">
        <f t="shared" si="134"/>
        <v>0</v>
      </c>
      <c r="N1923" s="207">
        <f t="shared" si="132"/>
        <v>0</v>
      </c>
      <c r="O1923" s="208">
        <f t="shared" si="131"/>
        <v>0</v>
      </c>
      <c r="P1923" s="205">
        <v>0</v>
      </c>
      <c r="Q1923" s="208">
        <f t="shared" si="133"/>
        <v>0</v>
      </c>
      <c r="R1923" s="206"/>
    </row>
    <row r="1924" spans="1:19" s="200" customFormat="1">
      <c r="A1924" s="199">
        <v>1917</v>
      </c>
      <c r="B1924" s="200">
        <v>2010101204</v>
      </c>
      <c r="C1924" s="201" t="s">
        <v>1309</v>
      </c>
      <c r="D1924" s="201" t="s">
        <v>1310</v>
      </c>
      <c r="E1924" s="201" t="s">
        <v>1314</v>
      </c>
      <c r="F1924" s="201" t="s">
        <v>3654</v>
      </c>
      <c r="G1924" s="201" t="s">
        <v>996</v>
      </c>
      <c r="H1924" s="202" t="s">
        <v>1797</v>
      </c>
      <c r="I1924" s="207">
        <v>0</v>
      </c>
      <c r="J1924" s="207">
        <v>0</v>
      </c>
      <c r="K1924" s="207">
        <v>2162</v>
      </c>
      <c r="L1924" s="207">
        <v>2162</v>
      </c>
      <c r="M1924" s="207">
        <f t="shared" si="134"/>
        <v>0</v>
      </c>
      <c r="N1924" s="207">
        <f t="shared" si="132"/>
        <v>0</v>
      </c>
      <c r="O1924" s="208">
        <f t="shared" si="131"/>
        <v>0</v>
      </c>
      <c r="P1924" s="205">
        <v>0</v>
      </c>
      <c r="Q1924" s="208">
        <f t="shared" si="133"/>
        <v>0</v>
      </c>
      <c r="R1924" s="206"/>
    </row>
    <row r="1925" spans="1:19" s="200" customFormat="1">
      <c r="A1925" s="199">
        <v>1918</v>
      </c>
      <c r="B1925" s="200">
        <v>2010101206</v>
      </c>
      <c r="C1925" s="201" t="s">
        <v>1309</v>
      </c>
      <c r="D1925" s="201" t="s">
        <v>1310</v>
      </c>
      <c r="E1925" s="201" t="s">
        <v>1314</v>
      </c>
      <c r="F1925" s="201" t="s">
        <v>3654</v>
      </c>
      <c r="G1925" s="201" t="s">
        <v>996</v>
      </c>
      <c r="H1925" s="202" t="s">
        <v>1798</v>
      </c>
      <c r="I1925" s="207">
        <v>0</v>
      </c>
      <c r="J1925" s="207">
        <v>0</v>
      </c>
      <c r="K1925" s="207">
        <v>63652.5</v>
      </c>
      <c r="L1925" s="207">
        <v>90562.5</v>
      </c>
      <c r="M1925" s="207">
        <f t="shared" si="134"/>
        <v>0</v>
      </c>
      <c r="N1925" s="207">
        <f t="shared" si="132"/>
        <v>26910</v>
      </c>
      <c r="O1925" s="208">
        <f t="shared" si="131"/>
        <v>-26910</v>
      </c>
      <c r="P1925" s="205">
        <v>0</v>
      </c>
      <c r="Q1925" s="208">
        <f t="shared" si="133"/>
        <v>-26910</v>
      </c>
      <c r="R1925" s="206"/>
    </row>
    <row r="1926" spans="1:19" s="200" customFormat="1">
      <c r="A1926" s="199">
        <v>1919</v>
      </c>
      <c r="B1926" s="200">
        <v>2010101207</v>
      </c>
      <c r="C1926" s="201" t="s">
        <v>1309</v>
      </c>
      <c r="D1926" s="201" t="s">
        <v>1310</v>
      </c>
      <c r="E1926" s="201" t="s">
        <v>1314</v>
      </c>
      <c r="F1926" s="201" t="s">
        <v>3654</v>
      </c>
      <c r="G1926" s="201" t="s">
        <v>996</v>
      </c>
      <c r="H1926" s="202" t="s">
        <v>1799</v>
      </c>
      <c r="I1926" s="207">
        <v>17248.439999999999</v>
      </c>
      <c r="J1926" s="207">
        <v>0</v>
      </c>
      <c r="K1926" s="207">
        <v>45339.85</v>
      </c>
      <c r="L1926" s="207">
        <v>62588.29</v>
      </c>
      <c r="M1926" s="207">
        <f t="shared" si="134"/>
        <v>0</v>
      </c>
      <c r="N1926" s="207">
        <f t="shared" si="132"/>
        <v>7.2759576141834259E-12</v>
      </c>
      <c r="O1926" s="208">
        <f t="shared" ref="O1926:O1989" si="135">M1926-N1926</f>
        <v>-7.2759576141834259E-12</v>
      </c>
      <c r="P1926" s="205">
        <v>0</v>
      </c>
      <c r="Q1926" s="208">
        <f t="shared" si="133"/>
        <v>-7.2759576141834259E-12</v>
      </c>
      <c r="R1926" s="206"/>
    </row>
    <row r="1927" spans="1:19" s="200" customFormat="1">
      <c r="A1927" s="199">
        <v>1920</v>
      </c>
      <c r="B1927" s="200">
        <v>2010101208</v>
      </c>
      <c r="C1927" s="201" t="s">
        <v>1309</v>
      </c>
      <c r="D1927" s="201" t="s">
        <v>1310</v>
      </c>
      <c r="E1927" s="201" t="s">
        <v>1314</v>
      </c>
      <c r="F1927" s="201" t="s">
        <v>3654</v>
      </c>
      <c r="G1927" s="201" t="s">
        <v>996</v>
      </c>
      <c r="H1927" s="202" t="s">
        <v>1800</v>
      </c>
      <c r="I1927" s="207">
        <v>16742.5</v>
      </c>
      <c r="J1927" s="207">
        <v>0</v>
      </c>
      <c r="K1927" s="207">
        <v>99177.5</v>
      </c>
      <c r="L1927" s="207">
        <v>115920</v>
      </c>
      <c r="M1927" s="207">
        <f t="shared" si="134"/>
        <v>0</v>
      </c>
      <c r="N1927" s="207">
        <f t="shared" si="132"/>
        <v>0</v>
      </c>
      <c r="O1927" s="208">
        <f t="shared" si="135"/>
        <v>0</v>
      </c>
      <c r="P1927" s="205">
        <v>0</v>
      </c>
      <c r="Q1927" s="208">
        <f t="shared" si="133"/>
        <v>0</v>
      </c>
      <c r="R1927" s="206"/>
      <c r="S1927" s="209"/>
    </row>
    <row r="1928" spans="1:19" s="200" customFormat="1">
      <c r="A1928" s="199">
        <v>1921</v>
      </c>
      <c r="B1928" s="200">
        <v>2010101209</v>
      </c>
      <c r="C1928" s="201" t="s">
        <v>1309</v>
      </c>
      <c r="D1928" s="201" t="s">
        <v>1310</v>
      </c>
      <c r="E1928" s="201" t="s">
        <v>1314</v>
      </c>
      <c r="F1928" s="201" t="s">
        <v>3654</v>
      </c>
      <c r="G1928" s="201" t="s">
        <v>996</v>
      </c>
      <c r="H1928" s="202" t="s">
        <v>1801</v>
      </c>
      <c r="I1928" s="207">
        <v>0</v>
      </c>
      <c r="J1928" s="207">
        <v>0</v>
      </c>
      <c r="K1928" s="207">
        <v>58362.5</v>
      </c>
      <c r="L1928" s="207">
        <v>58362.5</v>
      </c>
      <c r="M1928" s="207">
        <f t="shared" si="134"/>
        <v>0</v>
      </c>
      <c r="N1928" s="207">
        <f t="shared" si="132"/>
        <v>0</v>
      </c>
      <c r="O1928" s="208">
        <f t="shared" si="135"/>
        <v>0</v>
      </c>
      <c r="P1928" s="205">
        <v>0</v>
      </c>
      <c r="Q1928" s="208">
        <f t="shared" si="133"/>
        <v>0</v>
      </c>
      <c r="R1928" s="206"/>
      <c r="S1928" s="209">
        <f>N1928-K1928</f>
        <v>-58362.5</v>
      </c>
    </row>
    <row r="1929" spans="1:19" s="200" customFormat="1">
      <c r="A1929" s="199">
        <v>1922</v>
      </c>
      <c r="B1929" s="200">
        <v>2010101210</v>
      </c>
      <c r="C1929" s="201" t="s">
        <v>1309</v>
      </c>
      <c r="D1929" s="201" t="s">
        <v>1310</v>
      </c>
      <c r="E1929" s="201" t="s">
        <v>1314</v>
      </c>
      <c r="F1929" s="201" t="s">
        <v>3654</v>
      </c>
      <c r="G1929" s="201" t="s">
        <v>996</v>
      </c>
      <c r="H1929" s="202" t="s">
        <v>1802</v>
      </c>
      <c r="I1929" s="207">
        <v>120750</v>
      </c>
      <c r="J1929" s="207">
        <v>0</v>
      </c>
      <c r="K1929" s="207">
        <v>509340</v>
      </c>
      <c r="L1929" s="207">
        <v>630090</v>
      </c>
      <c r="M1929" s="207">
        <f t="shared" si="134"/>
        <v>0</v>
      </c>
      <c r="N1929" s="207">
        <f t="shared" si="132"/>
        <v>0</v>
      </c>
      <c r="O1929" s="208">
        <f t="shared" si="135"/>
        <v>0</v>
      </c>
      <c r="P1929" s="205">
        <v>0</v>
      </c>
      <c r="Q1929" s="208">
        <f t="shared" si="133"/>
        <v>0</v>
      </c>
      <c r="R1929" s="206"/>
    </row>
    <row r="1930" spans="1:19" s="200" customFormat="1">
      <c r="A1930" s="199">
        <v>1923</v>
      </c>
      <c r="B1930" s="200">
        <v>2010101213</v>
      </c>
      <c r="C1930" s="201" t="s">
        <v>1309</v>
      </c>
      <c r="D1930" s="201" t="s">
        <v>1310</v>
      </c>
      <c r="E1930" s="201" t="s">
        <v>1314</v>
      </c>
      <c r="F1930" s="201" t="s">
        <v>3654</v>
      </c>
      <c r="G1930" s="201" t="s">
        <v>996</v>
      </c>
      <c r="H1930" s="202" t="s">
        <v>1803</v>
      </c>
      <c r="I1930" s="207">
        <v>0</v>
      </c>
      <c r="J1930" s="207">
        <v>0</v>
      </c>
      <c r="K1930" s="207">
        <v>20976</v>
      </c>
      <c r="L1930" s="207">
        <v>20976</v>
      </c>
      <c r="M1930" s="207">
        <f t="shared" si="134"/>
        <v>0</v>
      </c>
      <c r="N1930" s="207">
        <f t="shared" si="132"/>
        <v>0</v>
      </c>
      <c r="O1930" s="208">
        <f t="shared" si="135"/>
        <v>0</v>
      </c>
      <c r="P1930" s="205">
        <v>0</v>
      </c>
      <c r="Q1930" s="208">
        <f t="shared" si="133"/>
        <v>0</v>
      </c>
      <c r="R1930" s="206"/>
    </row>
    <row r="1931" spans="1:19" s="200" customFormat="1">
      <c r="A1931" s="199">
        <v>1924</v>
      </c>
      <c r="B1931" s="200">
        <v>2010101215</v>
      </c>
      <c r="C1931" s="201" t="s">
        <v>1309</v>
      </c>
      <c r="D1931" s="201" t="s">
        <v>1310</v>
      </c>
      <c r="E1931" s="201" t="s">
        <v>1314</v>
      </c>
      <c r="F1931" s="201" t="s">
        <v>3654</v>
      </c>
      <c r="G1931" s="201" t="s">
        <v>996</v>
      </c>
      <c r="H1931" s="202" t="s">
        <v>1804</v>
      </c>
      <c r="I1931" s="207">
        <v>36225</v>
      </c>
      <c r="J1931" s="207">
        <v>0</v>
      </c>
      <c r="K1931" s="207">
        <v>68883.25</v>
      </c>
      <c r="L1931" s="207">
        <v>129094.40000000001</v>
      </c>
      <c r="M1931" s="207">
        <f t="shared" si="134"/>
        <v>0</v>
      </c>
      <c r="N1931" s="207">
        <f t="shared" si="132"/>
        <v>23986.150000000009</v>
      </c>
      <c r="O1931" s="208">
        <f t="shared" si="135"/>
        <v>-23986.150000000009</v>
      </c>
      <c r="P1931" s="205">
        <v>0</v>
      </c>
      <c r="Q1931" s="208">
        <f t="shared" si="133"/>
        <v>-23986.150000000009</v>
      </c>
      <c r="R1931" s="206"/>
    </row>
    <row r="1932" spans="1:19" s="200" customFormat="1">
      <c r="A1932" s="199">
        <v>1925</v>
      </c>
      <c r="B1932" s="200">
        <v>2010101218</v>
      </c>
      <c r="C1932" s="201" t="s">
        <v>1309</v>
      </c>
      <c r="D1932" s="201" t="s">
        <v>1310</v>
      </c>
      <c r="E1932" s="201" t="s">
        <v>1314</v>
      </c>
      <c r="F1932" s="201" t="s">
        <v>3654</v>
      </c>
      <c r="G1932" s="201" t="s">
        <v>996</v>
      </c>
      <c r="H1932" s="202" t="s">
        <v>1805</v>
      </c>
      <c r="I1932" s="207">
        <v>1207.99</v>
      </c>
      <c r="J1932" s="207">
        <v>0</v>
      </c>
      <c r="K1932" s="207">
        <v>0</v>
      </c>
      <c r="L1932" s="207">
        <v>1207.99</v>
      </c>
      <c r="M1932" s="207">
        <f t="shared" si="134"/>
        <v>0</v>
      </c>
      <c r="N1932" s="207">
        <f t="shared" ref="N1932:N1995" si="136">-IF((I1932+K1932)-(J1932+L1932)&lt;0,(I1932+K1932)-(J1932+L1932),0)</f>
        <v>0</v>
      </c>
      <c r="O1932" s="208">
        <f t="shared" si="135"/>
        <v>0</v>
      </c>
      <c r="P1932" s="205">
        <v>0</v>
      </c>
      <c r="Q1932" s="208">
        <f t="shared" si="133"/>
        <v>0</v>
      </c>
      <c r="R1932" s="206"/>
    </row>
    <row r="1933" spans="1:19" s="200" customFormat="1">
      <c r="A1933" s="199">
        <v>1926</v>
      </c>
      <c r="B1933" s="200">
        <v>2010101219</v>
      </c>
      <c r="C1933" s="201" t="s">
        <v>1309</v>
      </c>
      <c r="D1933" s="201" t="s">
        <v>1310</v>
      </c>
      <c r="E1933" s="201" t="s">
        <v>1314</v>
      </c>
      <c r="F1933" s="201" t="s">
        <v>3654</v>
      </c>
      <c r="G1933" s="201" t="s">
        <v>996</v>
      </c>
      <c r="H1933" s="202" t="s">
        <v>1806</v>
      </c>
      <c r="I1933" s="207">
        <v>0</v>
      </c>
      <c r="J1933" s="207">
        <v>0</v>
      </c>
      <c r="K1933" s="207">
        <v>101380.51000000001</v>
      </c>
      <c r="L1933" s="207">
        <v>101380.51000000001</v>
      </c>
      <c r="M1933" s="207">
        <f t="shared" si="134"/>
        <v>0</v>
      </c>
      <c r="N1933" s="207">
        <f t="shared" si="136"/>
        <v>0</v>
      </c>
      <c r="O1933" s="208">
        <f t="shared" si="135"/>
        <v>0</v>
      </c>
      <c r="P1933" s="205">
        <v>0</v>
      </c>
      <c r="Q1933" s="208">
        <f t="shared" si="133"/>
        <v>0</v>
      </c>
      <c r="R1933" s="206"/>
    </row>
    <row r="1934" spans="1:19" s="200" customFormat="1">
      <c r="A1934" s="199">
        <v>1927</v>
      </c>
      <c r="B1934" s="200">
        <v>2010101221</v>
      </c>
      <c r="C1934" s="201" t="s">
        <v>1309</v>
      </c>
      <c r="D1934" s="201" t="s">
        <v>1310</v>
      </c>
      <c r="E1934" s="201" t="s">
        <v>1314</v>
      </c>
      <c r="F1934" s="201" t="s">
        <v>3654</v>
      </c>
      <c r="G1934" s="201" t="s">
        <v>996</v>
      </c>
      <c r="H1934" s="202" t="s">
        <v>1807</v>
      </c>
      <c r="I1934" s="207">
        <v>1477.84</v>
      </c>
      <c r="J1934" s="207">
        <v>0</v>
      </c>
      <c r="K1934" s="207">
        <v>4312813.1100000003</v>
      </c>
      <c r="L1934" s="207">
        <v>4314290.95</v>
      </c>
      <c r="M1934" s="207">
        <f t="shared" si="134"/>
        <v>0</v>
      </c>
      <c r="N1934" s="207">
        <f t="shared" si="136"/>
        <v>0</v>
      </c>
      <c r="O1934" s="208">
        <f t="shared" si="135"/>
        <v>0</v>
      </c>
      <c r="P1934" s="205">
        <v>0</v>
      </c>
      <c r="Q1934" s="208">
        <f t="shared" si="133"/>
        <v>0</v>
      </c>
      <c r="R1934" s="206"/>
      <c r="S1934" s="209"/>
    </row>
    <row r="1935" spans="1:19" s="200" customFormat="1">
      <c r="A1935" s="199">
        <v>1928</v>
      </c>
      <c r="B1935" s="200">
        <v>2010101222</v>
      </c>
      <c r="C1935" s="201" t="s">
        <v>1309</v>
      </c>
      <c r="D1935" s="201" t="s">
        <v>1310</v>
      </c>
      <c r="E1935" s="201" t="s">
        <v>1314</v>
      </c>
      <c r="F1935" s="201" t="s">
        <v>3654</v>
      </c>
      <c r="G1935" s="201" t="s">
        <v>996</v>
      </c>
      <c r="H1935" s="202" t="s">
        <v>1808</v>
      </c>
      <c r="I1935" s="207">
        <v>0</v>
      </c>
      <c r="J1935" s="207">
        <v>392661.78</v>
      </c>
      <c r="K1935" s="207">
        <v>1025155.43</v>
      </c>
      <c r="L1935" s="207">
        <v>1605978.57</v>
      </c>
      <c r="M1935" s="207">
        <f t="shared" si="134"/>
        <v>0</v>
      </c>
      <c r="N1935" s="207">
        <f t="shared" si="136"/>
        <v>973484.92</v>
      </c>
      <c r="O1935" s="208">
        <f t="shared" si="135"/>
        <v>-973484.92</v>
      </c>
      <c r="P1935" s="205">
        <v>0</v>
      </c>
      <c r="Q1935" s="208">
        <f t="shared" si="133"/>
        <v>-973484.92</v>
      </c>
      <c r="R1935" s="206"/>
      <c r="S1935" s="209"/>
    </row>
    <row r="1936" spans="1:19" s="200" customFormat="1">
      <c r="A1936" s="199">
        <v>1929</v>
      </c>
      <c r="B1936" s="200">
        <v>2010101223</v>
      </c>
      <c r="C1936" s="201" t="s">
        <v>1309</v>
      </c>
      <c r="D1936" s="201" t="s">
        <v>1310</v>
      </c>
      <c r="E1936" s="201" t="s">
        <v>1314</v>
      </c>
      <c r="F1936" s="201" t="s">
        <v>3654</v>
      </c>
      <c r="G1936" s="201" t="s">
        <v>996</v>
      </c>
      <c r="H1936" s="202" t="s">
        <v>1809</v>
      </c>
      <c r="I1936" s="207">
        <v>45000</v>
      </c>
      <c r="J1936" s="207">
        <v>0</v>
      </c>
      <c r="K1936" s="207">
        <v>0</v>
      </c>
      <c r="L1936" s="207">
        <v>45000</v>
      </c>
      <c r="M1936" s="207">
        <f t="shared" si="134"/>
        <v>0</v>
      </c>
      <c r="N1936" s="207">
        <f t="shared" si="136"/>
        <v>0</v>
      </c>
      <c r="O1936" s="208">
        <f t="shared" si="135"/>
        <v>0</v>
      </c>
      <c r="P1936" s="205">
        <v>0</v>
      </c>
      <c r="Q1936" s="208">
        <f t="shared" si="133"/>
        <v>0</v>
      </c>
      <c r="R1936" s="206"/>
      <c r="S1936" s="209"/>
    </row>
    <row r="1937" spans="1:19" s="200" customFormat="1">
      <c r="A1937" s="199">
        <v>1930</v>
      </c>
      <c r="B1937" s="200">
        <v>2010101224</v>
      </c>
      <c r="C1937" s="201" t="s">
        <v>1309</v>
      </c>
      <c r="D1937" s="201" t="s">
        <v>1310</v>
      </c>
      <c r="E1937" s="201" t="s">
        <v>1314</v>
      </c>
      <c r="F1937" s="201" t="s">
        <v>3654</v>
      </c>
      <c r="G1937" s="201" t="s">
        <v>996</v>
      </c>
      <c r="H1937" s="202" t="s">
        <v>1810</v>
      </c>
      <c r="I1937" s="207">
        <v>0</v>
      </c>
      <c r="J1937" s="207">
        <v>0</v>
      </c>
      <c r="K1937" s="207">
        <v>47300</v>
      </c>
      <c r="L1937" s="207">
        <v>47300</v>
      </c>
      <c r="M1937" s="207">
        <f t="shared" si="134"/>
        <v>0</v>
      </c>
      <c r="N1937" s="207">
        <f t="shared" si="136"/>
        <v>0</v>
      </c>
      <c r="O1937" s="208">
        <f t="shared" si="135"/>
        <v>0</v>
      </c>
      <c r="P1937" s="205">
        <v>0</v>
      </c>
      <c r="Q1937" s="208">
        <f t="shared" si="133"/>
        <v>0</v>
      </c>
      <c r="R1937" s="206"/>
      <c r="S1937" s="209"/>
    </row>
    <row r="1938" spans="1:19" s="200" customFormat="1">
      <c r="A1938" s="199">
        <v>1931</v>
      </c>
      <c r="B1938" s="200">
        <v>2010101225</v>
      </c>
      <c r="C1938" s="201" t="s">
        <v>1309</v>
      </c>
      <c r="D1938" s="201" t="s">
        <v>1310</v>
      </c>
      <c r="E1938" s="201" t="s">
        <v>1314</v>
      </c>
      <c r="F1938" s="201" t="s">
        <v>3654</v>
      </c>
      <c r="G1938" s="201" t="s">
        <v>996</v>
      </c>
      <c r="H1938" s="202" t="s">
        <v>1811</v>
      </c>
      <c r="I1938" s="207">
        <v>0</v>
      </c>
      <c r="J1938" s="207">
        <v>4554.5</v>
      </c>
      <c r="K1938" s="207">
        <v>4554.5</v>
      </c>
      <c r="L1938" s="207">
        <v>0</v>
      </c>
      <c r="M1938" s="207">
        <f t="shared" si="134"/>
        <v>0</v>
      </c>
      <c r="N1938" s="207">
        <f t="shared" si="136"/>
        <v>0</v>
      </c>
      <c r="O1938" s="208">
        <f t="shared" si="135"/>
        <v>0</v>
      </c>
      <c r="P1938" s="205">
        <v>0</v>
      </c>
      <c r="Q1938" s="208">
        <f t="shared" si="133"/>
        <v>0</v>
      </c>
      <c r="R1938" s="206"/>
    </row>
    <row r="1939" spans="1:19" s="200" customFormat="1">
      <c r="A1939" s="199">
        <v>1932</v>
      </c>
      <c r="B1939" s="200">
        <v>2010101227</v>
      </c>
      <c r="C1939" s="201" t="s">
        <v>1309</v>
      </c>
      <c r="D1939" s="201" t="s">
        <v>1310</v>
      </c>
      <c r="E1939" s="201" t="s">
        <v>1314</v>
      </c>
      <c r="F1939" s="201" t="s">
        <v>3654</v>
      </c>
      <c r="G1939" s="201" t="s">
        <v>996</v>
      </c>
      <c r="H1939" s="202" t="s">
        <v>1812</v>
      </c>
      <c r="I1939" s="207">
        <v>24288</v>
      </c>
      <c r="J1939" s="207">
        <v>0</v>
      </c>
      <c r="K1939" s="207">
        <v>0</v>
      </c>
      <c r="L1939" s="207">
        <v>24288</v>
      </c>
      <c r="M1939" s="207">
        <f t="shared" si="134"/>
        <v>0</v>
      </c>
      <c r="N1939" s="207">
        <f t="shared" si="136"/>
        <v>0</v>
      </c>
      <c r="O1939" s="208">
        <f t="shared" si="135"/>
        <v>0</v>
      </c>
      <c r="P1939" s="205">
        <v>0</v>
      </c>
      <c r="Q1939" s="208">
        <f t="shared" si="133"/>
        <v>0</v>
      </c>
      <c r="R1939" s="206"/>
    </row>
    <row r="1940" spans="1:19" s="200" customFormat="1">
      <c r="A1940" s="199">
        <v>1933</v>
      </c>
      <c r="B1940" s="200">
        <v>2010101228</v>
      </c>
      <c r="C1940" s="201" t="s">
        <v>1309</v>
      </c>
      <c r="D1940" s="201" t="s">
        <v>1310</v>
      </c>
      <c r="E1940" s="201" t="s">
        <v>1314</v>
      </c>
      <c r="F1940" s="201" t="s">
        <v>3654</v>
      </c>
      <c r="G1940" s="201" t="s">
        <v>996</v>
      </c>
      <c r="H1940" s="202" t="s">
        <v>1813</v>
      </c>
      <c r="I1940" s="207">
        <v>0</v>
      </c>
      <c r="J1940" s="207">
        <v>0</v>
      </c>
      <c r="K1940" s="207">
        <v>31395</v>
      </c>
      <c r="L1940" s="207">
        <v>31395</v>
      </c>
      <c r="M1940" s="207">
        <f t="shared" si="134"/>
        <v>0</v>
      </c>
      <c r="N1940" s="207">
        <f t="shared" si="136"/>
        <v>0</v>
      </c>
      <c r="O1940" s="208">
        <f t="shared" si="135"/>
        <v>0</v>
      </c>
      <c r="P1940" s="205">
        <v>0</v>
      </c>
      <c r="Q1940" s="208">
        <f t="shared" si="133"/>
        <v>0</v>
      </c>
      <c r="R1940" s="206"/>
    </row>
    <row r="1941" spans="1:19" s="200" customFormat="1">
      <c r="A1941" s="199">
        <v>1934</v>
      </c>
      <c r="B1941" s="200">
        <v>2010101229</v>
      </c>
      <c r="C1941" s="201" t="s">
        <v>1309</v>
      </c>
      <c r="D1941" s="201" t="s">
        <v>1310</v>
      </c>
      <c r="E1941" s="201" t="s">
        <v>1314</v>
      </c>
      <c r="F1941" s="201" t="s">
        <v>3654</v>
      </c>
      <c r="G1941" s="201" t="s">
        <v>996</v>
      </c>
      <c r="H1941" s="202" t="s">
        <v>2878</v>
      </c>
      <c r="I1941" s="207">
        <v>0</v>
      </c>
      <c r="J1941" s="207">
        <v>0</v>
      </c>
      <c r="K1941" s="207">
        <v>156003.24</v>
      </c>
      <c r="L1941" s="207">
        <v>156003.24</v>
      </c>
      <c r="M1941" s="207">
        <f t="shared" si="134"/>
        <v>0</v>
      </c>
      <c r="N1941" s="207">
        <f t="shared" si="136"/>
        <v>0</v>
      </c>
      <c r="O1941" s="208">
        <f t="shared" si="135"/>
        <v>0</v>
      </c>
      <c r="P1941" s="205">
        <v>0</v>
      </c>
      <c r="Q1941" s="208">
        <f t="shared" si="133"/>
        <v>0</v>
      </c>
      <c r="R1941" s="206"/>
    </row>
    <row r="1942" spans="1:19" s="200" customFormat="1">
      <c r="A1942" s="199">
        <v>1935</v>
      </c>
      <c r="B1942" s="200">
        <v>2010101230</v>
      </c>
      <c r="C1942" s="201" t="s">
        <v>1309</v>
      </c>
      <c r="D1942" s="201" t="s">
        <v>1310</v>
      </c>
      <c r="E1942" s="201" t="s">
        <v>1314</v>
      </c>
      <c r="F1942" s="201" t="s">
        <v>3654</v>
      </c>
      <c r="G1942" s="201" t="s">
        <v>996</v>
      </c>
      <c r="H1942" s="202" t="s">
        <v>2879</v>
      </c>
      <c r="I1942" s="207">
        <v>0</v>
      </c>
      <c r="J1942" s="207">
        <v>0</v>
      </c>
      <c r="K1942" s="207">
        <v>1610</v>
      </c>
      <c r="L1942" s="207">
        <v>1610</v>
      </c>
      <c r="M1942" s="207">
        <f t="shared" si="134"/>
        <v>0</v>
      </c>
      <c r="N1942" s="207">
        <f t="shared" si="136"/>
        <v>0</v>
      </c>
      <c r="O1942" s="208">
        <f t="shared" si="135"/>
        <v>0</v>
      </c>
      <c r="P1942" s="205">
        <v>0</v>
      </c>
      <c r="Q1942" s="208">
        <f t="shared" si="133"/>
        <v>0</v>
      </c>
      <c r="R1942" s="206"/>
    </row>
    <row r="1943" spans="1:19" s="200" customFormat="1">
      <c r="A1943" s="199">
        <v>1936</v>
      </c>
      <c r="B1943" s="200">
        <v>2010101231</v>
      </c>
      <c r="C1943" s="201" t="s">
        <v>1309</v>
      </c>
      <c r="D1943" s="201" t="s">
        <v>1310</v>
      </c>
      <c r="E1943" s="201" t="s">
        <v>1314</v>
      </c>
      <c r="F1943" s="201" t="s">
        <v>3654</v>
      </c>
      <c r="G1943" s="201" t="s">
        <v>996</v>
      </c>
      <c r="H1943" s="202" t="s">
        <v>1814</v>
      </c>
      <c r="I1943" s="207">
        <v>0</v>
      </c>
      <c r="J1943" s="207">
        <v>2158952.5699999998</v>
      </c>
      <c r="K1943" s="207">
        <v>1064831.3600000001</v>
      </c>
      <c r="L1943" s="207">
        <v>0</v>
      </c>
      <c r="M1943" s="207">
        <f t="shared" si="134"/>
        <v>0</v>
      </c>
      <c r="N1943" s="207">
        <f t="shared" si="136"/>
        <v>1094121.2099999997</v>
      </c>
      <c r="O1943" s="208">
        <f t="shared" si="135"/>
        <v>-1094121.2099999997</v>
      </c>
      <c r="P1943" s="205">
        <v>0</v>
      </c>
      <c r="Q1943" s="208">
        <f t="shared" si="133"/>
        <v>-1094121.2099999997</v>
      </c>
      <c r="R1943" s="206"/>
    </row>
    <row r="1944" spans="1:19" s="200" customFormat="1">
      <c r="A1944" s="199">
        <v>1937</v>
      </c>
      <c r="B1944" s="200">
        <v>2010101232</v>
      </c>
      <c r="C1944" s="201" t="s">
        <v>1309</v>
      </c>
      <c r="D1944" s="201" t="s">
        <v>1310</v>
      </c>
      <c r="E1944" s="201" t="s">
        <v>1314</v>
      </c>
      <c r="F1944" s="201" t="s">
        <v>3654</v>
      </c>
      <c r="G1944" s="201" t="s">
        <v>996</v>
      </c>
      <c r="H1944" s="202" t="s">
        <v>2880</v>
      </c>
      <c r="I1944" s="207">
        <v>0</v>
      </c>
      <c r="J1944" s="207">
        <v>0</v>
      </c>
      <c r="K1944" s="207">
        <v>26597.3</v>
      </c>
      <c r="L1944" s="207">
        <v>26597.3</v>
      </c>
      <c r="M1944" s="207">
        <f t="shared" si="134"/>
        <v>0</v>
      </c>
      <c r="N1944" s="207">
        <f t="shared" si="136"/>
        <v>0</v>
      </c>
      <c r="O1944" s="208">
        <f t="shared" si="135"/>
        <v>0</v>
      </c>
      <c r="P1944" s="205">
        <v>0</v>
      </c>
      <c r="Q1944" s="208">
        <f t="shared" si="133"/>
        <v>0</v>
      </c>
      <c r="R1944" s="206"/>
    </row>
    <row r="1945" spans="1:19" s="200" customFormat="1">
      <c r="A1945" s="199">
        <v>1938</v>
      </c>
      <c r="B1945" s="200">
        <v>2010101233</v>
      </c>
      <c r="C1945" s="201" t="s">
        <v>1309</v>
      </c>
      <c r="D1945" s="201" t="s">
        <v>1310</v>
      </c>
      <c r="E1945" s="201" t="s">
        <v>1314</v>
      </c>
      <c r="F1945" s="201" t="s">
        <v>3654</v>
      </c>
      <c r="G1945" s="201" t="s">
        <v>996</v>
      </c>
      <c r="H1945" s="202" t="s">
        <v>2881</v>
      </c>
      <c r="I1945" s="207">
        <v>0</v>
      </c>
      <c r="J1945" s="207">
        <v>0</v>
      </c>
      <c r="K1945" s="207">
        <v>333</v>
      </c>
      <c r="L1945" s="207">
        <v>333</v>
      </c>
      <c r="M1945" s="207">
        <f t="shared" si="134"/>
        <v>0</v>
      </c>
      <c r="N1945" s="207">
        <f t="shared" si="136"/>
        <v>0</v>
      </c>
      <c r="O1945" s="208">
        <f t="shared" si="135"/>
        <v>0</v>
      </c>
      <c r="P1945" s="205">
        <v>0</v>
      </c>
      <c r="Q1945" s="208">
        <f t="shared" si="133"/>
        <v>0</v>
      </c>
      <c r="R1945" s="206"/>
    </row>
    <row r="1946" spans="1:19" s="200" customFormat="1">
      <c r="A1946" s="199">
        <v>1939</v>
      </c>
      <c r="B1946" s="200">
        <v>2010101234</v>
      </c>
      <c r="C1946" s="201" t="s">
        <v>1309</v>
      </c>
      <c r="D1946" s="201" t="s">
        <v>1310</v>
      </c>
      <c r="E1946" s="201" t="s">
        <v>1314</v>
      </c>
      <c r="F1946" s="201" t="s">
        <v>3654</v>
      </c>
      <c r="G1946" s="201" t="s">
        <v>996</v>
      </c>
      <c r="H1946" s="202" t="s">
        <v>2882</v>
      </c>
      <c r="I1946" s="207">
        <v>0</v>
      </c>
      <c r="J1946" s="207">
        <v>0</v>
      </c>
      <c r="K1946" s="207">
        <v>131575.18</v>
      </c>
      <c r="L1946" s="207">
        <v>131575.18</v>
      </c>
      <c r="M1946" s="207">
        <f t="shared" si="134"/>
        <v>0</v>
      </c>
      <c r="N1946" s="207">
        <f t="shared" si="136"/>
        <v>0</v>
      </c>
      <c r="O1946" s="208">
        <f t="shared" si="135"/>
        <v>0</v>
      </c>
      <c r="P1946" s="205">
        <v>0</v>
      </c>
      <c r="Q1946" s="208">
        <f t="shared" si="133"/>
        <v>0</v>
      </c>
      <c r="R1946" s="206"/>
    </row>
    <row r="1947" spans="1:19" s="200" customFormat="1">
      <c r="A1947" s="199">
        <v>1940</v>
      </c>
      <c r="B1947" s="200">
        <v>2010101236</v>
      </c>
      <c r="C1947" s="201" t="s">
        <v>1309</v>
      </c>
      <c r="D1947" s="201" t="s">
        <v>1310</v>
      </c>
      <c r="E1947" s="201" t="s">
        <v>1314</v>
      </c>
      <c r="F1947" s="201" t="s">
        <v>3654</v>
      </c>
      <c r="G1947" s="201" t="s">
        <v>996</v>
      </c>
      <c r="H1947" s="202" t="s">
        <v>2883</v>
      </c>
      <c r="I1947" s="207">
        <v>0</v>
      </c>
      <c r="J1947" s="207">
        <v>0</v>
      </c>
      <c r="K1947" s="207">
        <v>1255635.78</v>
      </c>
      <c r="L1947" s="207">
        <v>1498955.9110000001</v>
      </c>
      <c r="M1947" s="207">
        <f t="shared" si="134"/>
        <v>0</v>
      </c>
      <c r="N1947" s="207">
        <f t="shared" si="136"/>
        <v>243320.13100000005</v>
      </c>
      <c r="O1947" s="208">
        <f t="shared" si="135"/>
        <v>-243320.13100000005</v>
      </c>
      <c r="P1947" s="205">
        <v>0</v>
      </c>
      <c r="Q1947" s="208">
        <f t="shared" si="133"/>
        <v>-243320.13100000005</v>
      </c>
      <c r="R1947" s="206"/>
    </row>
    <row r="1948" spans="1:19" s="200" customFormat="1">
      <c r="A1948" s="199">
        <v>1941</v>
      </c>
      <c r="B1948" s="200">
        <v>2010101237</v>
      </c>
      <c r="C1948" s="201" t="s">
        <v>1309</v>
      </c>
      <c r="D1948" s="201" t="s">
        <v>1310</v>
      </c>
      <c r="E1948" s="201" t="s">
        <v>1314</v>
      </c>
      <c r="F1948" s="201" t="s">
        <v>3654</v>
      </c>
      <c r="G1948" s="201" t="s">
        <v>996</v>
      </c>
      <c r="H1948" s="202" t="s">
        <v>2884</v>
      </c>
      <c r="I1948" s="207">
        <v>0</v>
      </c>
      <c r="J1948" s="207">
        <v>0</v>
      </c>
      <c r="K1948" s="207">
        <v>16905</v>
      </c>
      <c r="L1948" s="207">
        <v>16905</v>
      </c>
      <c r="M1948" s="207">
        <f t="shared" si="134"/>
        <v>0</v>
      </c>
      <c r="N1948" s="207">
        <f t="shared" si="136"/>
        <v>0</v>
      </c>
      <c r="O1948" s="208">
        <f t="shared" si="135"/>
        <v>0</v>
      </c>
      <c r="P1948" s="205">
        <v>0</v>
      </c>
      <c r="Q1948" s="208">
        <f t="shared" si="133"/>
        <v>0</v>
      </c>
      <c r="R1948" s="206"/>
    </row>
    <row r="1949" spans="1:19" s="200" customFormat="1">
      <c r="A1949" s="199">
        <v>1942</v>
      </c>
      <c r="B1949" s="200">
        <v>2010101238</v>
      </c>
      <c r="C1949" s="201" t="s">
        <v>1309</v>
      </c>
      <c r="D1949" s="201" t="s">
        <v>1310</v>
      </c>
      <c r="E1949" s="201" t="s">
        <v>1314</v>
      </c>
      <c r="F1949" s="201" t="s">
        <v>3654</v>
      </c>
      <c r="G1949" s="201" t="s">
        <v>996</v>
      </c>
      <c r="H1949" s="202" t="s">
        <v>2885</v>
      </c>
      <c r="I1949" s="207">
        <v>0</v>
      </c>
      <c r="J1949" s="207">
        <v>0</v>
      </c>
      <c r="K1949" s="207">
        <v>26070</v>
      </c>
      <c r="L1949" s="207">
        <v>26070</v>
      </c>
      <c r="M1949" s="207">
        <f t="shared" si="134"/>
        <v>0</v>
      </c>
      <c r="N1949" s="207">
        <f t="shared" si="136"/>
        <v>0</v>
      </c>
      <c r="O1949" s="208">
        <f t="shared" si="135"/>
        <v>0</v>
      </c>
      <c r="P1949" s="205">
        <v>0</v>
      </c>
      <c r="Q1949" s="208">
        <f t="shared" si="133"/>
        <v>0</v>
      </c>
      <c r="R1949" s="206"/>
    </row>
    <row r="1950" spans="1:19" s="200" customFormat="1">
      <c r="A1950" s="199">
        <v>1943</v>
      </c>
      <c r="B1950" s="200">
        <v>2010101240</v>
      </c>
      <c r="C1950" s="201" t="s">
        <v>1309</v>
      </c>
      <c r="D1950" s="201" t="s">
        <v>1310</v>
      </c>
      <c r="E1950" s="201" t="s">
        <v>1314</v>
      </c>
      <c r="F1950" s="201" t="s">
        <v>3654</v>
      </c>
      <c r="G1950" s="201" t="s">
        <v>996</v>
      </c>
      <c r="H1950" s="202" t="s">
        <v>2886</v>
      </c>
      <c r="I1950" s="207">
        <v>0</v>
      </c>
      <c r="J1950" s="207">
        <v>0</v>
      </c>
      <c r="K1950" s="207">
        <v>34051.5</v>
      </c>
      <c r="L1950" s="207">
        <v>34051.5</v>
      </c>
      <c r="M1950" s="207">
        <f t="shared" si="134"/>
        <v>0</v>
      </c>
      <c r="N1950" s="207">
        <f t="shared" si="136"/>
        <v>0</v>
      </c>
      <c r="O1950" s="208">
        <f t="shared" si="135"/>
        <v>0</v>
      </c>
      <c r="P1950" s="205">
        <v>0</v>
      </c>
      <c r="Q1950" s="208">
        <f t="shared" si="133"/>
        <v>0</v>
      </c>
      <c r="R1950" s="206"/>
    </row>
    <row r="1951" spans="1:19" s="200" customFormat="1">
      <c r="A1951" s="199">
        <v>1944</v>
      </c>
      <c r="B1951" s="200">
        <v>2010101241</v>
      </c>
      <c r="C1951" s="201" t="s">
        <v>1309</v>
      </c>
      <c r="D1951" s="201" t="s">
        <v>1310</v>
      </c>
      <c r="E1951" s="201" t="s">
        <v>1314</v>
      </c>
      <c r="F1951" s="201" t="s">
        <v>3654</v>
      </c>
      <c r="G1951" s="201" t="s">
        <v>996</v>
      </c>
      <c r="H1951" s="202" t="s">
        <v>2887</v>
      </c>
      <c r="I1951" s="207">
        <v>0</v>
      </c>
      <c r="J1951" s="207">
        <v>0</v>
      </c>
      <c r="K1951" s="207">
        <v>14950</v>
      </c>
      <c r="L1951" s="207">
        <v>14950</v>
      </c>
      <c r="M1951" s="207">
        <f t="shared" si="134"/>
        <v>0</v>
      </c>
      <c r="N1951" s="207">
        <f t="shared" si="136"/>
        <v>0</v>
      </c>
      <c r="O1951" s="208">
        <f t="shared" si="135"/>
        <v>0</v>
      </c>
      <c r="P1951" s="205">
        <v>0</v>
      </c>
      <c r="Q1951" s="208">
        <f t="shared" si="133"/>
        <v>0</v>
      </c>
      <c r="R1951" s="206"/>
    </row>
    <row r="1952" spans="1:19" s="200" customFormat="1">
      <c r="A1952" s="199">
        <v>1945</v>
      </c>
      <c r="B1952" s="200">
        <v>2010101242</v>
      </c>
      <c r="C1952" s="201" t="s">
        <v>1309</v>
      </c>
      <c r="D1952" s="201" t="s">
        <v>1310</v>
      </c>
      <c r="E1952" s="201" t="s">
        <v>1314</v>
      </c>
      <c r="F1952" s="201" t="s">
        <v>3654</v>
      </c>
      <c r="G1952" s="201" t="s">
        <v>996</v>
      </c>
      <c r="H1952" s="202" t="s">
        <v>2888</v>
      </c>
      <c r="I1952" s="207">
        <v>0</v>
      </c>
      <c r="J1952" s="207">
        <v>0</v>
      </c>
      <c r="K1952" s="207">
        <v>827428.42</v>
      </c>
      <c r="L1952" s="207">
        <v>864940.6</v>
      </c>
      <c r="M1952" s="207">
        <f t="shared" si="134"/>
        <v>0</v>
      </c>
      <c r="N1952" s="207">
        <f t="shared" si="136"/>
        <v>37512.179999999935</v>
      </c>
      <c r="O1952" s="208">
        <f t="shared" si="135"/>
        <v>-37512.179999999935</v>
      </c>
      <c r="P1952" s="205">
        <v>0</v>
      </c>
      <c r="Q1952" s="208">
        <f t="shared" si="133"/>
        <v>-37512.179999999935</v>
      </c>
      <c r="R1952" s="206"/>
    </row>
    <row r="1953" spans="1:19" s="200" customFormat="1">
      <c r="A1953" s="199">
        <v>1946</v>
      </c>
      <c r="B1953" s="200">
        <v>2010101243</v>
      </c>
      <c r="C1953" s="201" t="s">
        <v>1309</v>
      </c>
      <c r="D1953" s="201" t="s">
        <v>1310</v>
      </c>
      <c r="E1953" s="201" t="s">
        <v>1314</v>
      </c>
      <c r="F1953" s="201" t="s">
        <v>3654</v>
      </c>
      <c r="G1953" s="201" t="s">
        <v>996</v>
      </c>
      <c r="H1953" s="202" t="s">
        <v>2889</v>
      </c>
      <c r="I1953" s="207">
        <v>0</v>
      </c>
      <c r="J1953" s="207">
        <v>0</v>
      </c>
      <c r="K1953" s="207">
        <v>122935</v>
      </c>
      <c r="L1953" s="207">
        <v>122934.99970000001</v>
      </c>
      <c r="M1953" s="207">
        <f t="shared" si="134"/>
        <v>2.9999998514540493E-4</v>
      </c>
      <c r="N1953" s="207">
        <f t="shared" si="136"/>
        <v>0</v>
      </c>
      <c r="O1953" s="208">
        <f t="shared" si="135"/>
        <v>2.9999998514540493E-4</v>
      </c>
      <c r="P1953" s="205">
        <v>0</v>
      </c>
      <c r="Q1953" s="208">
        <f t="shared" si="133"/>
        <v>2.9999998514540493E-4</v>
      </c>
      <c r="R1953" s="206"/>
      <c r="S1953" s="209"/>
    </row>
    <row r="1954" spans="1:19" s="200" customFormat="1">
      <c r="A1954" s="199">
        <v>1947</v>
      </c>
      <c r="B1954" s="200">
        <v>2010101244</v>
      </c>
      <c r="C1954" s="201" t="s">
        <v>1309</v>
      </c>
      <c r="D1954" s="201" t="s">
        <v>1310</v>
      </c>
      <c r="E1954" s="201" t="s">
        <v>1314</v>
      </c>
      <c r="F1954" s="201" t="s">
        <v>3654</v>
      </c>
      <c r="G1954" s="201" t="s">
        <v>996</v>
      </c>
      <c r="H1954" s="202" t="s">
        <v>2890</v>
      </c>
      <c r="I1954" s="207">
        <v>0</v>
      </c>
      <c r="J1954" s="207">
        <v>0</v>
      </c>
      <c r="K1954" s="207">
        <v>24960.75</v>
      </c>
      <c r="L1954" s="207">
        <v>24960.75</v>
      </c>
      <c r="M1954" s="207">
        <f t="shared" si="134"/>
        <v>0</v>
      </c>
      <c r="N1954" s="207">
        <f t="shared" si="136"/>
        <v>0</v>
      </c>
      <c r="O1954" s="208">
        <f t="shared" si="135"/>
        <v>0</v>
      </c>
      <c r="P1954" s="205">
        <v>0</v>
      </c>
      <c r="Q1954" s="208">
        <f t="shared" ref="Q1954:Q2017" si="137">O1954-P1954</f>
        <v>0</v>
      </c>
      <c r="R1954" s="206"/>
    </row>
    <row r="1955" spans="1:19" s="200" customFormat="1">
      <c r="A1955" s="199">
        <v>1948</v>
      </c>
      <c r="B1955" s="200">
        <v>2010101245</v>
      </c>
      <c r="C1955" s="201" t="s">
        <v>1309</v>
      </c>
      <c r="D1955" s="201" t="s">
        <v>1310</v>
      </c>
      <c r="E1955" s="201" t="s">
        <v>1314</v>
      </c>
      <c r="F1955" s="201" t="s">
        <v>3654</v>
      </c>
      <c r="G1955" s="201" t="s">
        <v>996</v>
      </c>
      <c r="H1955" s="202" t="s">
        <v>2891</v>
      </c>
      <c r="I1955" s="207">
        <v>0</v>
      </c>
      <c r="J1955" s="207">
        <v>0</v>
      </c>
      <c r="K1955" s="207">
        <v>2415</v>
      </c>
      <c r="L1955" s="207">
        <v>2415</v>
      </c>
      <c r="M1955" s="207">
        <f t="shared" si="134"/>
        <v>0</v>
      </c>
      <c r="N1955" s="207">
        <f t="shared" si="136"/>
        <v>0</v>
      </c>
      <c r="O1955" s="208">
        <f t="shared" si="135"/>
        <v>0</v>
      </c>
      <c r="P1955" s="205">
        <v>0</v>
      </c>
      <c r="Q1955" s="208">
        <f t="shared" si="137"/>
        <v>0</v>
      </c>
      <c r="R1955" s="206"/>
    </row>
    <row r="1956" spans="1:19" s="200" customFormat="1">
      <c r="A1956" s="199">
        <v>1949</v>
      </c>
      <c r="B1956" s="200">
        <v>2010101246</v>
      </c>
      <c r="C1956" s="201" t="s">
        <v>1309</v>
      </c>
      <c r="D1956" s="201" t="s">
        <v>1310</v>
      </c>
      <c r="E1956" s="201" t="s">
        <v>1314</v>
      </c>
      <c r="F1956" s="201" t="s">
        <v>3654</v>
      </c>
      <c r="G1956" s="201" t="s">
        <v>996</v>
      </c>
      <c r="H1956" s="202" t="s">
        <v>2892</v>
      </c>
      <c r="I1956" s="207">
        <v>0</v>
      </c>
      <c r="J1956" s="207">
        <v>0</v>
      </c>
      <c r="K1956" s="207">
        <v>23000</v>
      </c>
      <c r="L1956" s="207">
        <v>23000</v>
      </c>
      <c r="M1956" s="207">
        <f t="shared" si="134"/>
        <v>0</v>
      </c>
      <c r="N1956" s="207">
        <f t="shared" si="136"/>
        <v>0</v>
      </c>
      <c r="O1956" s="208">
        <f t="shared" si="135"/>
        <v>0</v>
      </c>
      <c r="P1956" s="205">
        <v>0</v>
      </c>
      <c r="Q1956" s="208">
        <f t="shared" si="137"/>
        <v>0</v>
      </c>
      <c r="R1956" s="206"/>
    </row>
    <row r="1957" spans="1:19" s="200" customFormat="1">
      <c r="A1957" s="199">
        <v>1950</v>
      </c>
      <c r="B1957" s="200">
        <v>2010101247</v>
      </c>
      <c r="C1957" s="201" t="s">
        <v>1309</v>
      </c>
      <c r="D1957" s="201" t="s">
        <v>1310</v>
      </c>
      <c r="E1957" s="201" t="s">
        <v>1314</v>
      </c>
      <c r="F1957" s="201" t="s">
        <v>3654</v>
      </c>
      <c r="G1957" s="201" t="s">
        <v>996</v>
      </c>
      <c r="H1957" s="202" t="s">
        <v>2893</v>
      </c>
      <c r="I1957" s="207">
        <v>0</v>
      </c>
      <c r="J1957" s="207">
        <v>0</v>
      </c>
      <c r="K1957" s="207">
        <v>220000</v>
      </c>
      <c r="L1957" s="207">
        <v>396289.42</v>
      </c>
      <c r="M1957" s="207">
        <f t="shared" si="134"/>
        <v>0</v>
      </c>
      <c r="N1957" s="207">
        <f t="shared" si="136"/>
        <v>176289.41999999998</v>
      </c>
      <c r="O1957" s="208">
        <f t="shared" si="135"/>
        <v>-176289.41999999998</v>
      </c>
      <c r="P1957" s="205">
        <v>0</v>
      </c>
      <c r="Q1957" s="208">
        <f t="shared" si="137"/>
        <v>-176289.41999999998</v>
      </c>
      <c r="R1957" s="206"/>
    </row>
    <row r="1958" spans="1:19" s="200" customFormat="1">
      <c r="A1958" s="199">
        <v>1951</v>
      </c>
      <c r="B1958" s="200">
        <v>2010101248</v>
      </c>
      <c r="C1958" s="201" t="s">
        <v>1309</v>
      </c>
      <c r="D1958" s="201" t="s">
        <v>1310</v>
      </c>
      <c r="E1958" s="201" t="s">
        <v>1314</v>
      </c>
      <c r="F1958" s="201" t="s">
        <v>3654</v>
      </c>
      <c r="G1958" s="201" t="s">
        <v>996</v>
      </c>
      <c r="H1958" s="202" t="s">
        <v>2894</v>
      </c>
      <c r="I1958" s="207">
        <v>0</v>
      </c>
      <c r="J1958" s="207">
        <v>0</v>
      </c>
      <c r="K1958" s="207">
        <v>130000</v>
      </c>
      <c r="L1958" s="207">
        <v>299000</v>
      </c>
      <c r="M1958" s="207">
        <f t="shared" si="134"/>
        <v>0</v>
      </c>
      <c r="N1958" s="207">
        <f t="shared" si="136"/>
        <v>169000</v>
      </c>
      <c r="O1958" s="208">
        <f t="shared" si="135"/>
        <v>-169000</v>
      </c>
      <c r="P1958" s="205">
        <v>0</v>
      </c>
      <c r="Q1958" s="208">
        <f t="shared" si="137"/>
        <v>-169000</v>
      </c>
      <c r="R1958" s="206"/>
    </row>
    <row r="1959" spans="1:19" s="200" customFormat="1">
      <c r="A1959" s="199">
        <v>1952</v>
      </c>
      <c r="B1959" s="200">
        <v>2010101249</v>
      </c>
      <c r="C1959" s="201" t="s">
        <v>1309</v>
      </c>
      <c r="D1959" s="201" t="s">
        <v>1310</v>
      </c>
      <c r="E1959" s="201" t="s">
        <v>1582</v>
      </c>
      <c r="F1959" s="201" t="s">
        <v>3662</v>
      </c>
      <c r="G1959" s="201" t="s">
        <v>887</v>
      </c>
      <c r="H1959" s="202" t="s">
        <v>2895</v>
      </c>
      <c r="I1959" s="207">
        <v>0</v>
      </c>
      <c r="J1959" s="207">
        <v>0</v>
      </c>
      <c r="K1959" s="207">
        <v>1242</v>
      </c>
      <c r="L1959" s="207">
        <v>0</v>
      </c>
      <c r="M1959" s="207">
        <f t="shared" si="134"/>
        <v>1242</v>
      </c>
      <c r="N1959" s="207">
        <f t="shared" si="136"/>
        <v>0</v>
      </c>
      <c r="O1959" s="208">
        <f t="shared" si="135"/>
        <v>1242</v>
      </c>
      <c r="P1959" s="205">
        <v>0</v>
      </c>
      <c r="Q1959" s="208">
        <f t="shared" si="137"/>
        <v>1242</v>
      </c>
      <c r="R1959" s="206"/>
    </row>
    <row r="1960" spans="1:19" s="200" customFormat="1">
      <c r="A1960" s="199">
        <v>1953</v>
      </c>
      <c r="B1960" s="200">
        <v>2010101250</v>
      </c>
      <c r="C1960" s="201" t="s">
        <v>1309</v>
      </c>
      <c r="D1960" s="201" t="s">
        <v>1310</v>
      </c>
      <c r="E1960" s="201" t="s">
        <v>1314</v>
      </c>
      <c r="F1960" s="201" t="s">
        <v>3654</v>
      </c>
      <c r="G1960" s="201" t="s">
        <v>996</v>
      </c>
      <c r="H1960" s="202" t="s">
        <v>2896</v>
      </c>
      <c r="I1960" s="207">
        <v>0</v>
      </c>
      <c r="J1960" s="207">
        <v>0</v>
      </c>
      <c r="K1960" s="207">
        <v>9487.5</v>
      </c>
      <c r="L1960" s="207">
        <v>9487.5</v>
      </c>
      <c r="M1960" s="207">
        <f t="shared" si="134"/>
        <v>0</v>
      </c>
      <c r="N1960" s="207">
        <f t="shared" si="136"/>
        <v>0</v>
      </c>
      <c r="O1960" s="208">
        <f t="shared" si="135"/>
        <v>0</v>
      </c>
      <c r="P1960" s="205">
        <v>0</v>
      </c>
      <c r="Q1960" s="208">
        <f t="shared" si="137"/>
        <v>0</v>
      </c>
      <c r="R1960" s="206"/>
    </row>
    <row r="1961" spans="1:19" s="200" customFormat="1">
      <c r="A1961" s="199">
        <v>1954</v>
      </c>
      <c r="B1961" s="200">
        <v>2010101251</v>
      </c>
      <c r="C1961" s="201" t="s">
        <v>1309</v>
      </c>
      <c r="D1961" s="201" t="s">
        <v>1310</v>
      </c>
      <c r="E1961" s="201" t="s">
        <v>1582</v>
      </c>
      <c r="F1961" s="201" t="s">
        <v>3662</v>
      </c>
      <c r="G1961" s="201" t="s">
        <v>887</v>
      </c>
      <c r="H1961" s="202" t="s">
        <v>2897</v>
      </c>
      <c r="I1961" s="207">
        <v>0</v>
      </c>
      <c r="J1961" s="207">
        <v>0</v>
      </c>
      <c r="K1961" s="207">
        <v>47840</v>
      </c>
      <c r="L1961" s="207">
        <v>37547.5</v>
      </c>
      <c r="M1961" s="207">
        <f t="shared" si="134"/>
        <v>10292.5</v>
      </c>
      <c r="N1961" s="207">
        <f t="shared" si="136"/>
        <v>0</v>
      </c>
      <c r="O1961" s="208">
        <f t="shared" si="135"/>
        <v>10292.5</v>
      </c>
      <c r="P1961" s="205">
        <v>0</v>
      </c>
      <c r="Q1961" s="208">
        <f t="shared" si="137"/>
        <v>10292.5</v>
      </c>
      <c r="R1961" s="206"/>
      <c r="S1961" s="209">
        <f>N1961-K1961</f>
        <v>-47840</v>
      </c>
    </row>
    <row r="1962" spans="1:19" s="200" customFormat="1">
      <c r="A1962" s="199">
        <v>1955</v>
      </c>
      <c r="B1962" s="200">
        <v>2010101252</v>
      </c>
      <c r="C1962" s="201" t="s">
        <v>1309</v>
      </c>
      <c r="D1962" s="201" t="s">
        <v>1310</v>
      </c>
      <c r="E1962" s="201" t="s">
        <v>1314</v>
      </c>
      <c r="F1962" s="201" t="s">
        <v>3654</v>
      </c>
      <c r="G1962" s="201" t="s">
        <v>996</v>
      </c>
      <c r="H1962" s="202" t="s">
        <v>2898</v>
      </c>
      <c r="I1962" s="207">
        <v>0</v>
      </c>
      <c r="J1962" s="207">
        <v>0</v>
      </c>
      <c r="K1962" s="207">
        <v>31573.25</v>
      </c>
      <c r="L1962" s="207">
        <v>31573.25</v>
      </c>
      <c r="M1962" s="207">
        <f t="shared" si="134"/>
        <v>0</v>
      </c>
      <c r="N1962" s="207">
        <f t="shared" si="136"/>
        <v>0</v>
      </c>
      <c r="O1962" s="208">
        <f t="shared" si="135"/>
        <v>0</v>
      </c>
      <c r="P1962" s="205">
        <v>0</v>
      </c>
      <c r="Q1962" s="208">
        <f t="shared" si="137"/>
        <v>0</v>
      </c>
      <c r="R1962" s="206"/>
    </row>
    <row r="1963" spans="1:19" s="200" customFormat="1">
      <c r="A1963" s="199">
        <v>1956</v>
      </c>
      <c r="B1963" s="200">
        <v>2010101253</v>
      </c>
      <c r="C1963" s="201" t="s">
        <v>1309</v>
      </c>
      <c r="D1963" s="201" t="s">
        <v>1310</v>
      </c>
      <c r="E1963" s="201" t="s">
        <v>1314</v>
      </c>
      <c r="F1963" s="201" t="s">
        <v>3654</v>
      </c>
      <c r="G1963" s="201" t="s">
        <v>996</v>
      </c>
      <c r="H1963" s="202" t="s">
        <v>2899</v>
      </c>
      <c r="I1963" s="207">
        <v>0</v>
      </c>
      <c r="J1963" s="207">
        <v>0</v>
      </c>
      <c r="K1963" s="207">
        <v>57670</v>
      </c>
      <c r="L1963" s="207">
        <v>57670.002489999999</v>
      </c>
      <c r="M1963" s="207">
        <f t="shared" si="134"/>
        <v>0</v>
      </c>
      <c r="N1963" s="207">
        <f t="shared" si="136"/>
        <v>2.4899999989429489E-3</v>
      </c>
      <c r="O1963" s="208">
        <f t="shared" si="135"/>
        <v>-2.4899999989429489E-3</v>
      </c>
      <c r="P1963" s="205">
        <v>0</v>
      </c>
      <c r="Q1963" s="208">
        <f t="shared" si="137"/>
        <v>-2.4899999989429489E-3</v>
      </c>
      <c r="R1963" s="206"/>
      <c r="S1963" s="209">
        <f>N1963-K1963</f>
        <v>-57669.997510000001</v>
      </c>
    </row>
    <row r="1964" spans="1:19" s="200" customFormat="1">
      <c r="A1964" s="199">
        <v>1957</v>
      </c>
      <c r="B1964" s="200">
        <v>2010101254</v>
      </c>
      <c r="C1964" s="201" t="s">
        <v>1309</v>
      </c>
      <c r="D1964" s="201" t="s">
        <v>1310</v>
      </c>
      <c r="E1964" s="201" t="s">
        <v>1314</v>
      </c>
      <c r="F1964" s="201" t="s">
        <v>3654</v>
      </c>
      <c r="G1964" s="201" t="s">
        <v>996</v>
      </c>
      <c r="H1964" s="202" t="s">
        <v>2900</v>
      </c>
      <c r="I1964" s="207">
        <v>0</v>
      </c>
      <c r="J1964" s="207">
        <v>0</v>
      </c>
      <c r="K1964" s="207">
        <v>69976.25</v>
      </c>
      <c r="L1964" s="207">
        <v>86589.6</v>
      </c>
      <c r="M1964" s="207">
        <f t="shared" si="134"/>
        <v>0</v>
      </c>
      <c r="N1964" s="207">
        <f t="shared" si="136"/>
        <v>16613.350000000006</v>
      </c>
      <c r="O1964" s="208">
        <f t="shared" si="135"/>
        <v>-16613.350000000006</v>
      </c>
      <c r="P1964" s="205">
        <v>0</v>
      </c>
      <c r="Q1964" s="208">
        <f t="shared" si="137"/>
        <v>-16613.350000000006</v>
      </c>
      <c r="R1964" s="206"/>
      <c r="S1964" s="209">
        <f>N1964-K1964</f>
        <v>-53362.899999999994</v>
      </c>
    </row>
    <row r="1965" spans="1:19" s="200" customFormat="1">
      <c r="A1965" s="199">
        <v>1958</v>
      </c>
      <c r="B1965" s="200">
        <v>2010101255</v>
      </c>
      <c r="C1965" s="201" t="s">
        <v>1309</v>
      </c>
      <c r="D1965" s="201" t="s">
        <v>1310</v>
      </c>
      <c r="E1965" s="201" t="s">
        <v>1314</v>
      </c>
      <c r="F1965" s="201" t="s">
        <v>3654</v>
      </c>
      <c r="G1965" s="201" t="s">
        <v>996</v>
      </c>
      <c r="H1965" s="202" t="s">
        <v>2901</v>
      </c>
      <c r="I1965" s="207">
        <v>0</v>
      </c>
      <c r="J1965" s="207">
        <v>0</v>
      </c>
      <c r="K1965" s="207">
        <v>45000</v>
      </c>
      <c r="L1965" s="207">
        <v>62562.880000000005</v>
      </c>
      <c r="M1965" s="207">
        <f t="shared" si="134"/>
        <v>0</v>
      </c>
      <c r="N1965" s="207">
        <f t="shared" si="136"/>
        <v>17562.880000000005</v>
      </c>
      <c r="O1965" s="208">
        <f t="shared" si="135"/>
        <v>-17562.880000000005</v>
      </c>
      <c r="P1965" s="205">
        <v>0</v>
      </c>
      <c r="Q1965" s="208">
        <f t="shared" si="137"/>
        <v>-17562.880000000005</v>
      </c>
      <c r="R1965" s="206"/>
      <c r="S1965" s="209">
        <f>N1965-K1965</f>
        <v>-27437.119999999995</v>
      </c>
    </row>
    <row r="1966" spans="1:19" s="200" customFormat="1">
      <c r="A1966" s="199">
        <v>1959</v>
      </c>
      <c r="B1966" s="200">
        <v>2010101256</v>
      </c>
      <c r="C1966" s="201" t="s">
        <v>1309</v>
      </c>
      <c r="D1966" s="201" t="s">
        <v>1310</v>
      </c>
      <c r="E1966" s="201" t="s">
        <v>1314</v>
      </c>
      <c r="F1966" s="201" t="s">
        <v>3654</v>
      </c>
      <c r="G1966" s="201" t="s">
        <v>996</v>
      </c>
      <c r="H1966" s="202" t="s">
        <v>2902</v>
      </c>
      <c r="I1966" s="207">
        <v>0</v>
      </c>
      <c r="J1966" s="207">
        <v>0</v>
      </c>
      <c r="K1966" s="207">
        <v>959867.5</v>
      </c>
      <c r="L1966" s="207">
        <v>1125475.06</v>
      </c>
      <c r="M1966" s="207">
        <f t="shared" si="134"/>
        <v>0</v>
      </c>
      <c r="N1966" s="207">
        <f t="shared" si="136"/>
        <v>165607.56000000006</v>
      </c>
      <c r="O1966" s="208">
        <f t="shared" si="135"/>
        <v>-165607.56000000006</v>
      </c>
      <c r="P1966" s="205">
        <v>0</v>
      </c>
      <c r="Q1966" s="208">
        <f t="shared" si="137"/>
        <v>-165607.56000000006</v>
      </c>
      <c r="R1966" s="206"/>
    </row>
    <row r="1967" spans="1:19" s="200" customFormat="1">
      <c r="A1967" s="199">
        <v>1960</v>
      </c>
      <c r="B1967" s="200">
        <v>2010101257</v>
      </c>
      <c r="C1967" s="201" t="s">
        <v>1309</v>
      </c>
      <c r="D1967" s="201" t="s">
        <v>1310</v>
      </c>
      <c r="E1967" s="201" t="s">
        <v>1314</v>
      </c>
      <c r="F1967" s="201" t="s">
        <v>3654</v>
      </c>
      <c r="G1967" s="201" t="s">
        <v>996</v>
      </c>
      <c r="H1967" s="202" t="s">
        <v>2903</v>
      </c>
      <c r="I1967" s="207">
        <v>0</v>
      </c>
      <c r="J1967" s="207">
        <v>0</v>
      </c>
      <c r="K1967" s="207">
        <v>1247590.33</v>
      </c>
      <c r="L1967" s="207">
        <v>1970916.4160200001</v>
      </c>
      <c r="M1967" s="207">
        <f t="shared" si="134"/>
        <v>0</v>
      </c>
      <c r="N1967" s="207">
        <f t="shared" si="136"/>
        <v>723326.08602000005</v>
      </c>
      <c r="O1967" s="208">
        <f t="shared" si="135"/>
        <v>-723326.08602000005</v>
      </c>
      <c r="P1967" s="205">
        <v>0</v>
      </c>
      <c r="Q1967" s="208">
        <f t="shared" si="137"/>
        <v>-723326.08602000005</v>
      </c>
      <c r="R1967" s="206"/>
    </row>
    <row r="1968" spans="1:19" s="200" customFormat="1">
      <c r="A1968" s="199">
        <v>1961</v>
      </c>
      <c r="B1968" s="200">
        <v>2010101258</v>
      </c>
      <c r="C1968" s="201" t="s">
        <v>1309</v>
      </c>
      <c r="D1968" s="201" t="s">
        <v>1310</v>
      </c>
      <c r="E1968" s="201" t="s">
        <v>1314</v>
      </c>
      <c r="F1968" s="201" t="s">
        <v>3654</v>
      </c>
      <c r="G1968" s="201" t="s">
        <v>996</v>
      </c>
      <c r="H1968" s="202" t="s">
        <v>2904</v>
      </c>
      <c r="I1968" s="207">
        <v>0</v>
      </c>
      <c r="J1968" s="207">
        <v>0</v>
      </c>
      <c r="K1968" s="207">
        <v>21068</v>
      </c>
      <c r="L1968" s="207">
        <v>21068</v>
      </c>
      <c r="M1968" s="207">
        <f t="shared" si="134"/>
        <v>0</v>
      </c>
      <c r="N1968" s="207">
        <f t="shared" si="136"/>
        <v>0</v>
      </c>
      <c r="O1968" s="208">
        <f t="shared" si="135"/>
        <v>0</v>
      </c>
      <c r="P1968" s="205">
        <v>0</v>
      </c>
      <c r="Q1968" s="208">
        <f t="shared" si="137"/>
        <v>0</v>
      </c>
      <c r="R1968" s="206"/>
    </row>
    <row r="1969" spans="1:19" s="200" customFormat="1">
      <c r="A1969" s="199">
        <v>1962</v>
      </c>
      <c r="B1969" s="200">
        <v>2010101259</v>
      </c>
      <c r="C1969" s="201" t="s">
        <v>1309</v>
      </c>
      <c r="D1969" s="201" t="s">
        <v>1310</v>
      </c>
      <c r="E1969" s="201" t="s">
        <v>1582</v>
      </c>
      <c r="F1969" s="201" t="s">
        <v>3662</v>
      </c>
      <c r="G1969" s="201" t="s">
        <v>887</v>
      </c>
      <c r="H1969" s="202" t="s">
        <v>2905</v>
      </c>
      <c r="I1969" s="207">
        <v>0</v>
      </c>
      <c r="J1969" s="207">
        <v>0</v>
      </c>
      <c r="K1969" s="207">
        <v>261664</v>
      </c>
      <c r="L1969" s="207">
        <v>0</v>
      </c>
      <c r="M1969" s="207">
        <f t="shared" ref="M1969:M2032" si="138">IF((I1969+K1969)-(J1969+L1969)&lt;0,0,(I1969+K1969)-(J1969+L1969))</f>
        <v>261664</v>
      </c>
      <c r="N1969" s="207">
        <f t="shared" si="136"/>
        <v>0</v>
      </c>
      <c r="O1969" s="208">
        <f t="shared" si="135"/>
        <v>261664</v>
      </c>
      <c r="P1969" s="205">
        <v>0</v>
      </c>
      <c r="Q1969" s="208">
        <f t="shared" si="137"/>
        <v>261664</v>
      </c>
      <c r="R1969" s="206"/>
    </row>
    <row r="1970" spans="1:19" s="200" customFormat="1">
      <c r="A1970" s="199">
        <v>1963</v>
      </c>
      <c r="B1970" s="200">
        <v>2010101260</v>
      </c>
      <c r="C1970" s="201" t="s">
        <v>1309</v>
      </c>
      <c r="D1970" s="201" t="s">
        <v>1310</v>
      </c>
      <c r="E1970" s="201" t="s">
        <v>1314</v>
      </c>
      <c r="F1970" s="201" t="s">
        <v>3654</v>
      </c>
      <c r="G1970" s="201" t="s">
        <v>996</v>
      </c>
      <c r="H1970" s="202" t="s">
        <v>2906</v>
      </c>
      <c r="I1970" s="207">
        <v>0</v>
      </c>
      <c r="J1970" s="207">
        <v>0</v>
      </c>
      <c r="K1970" s="207">
        <v>21260</v>
      </c>
      <c r="L1970" s="207">
        <v>21260</v>
      </c>
      <c r="M1970" s="207">
        <f t="shared" si="138"/>
        <v>0</v>
      </c>
      <c r="N1970" s="207">
        <f t="shared" si="136"/>
        <v>0</v>
      </c>
      <c r="O1970" s="208">
        <f t="shared" si="135"/>
        <v>0</v>
      </c>
      <c r="P1970" s="205">
        <v>0</v>
      </c>
      <c r="Q1970" s="208">
        <f t="shared" si="137"/>
        <v>0</v>
      </c>
      <c r="R1970" s="206"/>
    </row>
    <row r="1971" spans="1:19" s="200" customFormat="1">
      <c r="A1971" s="199">
        <v>1964</v>
      </c>
      <c r="B1971" s="200">
        <v>2010101261</v>
      </c>
      <c r="C1971" s="201" t="s">
        <v>1309</v>
      </c>
      <c r="D1971" s="201" t="s">
        <v>1310</v>
      </c>
      <c r="E1971" s="201" t="s">
        <v>1582</v>
      </c>
      <c r="F1971" s="201" t="s">
        <v>3662</v>
      </c>
      <c r="G1971" s="201" t="s">
        <v>887</v>
      </c>
      <c r="H1971" s="202" t="s">
        <v>2907</v>
      </c>
      <c r="I1971" s="207">
        <v>0</v>
      </c>
      <c r="J1971" s="207">
        <v>0</v>
      </c>
      <c r="K1971" s="207">
        <v>2139</v>
      </c>
      <c r="L1971" s="207">
        <v>1069.5</v>
      </c>
      <c r="M1971" s="207">
        <f t="shared" si="138"/>
        <v>1069.5</v>
      </c>
      <c r="N1971" s="207">
        <f t="shared" si="136"/>
        <v>0</v>
      </c>
      <c r="O1971" s="208">
        <f t="shared" si="135"/>
        <v>1069.5</v>
      </c>
      <c r="P1971" s="205">
        <v>0</v>
      </c>
      <c r="Q1971" s="208">
        <f t="shared" si="137"/>
        <v>1069.5</v>
      </c>
      <c r="R1971" s="206"/>
    </row>
    <row r="1972" spans="1:19" s="200" customFormat="1">
      <c r="A1972" s="199">
        <v>1965</v>
      </c>
      <c r="B1972" s="200">
        <v>2010101262</v>
      </c>
      <c r="C1972" s="201" t="s">
        <v>1309</v>
      </c>
      <c r="D1972" s="201" t="s">
        <v>1310</v>
      </c>
      <c r="E1972" s="201" t="s">
        <v>1314</v>
      </c>
      <c r="F1972" s="201" t="s">
        <v>3654</v>
      </c>
      <c r="G1972" s="201" t="s">
        <v>996</v>
      </c>
      <c r="H1972" s="202" t="s">
        <v>2908</v>
      </c>
      <c r="I1972" s="207">
        <v>0</v>
      </c>
      <c r="J1972" s="207">
        <v>0</v>
      </c>
      <c r="K1972" s="207">
        <v>769481.59</v>
      </c>
      <c r="L1972" s="207">
        <v>769481.59</v>
      </c>
      <c r="M1972" s="207">
        <f t="shared" si="138"/>
        <v>0</v>
      </c>
      <c r="N1972" s="207">
        <f t="shared" si="136"/>
        <v>0</v>
      </c>
      <c r="O1972" s="208">
        <f t="shared" si="135"/>
        <v>0</v>
      </c>
      <c r="P1972" s="205">
        <v>0</v>
      </c>
      <c r="Q1972" s="208">
        <f t="shared" si="137"/>
        <v>0</v>
      </c>
      <c r="R1972" s="206"/>
    </row>
    <row r="1973" spans="1:19" s="200" customFormat="1">
      <c r="A1973" s="199">
        <v>1966</v>
      </c>
      <c r="B1973" s="200">
        <v>2010101263</v>
      </c>
      <c r="C1973" s="201" t="s">
        <v>1309</v>
      </c>
      <c r="D1973" s="201" t="s">
        <v>1310</v>
      </c>
      <c r="E1973" s="201" t="s">
        <v>1314</v>
      </c>
      <c r="F1973" s="201" t="s">
        <v>3654</v>
      </c>
      <c r="G1973" s="201" t="s">
        <v>996</v>
      </c>
      <c r="H1973" s="202" t="s">
        <v>2909</v>
      </c>
      <c r="I1973" s="207">
        <v>0</v>
      </c>
      <c r="J1973" s="207">
        <v>0</v>
      </c>
      <c r="K1973" s="207">
        <v>15821.7</v>
      </c>
      <c r="L1973" s="207">
        <v>15821.7</v>
      </c>
      <c r="M1973" s="207">
        <f t="shared" si="138"/>
        <v>0</v>
      </c>
      <c r="N1973" s="207">
        <f t="shared" si="136"/>
        <v>0</v>
      </c>
      <c r="O1973" s="208">
        <f t="shared" si="135"/>
        <v>0</v>
      </c>
      <c r="P1973" s="205">
        <v>0</v>
      </c>
      <c r="Q1973" s="208">
        <f t="shared" si="137"/>
        <v>0</v>
      </c>
      <c r="R1973" s="206"/>
    </row>
    <row r="1974" spans="1:19" s="200" customFormat="1">
      <c r="A1974" s="199">
        <v>1967</v>
      </c>
      <c r="B1974" s="200">
        <v>2010101264</v>
      </c>
      <c r="C1974" s="201" t="s">
        <v>1309</v>
      </c>
      <c r="D1974" s="201" t="s">
        <v>1310</v>
      </c>
      <c r="E1974" s="201" t="s">
        <v>1314</v>
      </c>
      <c r="F1974" s="201" t="s">
        <v>3654</v>
      </c>
      <c r="G1974" s="201" t="s">
        <v>996</v>
      </c>
      <c r="H1974" s="202" t="s">
        <v>2910</v>
      </c>
      <c r="I1974" s="207">
        <v>0</v>
      </c>
      <c r="J1974" s="207">
        <v>0</v>
      </c>
      <c r="K1974" s="207">
        <v>29946</v>
      </c>
      <c r="L1974" s="207">
        <v>29946</v>
      </c>
      <c r="M1974" s="207">
        <f t="shared" si="138"/>
        <v>0</v>
      </c>
      <c r="N1974" s="207">
        <f t="shared" si="136"/>
        <v>0</v>
      </c>
      <c r="O1974" s="208">
        <f t="shared" si="135"/>
        <v>0</v>
      </c>
      <c r="P1974" s="205">
        <v>0</v>
      </c>
      <c r="Q1974" s="208">
        <f t="shared" si="137"/>
        <v>0</v>
      </c>
      <c r="R1974" s="206"/>
    </row>
    <row r="1975" spans="1:19" s="200" customFormat="1">
      <c r="A1975" s="199">
        <v>1968</v>
      </c>
      <c r="B1975" s="200">
        <v>2010101265</v>
      </c>
      <c r="C1975" s="201" t="s">
        <v>1309</v>
      </c>
      <c r="D1975" s="201" t="s">
        <v>1310</v>
      </c>
      <c r="E1975" s="201" t="s">
        <v>1582</v>
      </c>
      <c r="F1975" s="201" t="s">
        <v>3662</v>
      </c>
      <c r="G1975" s="201" t="s">
        <v>887</v>
      </c>
      <c r="H1975" s="202" t="s">
        <v>2911</v>
      </c>
      <c r="I1975" s="207">
        <v>0</v>
      </c>
      <c r="J1975" s="207">
        <v>0</v>
      </c>
      <c r="K1975" s="207">
        <v>102064</v>
      </c>
      <c r="L1975" s="207">
        <v>0</v>
      </c>
      <c r="M1975" s="207">
        <f t="shared" si="138"/>
        <v>102064</v>
      </c>
      <c r="N1975" s="207">
        <f t="shared" si="136"/>
        <v>0</v>
      </c>
      <c r="O1975" s="208">
        <f t="shared" si="135"/>
        <v>102064</v>
      </c>
      <c r="P1975" s="205">
        <v>0</v>
      </c>
      <c r="Q1975" s="208">
        <f t="shared" si="137"/>
        <v>102064</v>
      </c>
      <c r="R1975" s="206"/>
    </row>
    <row r="1976" spans="1:19" s="200" customFormat="1">
      <c r="A1976" s="199">
        <v>1969</v>
      </c>
      <c r="B1976" s="200">
        <v>2010101266</v>
      </c>
      <c r="C1976" s="201" t="s">
        <v>1309</v>
      </c>
      <c r="D1976" s="201" t="s">
        <v>1310</v>
      </c>
      <c r="E1976" s="201" t="s">
        <v>1582</v>
      </c>
      <c r="F1976" s="201" t="s">
        <v>3662</v>
      </c>
      <c r="G1976" s="201" t="s">
        <v>887</v>
      </c>
      <c r="H1976" s="202" t="s">
        <v>2912</v>
      </c>
      <c r="I1976" s="207">
        <v>0</v>
      </c>
      <c r="J1976" s="207">
        <v>0</v>
      </c>
      <c r="K1976" s="207">
        <v>128174</v>
      </c>
      <c r="L1976" s="207">
        <v>0</v>
      </c>
      <c r="M1976" s="207">
        <f t="shared" si="138"/>
        <v>128174</v>
      </c>
      <c r="N1976" s="207">
        <f t="shared" si="136"/>
        <v>0</v>
      </c>
      <c r="O1976" s="208">
        <f t="shared" si="135"/>
        <v>128174</v>
      </c>
      <c r="P1976" s="205">
        <v>0</v>
      </c>
      <c r="Q1976" s="208">
        <f t="shared" si="137"/>
        <v>128174</v>
      </c>
      <c r="R1976" s="206"/>
      <c r="S1976" s="209">
        <f>N1976-K1976</f>
        <v>-128174</v>
      </c>
    </row>
    <row r="1977" spans="1:19" s="200" customFormat="1">
      <c r="A1977" s="199">
        <v>1970</v>
      </c>
      <c r="B1977" s="200">
        <v>2010101267</v>
      </c>
      <c r="C1977" s="201" t="s">
        <v>1309</v>
      </c>
      <c r="D1977" s="201" t="s">
        <v>1310</v>
      </c>
      <c r="E1977" s="201" t="s">
        <v>1314</v>
      </c>
      <c r="F1977" s="201" t="s">
        <v>3654</v>
      </c>
      <c r="G1977" s="201" t="s">
        <v>996</v>
      </c>
      <c r="H1977" s="202" t="s">
        <v>2913</v>
      </c>
      <c r="I1977" s="207">
        <v>0</v>
      </c>
      <c r="J1977" s="207">
        <v>0</v>
      </c>
      <c r="K1977" s="207">
        <v>104650</v>
      </c>
      <c r="L1977" s="207">
        <v>104650</v>
      </c>
      <c r="M1977" s="207">
        <f t="shared" si="138"/>
        <v>0</v>
      </c>
      <c r="N1977" s="207">
        <f t="shared" si="136"/>
        <v>0</v>
      </c>
      <c r="O1977" s="208">
        <f t="shared" si="135"/>
        <v>0</v>
      </c>
      <c r="P1977" s="205">
        <v>0</v>
      </c>
      <c r="Q1977" s="208">
        <f t="shared" si="137"/>
        <v>0</v>
      </c>
      <c r="R1977" s="206"/>
    </row>
    <row r="1978" spans="1:19" s="200" customFormat="1">
      <c r="A1978" s="199">
        <v>1971</v>
      </c>
      <c r="B1978" s="200">
        <v>2010101268</v>
      </c>
      <c r="C1978" s="201" t="s">
        <v>1309</v>
      </c>
      <c r="D1978" s="201" t="s">
        <v>1310</v>
      </c>
      <c r="E1978" s="201" t="s">
        <v>1314</v>
      </c>
      <c r="F1978" s="201" t="s">
        <v>3654</v>
      </c>
      <c r="G1978" s="201" t="s">
        <v>996</v>
      </c>
      <c r="H1978" s="202" t="s">
        <v>2914</v>
      </c>
      <c r="I1978" s="207">
        <v>0</v>
      </c>
      <c r="J1978" s="207">
        <v>0</v>
      </c>
      <c r="K1978" s="207">
        <v>20125</v>
      </c>
      <c r="L1978" s="207">
        <v>20125</v>
      </c>
      <c r="M1978" s="207">
        <f t="shared" si="138"/>
        <v>0</v>
      </c>
      <c r="N1978" s="207">
        <f t="shared" si="136"/>
        <v>0</v>
      </c>
      <c r="O1978" s="208">
        <f t="shared" si="135"/>
        <v>0</v>
      </c>
      <c r="P1978" s="205">
        <v>0</v>
      </c>
      <c r="Q1978" s="208">
        <f t="shared" si="137"/>
        <v>0</v>
      </c>
      <c r="R1978" s="206"/>
    </row>
    <row r="1979" spans="1:19" s="200" customFormat="1">
      <c r="A1979" s="199">
        <v>1972</v>
      </c>
      <c r="B1979" s="200">
        <v>2010101269</v>
      </c>
      <c r="C1979" s="201" t="s">
        <v>1309</v>
      </c>
      <c r="D1979" s="201" t="s">
        <v>1310</v>
      </c>
      <c r="E1979" s="201" t="s">
        <v>1314</v>
      </c>
      <c r="F1979" s="201" t="s">
        <v>3654</v>
      </c>
      <c r="G1979" s="201" t="s">
        <v>996</v>
      </c>
      <c r="H1979" s="202" t="s">
        <v>2915</v>
      </c>
      <c r="I1979" s="207">
        <v>0</v>
      </c>
      <c r="J1979" s="207">
        <v>0</v>
      </c>
      <c r="K1979" s="207">
        <v>32039</v>
      </c>
      <c r="L1979" s="207">
        <v>32039</v>
      </c>
      <c r="M1979" s="207">
        <f t="shared" si="138"/>
        <v>0</v>
      </c>
      <c r="N1979" s="207">
        <f t="shared" si="136"/>
        <v>0</v>
      </c>
      <c r="O1979" s="208">
        <f t="shared" si="135"/>
        <v>0</v>
      </c>
      <c r="P1979" s="205">
        <v>0</v>
      </c>
      <c r="Q1979" s="208">
        <f t="shared" si="137"/>
        <v>0</v>
      </c>
      <c r="R1979" s="206"/>
    </row>
    <row r="1980" spans="1:19" s="200" customFormat="1">
      <c r="A1980" s="199">
        <v>1973</v>
      </c>
      <c r="B1980" s="200">
        <v>2010101270</v>
      </c>
      <c r="C1980" s="201" t="s">
        <v>1309</v>
      </c>
      <c r="D1980" s="201" t="s">
        <v>1310</v>
      </c>
      <c r="E1980" s="201" t="s">
        <v>1314</v>
      </c>
      <c r="F1980" s="201" t="s">
        <v>3654</v>
      </c>
      <c r="G1980" s="201" t="s">
        <v>996</v>
      </c>
      <c r="H1980" s="202" t="s">
        <v>2916</v>
      </c>
      <c r="I1980" s="207">
        <v>0</v>
      </c>
      <c r="J1980" s="207">
        <v>0</v>
      </c>
      <c r="K1980" s="207">
        <v>2012.5</v>
      </c>
      <c r="L1980" s="207">
        <v>2012.5</v>
      </c>
      <c r="M1980" s="207">
        <f t="shared" si="138"/>
        <v>0</v>
      </c>
      <c r="N1980" s="207">
        <f t="shared" si="136"/>
        <v>0</v>
      </c>
      <c r="O1980" s="208">
        <f t="shared" si="135"/>
        <v>0</v>
      </c>
      <c r="P1980" s="205">
        <v>0</v>
      </c>
      <c r="Q1980" s="208">
        <f t="shared" si="137"/>
        <v>0</v>
      </c>
      <c r="R1980" s="206"/>
    </row>
    <row r="1981" spans="1:19" s="200" customFormat="1">
      <c r="A1981" s="199">
        <v>1974</v>
      </c>
      <c r="B1981" s="200">
        <v>2010101271</v>
      </c>
      <c r="C1981" s="201" t="s">
        <v>1309</v>
      </c>
      <c r="D1981" s="201" t="s">
        <v>1310</v>
      </c>
      <c r="E1981" s="201" t="s">
        <v>1314</v>
      </c>
      <c r="F1981" s="201" t="s">
        <v>3654</v>
      </c>
      <c r="G1981" s="201" t="s">
        <v>996</v>
      </c>
      <c r="H1981" s="202" t="s">
        <v>2917</v>
      </c>
      <c r="I1981" s="207">
        <v>0</v>
      </c>
      <c r="J1981" s="207">
        <v>0</v>
      </c>
      <c r="K1981" s="207">
        <v>34319.449999999997</v>
      </c>
      <c r="L1981" s="207">
        <v>34319.449999999997</v>
      </c>
      <c r="M1981" s="207">
        <f t="shared" si="138"/>
        <v>0</v>
      </c>
      <c r="N1981" s="207">
        <f t="shared" si="136"/>
        <v>0</v>
      </c>
      <c r="O1981" s="208">
        <f t="shared" si="135"/>
        <v>0</v>
      </c>
      <c r="P1981" s="205">
        <v>0</v>
      </c>
      <c r="Q1981" s="208">
        <f t="shared" si="137"/>
        <v>0</v>
      </c>
      <c r="R1981" s="206"/>
    </row>
    <row r="1982" spans="1:19" s="200" customFormat="1">
      <c r="A1982" s="199">
        <v>1975</v>
      </c>
      <c r="B1982" s="200">
        <v>2010101272</v>
      </c>
      <c r="C1982" s="201" t="s">
        <v>1309</v>
      </c>
      <c r="D1982" s="201" t="s">
        <v>1310</v>
      </c>
      <c r="E1982" s="201" t="s">
        <v>1582</v>
      </c>
      <c r="F1982" s="201" t="s">
        <v>3662</v>
      </c>
      <c r="G1982" s="201" t="s">
        <v>887</v>
      </c>
      <c r="H1982" s="202" t="s">
        <v>2918</v>
      </c>
      <c r="I1982" s="207">
        <v>0</v>
      </c>
      <c r="J1982" s="207">
        <v>0</v>
      </c>
      <c r="K1982" s="207">
        <v>633677.6</v>
      </c>
      <c r="L1982" s="207">
        <v>0</v>
      </c>
      <c r="M1982" s="207">
        <f t="shared" si="138"/>
        <v>633677.6</v>
      </c>
      <c r="N1982" s="207">
        <f t="shared" si="136"/>
        <v>0</v>
      </c>
      <c r="O1982" s="208">
        <f t="shared" si="135"/>
        <v>633677.6</v>
      </c>
      <c r="P1982" s="205">
        <v>0</v>
      </c>
      <c r="Q1982" s="208">
        <f t="shared" si="137"/>
        <v>633677.6</v>
      </c>
      <c r="R1982" s="206"/>
    </row>
    <row r="1983" spans="1:19" s="200" customFormat="1">
      <c r="A1983" s="199">
        <v>1976</v>
      </c>
      <c r="B1983" s="200">
        <v>2010101273</v>
      </c>
      <c r="C1983" s="201" t="s">
        <v>1309</v>
      </c>
      <c r="D1983" s="201" t="s">
        <v>1310</v>
      </c>
      <c r="E1983" s="201" t="s">
        <v>1314</v>
      </c>
      <c r="F1983" s="201" t="s">
        <v>3654</v>
      </c>
      <c r="G1983" s="201" t="s">
        <v>996</v>
      </c>
      <c r="H1983" s="202" t="s">
        <v>2919</v>
      </c>
      <c r="I1983" s="207">
        <v>0</v>
      </c>
      <c r="J1983" s="207">
        <v>0</v>
      </c>
      <c r="K1983" s="207">
        <v>19550</v>
      </c>
      <c r="L1983" s="207">
        <v>23230</v>
      </c>
      <c r="M1983" s="207">
        <f t="shared" si="138"/>
        <v>0</v>
      </c>
      <c r="N1983" s="207">
        <f t="shared" si="136"/>
        <v>3680</v>
      </c>
      <c r="O1983" s="208">
        <f t="shared" si="135"/>
        <v>-3680</v>
      </c>
      <c r="P1983" s="205">
        <v>0</v>
      </c>
      <c r="Q1983" s="208">
        <f t="shared" si="137"/>
        <v>-3680</v>
      </c>
      <c r="R1983" s="206"/>
      <c r="S1983" s="209">
        <f>N1983-K1983</f>
        <v>-15870</v>
      </c>
    </row>
    <row r="1984" spans="1:19" s="200" customFormat="1">
      <c r="A1984" s="199">
        <v>1977</v>
      </c>
      <c r="B1984" s="200">
        <v>2010101274</v>
      </c>
      <c r="C1984" s="201" t="s">
        <v>1309</v>
      </c>
      <c r="D1984" s="201" t="s">
        <v>1310</v>
      </c>
      <c r="E1984" s="201" t="s">
        <v>1314</v>
      </c>
      <c r="F1984" s="201" t="s">
        <v>3654</v>
      </c>
      <c r="G1984" s="201" t="s">
        <v>996</v>
      </c>
      <c r="H1984" s="202" t="s">
        <v>2920</v>
      </c>
      <c r="I1984" s="207">
        <v>0</v>
      </c>
      <c r="J1984" s="207">
        <v>0</v>
      </c>
      <c r="K1984" s="207">
        <v>68136.75</v>
      </c>
      <c r="L1984" s="207">
        <v>68136.75</v>
      </c>
      <c r="M1984" s="207">
        <f t="shared" si="138"/>
        <v>0</v>
      </c>
      <c r="N1984" s="207">
        <f t="shared" si="136"/>
        <v>0</v>
      </c>
      <c r="O1984" s="208">
        <f t="shared" si="135"/>
        <v>0</v>
      </c>
      <c r="P1984" s="205">
        <v>0</v>
      </c>
      <c r="Q1984" s="208">
        <f t="shared" si="137"/>
        <v>0</v>
      </c>
      <c r="R1984" s="206"/>
    </row>
    <row r="1985" spans="1:19" s="200" customFormat="1">
      <c r="A1985" s="199">
        <v>1978</v>
      </c>
      <c r="B1985" s="200">
        <v>2010101275</v>
      </c>
      <c r="C1985" s="201" t="s">
        <v>1309</v>
      </c>
      <c r="D1985" s="201" t="s">
        <v>1310</v>
      </c>
      <c r="E1985" s="201" t="s">
        <v>1582</v>
      </c>
      <c r="F1985" s="201" t="s">
        <v>3662</v>
      </c>
      <c r="G1985" s="201" t="s">
        <v>887</v>
      </c>
      <c r="H1985" s="202" t="s">
        <v>2921</v>
      </c>
      <c r="I1985" s="207">
        <v>0</v>
      </c>
      <c r="J1985" s="207">
        <v>0</v>
      </c>
      <c r="K1985" s="207">
        <v>1504547</v>
      </c>
      <c r="L1985" s="207">
        <v>0</v>
      </c>
      <c r="M1985" s="207">
        <f t="shared" si="138"/>
        <v>1504547</v>
      </c>
      <c r="N1985" s="207">
        <f t="shared" si="136"/>
        <v>0</v>
      </c>
      <c r="O1985" s="208">
        <f t="shared" si="135"/>
        <v>1504547</v>
      </c>
      <c r="P1985" s="205">
        <v>0</v>
      </c>
      <c r="Q1985" s="208">
        <f t="shared" si="137"/>
        <v>1504547</v>
      </c>
      <c r="R1985" s="206"/>
      <c r="S1985" s="209"/>
    </row>
    <row r="1986" spans="1:19" s="200" customFormat="1">
      <c r="A1986" s="199">
        <v>1979</v>
      </c>
      <c r="B1986" s="200">
        <v>2010101276</v>
      </c>
      <c r="C1986" s="201" t="s">
        <v>1309</v>
      </c>
      <c r="D1986" s="201" t="s">
        <v>1310</v>
      </c>
      <c r="E1986" s="201" t="s">
        <v>1314</v>
      </c>
      <c r="F1986" s="201" t="s">
        <v>3654</v>
      </c>
      <c r="G1986" s="201" t="s">
        <v>996</v>
      </c>
      <c r="H1986" s="202" t="s">
        <v>2922</v>
      </c>
      <c r="I1986" s="207">
        <v>0</v>
      </c>
      <c r="J1986" s="207">
        <v>0</v>
      </c>
      <c r="K1986" s="207">
        <v>12650</v>
      </c>
      <c r="L1986" s="207">
        <v>12650</v>
      </c>
      <c r="M1986" s="207">
        <f t="shared" si="138"/>
        <v>0</v>
      </c>
      <c r="N1986" s="207">
        <f t="shared" si="136"/>
        <v>0</v>
      </c>
      <c r="O1986" s="208">
        <f t="shared" si="135"/>
        <v>0</v>
      </c>
      <c r="P1986" s="205">
        <v>0</v>
      </c>
      <c r="Q1986" s="208">
        <f t="shared" si="137"/>
        <v>0</v>
      </c>
      <c r="R1986" s="206"/>
      <c r="S1986" s="209">
        <f>N1986-K1986</f>
        <v>-12650</v>
      </c>
    </row>
    <row r="1987" spans="1:19" s="200" customFormat="1">
      <c r="A1987" s="199">
        <v>1980</v>
      </c>
      <c r="B1987" s="200">
        <v>2010101277</v>
      </c>
      <c r="C1987" s="201" t="s">
        <v>1309</v>
      </c>
      <c r="D1987" s="201" t="s">
        <v>1310</v>
      </c>
      <c r="E1987" s="201" t="s">
        <v>1314</v>
      </c>
      <c r="F1987" s="201" t="s">
        <v>3654</v>
      </c>
      <c r="G1987" s="201" t="s">
        <v>996</v>
      </c>
      <c r="H1987" s="202" t="s">
        <v>2923</v>
      </c>
      <c r="I1987" s="207">
        <v>0</v>
      </c>
      <c r="J1987" s="207">
        <v>0</v>
      </c>
      <c r="K1987" s="207">
        <v>12190</v>
      </c>
      <c r="L1987" s="207">
        <v>12190</v>
      </c>
      <c r="M1987" s="207">
        <f t="shared" si="138"/>
        <v>0</v>
      </c>
      <c r="N1987" s="207">
        <f t="shared" si="136"/>
        <v>0</v>
      </c>
      <c r="O1987" s="208">
        <f t="shared" si="135"/>
        <v>0</v>
      </c>
      <c r="P1987" s="205">
        <v>0</v>
      </c>
      <c r="Q1987" s="208">
        <f t="shared" si="137"/>
        <v>0</v>
      </c>
      <c r="R1987" s="206"/>
    </row>
    <row r="1988" spans="1:19" s="200" customFormat="1">
      <c r="A1988" s="199">
        <v>1981</v>
      </c>
      <c r="B1988" s="200">
        <v>2010101278</v>
      </c>
      <c r="C1988" s="201" t="s">
        <v>1309</v>
      </c>
      <c r="D1988" s="201" t="s">
        <v>1310</v>
      </c>
      <c r="E1988" s="201" t="s">
        <v>1314</v>
      </c>
      <c r="F1988" s="201" t="s">
        <v>3654</v>
      </c>
      <c r="G1988" s="201" t="s">
        <v>996</v>
      </c>
      <c r="H1988" s="202" t="s">
        <v>2924</v>
      </c>
      <c r="I1988" s="207">
        <v>0</v>
      </c>
      <c r="J1988" s="207">
        <v>0</v>
      </c>
      <c r="K1988" s="207">
        <v>8740</v>
      </c>
      <c r="L1988" s="207">
        <v>8740</v>
      </c>
      <c r="M1988" s="207">
        <f t="shared" si="138"/>
        <v>0</v>
      </c>
      <c r="N1988" s="207">
        <f t="shared" si="136"/>
        <v>0</v>
      </c>
      <c r="O1988" s="208">
        <f t="shared" si="135"/>
        <v>0</v>
      </c>
      <c r="P1988" s="205">
        <v>0</v>
      </c>
      <c r="Q1988" s="208">
        <f t="shared" si="137"/>
        <v>0</v>
      </c>
      <c r="R1988" s="206"/>
    </row>
    <row r="1989" spans="1:19" s="200" customFormat="1">
      <c r="A1989" s="199">
        <v>1982</v>
      </c>
      <c r="B1989" s="200">
        <v>2010101279</v>
      </c>
      <c r="C1989" s="201" t="s">
        <v>1309</v>
      </c>
      <c r="D1989" s="201" t="s">
        <v>1310</v>
      </c>
      <c r="E1989" s="201" t="s">
        <v>1314</v>
      </c>
      <c r="F1989" s="201" t="s">
        <v>3654</v>
      </c>
      <c r="G1989" s="201" t="s">
        <v>996</v>
      </c>
      <c r="H1989" s="202" t="s">
        <v>2925</v>
      </c>
      <c r="I1989" s="207">
        <v>0</v>
      </c>
      <c r="J1989" s="207">
        <v>0</v>
      </c>
      <c r="K1989" s="207">
        <v>13300</v>
      </c>
      <c r="L1989" s="207">
        <v>13299.998799999999</v>
      </c>
      <c r="M1989" s="207">
        <f t="shared" si="138"/>
        <v>1.2000000006082701E-3</v>
      </c>
      <c r="N1989" s="207">
        <f t="shared" si="136"/>
        <v>0</v>
      </c>
      <c r="O1989" s="208">
        <f t="shared" si="135"/>
        <v>1.2000000006082701E-3</v>
      </c>
      <c r="P1989" s="205">
        <v>0</v>
      </c>
      <c r="Q1989" s="208">
        <f t="shared" si="137"/>
        <v>1.2000000006082701E-3</v>
      </c>
      <c r="R1989" s="206"/>
      <c r="S1989" s="209"/>
    </row>
    <row r="1990" spans="1:19" s="200" customFormat="1">
      <c r="A1990" s="199">
        <v>1983</v>
      </c>
      <c r="B1990" s="200">
        <v>2010101280</v>
      </c>
      <c r="C1990" s="201" t="s">
        <v>1309</v>
      </c>
      <c r="D1990" s="201" t="s">
        <v>1310</v>
      </c>
      <c r="E1990" s="201" t="s">
        <v>1314</v>
      </c>
      <c r="F1990" s="201" t="s">
        <v>3654</v>
      </c>
      <c r="G1990" s="201" t="s">
        <v>996</v>
      </c>
      <c r="H1990" s="202" t="s">
        <v>652</v>
      </c>
      <c r="I1990" s="207">
        <v>0</v>
      </c>
      <c r="J1990" s="207">
        <v>0</v>
      </c>
      <c r="K1990" s="207">
        <v>0</v>
      </c>
      <c r="L1990" s="207">
        <v>0</v>
      </c>
      <c r="M1990" s="207">
        <f t="shared" si="138"/>
        <v>0</v>
      </c>
      <c r="N1990" s="207">
        <f t="shared" si="136"/>
        <v>0</v>
      </c>
      <c r="O1990" s="208">
        <f t="shared" ref="O1990:O2053" si="139">M1990-N1990</f>
        <v>0</v>
      </c>
      <c r="P1990" s="205">
        <v>0</v>
      </c>
      <c r="Q1990" s="208">
        <f t="shared" si="137"/>
        <v>0</v>
      </c>
      <c r="R1990" s="206"/>
    </row>
    <row r="1991" spans="1:19" s="200" customFormat="1">
      <c r="A1991" s="199">
        <v>1984</v>
      </c>
      <c r="B1991" s="200">
        <v>2010101281</v>
      </c>
      <c r="C1991" s="201" t="s">
        <v>1309</v>
      </c>
      <c r="D1991" s="201" t="s">
        <v>1310</v>
      </c>
      <c r="E1991" s="201" t="s">
        <v>1314</v>
      </c>
      <c r="F1991" s="201" t="s">
        <v>3654</v>
      </c>
      <c r="G1991" s="201" t="s">
        <v>996</v>
      </c>
      <c r="H1991" s="202" t="s">
        <v>2926</v>
      </c>
      <c r="I1991" s="207">
        <v>0</v>
      </c>
      <c r="J1991" s="207">
        <v>0</v>
      </c>
      <c r="K1991" s="207">
        <v>0</v>
      </c>
      <c r="L1991" s="207">
        <v>250713.01</v>
      </c>
      <c r="M1991" s="207">
        <f t="shared" si="138"/>
        <v>0</v>
      </c>
      <c r="N1991" s="207">
        <f t="shared" si="136"/>
        <v>250713.01</v>
      </c>
      <c r="O1991" s="208">
        <f t="shared" si="139"/>
        <v>-250713.01</v>
      </c>
      <c r="P1991" s="205">
        <v>0</v>
      </c>
      <c r="Q1991" s="208">
        <f t="shared" si="137"/>
        <v>-250713.01</v>
      </c>
      <c r="R1991" s="206"/>
    </row>
    <row r="1992" spans="1:19" s="200" customFormat="1">
      <c r="A1992" s="199">
        <v>1985</v>
      </c>
      <c r="B1992" s="200">
        <v>2010102001</v>
      </c>
      <c r="C1992" s="201" t="s">
        <v>1309</v>
      </c>
      <c r="D1992" s="201" t="s">
        <v>1310</v>
      </c>
      <c r="E1992" s="201" t="s">
        <v>1314</v>
      </c>
      <c r="F1992" s="201" t="s">
        <v>3654</v>
      </c>
      <c r="G1992" s="201" t="s">
        <v>996</v>
      </c>
      <c r="H1992" s="202" t="s">
        <v>664</v>
      </c>
      <c r="I1992" s="207">
        <v>0</v>
      </c>
      <c r="J1992" s="207">
        <v>0</v>
      </c>
      <c r="K1992" s="207">
        <v>0</v>
      </c>
      <c r="L1992" s="207">
        <v>0</v>
      </c>
      <c r="M1992" s="207">
        <f t="shared" si="138"/>
        <v>0</v>
      </c>
      <c r="N1992" s="207">
        <f t="shared" si="136"/>
        <v>0</v>
      </c>
      <c r="O1992" s="208">
        <f t="shared" si="139"/>
        <v>0</v>
      </c>
      <c r="P1992" s="205">
        <v>0</v>
      </c>
      <c r="Q1992" s="208">
        <f t="shared" si="137"/>
        <v>0</v>
      </c>
      <c r="R1992" s="206"/>
      <c r="S1992" s="209"/>
    </row>
    <row r="1993" spans="1:19" s="200" customFormat="1">
      <c r="A1993" s="199">
        <v>1986</v>
      </c>
      <c r="B1993" s="200">
        <v>2010102003</v>
      </c>
      <c r="C1993" s="201" t="s">
        <v>1309</v>
      </c>
      <c r="D1993" s="201" t="s">
        <v>1310</v>
      </c>
      <c r="E1993" s="201" t="s">
        <v>1314</v>
      </c>
      <c r="F1993" s="201" t="s">
        <v>3654</v>
      </c>
      <c r="G1993" s="201" t="s">
        <v>996</v>
      </c>
      <c r="H1993" s="202" t="s">
        <v>665</v>
      </c>
      <c r="I1993" s="207">
        <v>0</v>
      </c>
      <c r="J1993" s="207">
        <v>242267.80000000002</v>
      </c>
      <c r="K1993" s="207">
        <v>0</v>
      </c>
      <c r="L1993" s="207">
        <v>21245.55</v>
      </c>
      <c r="M1993" s="207">
        <f t="shared" si="138"/>
        <v>0</v>
      </c>
      <c r="N1993" s="207">
        <f t="shared" si="136"/>
        <v>263513.35000000003</v>
      </c>
      <c r="O1993" s="208">
        <f t="shared" si="139"/>
        <v>-263513.35000000003</v>
      </c>
      <c r="P1993" s="205">
        <v>0</v>
      </c>
      <c r="Q1993" s="208">
        <f t="shared" si="137"/>
        <v>-263513.35000000003</v>
      </c>
      <c r="R1993" s="206"/>
    </row>
    <row r="1994" spans="1:19" s="200" customFormat="1">
      <c r="A1994" s="199">
        <v>1987</v>
      </c>
      <c r="B1994" s="200">
        <v>2010102004</v>
      </c>
      <c r="C1994" s="201" t="s">
        <v>1309</v>
      </c>
      <c r="D1994" s="201" t="s">
        <v>1310</v>
      </c>
      <c r="E1994" s="201" t="s">
        <v>1314</v>
      </c>
      <c r="F1994" s="201" t="s">
        <v>3654</v>
      </c>
      <c r="G1994" s="201" t="s">
        <v>996</v>
      </c>
      <c r="H1994" s="202" t="s">
        <v>666</v>
      </c>
      <c r="I1994" s="207">
        <v>0</v>
      </c>
      <c r="J1994" s="207">
        <v>30422</v>
      </c>
      <c r="K1994" s="207">
        <v>0</v>
      </c>
      <c r="L1994" s="207">
        <v>0</v>
      </c>
      <c r="M1994" s="207">
        <f t="shared" si="138"/>
        <v>0</v>
      </c>
      <c r="N1994" s="207">
        <f t="shared" si="136"/>
        <v>30422</v>
      </c>
      <c r="O1994" s="208">
        <f t="shared" si="139"/>
        <v>-30422</v>
      </c>
      <c r="P1994" s="205">
        <v>0</v>
      </c>
      <c r="Q1994" s="208">
        <f t="shared" si="137"/>
        <v>-30422</v>
      </c>
      <c r="R1994" s="206"/>
    </row>
    <row r="1995" spans="1:19" s="200" customFormat="1">
      <c r="A1995" s="199">
        <v>1988</v>
      </c>
      <c r="B1995" s="200">
        <v>2010102005</v>
      </c>
      <c r="C1995" s="201" t="s">
        <v>1309</v>
      </c>
      <c r="D1995" s="201" t="s">
        <v>1310</v>
      </c>
      <c r="E1995" s="201" t="s">
        <v>1314</v>
      </c>
      <c r="F1995" s="201" t="s">
        <v>3654</v>
      </c>
      <c r="G1995" s="201" t="s">
        <v>996</v>
      </c>
      <c r="H1995" s="202" t="s">
        <v>667</v>
      </c>
      <c r="I1995" s="207">
        <v>0</v>
      </c>
      <c r="J1995" s="207">
        <v>193200</v>
      </c>
      <c r="K1995" s="207">
        <v>0</v>
      </c>
      <c r="L1995" s="207">
        <v>0</v>
      </c>
      <c r="M1995" s="207">
        <f t="shared" si="138"/>
        <v>0</v>
      </c>
      <c r="N1995" s="207">
        <f t="shared" si="136"/>
        <v>193200</v>
      </c>
      <c r="O1995" s="208">
        <f t="shared" si="139"/>
        <v>-193200</v>
      </c>
      <c r="P1995" s="205">
        <v>0</v>
      </c>
      <c r="Q1995" s="208">
        <f t="shared" si="137"/>
        <v>-193200</v>
      </c>
      <c r="R1995" s="206"/>
    </row>
    <row r="1996" spans="1:19" s="200" customFormat="1">
      <c r="A1996" s="199">
        <v>1989</v>
      </c>
      <c r="B1996" s="200">
        <v>2010102006</v>
      </c>
      <c r="C1996" s="201" t="s">
        <v>1309</v>
      </c>
      <c r="D1996" s="201" t="s">
        <v>1310</v>
      </c>
      <c r="E1996" s="201" t="s">
        <v>1314</v>
      </c>
      <c r="F1996" s="201" t="s">
        <v>3654</v>
      </c>
      <c r="G1996" s="201" t="s">
        <v>996</v>
      </c>
      <c r="H1996" s="202" t="s">
        <v>668</v>
      </c>
      <c r="I1996" s="207">
        <v>0</v>
      </c>
      <c r="J1996" s="207">
        <v>0</v>
      </c>
      <c r="K1996" s="207">
        <v>0</v>
      </c>
      <c r="L1996" s="207">
        <v>0</v>
      </c>
      <c r="M1996" s="207">
        <f t="shared" si="138"/>
        <v>0</v>
      </c>
      <c r="N1996" s="207">
        <f t="shared" ref="N1996:N2059" si="140">-IF((I1996+K1996)-(J1996+L1996)&lt;0,(I1996+K1996)-(J1996+L1996),0)</f>
        <v>0</v>
      </c>
      <c r="O1996" s="208">
        <f t="shared" si="139"/>
        <v>0</v>
      </c>
      <c r="P1996" s="205">
        <v>0</v>
      </c>
      <c r="Q1996" s="208">
        <f t="shared" si="137"/>
        <v>0</v>
      </c>
      <c r="R1996" s="206"/>
      <c r="S1996" s="209"/>
    </row>
    <row r="1997" spans="1:19" s="200" customFormat="1">
      <c r="A1997" s="199">
        <v>1990</v>
      </c>
      <c r="B1997" s="200">
        <v>2010102007</v>
      </c>
      <c r="C1997" s="201" t="s">
        <v>1309</v>
      </c>
      <c r="D1997" s="201" t="s">
        <v>1310</v>
      </c>
      <c r="E1997" s="201" t="s">
        <v>1314</v>
      </c>
      <c r="F1997" s="201" t="s">
        <v>3654</v>
      </c>
      <c r="G1997" s="201" t="s">
        <v>996</v>
      </c>
      <c r="H1997" s="202" t="s">
        <v>669</v>
      </c>
      <c r="I1997" s="207">
        <v>0</v>
      </c>
      <c r="J1997" s="207">
        <v>0</v>
      </c>
      <c r="K1997" s="207">
        <v>0</v>
      </c>
      <c r="L1997" s="207">
        <v>0</v>
      </c>
      <c r="M1997" s="207">
        <f t="shared" si="138"/>
        <v>0</v>
      </c>
      <c r="N1997" s="207">
        <f t="shared" si="140"/>
        <v>0</v>
      </c>
      <c r="O1997" s="208">
        <f t="shared" si="139"/>
        <v>0</v>
      </c>
      <c r="P1997" s="205">
        <v>0</v>
      </c>
      <c r="Q1997" s="208">
        <f t="shared" si="137"/>
        <v>0</v>
      </c>
      <c r="R1997" s="206"/>
    </row>
    <row r="1998" spans="1:19" s="200" customFormat="1">
      <c r="A1998" s="199">
        <v>1991</v>
      </c>
      <c r="B1998" s="200">
        <v>2010102008</v>
      </c>
      <c r="C1998" s="201" t="s">
        <v>1309</v>
      </c>
      <c r="D1998" s="201" t="s">
        <v>1310</v>
      </c>
      <c r="E1998" s="201" t="s">
        <v>1314</v>
      </c>
      <c r="F1998" s="201" t="s">
        <v>3654</v>
      </c>
      <c r="G1998" s="201" t="s">
        <v>996</v>
      </c>
      <c r="H1998" s="202" t="s">
        <v>670</v>
      </c>
      <c r="I1998" s="207">
        <v>0</v>
      </c>
      <c r="J1998" s="207">
        <v>0</v>
      </c>
      <c r="K1998" s="207">
        <v>0</v>
      </c>
      <c r="L1998" s="207">
        <v>0</v>
      </c>
      <c r="M1998" s="207">
        <f t="shared" si="138"/>
        <v>0</v>
      </c>
      <c r="N1998" s="207">
        <f t="shared" si="140"/>
        <v>0</v>
      </c>
      <c r="O1998" s="208">
        <f t="shared" si="139"/>
        <v>0</v>
      </c>
      <c r="P1998" s="205">
        <v>0</v>
      </c>
      <c r="Q1998" s="208">
        <f t="shared" si="137"/>
        <v>0</v>
      </c>
      <c r="R1998" s="206"/>
    </row>
    <row r="1999" spans="1:19" s="200" customFormat="1">
      <c r="A1999" s="199">
        <v>1992</v>
      </c>
      <c r="B1999" s="200">
        <v>2010102009</v>
      </c>
      <c r="C1999" s="201" t="s">
        <v>1309</v>
      </c>
      <c r="D1999" s="201" t="s">
        <v>1310</v>
      </c>
      <c r="E1999" s="201" t="s">
        <v>1314</v>
      </c>
      <c r="F1999" s="201" t="s">
        <v>3654</v>
      </c>
      <c r="G1999" s="201" t="s">
        <v>996</v>
      </c>
      <c r="H1999" s="202" t="s">
        <v>1025</v>
      </c>
      <c r="I1999" s="207">
        <v>0</v>
      </c>
      <c r="J1999" s="207">
        <v>0</v>
      </c>
      <c r="K1999" s="207">
        <v>0</v>
      </c>
      <c r="L1999" s="207">
        <v>0</v>
      </c>
      <c r="M1999" s="207">
        <f t="shared" si="138"/>
        <v>0</v>
      </c>
      <c r="N1999" s="207">
        <f t="shared" si="140"/>
        <v>0</v>
      </c>
      <c r="O1999" s="208">
        <f t="shared" si="139"/>
        <v>0</v>
      </c>
      <c r="P1999" s="205">
        <v>0</v>
      </c>
      <c r="Q1999" s="208">
        <f t="shared" si="137"/>
        <v>0</v>
      </c>
      <c r="R1999" s="206"/>
    </row>
    <row r="2000" spans="1:19" s="200" customFormat="1">
      <c r="A2000" s="199">
        <v>1993</v>
      </c>
      <c r="B2000" s="200">
        <v>2010102010</v>
      </c>
      <c r="C2000" s="201" t="s">
        <v>1309</v>
      </c>
      <c r="D2000" s="201" t="s">
        <v>1310</v>
      </c>
      <c r="E2000" s="201" t="s">
        <v>1314</v>
      </c>
      <c r="F2000" s="201" t="s">
        <v>3654</v>
      </c>
      <c r="G2000" s="201" t="s">
        <v>996</v>
      </c>
      <c r="H2000" s="202" t="s">
        <v>1026</v>
      </c>
      <c r="I2000" s="207">
        <v>0</v>
      </c>
      <c r="J2000" s="207">
        <v>0</v>
      </c>
      <c r="K2000" s="207">
        <v>0</v>
      </c>
      <c r="L2000" s="207">
        <v>0</v>
      </c>
      <c r="M2000" s="207">
        <f t="shared" si="138"/>
        <v>0</v>
      </c>
      <c r="N2000" s="207">
        <f t="shared" si="140"/>
        <v>0</v>
      </c>
      <c r="O2000" s="208">
        <f t="shared" si="139"/>
        <v>0</v>
      </c>
      <c r="P2000" s="205">
        <v>0</v>
      </c>
      <c r="Q2000" s="208">
        <f t="shared" si="137"/>
        <v>0</v>
      </c>
      <c r="R2000" s="206"/>
    </row>
    <row r="2001" spans="1:19" s="200" customFormat="1">
      <c r="A2001" s="199">
        <v>1994</v>
      </c>
      <c r="B2001" s="200">
        <v>2010102011</v>
      </c>
      <c r="C2001" s="201" t="s">
        <v>1309</v>
      </c>
      <c r="D2001" s="201" t="s">
        <v>1310</v>
      </c>
      <c r="E2001" s="201" t="s">
        <v>1314</v>
      </c>
      <c r="F2001" s="201" t="s">
        <v>3654</v>
      </c>
      <c r="G2001" s="201" t="s">
        <v>996</v>
      </c>
      <c r="H2001" s="202" t="s">
        <v>1027</v>
      </c>
      <c r="I2001" s="207">
        <v>0</v>
      </c>
      <c r="J2001" s="207">
        <v>0</v>
      </c>
      <c r="K2001" s="207">
        <v>0</v>
      </c>
      <c r="L2001" s="207">
        <v>0</v>
      </c>
      <c r="M2001" s="207">
        <f t="shared" si="138"/>
        <v>0</v>
      </c>
      <c r="N2001" s="207">
        <f t="shared" si="140"/>
        <v>0</v>
      </c>
      <c r="O2001" s="208">
        <f t="shared" si="139"/>
        <v>0</v>
      </c>
      <c r="P2001" s="205">
        <v>0</v>
      </c>
      <c r="Q2001" s="208">
        <f t="shared" si="137"/>
        <v>0</v>
      </c>
      <c r="R2001" s="206"/>
    </row>
    <row r="2002" spans="1:19" s="200" customFormat="1">
      <c r="A2002" s="199">
        <v>1995</v>
      </c>
      <c r="B2002" s="200">
        <v>2010102012</v>
      </c>
      <c r="C2002" s="201" t="s">
        <v>1309</v>
      </c>
      <c r="D2002" s="201" t="s">
        <v>1310</v>
      </c>
      <c r="E2002" s="201" t="s">
        <v>1314</v>
      </c>
      <c r="F2002" s="201" t="s">
        <v>3654</v>
      </c>
      <c r="G2002" s="201" t="s">
        <v>996</v>
      </c>
      <c r="H2002" s="202" t="s">
        <v>1028</v>
      </c>
      <c r="I2002" s="207">
        <v>0</v>
      </c>
      <c r="J2002" s="207">
        <v>0</v>
      </c>
      <c r="K2002" s="207">
        <v>0</v>
      </c>
      <c r="L2002" s="207">
        <v>0</v>
      </c>
      <c r="M2002" s="207">
        <f t="shared" si="138"/>
        <v>0</v>
      </c>
      <c r="N2002" s="207">
        <f t="shared" si="140"/>
        <v>0</v>
      </c>
      <c r="O2002" s="208">
        <f t="shared" si="139"/>
        <v>0</v>
      </c>
      <c r="P2002" s="205">
        <v>0</v>
      </c>
      <c r="Q2002" s="208">
        <f t="shared" si="137"/>
        <v>0</v>
      </c>
      <c r="R2002" s="206"/>
    </row>
    <row r="2003" spans="1:19" s="200" customFormat="1">
      <c r="A2003" s="199">
        <v>1996</v>
      </c>
      <c r="B2003" s="200">
        <v>2010102013</v>
      </c>
      <c r="C2003" s="201" t="s">
        <v>1309</v>
      </c>
      <c r="D2003" s="201" t="s">
        <v>1310</v>
      </c>
      <c r="E2003" s="201" t="s">
        <v>1314</v>
      </c>
      <c r="F2003" s="201" t="s">
        <v>3654</v>
      </c>
      <c r="G2003" s="201" t="s">
        <v>996</v>
      </c>
      <c r="H2003" s="202" t="s">
        <v>671</v>
      </c>
      <c r="I2003" s="207">
        <v>0</v>
      </c>
      <c r="J2003" s="207">
        <v>0</v>
      </c>
      <c r="K2003" s="207">
        <v>0</v>
      </c>
      <c r="L2003" s="207">
        <v>0</v>
      </c>
      <c r="M2003" s="207">
        <f t="shared" si="138"/>
        <v>0</v>
      </c>
      <c r="N2003" s="207">
        <f t="shared" si="140"/>
        <v>0</v>
      </c>
      <c r="O2003" s="208">
        <f t="shared" si="139"/>
        <v>0</v>
      </c>
      <c r="P2003" s="205">
        <v>0</v>
      </c>
      <c r="Q2003" s="208">
        <f t="shared" si="137"/>
        <v>0</v>
      </c>
      <c r="R2003" s="206"/>
    </row>
    <row r="2004" spans="1:19" s="200" customFormat="1">
      <c r="A2004" s="199">
        <v>1997</v>
      </c>
      <c r="B2004" s="200">
        <v>2010102014</v>
      </c>
      <c r="C2004" s="201" t="s">
        <v>1309</v>
      </c>
      <c r="D2004" s="201" t="s">
        <v>1310</v>
      </c>
      <c r="E2004" s="201" t="s">
        <v>1314</v>
      </c>
      <c r="F2004" s="201" t="s">
        <v>3654</v>
      </c>
      <c r="G2004" s="201" t="s">
        <v>996</v>
      </c>
      <c r="H2004" s="202" t="s">
        <v>1029</v>
      </c>
      <c r="I2004" s="207">
        <v>0</v>
      </c>
      <c r="J2004" s="207">
        <v>0</v>
      </c>
      <c r="K2004" s="207">
        <v>0</v>
      </c>
      <c r="L2004" s="207">
        <v>0</v>
      </c>
      <c r="M2004" s="207">
        <f t="shared" si="138"/>
        <v>0</v>
      </c>
      <c r="N2004" s="207">
        <f t="shared" si="140"/>
        <v>0</v>
      </c>
      <c r="O2004" s="208">
        <f t="shared" si="139"/>
        <v>0</v>
      </c>
      <c r="P2004" s="205">
        <v>0</v>
      </c>
      <c r="Q2004" s="208">
        <f t="shared" si="137"/>
        <v>0</v>
      </c>
      <c r="R2004" s="206"/>
    </row>
    <row r="2005" spans="1:19" s="200" customFormat="1">
      <c r="A2005" s="199">
        <v>1998</v>
      </c>
      <c r="B2005" s="200">
        <v>2010102015</v>
      </c>
      <c r="C2005" s="201" t="s">
        <v>1309</v>
      </c>
      <c r="D2005" s="201" t="s">
        <v>1310</v>
      </c>
      <c r="E2005" s="201" t="s">
        <v>1314</v>
      </c>
      <c r="F2005" s="201" t="s">
        <v>3654</v>
      </c>
      <c r="G2005" s="201" t="s">
        <v>996</v>
      </c>
      <c r="H2005" s="202" t="s">
        <v>2927</v>
      </c>
      <c r="I2005" s="207">
        <v>0</v>
      </c>
      <c r="J2005" s="207">
        <v>0</v>
      </c>
      <c r="K2005" s="207">
        <v>1600113.9000000001</v>
      </c>
      <c r="L2005" s="207">
        <v>1600113.9007699999</v>
      </c>
      <c r="M2005" s="207">
        <f t="shared" si="138"/>
        <v>0</v>
      </c>
      <c r="N2005" s="207">
        <f t="shared" si="140"/>
        <v>7.6999980956315994E-4</v>
      </c>
      <c r="O2005" s="208">
        <f t="shared" si="139"/>
        <v>-7.6999980956315994E-4</v>
      </c>
      <c r="P2005" s="205">
        <v>0</v>
      </c>
      <c r="Q2005" s="208">
        <f t="shared" si="137"/>
        <v>-7.6999980956315994E-4</v>
      </c>
      <c r="R2005" s="206"/>
    </row>
    <row r="2006" spans="1:19" s="200" customFormat="1">
      <c r="A2006" s="199">
        <v>1999</v>
      </c>
      <c r="B2006" s="200">
        <v>2010102016</v>
      </c>
      <c r="C2006" s="201" t="s">
        <v>1309</v>
      </c>
      <c r="D2006" s="201" t="s">
        <v>1310</v>
      </c>
      <c r="E2006" s="201" t="s">
        <v>1314</v>
      </c>
      <c r="F2006" s="201" t="s">
        <v>3654</v>
      </c>
      <c r="G2006" s="201" t="s">
        <v>996</v>
      </c>
      <c r="H2006" s="202" t="s">
        <v>2928</v>
      </c>
      <c r="I2006" s="207">
        <v>0</v>
      </c>
      <c r="J2006" s="207">
        <v>0</v>
      </c>
      <c r="K2006" s="207">
        <v>0</v>
      </c>
      <c r="L2006" s="207">
        <v>1019716.67</v>
      </c>
      <c r="M2006" s="207">
        <f t="shared" si="138"/>
        <v>0</v>
      </c>
      <c r="N2006" s="207">
        <f t="shared" si="140"/>
        <v>1019716.67</v>
      </c>
      <c r="O2006" s="208">
        <f t="shared" si="139"/>
        <v>-1019716.67</v>
      </c>
      <c r="P2006" s="205">
        <v>0</v>
      </c>
      <c r="Q2006" s="208">
        <f t="shared" si="137"/>
        <v>-1019716.67</v>
      </c>
      <c r="R2006" s="206"/>
    </row>
    <row r="2007" spans="1:19" s="200" customFormat="1">
      <c r="A2007" s="199">
        <v>2000</v>
      </c>
      <c r="B2007" s="200">
        <v>2010103001</v>
      </c>
      <c r="C2007" s="201" t="s">
        <v>1309</v>
      </c>
      <c r="D2007" s="201" t="s">
        <v>1310</v>
      </c>
      <c r="E2007" s="201" t="s">
        <v>1314</v>
      </c>
      <c r="F2007" s="201" t="s">
        <v>3654</v>
      </c>
      <c r="G2007" s="201" t="s">
        <v>996</v>
      </c>
      <c r="H2007" s="202" t="s">
        <v>1030</v>
      </c>
      <c r="I2007" s="207">
        <v>0</v>
      </c>
      <c r="J2007" s="207">
        <v>0</v>
      </c>
      <c r="K2007" s="207">
        <v>0</v>
      </c>
      <c r="L2007" s="207">
        <v>0</v>
      </c>
      <c r="M2007" s="207">
        <f t="shared" si="138"/>
        <v>0</v>
      </c>
      <c r="N2007" s="207">
        <f t="shared" si="140"/>
        <v>0</v>
      </c>
      <c r="O2007" s="208">
        <f t="shared" si="139"/>
        <v>0</v>
      </c>
      <c r="P2007" s="205">
        <v>0</v>
      </c>
      <c r="Q2007" s="208">
        <f t="shared" si="137"/>
        <v>0</v>
      </c>
      <c r="R2007" s="206"/>
    </row>
    <row r="2008" spans="1:19" s="200" customFormat="1">
      <c r="A2008" s="199">
        <v>2001</v>
      </c>
      <c r="B2008" s="200">
        <v>2010103002</v>
      </c>
      <c r="C2008" s="201" t="s">
        <v>1309</v>
      </c>
      <c r="D2008" s="201" t="s">
        <v>1310</v>
      </c>
      <c r="E2008" s="201" t="s">
        <v>1314</v>
      </c>
      <c r="F2008" s="201" t="s">
        <v>3654</v>
      </c>
      <c r="G2008" s="201" t="s">
        <v>996</v>
      </c>
      <c r="H2008" s="202" t="s">
        <v>2929</v>
      </c>
      <c r="I2008" s="207">
        <v>0</v>
      </c>
      <c r="J2008" s="207">
        <v>0</v>
      </c>
      <c r="K2008" s="207">
        <v>38410</v>
      </c>
      <c r="L2008" s="207">
        <v>38410</v>
      </c>
      <c r="M2008" s="207">
        <f t="shared" si="138"/>
        <v>0</v>
      </c>
      <c r="N2008" s="207">
        <f t="shared" si="140"/>
        <v>0</v>
      </c>
      <c r="O2008" s="208">
        <f t="shared" si="139"/>
        <v>0</v>
      </c>
      <c r="P2008" s="205">
        <v>0</v>
      </c>
      <c r="Q2008" s="208">
        <f t="shared" si="137"/>
        <v>0</v>
      </c>
      <c r="R2008" s="206"/>
    </row>
    <row r="2009" spans="1:19" s="200" customFormat="1">
      <c r="A2009" s="199">
        <v>2002</v>
      </c>
      <c r="B2009" s="200">
        <v>2010103003</v>
      </c>
      <c r="C2009" s="201" t="s">
        <v>1309</v>
      </c>
      <c r="D2009" s="201" t="s">
        <v>1310</v>
      </c>
      <c r="E2009" s="201" t="s">
        <v>1314</v>
      </c>
      <c r="F2009" s="201" t="s">
        <v>3654</v>
      </c>
      <c r="G2009" s="201" t="s">
        <v>996</v>
      </c>
      <c r="H2009" s="202" t="s">
        <v>1815</v>
      </c>
      <c r="I2009" s="207">
        <v>0</v>
      </c>
      <c r="J2009" s="207">
        <v>0</v>
      </c>
      <c r="K2009" s="207">
        <v>0</v>
      </c>
      <c r="L2009" s="207">
        <v>0</v>
      </c>
      <c r="M2009" s="207">
        <f t="shared" si="138"/>
        <v>0</v>
      </c>
      <c r="N2009" s="207">
        <f t="shared" si="140"/>
        <v>0</v>
      </c>
      <c r="O2009" s="208">
        <f t="shared" si="139"/>
        <v>0</v>
      </c>
      <c r="P2009" s="205">
        <v>0</v>
      </c>
      <c r="Q2009" s="208">
        <f t="shared" si="137"/>
        <v>0</v>
      </c>
      <c r="R2009" s="206"/>
      <c r="S2009" s="209"/>
    </row>
    <row r="2010" spans="1:19" s="200" customFormat="1">
      <c r="A2010" s="199">
        <v>2003</v>
      </c>
      <c r="B2010" s="200">
        <v>2010103004</v>
      </c>
      <c r="C2010" s="201" t="s">
        <v>1309</v>
      </c>
      <c r="D2010" s="201" t="s">
        <v>1310</v>
      </c>
      <c r="E2010" s="201" t="s">
        <v>1314</v>
      </c>
      <c r="F2010" s="201" t="s">
        <v>3654</v>
      </c>
      <c r="G2010" s="201" t="s">
        <v>996</v>
      </c>
      <c r="H2010" s="202" t="s">
        <v>672</v>
      </c>
      <c r="I2010" s="207">
        <v>0</v>
      </c>
      <c r="J2010" s="207">
        <v>0</v>
      </c>
      <c r="K2010" s="207">
        <v>0</v>
      </c>
      <c r="L2010" s="207">
        <v>0</v>
      </c>
      <c r="M2010" s="207">
        <f t="shared" si="138"/>
        <v>0</v>
      </c>
      <c r="N2010" s="207">
        <f t="shared" si="140"/>
        <v>0</v>
      </c>
      <c r="O2010" s="208">
        <f t="shared" si="139"/>
        <v>0</v>
      </c>
      <c r="P2010" s="205">
        <v>0</v>
      </c>
      <c r="Q2010" s="208">
        <f t="shared" si="137"/>
        <v>0</v>
      </c>
      <c r="R2010" s="206"/>
    </row>
    <row r="2011" spans="1:19" s="200" customFormat="1">
      <c r="A2011" s="199">
        <v>2004</v>
      </c>
      <c r="B2011" s="200">
        <v>2010103006</v>
      </c>
      <c r="C2011" s="201" t="s">
        <v>1309</v>
      </c>
      <c r="D2011" s="201" t="s">
        <v>1310</v>
      </c>
      <c r="E2011" s="201" t="s">
        <v>1314</v>
      </c>
      <c r="F2011" s="201" t="s">
        <v>3654</v>
      </c>
      <c r="G2011" s="201" t="s">
        <v>996</v>
      </c>
      <c r="H2011" s="202" t="s">
        <v>1031</v>
      </c>
      <c r="I2011" s="207">
        <v>0</v>
      </c>
      <c r="J2011" s="207">
        <v>0</v>
      </c>
      <c r="K2011" s="207">
        <v>9660</v>
      </c>
      <c r="L2011" s="207">
        <v>9660</v>
      </c>
      <c r="M2011" s="207">
        <f t="shared" si="138"/>
        <v>0</v>
      </c>
      <c r="N2011" s="207">
        <f t="shared" si="140"/>
        <v>0</v>
      </c>
      <c r="O2011" s="208">
        <f t="shared" si="139"/>
        <v>0</v>
      </c>
      <c r="P2011" s="205">
        <v>0</v>
      </c>
      <c r="Q2011" s="208">
        <f t="shared" si="137"/>
        <v>0</v>
      </c>
      <c r="R2011" s="206"/>
    </row>
    <row r="2012" spans="1:19" s="200" customFormat="1">
      <c r="A2012" s="199">
        <v>2005</v>
      </c>
      <c r="B2012" s="200">
        <v>2010103007</v>
      </c>
      <c r="C2012" s="201" t="s">
        <v>1309</v>
      </c>
      <c r="D2012" s="201" t="s">
        <v>1310</v>
      </c>
      <c r="E2012" s="201" t="s">
        <v>1314</v>
      </c>
      <c r="F2012" s="201" t="s">
        <v>3654</v>
      </c>
      <c r="G2012" s="201" t="s">
        <v>996</v>
      </c>
      <c r="H2012" s="202" t="s">
        <v>673</v>
      </c>
      <c r="I2012" s="207">
        <v>0</v>
      </c>
      <c r="J2012" s="207">
        <v>0</v>
      </c>
      <c r="K2012" s="207">
        <v>6555</v>
      </c>
      <c r="L2012" s="207">
        <v>6555</v>
      </c>
      <c r="M2012" s="207">
        <f t="shared" si="138"/>
        <v>0</v>
      </c>
      <c r="N2012" s="207">
        <f t="shared" si="140"/>
        <v>0</v>
      </c>
      <c r="O2012" s="208">
        <f t="shared" si="139"/>
        <v>0</v>
      </c>
      <c r="P2012" s="205">
        <v>0</v>
      </c>
      <c r="Q2012" s="208">
        <f t="shared" si="137"/>
        <v>0</v>
      </c>
      <c r="R2012" s="206"/>
    </row>
    <row r="2013" spans="1:19" s="200" customFormat="1">
      <c r="A2013" s="199">
        <v>2006</v>
      </c>
      <c r="B2013" s="200">
        <v>2010103008</v>
      </c>
      <c r="C2013" s="201" t="s">
        <v>1309</v>
      </c>
      <c r="D2013" s="201" t="s">
        <v>1310</v>
      </c>
      <c r="E2013" s="201" t="s">
        <v>1314</v>
      </c>
      <c r="F2013" s="201" t="s">
        <v>3654</v>
      </c>
      <c r="G2013" s="201" t="s">
        <v>996</v>
      </c>
      <c r="H2013" s="202" t="s">
        <v>674</v>
      </c>
      <c r="I2013" s="207">
        <v>0</v>
      </c>
      <c r="J2013" s="207">
        <v>6859.4400000000005</v>
      </c>
      <c r="K2013" s="207">
        <v>0</v>
      </c>
      <c r="L2013" s="207">
        <v>0</v>
      </c>
      <c r="M2013" s="207">
        <f t="shared" si="138"/>
        <v>0</v>
      </c>
      <c r="N2013" s="207">
        <f t="shared" si="140"/>
        <v>6859.4400000000005</v>
      </c>
      <c r="O2013" s="208">
        <f t="shared" si="139"/>
        <v>-6859.4400000000005</v>
      </c>
      <c r="P2013" s="205">
        <v>0</v>
      </c>
      <c r="Q2013" s="208">
        <f t="shared" si="137"/>
        <v>-6859.4400000000005</v>
      </c>
      <c r="R2013" s="206"/>
    </row>
    <row r="2014" spans="1:19" s="200" customFormat="1">
      <c r="A2014" s="199">
        <v>2007</v>
      </c>
      <c r="B2014" s="200">
        <v>2010103009</v>
      </c>
      <c r="C2014" s="201" t="s">
        <v>1309</v>
      </c>
      <c r="D2014" s="201" t="s">
        <v>1310</v>
      </c>
      <c r="E2014" s="201" t="s">
        <v>1314</v>
      </c>
      <c r="F2014" s="201" t="s">
        <v>3654</v>
      </c>
      <c r="G2014" s="201" t="s">
        <v>996</v>
      </c>
      <c r="H2014" s="202" t="s">
        <v>675</v>
      </c>
      <c r="I2014" s="207">
        <v>0</v>
      </c>
      <c r="J2014" s="207">
        <v>0</v>
      </c>
      <c r="K2014" s="207">
        <v>0</v>
      </c>
      <c r="L2014" s="207">
        <v>0</v>
      </c>
      <c r="M2014" s="207">
        <f t="shared" si="138"/>
        <v>0</v>
      </c>
      <c r="N2014" s="207">
        <f t="shared" si="140"/>
        <v>0</v>
      </c>
      <c r="O2014" s="208">
        <f t="shared" si="139"/>
        <v>0</v>
      </c>
      <c r="P2014" s="205">
        <v>0</v>
      </c>
      <c r="Q2014" s="208">
        <f t="shared" si="137"/>
        <v>0</v>
      </c>
      <c r="R2014" s="206"/>
    </row>
    <row r="2015" spans="1:19" s="200" customFormat="1">
      <c r="A2015" s="199">
        <v>2008</v>
      </c>
      <c r="B2015" s="200">
        <v>2010103010</v>
      </c>
      <c r="C2015" s="201" t="s">
        <v>1309</v>
      </c>
      <c r="D2015" s="201" t="s">
        <v>1310</v>
      </c>
      <c r="E2015" s="201" t="s">
        <v>1314</v>
      </c>
      <c r="F2015" s="201" t="s">
        <v>3654</v>
      </c>
      <c r="G2015" s="201" t="s">
        <v>996</v>
      </c>
      <c r="H2015" s="202" t="s">
        <v>676</v>
      </c>
      <c r="I2015" s="207">
        <v>0</v>
      </c>
      <c r="J2015" s="207">
        <v>0</v>
      </c>
      <c r="K2015" s="207">
        <v>45540</v>
      </c>
      <c r="L2015" s="207">
        <v>60720</v>
      </c>
      <c r="M2015" s="207">
        <f t="shared" si="138"/>
        <v>0</v>
      </c>
      <c r="N2015" s="207">
        <f t="shared" si="140"/>
        <v>15180</v>
      </c>
      <c r="O2015" s="208">
        <f t="shared" si="139"/>
        <v>-15180</v>
      </c>
      <c r="P2015" s="205">
        <v>0</v>
      </c>
      <c r="Q2015" s="208">
        <f t="shared" si="137"/>
        <v>-15180</v>
      </c>
      <c r="R2015" s="206"/>
    </row>
    <row r="2016" spans="1:19" s="200" customFormat="1">
      <c r="A2016" s="199">
        <v>2009</v>
      </c>
      <c r="B2016" s="200">
        <v>2010103011</v>
      </c>
      <c r="C2016" s="201" t="s">
        <v>1309</v>
      </c>
      <c r="D2016" s="201" t="s">
        <v>1310</v>
      </c>
      <c r="E2016" s="201" t="s">
        <v>1314</v>
      </c>
      <c r="F2016" s="201" t="s">
        <v>3654</v>
      </c>
      <c r="G2016" s="201" t="s">
        <v>996</v>
      </c>
      <c r="H2016" s="202" t="s">
        <v>677</v>
      </c>
      <c r="I2016" s="207">
        <v>0</v>
      </c>
      <c r="J2016" s="207">
        <v>3429921.36</v>
      </c>
      <c r="K2016" s="207">
        <v>0</v>
      </c>
      <c r="L2016" s="207">
        <v>0</v>
      </c>
      <c r="M2016" s="207">
        <f t="shared" si="138"/>
        <v>0</v>
      </c>
      <c r="N2016" s="207">
        <f t="shared" si="140"/>
        <v>3429921.36</v>
      </c>
      <c r="O2016" s="208">
        <f t="shared" si="139"/>
        <v>-3429921.36</v>
      </c>
      <c r="P2016" s="205">
        <v>0</v>
      </c>
      <c r="Q2016" s="208">
        <f t="shared" si="137"/>
        <v>-3429921.36</v>
      </c>
      <c r="R2016" s="206"/>
    </row>
    <row r="2017" spans="1:19" s="200" customFormat="1">
      <c r="A2017" s="199">
        <v>2010</v>
      </c>
      <c r="B2017" s="200">
        <v>2010103014</v>
      </c>
      <c r="C2017" s="201" t="s">
        <v>1309</v>
      </c>
      <c r="D2017" s="201" t="s">
        <v>1310</v>
      </c>
      <c r="E2017" s="201" t="s">
        <v>1314</v>
      </c>
      <c r="F2017" s="201" t="s">
        <v>3654</v>
      </c>
      <c r="G2017" s="201" t="s">
        <v>996</v>
      </c>
      <c r="H2017" s="202" t="s">
        <v>678</v>
      </c>
      <c r="I2017" s="207">
        <v>0</v>
      </c>
      <c r="J2017" s="207">
        <v>0</v>
      </c>
      <c r="K2017" s="207">
        <v>0</v>
      </c>
      <c r="L2017" s="207">
        <v>0</v>
      </c>
      <c r="M2017" s="207">
        <f t="shared" si="138"/>
        <v>0</v>
      </c>
      <c r="N2017" s="207">
        <f t="shared" si="140"/>
        <v>0</v>
      </c>
      <c r="O2017" s="208">
        <f t="shared" si="139"/>
        <v>0</v>
      </c>
      <c r="P2017" s="205">
        <v>0</v>
      </c>
      <c r="Q2017" s="208">
        <f t="shared" si="137"/>
        <v>0</v>
      </c>
      <c r="R2017" s="206"/>
    </row>
    <row r="2018" spans="1:19" s="200" customFormat="1">
      <c r="A2018" s="199">
        <v>2011</v>
      </c>
      <c r="B2018" s="200">
        <v>2010103016</v>
      </c>
      <c r="C2018" s="201" t="s">
        <v>1309</v>
      </c>
      <c r="D2018" s="201" t="s">
        <v>1310</v>
      </c>
      <c r="E2018" s="201" t="s">
        <v>1314</v>
      </c>
      <c r="F2018" s="201" t="s">
        <v>3654</v>
      </c>
      <c r="G2018" s="201" t="s">
        <v>996</v>
      </c>
      <c r="H2018" s="202" t="s">
        <v>679</v>
      </c>
      <c r="I2018" s="207">
        <v>0</v>
      </c>
      <c r="J2018" s="207">
        <v>0</v>
      </c>
      <c r="K2018" s="207">
        <v>0</v>
      </c>
      <c r="L2018" s="207">
        <v>0</v>
      </c>
      <c r="M2018" s="207">
        <f t="shared" si="138"/>
        <v>0</v>
      </c>
      <c r="N2018" s="207">
        <f t="shared" si="140"/>
        <v>0</v>
      </c>
      <c r="O2018" s="208">
        <f t="shared" si="139"/>
        <v>0</v>
      </c>
      <c r="P2018" s="205">
        <v>0</v>
      </c>
      <c r="Q2018" s="208">
        <f t="shared" ref="Q2018:Q2081" si="141">O2018-P2018</f>
        <v>0</v>
      </c>
      <c r="R2018" s="206"/>
    </row>
    <row r="2019" spans="1:19" s="200" customFormat="1">
      <c r="A2019" s="199">
        <v>2012</v>
      </c>
      <c r="B2019" s="200">
        <v>2010103017</v>
      </c>
      <c r="C2019" s="201" t="s">
        <v>1309</v>
      </c>
      <c r="D2019" s="201" t="s">
        <v>1310</v>
      </c>
      <c r="E2019" s="201" t="s">
        <v>1314</v>
      </c>
      <c r="F2019" s="201" t="s">
        <v>3654</v>
      </c>
      <c r="G2019" s="201" t="s">
        <v>996</v>
      </c>
      <c r="H2019" s="202" t="s">
        <v>680</v>
      </c>
      <c r="I2019" s="207">
        <v>0</v>
      </c>
      <c r="J2019" s="207">
        <v>504.61</v>
      </c>
      <c r="K2019" s="207">
        <v>63191.11</v>
      </c>
      <c r="L2019" s="207">
        <v>71599</v>
      </c>
      <c r="M2019" s="207">
        <f t="shared" si="138"/>
        <v>0</v>
      </c>
      <c r="N2019" s="207">
        <f t="shared" si="140"/>
        <v>8912.5</v>
      </c>
      <c r="O2019" s="208">
        <f t="shared" si="139"/>
        <v>-8912.5</v>
      </c>
      <c r="P2019" s="205">
        <v>0</v>
      </c>
      <c r="Q2019" s="208">
        <f t="shared" si="141"/>
        <v>-8912.5</v>
      </c>
      <c r="R2019" s="206"/>
    </row>
    <row r="2020" spans="1:19" s="200" customFormat="1">
      <c r="A2020" s="199">
        <v>2013</v>
      </c>
      <c r="B2020" s="200">
        <v>2010103019</v>
      </c>
      <c r="C2020" s="201" t="s">
        <v>1309</v>
      </c>
      <c r="D2020" s="201" t="s">
        <v>1310</v>
      </c>
      <c r="E2020" s="201" t="s">
        <v>1314</v>
      </c>
      <c r="F2020" s="201" t="s">
        <v>3654</v>
      </c>
      <c r="G2020" s="201" t="s">
        <v>996</v>
      </c>
      <c r="H2020" s="202" t="s">
        <v>681</v>
      </c>
      <c r="I2020" s="207">
        <v>0</v>
      </c>
      <c r="J2020" s="207">
        <v>0</v>
      </c>
      <c r="K2020" s="207">
        <v>0</v>
      </c>
      <c r="L2020" s="207">
        <v>0</v>
      </c>
      <c r="M2020" s="207">
        <f t="shared" si="138"/>
        <v>0</v>
      </c>
      <c r="N2020" s="207">
        <f t="shared" si="140"/>
        <v>0</v>
      </c>
      <c r="O2020" s="208">
        <f t="shared" si="139"/>
        <v>0</v>
      </c>
      <c r="P2020" s="205">
        <v>0</v>
      </c>
      <c r="Q2020" s="208">
        <f t="shared" si="141"/>
        <v>0</v>
      </c>
      <c r="R2020" s="206"/>
      <c r="S2020" s="209">
        <f>N2020-K2020</f>
        <v>0</v>
      </c>
    </row>
    <row r="2021" spans="1:19" s="200" customFormat="1">
      <c r="A2021" s="199">
        <v>2014</v>
      </c>
      <c r="B2021" s="200">
        <v>2010103020</v>
      </c>
      <c r="C2021" s="201" t="s">
        <v>1309</v>
      </c>
      <c r="D2021" s="201" t="s">
        <v>1310</v>
      </c>
      <c r="E2021" s="201" t="s">
        <v>1314</v>
      </c>
      <c r="F2021" s="201" t="s">
        <v>3654</v>
      </c>
      <c r="G2021" s="201" t="s">
        <v>996</v>
      </c>
      <c r="H2021" s="202" t="s">
        <v>1032</v>
      </c>
      <c r="I2021" s="207">
        <v>0</v>
      </c>
      <c r="J2021" s="207">
        <v>0</v>
      </c>
      <c r="K2021" s="207">
        <v>0</v>
      </c>
      <c r="L2021" s="207">
        <v>0</v>
      </c>
      <c r="M2021" s="207">
        <f t="shared" si="138"/>
        <v>0</v>
      </c>
      <c r="N2021" s="207">
        <f t="shared" si="140"/>
        <v>0</v>
      </c>
      <c r="O2021" s="208">
        <f t="shared" si="139"/>
        <v>0</v>
      </c>
      <c r="P2021" s="205">
        <v>0</v>
      </c>
      <c r="Q2021" s="208">
        <f t="shared" si="141"/>
        <v>0</v>
      </c>
      <c r="R2021" s="206"/>
    </row>
    <row r="2022" spans="1:19" s="200" customFormat="1">
      <c r="A2022" s="199">
        <v>2015</v>
      </c>
      <c r="B2022" s="200">
        <v>2010103022</v>
      </c>
      <c r="C2022" s="201" t="s">
        <v>1309</v>
      </c>
      <c r="D2022" s="201" t="s">
        <v>1310</v>
      </c>
      <c r="E2022" s="201" t="s">
        <v>1314</v>
      </c>
      <c r="F2022" s="201" t="s">
        <v>3654</v>
      </c>
      <c r="G2022" s="201" t="s">
        <v>996</v>
      </c>
      <c r="H2022" s="202" t="s">
        <v>1816</v>
      </c>
      <c r="I2022" s="207">
        <v>0</v>
      </c>
      <c r="J2022" s="207">
        <v>19605.5</v>
      </c>
      <c r="K2022" s="207">
        <v>47415</v>
      </c>
      <c r="L2022" s="207">
        <v>46919.5</v>
      </c>
      <c r="M2022" s="207">
        <f t="shared" si="138"/>
        <v>0</v>
      </c>
      <c r="N2022" s="207">
        <f t="shared" si="140"/>
        <v>19110</v>
      </c>
      <c r="O2022" s="208">
        <f t="shared" si="139"/>
        <v>-19110</v>
      </c>
      <c r="P2022" s="205">
        <v>0</v>
      </c>
      <c r="Q2022" s="208">
        <f t="shared" si="141"/>
        <v>-19110</v>
      </c>
      <c r="R2022" s="206"/>
    </row>
    <row r="2023" spans="1:19" s="200" customFormat="1">
      <c r="A2023" s="199">
        <v>2016</v>
      </c>
      <c r="B2023" s="200">
        <v>2010103026</v>
      </c>
      <c r="C2023" s="201" t="s">
        <v>1309</v>
      </c>
      <c r="D2023" s="201" t="s">
        <v>1310</v>
      </c>
      <c r="E2023" s="201" t="s">
        <v>1314</v>
      </c>
      <c r="F2023" s="201" t="s">
        <v>3654</v>
      </c>
      <c r="G2023" s="201" t="s">
        <v>996</v>
      </c>
      <c r="H2023" s="202" t="s">
        <v>682</v>
      </c>
      <c r="I2023" s="207">
        <v>0</v>
      </c>
      <c r="J2023" s="207">
        <v>0</v>
      </c>
      <c r="K2023" s="207">
        <v>0</v>
      </c>
      <c r="L2023" s="207">
        <v>0</v>
      </c>
      <c r="M2023" s="207">
        <f t="shared" si="138"/>
        <v>0</v>
      </c>
      <c r="N2023" s="207">
        <f t="shared" si="140"/>
        <v>0</v>
      </c>
      <c r="O2023" s="208">
        <f t="shared" si="139"/>
        <v>0</v>
      </c>
      <c r="P2023" s="205">
        <v>0</v>
      </c>
      <c r="Q2023" s="208">
        <f t="shared" si="141"/>
        <v>0</v>
      </c>
      <c r="R2023" s="206"/>
    </row>
    <row r="2024" spans="1:19" s="200" customFormat="1">
      <c r="A2024" s="199">
        <v>2017</v>
      </c>
      <c r="B2024" s="200">
        <v>2010103028</v>
      </c>
      <c r="C2024" s="201" t="s">
        <v>1309</v>
      </c>
      <c r="D2024" s="201" t="s">
        <v>1310</v>
      </c>
      <c r="E2024" s="201" t="s">
        <v>1314</v>
      </c>
      <c r="F2024" s="201" t="s">
        <v>3654</v>
      </c>
      <c r="G2024" s="201" t="s">
        <v>996</v>
      </c>
      <c r="H2024" s="202" t="s">
        <v>683</v>
      </c>
      <c r="I2024" s="207">
        <v>0</v>
      </c>
      <c r="J2024" s="207">
        <v>0</v>
      </c>
      <c r="K2024" s="207">
        <v>332800</v>
      </c>
      <c r="L2024" s="207">
        <v>332800</v>
      </c>
      <c r="M2024" s="207">
        <f t="shared" si="138"/>
        <v>0</v>
      </c>
      <c r="N2024" s="207">
        <f t="shared" si="140"/>
        <v>0</v>
      </c>
      <c r="O2024" s="208">
        <f t="shared" si="139"/>
        <v>0</v>
      </c>
      <c r="P2024" s="205">
        <v>0</v>
      </c>
      <c r="Q2024" s="208">
        <f t="shared" si="141"/>
        <v>0</v>
      </c>
      <c r="R2024" s="206"/>
    </row>
    <row r="2025" spans="1:19" s="200" customFormat="1">
      <c r="A2025" s="199">
        <v>2018</v>
      </c>
      <c r="B2025" s="200">
        <v>2010103029</v>
      </c>
      <c r="C2025" s="201" t="s">
        <v>1309</v>
      </c>
      <c r="D2025" s="201" t="s">
        <v>1310</v>
      </c>
      <c r="E2025" s="201" t="s">
        <v>1314</v>
      </c>
      <c r="F2025" s="201" t="s">
        <v>3654</v>
      </c>
      <c r="G2025" s="201" t="s">
        <v>996</v>
      </c>
      <c r="H2025" s="202" t="s">
        <v>1817</v>
      </c>
      <c r="I2025" s="207">
        <v>0</v>
      </c>
      <c r="J2025" s="207">
        <v>0</v>
      </c>
      <c r="K2025" s="207">
        <v>21850</v>
      </c>
      <c r="L2025" s="207">
        <v>21850</v>
      </c>
      <c r="M2025" s="207">
        <f t="shared" si="138"/>
        <v>0</v>
      </c>
      <c r="N2025" s="207">
        <f t="shared" si="140"/>
        <v>0</v>
      </c>
      <c r="O2025" s="208">
        <f t="shared" si="139"/>
        <v>0</v>
      </c>
      <c r="P2025" s="205">
        <v>0</v>
      </c>
      <c r="Q2025" s="208">
        <f t="shared" si="141"/>
        <v>0</v>
      </c>
      <c r="R2025" s="206"/>
    </row>
    <row r="2026" spans="1:19" s="200" customFormat="1">
      <c r="A2026" s="199">
        <v>2019</v>
      </c>
      <c r="B2026" s="200">
        <v>2010103030</v>
      </c>
      <c r="C2026" s="201" t="s">
        <v>1309</v>
      </c>
      <c r="D2026" s="201" t="s">
        <v>1310</v>
      </c>
      <c r="E2026" s="201" t="s">
        <v>1314</v>
      </c>
      <c r="F2026" s="201" t="s">
        <v>3654</v>
      </c>
      <c r="G2026" s="201" t="s">
        <v>996</v>
      </c>
      <c r="H2026" s="202" t="s">
        <v>684</v>
      </c>
      <c r="I2026" s="207">
        <v>0</v>
      </c>
      <c r="J2026" s="207">
        <v>21296.13</v>
      </c>
      <c r="K2026" s="207">
        <v>31000</v>
      </c>
      <c r="L2026" s="207">
        <v>10807.359990000001</v>
      </c>
      <c r="M2026" s="207">
        <f t="shared" si="138"/>
        <v>0</v>
      </c>
      <c r="N2026" s="207">
        <f t="shared" si="140"/>
        <v>1103.4899900000019</v>
      </c>
      <c r="O2026" s="208">
        <f t="shared" si="139"/>
        <v>-1103.4899900000019</v>
      </c>
      <c r="P2026" s="205">
        <v>0</v>
      </c>
      <c r="Q2026" s="208">
        <f t="shared" si="141"/>
        <v>-1103.4899900000019</v>
      </c>
      <c r="R2026" s="206"/>
      <c r="S2026" s="209">
        <f>N2026-K2026</f>
        <v>-29896.510009999998</v>
      </c>
    </row>
    <row r="2027" spans="1:19" s="200" customFormat="1">
      <c r="A2027" s="199">
        <v>2020</v>
      </c>
      <c r="B2027" s="200">
        <v>2010103032</v>
      </c>
      <c r="C2027" s="201" t="s">
        <v>1309</v>
      </c>
      <c r="D2027" s="201" t="s">
        <v>1310</v>
      </c>
      <c r="E2027" s="201" t="s">
        <v>1314</v>
      </c>
      <c r="F2027" s="201" t="s">
        <v>3654</v>
      </c>
      <c r="G2027" s="201" t="s">
        <v>996</v>
      </c>
      <c r="H2027" s="202" t="s">
        <v>685</v>
      </c>
      <c r="I2027" s="207">
        <v>0</v>
      </c>
      <c r="J2027" s="207">
        <v>0</v>
      </c>
      <c r="K2027" s="207">
        <v>51812.91</v>
      </c>
      <c r="L2027" s="207">
        <v>51812.911780000002</v>
      </c>
      <c r="M2027" s="207">
        <f t="shared" si="138"/>
        <v>0</v>
      </c>
      <c r="N2027" s="207">
        <f t="shared" si="140"/>
        <v>1.7799999986891635E-3</v>
      </c>
      <c r="O2027" s="208">
        <f t="shared" si="139"/>
        <v>-1.7799999986891635E-3</v>
      </c>
      <c r="P2027" s="205">
        <v>0</v>
      </c>
      <c r="Q2027" s="208">
        <f t="shared" si="141"/>
        <v>-1.7799999986891635E-3</v>
      </c>
      <c r="R2027" s="206"/>
    </row>
    <row r="2028" spans="1:19" s="200" customFormat="1">
      <c r="A2028" s="199">
        <v>2021</v>
      </c>
      <c r="B2028" s="200">
        <v>2010103033</v>
      </c>
      <c r="C2028" s="201" t="s">
        <v>1309</v>
      </c>
      <c r="D2028" s="201" t="s">
        <v>1310</v>
      </c>
      <c r="E2028" s="201" t="s">
        <v>1314</v>
      </c>
      <c r="F2028" s="201" t="s">
        <v>3654</v>
      </c>
      <c r="G2028" s="201" t="s">
        <v>996</v>
      </c>
      <c r="H2028" s="202" t="s">
        <v>686</v>
      </c>
      <c r="I2028" s="207">
        <v>0</v>
      </c>
      <c r="J2028" s="207">
        <v>0</v>
      </c>
      <c r="K2028" s="207">
        <v>1733.63</v>
      </c>
      <c r="L2028" s="207">
        <v>1733.63</v>
      </c>
      <c r="M2028" s="207">
        <f t="shared" si="138"/>
        <v>0</v>
      </c>
      <c r="N2028" s="207">
        <f t="shared" si="140"/>
        <v>0</v>
      </c>
      <c r="O2028" s="208">
        <f t="shared" si="139"/>
        <v>0</v>
      </c>
      <c r="P2028" s="205">
        <v>0</v>
      </c>
      <c r="Q2028" s="208">
        <f t="shared" si="141"/>
        <v>0</v>
      </c>
      <c r="R2028" s="206"/>
    </row>
    <row r="2029" spans="1:19" s="200" customFormat="1">
      <c r="A2029" s="199">
        <v>2022</v>
      </c>
      <c r="B2029" s="200">
        <v>2010103034</v>
      </c>
      <c r="C2029" s="201" t="s">
        <v>1309</v>
      </c>
      <c r="D2029" s="201" t="s">
        <v>1310</v>
      </c>
      <c r="E2029" s="201" t="s">
        <v>1314</v>
      </c>
      <c r="F2029" s="201" t="s">
        <v>3654</v>
      </c>
      <c r="G2029" s="201" t="s">
        <v>996</v>
      </c>
      <c r="H2029" s="202" t="s">
        <v>687</v>
      </c>
      <c r="I2029" s="207">
        <v>9752</v>
      </c>
      <c r="J2029" s="207">
        <v>0</v>
      </c>
      <c r="K2029" s="207">
        <v>243500</v>
      </c>
      <c r="L2029" s="207">
        <v>253252</v>
      </c>
      <c r="M2029" s="207">
        <f t="shared" si="138"/>
        <v>0</v>
      </c>
      <c r="N2029" s="207">
        <f t="shared" si="140"/>
        <v>0</v>
      </c>
      <c r="O2029" s="208">
        <f t="shared" si="139"/>
        <v>0</v>
      </c>
      <c r="P2029" s="205">
        <v>0</v>
      </c>
      <c r="Q2029" s="208">
        <f t="shared" si="141"/>
        <v>0</v>
      </c>
      <c r="R2029" s="206"/>
    </row>
    <row r="2030" spans="1:19" s="200" customFormat="1">
      <c r="A2030" s="199">
        <v>2023</v>
      </c>
      <c r="B2030" s="200">
        <v>2010103036</v>
      </c>
      <c r="C2030" s="201" t="s">
        <v>1309</v>
      </c>
      <c r="D2030" s="201" t="s">
        <v>1310</v>
      </c>
      <c r="E2030" s="201" t="s">
        <v>1314</v>
      </c>
      <c r="F2030" s="201" t="s">
        <v>3654</v>
      </c>
      <c r="G2030" s="201" t="s">
        <v>996</v>
      </c>
      <c r="H2030" s="202" t="s">
        <v>688</v>
      </c>
      <c r="I2030" s="207">
        <v>0</v>
      </c>
      <c r="J2030" s="207">
        <v>4500</v>
      </c>
      <c r="K2030" s="207">
        <v>4500</v>
      </c>
      <c r="L2030" s="207">
        <v>0</v>
      </c>
      <c r="M2030" s="207">
        <f t="shared" si="138"/>
        <v>0</v>
      </c>
      <c r="N2030" s="207">
        <f t="shared" si="140"/>
        <v>0</v>
      </c>
      <c r="O2030" s="208">
        <f t="shared" si="139"/>
        <v>0</v>
      </c>
      <c r="P2030" s="205">
        <v>0</v>
      </c>
      <c r="Q2030" s="208">
        <f t="shared" si="141"/>
        <v>0</v>
      </c>
      <c r="R2030" s="206"/>
    </row>
    <row r="2031" spans="1:19" s="200" customFormat="1">
      <c r="A2031" s="199">
        <v>2024</v>
      </c>
      <c r="B2031" s="200">
        <v>2010103037</v>
      </c>
      <c r="C2031" s="201" t="s">
        <v>1309</v>
      </c>
      <c r="D2031" s="201" t="s">
        <v>1310</v>
      </c>
      <c r="E2031" s="201" t="s">
        <v>1314</v>
      </c>
      <c r="F2031" s="201" t="s">
        <v>3654</v>
      </c>
      <c r="G2031" s="201" t="s">
        <v>996</v>
      </c>
      <c r="H2031" s="202" t="s">
        <v>689</v>
      </c>
      <c r="I2031" s="207">
        <v>0</v>
      </c>
      <c r="J2031" s="207">
        <v>0</v>
      </c>
      <c r="K2031" s="207">
        <v>0</v>
      </c>
      <c r="L2031" s="207">
        <v>0</v>
      </c>
      <c r="M2031" s="207">
        <f t="shared" si="138"/>
        <v>0</v>
      </c>
      <c r="N2031" s="207">
        <f t="shared" si="140"/>
        <v>0</v>
      </c>
      <c r="O2031" s="208">
        <f t="shared" si="139"/>
        <v>0</v>
      </c>
      <c r="P2031" s="205">
        <v>0</v>
      </c>
      <c r="Q2031" s="208">
        <f t="shared" si="141"/>
        <v>0</v>
      </c>
      <c r="R2031" s="206"/>
    </row>
    <row r="2032" spans="1:19" s="200" customFormat="1">
      <c r="A2032" s="199">
        <v>2025</v>
      </c>
      <c r="B2032" s="200">
        <v>2010103038</v>
      </c>
      <c r="C2032" s="201" t="s">
        <v>1309</v>
      </c>
      <c r="D2032" s="201" t="s">
        <v>1310</v>
      </c>
      <c r="E2032" s="201" t="s">
        <v>1314</v>
      </c>
      <c r="F2032" s="201" t="s">
        <v>3654</v>
      </c>
      <c r="G2032" s="201" t="s">
        <v>996</v>
      </c>
      <c r="H2032" s="202" t="s">
        <v>690</v>
      </c>
      <c r="I2032" s="207">
        <v>0</v>
      </c>
      <c r="J2032" s="207">
        <v>0</v>
      </c>
      <c r="K2032" s="207">
        <v>1863</v>
      </c>
      <c r="L2032" s="207">
        <v>1863</v>
      </c>
      <c r="M2032" s="207">
        <f t="shared" si="138"/>
        <v>0</v>
      </c>
      <c r="N2032" s="207">
        <f t="shared" si="140"/>
        <v>0</v>
      </c>
      <c r="O2032" s="208">
        <f t="shared" si="139"/>
        <v>0</v>
      </c>
      <c r="P2032" s="205">
        <v>0</v>
      </c>
      <c r="Q2032" s="208">
        <f t="shared" si="141"/>
        <v>0</v>
      </c>
      <c r="R2032" s="206"/>
    </row>
    <row r="2033" spans="1:18" s="200" customFormat="1">
      <c r="A2033" s="199">
        <v>2026</v>
      </c>
      <c r="B2033" s="200">
        <v>2010103039</v>
      </c>
      <c r="C2033" s="201" t="s">
        <v>1309</v>
      </c>
      <c r="D2033" s="201" t="s">
        <v>1310</v>
      </c>
      <c r="E2033" s="201" t="s">
        <v>1314</v>
      </c>
      <c r="F2033" s="201" t="s">
        <v>3654</v>
      </c>
      <c r="G2033" s="201" t="s">
        <v>996</v>
      </c>
      <c r="H2033" s="202" t="s">
        <v>691</v>
      </c>
      <c r="I2033" s="207">
        <v>0</v>
      </c>
      <c r="J2033" s="207">
        <v>0</v>
      </c>
      <c r="K2033" s="207">
        <v>0</v>
      </c>
      <c r="L2033" s="207">
        <v>0</v>
      </c>
      <c r="M2033" s="207">
        <f t="shared" ref="M2033:M2096" si="142">IF((I2033+K2033)-(J2033+L2033)&lt;0,0,(I2033+K2033)-(J2033+L2033))</f>
        <v>0</v>
      </c>
      <c r="N2033" s="207">
        <f t="shared" si="140"/>
        <v>0</v>
      </c>
      <c r="O2033" s="208">
        <f t="shared" si="139"/>
        <v>0</v>
      </c>
      <c r="P2033" s="205">
        <v>0</v>
      </c>
      <c r="Q2033" s="208">
        <f t="shared" si="141"/>
        <v>0</v>
      </c>
      <c r="R2033" s="206"/>
    </row>
    <row r="2034" spans="1:18" s="200" customFormat="1">
      <c r="A2034" s="199">
        <v>2027</v>
      </c>
      <c r="B2034" s="200">
        <v>2010103040</v>
      </c>
      <c r="C2034" s="201" t="s">
        <v>1309</v>
      </c>
      <c r="D2034" s="201" t="s">
        <v>1310</v>
      </c>
      <c r="E2034" s="201" t="s">
        <v>1314</v>
      </c>
      <c r="F2034" s="201" t="s">
        <v>3654</v>
      </c>
      <c r="G2034" s="201" t="s">
        <v>996</v>
      </c>
      <c r="H2034" s="202" t="s">
        <v>692</v>
      </c>
      <c r="I2034" s="207">
        <v>0</v>
      </c>
      <c r="J2034" s="207">
        <v>0</v>
      </c>
      <c r="K2034" s="207">
        <v>30475</v>
      </c>
      <c r="L2034" s="207">
        <v>30475</v>
      </c>
      <c r="M2034" s="207">
        <f t="shared" si="142"/>
        <v>0</v>
      </c>
      <c r="N2034" s="207">
        <f t="shared" si="140"/>
        <v>0</v>
      </c>
      <c r="O2034" s="208">
        <f t="shared" si="139"/>
        <v>0</v>
      </c>
      <c r="P2034" s="205">
        <v>0</v>
      </c>
      <c r="Q2034" s="208">
        <f t="shared" si="141"/>
        <v>0</v>
      </c>
      <c r="R2034" s="206"/>
    </row>
    <row r="2035" spans="1:18" s="200" customFormat="1">
      <c r="A2035" s="199">
        <v>2028</v>
      </c>
      <c r="B2035" s="200">
        <v>2010103041</v>
      </c>
      <c r="C2035" s="201" t="s">
        <v>1309</v>
      </c>
      <c r="D2035" s="201" t="s">
        <v>1310</v>
      </c>
      <c r="E2035" s="201" t="s">
        <v>1314</v>
      </c>
      <c r="F2035" s="201" t="s">
        <v>3654</v>
      </c>
      <c r="G2035" s="201" t="s">
        <v>996</v>
      </c>
      <c r="H2035" s="202" t="s">
        <v>1033</v>
      </c>
      <c r="I2035" s="207">
        <v>0</v>
      </c>
      <c r="J2035" s="207">
        <v>0</v>
      </c>
      <c r="K2035" s="207">
        <v>0</v>
      </c>
      <c r="L2035" s="207">
        <v>0</v>
      </c>
      <c r="M2035" s="207">
        <f t="shared" si="142"/>
        <v>0</v>
      </c>
      <c r="N2035" s="207">
        <f t="shared" si="140"/>
        <v>0</v>
      </c>
      <c r="O2035" s="208">
        <f t="shared" si="139"/>
        <v>0</v>
      </c>
      <c r="P2035" s="205">
        <v>0</v>
      </c>
      <c r="Q2035" s="208">
        <f t="shared" si="141"/>
        <v>0</v>
      </c>
      <c r="R2035" s="206"/>
    </row>
    <row r="2036" spans="1:18" s="200" customFormat="1">
      <c r="A2036" s="199">
        <v>2029</v>
      </c>
      <c r="B2036" s="200">
        <v>2010103042</v>
      </c>
      <c r="C2036" s="201" t="s">
        <v>1309</v>
      </c>
      <c r="D2036" s="201" t="s">
        <v>1310</v>
      </c>
      <c r="E2036" s="201" t="s">
        <v>1314</v>
      </c>
      <c r="F2036" s="201" t="s">
        <v>3654</v>
      </c>
      <c r="G2036" s="201" t="s">
        <v>996</v>
      </c>
      <c r="H2036" s="202" t="s">
        <v>693</v>
      </c>
      <c r="I2036" s="207">
        <v>0</v>
      </c>
      <c r="J2036" s="207">
        <v>0</v>
      </c>
      <c r="K2036" s="207">
        <v>0</v>
      </c>
      <c r="L2036" s="207">
        <v>0</v>
      </c>
      <c r="M2036" s="207">
        <f t="shared" si="142"/>
        <v>0</v>
      </c>
      <c r="N2036" s="207">
        <f t="shared" si="140"/>
        <v>0</v>
      </c>
      <c r="O2036" s="208">
        <f t="shared" si="139"/>
        <v>0</v>
      </c>
      <c r="P2036" s="205">
        <v>0</v>
      </c>
      <c r="Q2036" s="208">
        <f t="shared" si="141"/>
        <v>0</v>
      </c>
      <c r="R2036" s="206"/>
    </row>
    <row r="2037" spans="1:18" s="200" customFormat="1">
      <c r="A2037" s="199">
        <v>2030</v>
      </c>
      <c r="B2037" s="200">
        <v>2010103043</v>
      </c>
      <c r="C2037" s="201" t="s">
        <v>1309</v>
      </c>
      <c r="D2037" s="201" t="s">
        <v>1310</v>
      </c>
      <c r="E2037" s="201" t="s">
        <v>1314</v>
      </c>
      <c r="F2037" s="201" t="s">
        <v>3654</v>
      </c>
      <c r="G2037" s="201" t="s">
        <v>996</v>
      </c>
      <c r="H2037" s="202" t="s">
        <v>694</v>
      </c>
      <c r="I2037" s="207">
        <v>0</v>
      </c>
      <c r="J2037" s="207">
        <v>0</v>
      </c>
      <c r="K2037" s="207">
        <v>0</v>
      </c>
      <c r="L2037" s="207">
        <v>0</v>
      </c>
      <c r="M2037" s="207">
        <f t="shared" si="142"/>
        <v>0</v>
      </c>
      <c r="N2037" s="207">
        <f t="shared" si="140"/>
        <v>0</v>
      </c>
      <c r="O2037" s="208">
        <f t="shared" si="139"/>
        <v>0</v>
      </c>
      <c r="P2037" s="205">
        <v>0</v>
      </c>
      <c r="Q2037" s="208">
        <f t="shared" si="141"/>
        <v>0</v>
      </c>
      <c r="R2037" s="206"/>
    </row>
    <row r="2038" spans="1:18" s="200" customFormat="1">
      <c r="A2038" s="199">
        <v>2031</v>
      </c>
      <c r="B2038" s="200">
        <v>2010103045</v>
      </c>
      <c r="C2038" s="201" t="s">
        <v>1309</v>
      </c>
      <c r="D2038" s="201" t="s">
        <v>1310</v>
      </c>
      <c r="E2038" s="201" t="s">
        <v>1314</v>
      </c>
      <c r="F2038" s="201" t="s">
        <v>3654</v>
      </c>
      <c r="G2038" s="201" t="s">
        <v>996</v>
      </c>
      <c r="H2038" s="202" t="s">
        <v>695</v>
      </c>
      <c r="I2038" s="207">
        <v>0</v>
      </c>
      <c r="J2038" s="207">
        <v>0</v>
      </c>
      <c r="K2038" s="207">
        <v>0</v>
      </c>
      <c r="L2038" s="207">
        <v>0</v>
      </c>
      <c r="M2038" s="207">
        <f t="shared" si="142"/>
        <v>0</v>
      </c>
      <c r="N2038" s="207">
        <f t="shared" si="140"/>
        <v>0</v>
      </c>
      <c r="O2038" s="208">
        <f t="shared" si="139"/>
        <v>0</v>
      </c>
      <c r="P2038" s="205">
        <v>0</v>
      </c>
      <c r="Q2038" s="208">
        <f t="shared" si="141"/>
        <v>0</v>
      </c>
      <c r="R2038" s="206"/>
    </row>
    <row r="2039" spans="1:18" s="200" customFormat="1">
      <c r="A2039" s="199">
        <v>2032</v>
      </c>
      <c r="B2039" s="200">
        <v>2010103046</v>
      </c>
      <c r="C2039" s="201" t="s">
        <v>1309</v>
      </c>
      <c r="D2039" s="201" t="s">
        <v>1310</v>
      </c>
      <c r="E2039" s="201" t="s">
        <v>1314</v>
      </c>
      <c r="F2039" s="201" t="s">
        <v>3654</v>
      </c>
      <c r="G2039" s="201" t="s">
        <v>996</v>
      </c>
      <c r="H2039" s="202" t="s">
        <v>1034</v>
      </c>
      <c r="I2039" s="207">
        <v>0</v>
      </c>
      <c r="J2039" s="207">
        <v>42399.14</v>
      </c>
      <c r="K2039" s="207">
        <v>247904.63</v>
      </c>
      <c r="L2039" s="207">
        <v>392262.12576999998</v>
      </c>
      <c r="M2039" s="207">
        <f t="shared" si="142"/>
        <v>0</v>
      </c>
      <c r="N2039" s="207">
        <f t="shared" si="140"/>
        <v>186756.63576999999</v>
      </c>
      <c r="O2039" s="208">
        <f t="shared" si="139"/>
        <v>-186756.63576999999</v>
      </c>
      <c r="P2039" s="205">
        <v>0</v>
      </c>
      <c r="Q2039" s="208">
        <f t="shared" si="141"/>
        <v>-186756.63576999999</v>
      </c>
      <c r="R2039" s="206"/>
    </row>
    <row r="2040" spans="1:18" s="200" customFormat="1">
      <c r="A2040" s="199">
        <v>2033</v>
      </c>
      <c r="B2040" s="200">
        <v>2010103047</v>
      </c>
      <c r="C2040" s="201" t="s">
        <v>1309</v>
      </c>
      <c r="D2040" s="201" t="s">
        <v>1310</v>
      </c>
      <c r="E2040" s="201" t="s">
        <v>1314</v>
      </c>
      <c r="F2040" s="201" t="s">
        <v>3654</v>
      </c>
      <c r="G2040" s="201" t="s">
        <v>996</v>
      </c>
      <c r="H2040" s="202" t="s">
        <v>696</v>
      </c>
      <c r="I2040" s="207">
        <v>0</v>
      </c>
      <c r="J2040" s="207">
        <v>0</v>
      </c>
      <c r="K2040" s="207">
        <v>0</v>
      </c>
      <c r="L2040" s="207">
        <v>0</v>
      </c>
      <c r="M2040" s="207">
        <f t="shared" si="142"/>
        <v>0</v>
      </c>
      <c r="N2040" s="207">
        <f t="shared" si="140"/>
        <v>0</v>
      </c>
      <c r="O2040" s="208">
        <f t="shared" si="139"/>
        <v>0</v>
      </c>
      <c r="P2040" s="205">
        <v>0</v>
      </c>
      <c r="Q2040" s="208">
        <f t="shared" si="141"/>
        <v>0</v>
      </c>
      <c r="R2040" s="206"/>
    </row>
    <row r="2041" spans="1:18" s="200" customFormat="1">
      <c r="A2041" s="199">
        <v>2034</v>
      </c>
      <c r="B2041" s="200">
        <v>2010103048</v>
      </c>
      <c r="C2041" s="201" t="s">
        <v>1309</v>
      </c>
      <c r="D2041" s="201" t="s">
        <v>1310</v>
      </c>
      <c r="E2041" s="201" t="s">
        <v>1314</v>
      </c>
      <c r="F2041" s="201" t="s">
        <v>3654</v>
      </c>
      <c r="G2041" s="201" t="s">
        <v>996</v>
      </c>
      <c r="H2041" s="202" t="s">
        <v>697</v>
      </c>
      <c r="I2041" s="207">
        <v>0</v>
      </c>
      <c r="J2041" s="207">
        <v>0</v>
      </c>
      <c r="K2041" s="207">
        <v>0</v>
      </c>
      <c r="L2041" s="207">
        <v>0</v>
      </c>
      <c r="M2041" s="207">
        <f t="shared" si="142"/>
        <v>0</v>
      </c>
      <c r="N2041" s="207">
        <f t="shared" si="140"/>
        <v>0</v>
      </c>
      <c r="O2041" s="208">
        <f t="shared" si="139"/>
        <v>0</v>
      </c>
      <c r="P2041" s="205">
        <v>0</v>
      </c>
      <c r="Q2041" s="208">
        <f t="shared" si="141"/>
        <v>0</v>
      </c>
      <c r="R2041" s="206"/>
    </row>
    <row r="2042" spans="1:18" s="200" customFormat="1">
      <c r="A2042" s="199">
        <v>2035</v>
      </c>
      <c r="B2042" s="200">
        <v>2010103049</v>
      </c>
      <c r="C2042" s="201" t="s">
        <v>1309</v>
      </c>
      <c r="D2042" s="201" t="s">
        <v>1310</v>
      </c>
      <c r="E2042" s="201" t="s">
        <v>1314</v>
      </c>
      <c r="F2042" s="201" t="s">
        <v>3654</v>
      </c>
      <c r="G2042" s="201" t="s">
        <v>996</v>
      </c>
      <c r="H2042" s="202" t="s">
        <v>698</v>
      </c>
      <c r="I2042" s="207">
        <v>0</v>
      </c>
      <c r="J2042" s="207">
        <v>0</v>
      </c>
      <c r="K2042" s="207">
        <v>0</v>
      </c>
      <c r="L2042" s="207">
        <v>0</v>
      </c>
      <c r="M2042" s="207">
        <f t="shared" si="142"/>
        <v>0</v>
      </c>
      <c r="N2042" s="207">
        <f t="shared" si="140"/>
        <v>0</v>
      </c>
      <c r="O2042" s="208">
        <f t="shared" si="139"/>
        <v>0</v>
      </c>
      <c r="P2042" s="205">
        <v>0</v>
      </c>
      <c r="Q2042" s="208">
        <f t="shared" si="141"/>
        <v>0</v>
      </c>
      <c r="R2042" s="206"/>
    </row>
    <row r="2043" spans="1:18" s="200" customFormat="1">
      <c r="A2043" s="199">
        <v>2036</v>
      </c>
      <c r="B2043" s="200">
        <v>2010103050</v>
      </c>
      <c r="C2043" s="201" t="s">
        <v>1309</v>
      </c>
      <c r="D2043" s="201" t="s">
        <v>1310</v>
      </c>
      <c r="E2043" s="201" t="s">
        <v>1314</v>
      </c>
      <c r="F2043" s="201" t="s">
        <v>3654</v>
      </c>
      <c r="G2043" s="201" t="s">
        <v>996</v>
      </c>
      <c r="H2043" s="202" t="s">
        <v>699</v>
      </c>
      <c r="I2043" s="207">
        <v>0</v>
      </c>
      <c r="J2043" s="207">
        <v>0</v>
      </c>
      <c r="K2043" s="207">
        <v>0</v>
      </c>
      <c r="L2043" s="207">
        <v>0</v>
      </c>
      <c r="M2043" s="207">
        <f t="shared" si="142"/>
        <v>0</v>
      </c>
      <c r="N2043" s="207">
        <f t="shared" si="140"/>
        <v>0</v>
      </c>
      <c r="O2043" s="208">
        <f t="shared" si="139"/>
        <v>0</v>
      </c>
      <c r="P2043" s="205">
        <v>0</v>
      </c>
      <c r="Q2043" s="208">
        <f t="shared" si="141"/>
        <v>0</v>
      </c>
      <c r="R2043" s="206"/>
    </row>
    <row r="2044" spans="1:18" s="200" customFormat="1">
      <c r="A2044" s="199">
        <v>2037</v>
      </c>
      <c r="B2044" s="200">
        <v>2010103051</v>
      </c>
      <c r="C2044" s="201" t="s">
        <v>1309</v>
      </c>
      <c r="D2044" s="201" t="s">
        <v>1310</v>
      </c>
      <c r="E2044" s="201" t="s">
        <v>1314</v>
      </c>
      <c r="F2044" s="201" t="s">
        <v>3654</v>
      </c>
      <c r="G2044" s="201" t="s">
        <v>996</v>
      </c>
      <c r="H2044" s="202" t="s">
        <v>700</v>
      </c>
      <c r="I2044" s="207">
        <v>0</v>
      </c>
      <c r="J2044" s="207">
        <v>0</v>
      </c>
      <c r="K2044" s="207">
        <v>44275</v>
      </c>
      <c r="L2044" s="207">
        <v>44275</v>
      </c>
      <c r="M2044" s="207">
        <f t="shared" si="142"/>
        <v>0</v>
      </c>
      <c r="N2044" s="207">
        <f t="shared" si="140"/>
        <v>0</v>
      </c>
      <c r="O2044" s="208">
        <f t="shared" si="139"/>
        <v>0</v>
      </c>
      <c r="P2044" s="205">
        <v>0</v>
      </c>
      <c r="Q2044" s="208">
        <f t="shared" si="141"/>
        <v>0</v>
      </c>
      <c r="R2044" s="206"/>
    </row>
    <row r="2045" spans="1:18" s="200" customFormat="1">
      <c r="A2045" s="199">
        <v>2038</v>
      </c>
      <c r="B2045" s="200">
        <v>2010103052</v>
      </c>
      <c r="C2045" s="201" t="s">
        <v>1309</v>
      </c>
      <c r="D2045" s="201" t="s">
        <v>1310</v>
      </c>
      <c r="E2045" s="201" t="s">
        <v>1314</v>
      </c>
      <c r="F2045" s="201" t="s">
        <v>3654</v>
      </c>
      <c r="G2045" s="201" t="s">
        <v>996</v>
      </c>
      <c r="H2045" s="202" t="s">
        <v>701</v>
      </c>
      <c r="I2045" s="207">
        <v>0</v>
      </c>
      <c r="J2045" s="207">
        <v>0</v>
      </c>
      <c r="K2045" s="207">
        <v>15870</v>
      </c>
      <c r="L2045" s="207">
        <v>15870</v>
      </c>
      <c r="M2045" s="207">
        <f t="shared" si="142"/>
        <v>0</v>
      </c>
      <c r="N2045" s="207">
        <f t="shared" si="140"/>
        <v>0</v>
      </c>
      <c r="O2045" s="208">
        <f t="shared" si="139"/>
        <v>0</v>
      </c>
      <c r="P2045" s="205">
        <v>0</v>
      </c>
      <c r="Q2045" s="208">
        <f t="shared" si="141"/>
        <v>0</v>
      </c>
      <c r="R2045" s="206"/>
    </row>
    <row r="2046" spans="1:18" s="200" customFormat="1">
      <c r="A2046" s="199">
        <v>2039</v>
      </c>
      <c r="B2046" s="200">
        <v>2010103053</v>
      </c>
      <c r="C2046" s="201" t="s">
        <v>1309</v>
      </c>
      <c r="D2046" s="201" t="s">
        <v>1310</v>
      </c>
      <c r="E2046" s="201" t="s">
        <v>1314</v>
      </c>
      <c r="F2046" s="201" t="s">
        <v>3654</v>
      </c>
      <c r="G2046" s="201" t="s">
        <v>996</v>
      </c>
      <c r="H2046" s="202" t="s">
        <v>702</v>
      </c>
      <c r="I2046" s="207">
        <v>0</v>
      </c>
      <c r="J2046" s="207">
        <v>38641.5</v>
      </c>
      <c r="K2046" s="207">
        <v>38641.5</v>
      </c>
      <c r="L2046" s="207">
        <v>0</v>
      </c>
      <c r="M2046" s="207">
        <f t="shared" si="142"/>
        <v>0</v>
      </c>
      <c r="N2046" s="207">
        <f t="shared" si="140"/>
        <v>0</v>
      </c>
      <c r="O2046" s="208">
        <f t="shared" si="139"/>
        <v>0</v>
      </c>
      <c r="P2046" s="205">
        <v>0</v>
      </c>
      <c r="Q2046" s="208">
        <f t="shared" si="141"/>
        <v>0</v>
      </c>
      <c r="R2046" s="206"/>
    </row>
    <row r="2047" spans="1:18" s="200" customFormat="1">
      <c r="A2047" s="199">
        <v>2040</v>
      </c>
      <c r="B2047" s="200">
        <v>2010103054</v>
      </c>
      <c r="C2047" s="201" t="s">
        <v>1309</v>
      </c>
      <c r="D2047" s="201" t="s">
        <v>1310</v>
      </c>
      <c r="E2047" s="201" t="s">
        <v>1314</v>
      </c>
      <c r="F2047" s="201" t="s">
        <v>3654</v>
      </c>
      <c r="G2047" s="201" t="s">
        <v>996</v>
      </c>
      <c r="H2047" s="202" t="s">
        <v>703</v>
      </c>
      <c r="I2047" s="207">
        <v>0</v>
      </c>
      <c r="J2047" s="207">
        <v>0</v>
      </c>
      <c r="K2047" s="207">
        <v>0</v>
      </c>
      <c r="L2047" s="207">
        <v>0</v>
      </c>
      <c r="M2047" s="207">
        <f t="shared" si="142"/>
        <v>0</v>
      </c>
      <c r="N2047" s="207">
        <f t="shared" si="140"/>
        <v>0</v>
      </c>
      <c r="O2047" s="208">
        <f t="shared" si="139"/>
        <v>0</v>
      </c>
      <c r="P2047" s="205">
        <v>0</v>
      </c>
      <c r="Q2047" s="208">
        <f t="shared" si="141"/>
        <v>0</v>
      </c>
      <c r="R2047" s="206"/>
    </row>
    <row r="2048" spans="1:18" s="200" customFormat="1">
      <c r="A2048" s="199">
        <v>2041</v>
      </c>
      <c r="B2048" s="200">
        <v>2010103065</v>
      </c>
      <c r="C2048" s="201" t="s">
        <v>1309</v>
      </c>
      <c r="D2048" s="201" t="s">
        <v>1310</v>
      </c>
      <c r="E2048" s="201" t="s">
        <v>1314</v>
      </c>
      <c r="F2048" s="201" t="s">
        <v>3654</v>
      </c>
      <c r="G2048" s="201" t="s">
        <v>996</v>
      </c>
      <c r="H2048" s="202" t="s">
        <v>1035</v>
      </c>
      <c r="I2048" s="207">
        <v>0</v>
      </c>
      <c r="J2048" s="207">
        <v>0</v>
      </c>
      <c r="K2048" s="207">
        <v>65968</v>
      </c>
      <c r="L2048" s="207">
        <v>65967.999779999998</v>
      </c>
      <c r="M2048" s="207">
        <f t="shared" si="142"/>
        <v>2.2000000171829015E-4</v>
      </c>
      <c r="N2048" s="207">
        <f t="shared" si="140"/>
        <v>0</v>
      </c>
      <c r="O2048" s="208">
        <f t="shared" si="139"/>
        <v>2.2000000171829015E-4</v>
      </c>
      <c r="P2048" s="205">
        <v>0</v>
      </c>
      <c r="Q2048" s="208">
        <f t="shared" si="141"/>
        <v>2.2000000171829015E-4</v>
      </c>
      <c r="R2048" s="206"/>
    </row>
    <row r="2049" spans="1:19" s="200" customFormat="1">
      <c r="A2049" s="199">
        <v>2042</v>
      </c>
      <c r="B2049" s="200">
        <v>2010103066</v>
      </c>
      <c r="C2049" s="201" t="s">
        <v>1309</v>
      </c>
      <c r="D2049" s="201" t="s">
        <v>1310</v>
      </c>
      <c r="E2049" s="201" t="s">
        <v>1314</v>
      </c>
      <c r="F2049" s="201" t="s">
        <v>3654</v>
      </c>
      <c r="G2049" s="201" t="s">
        <v>996</v>
      </c>
      <c r="H2049" s="202" t="s">
        <v>1036</v>
      </c>
      <c r="I2049" s="207">
        <v>0</v>
      </c>
      <c r="J2049" s="207">
        <v>9584.18</v>
      </c>
      <c r="K2049" s="207">
        <v>9584.18</v>
      </c>
      <c r="L2049" s="207">
        <v>0</v>
      </c>
      <c r="M2049" s="207">
        <f t="shared" si="142"/>
        <v>0</v>
      </c>
      <c r="N2049" s="207">
        <f t="shared" si="140"/>
        <v>0</v>
      </c>
      <c r="O2049" s="208">
        <f t="shared" si="139"/>
        <v>0</v>
      </c>
      <c r="P2049" s="205">
        <v>0</v>
      </c>
      <c r="Q2049" s="208">
        <f t="shared" si="141"/>
        <v>0</v>
      </c>
      <c r="R2049" s="206"/>
    </row>
    <row r="2050" spans="1:19" s="200" customFormat="1">
      <c r="A2050" s="199">
        <v>2043</v>
      </c>
      <c r="B2050" s="200">
        <v>2010103067</v>
      </c>
      <c r="C2050" s="201" t="s">
        <v>1309</v>
      </c>
      <c r="D2050" s="201" t="s">
        <v>1310</v>
      </c>
      <c r="E2050" s="201" t="s">
        <v>1314</v>
      </c>
      <c r="F2050" s="201" t="s">
        <v>3654</v>
      </c>
      <c r="G2050" s="201" t="s">
        <v>996</v>
      </c>
      <c r="H2050" s="202" t="s">
        <v>1037</v>
      </c>
      <c r="I2050" s="207">
        <v>0</v>
      </c>
      <c r="J2050" s="207">
        <v>240</v>
      </c>
      <c r="K2050" s="207">
        <v>0</v>
      </c>
      <c r="L2050" s="207">
        <v>0</v>
      </c>
      <c r="M2050" s="207">
        <f t="shared" si="142"/>
        <v>0</v>
      </c>
      <c r="N2050" s="207">
        <f t="shared" si="140"/>
        <v>240</v>
      </c>
      <c r="O2050" s="208">
        <f t="shared" si="139"/>
        <v>-240</v>
      </c>
      <c r="P2050" s="205">
        <v>0</v>
      </c>
      <c r="Q2050" s="208">
        <f t="shared" si="141"/>
        <v>-240</v>
      </c>
      <c r="R2050" s="206"/>
      <c r="S2050" s="209"/>
    </row>
    <row r="2051" spans="1:19" s="200" customFormat="1">
      <c r="A2051" s="199">
        <v>2044</v>
      </c>
      <c r="B2051" s="200">
        <v>2010103068</v>
      </c>
      <c r="C2051" s="201" t="s">
        <v>1309</v>
      </c>
      <c r="D2051" s="201" t="s">
        <v>1310</v>
      </c>
      <c r="E2051" s="201" t="s">
        <v>1314</v>
      </c>
      <c r="F2051" s="201" t="s">
        <v>3654</v>
      </c>
      <c r="G2051" s="201" t="s">
        <v>996</v>
      </c>
      <c r="H2051" s="202" t="s">
        <v>1038</v>
      </c>
      <c r="I2051" s="207">
        <v>0</v>
      </c>
      <c r="J2051" s="207">
        <v>323783.84000000003</v>
      </c>
      <c r="K2051" s="207">
        <v>500364.62</v>
      </c>
      <c r="L2051" s="207">
        <v>176580.78</v>
      </c>
      <c r="M2051" s="207">
        <f t="shared" si="142"/>
        <v>0</v>
      </c>
      <c r="N2051" s="207">
        <f t="shared" si="140"/>
        <v>0</v>
      </c>
      <c r="O2051" s="208">
        <f t="shared" si="139"/>
        <v>0</v>
      </c>
      <c r="P2051" s="205">
        <v>0</v>
      </c>
      <c r="Q2051" s="208">
        <f t="shared" si="141"/>
        <v>0</v>
      </c>
      <c r="R2051" s="206"/>
    </row>
    <row r="2052" spans="1:19" s="200" customFormat="1">
      <c r="A2052" s="199">
        <v>2045</v>
      </c>
      <c r="B2052" s="200">
        <v>2010103073</v>
      </c>
      <c r="C2052" s="201" t="s">
        <v>1309</v>
      </c>
      <c r="D2052" s="201" t="s">
        <v>1310</v>
      </c>
      <c r="E2052" s="201" t="s">
        <v>1582</v>
      </c>
      <c r="F2052" s="201" t="s">
        <v>3662</v>
      </c>
      <c r="G2052" s="201" t="s">
        <v>887</v>
      </c>
      <c r="H2052" s="202" t="s">
        <v>1039</v>
      </c>
      <c r="I2052" s="207">
        <v>0</v>
      </c>
      <c r="J2052" s="207">
        <v>0</v>
      </c>
      <c r="K2052" s="207">
        <v>421446</v>
      </c>
      <c r="L2052" s="207">
        <v>264500</v>
      </c>
      <c r="M2052" s="207">
        <f t="shared" si="142"/>
        <v>156946</v>
      </c>
      <c r="N2052" s="207">
        <f t="shared" si="140"/>
        <v>0</v>
      </c>
      <c r="O2052" s="208">
        <f t="shared" si="139"/>
        <v>156946</v>
      </c>
      <c r="P2052" s="205">
        <v>0</v>
      </c>
      <c r="Q2052" s="208">
        <f t="shared" si="141"/>
        <v>156946</v>
      </c>
      <c r="R2052" s="206"/>
    </row>
    <row r="2053" spans="1:19" s="200" customFormat="1">
      <c r="A2053" s="199">
        <v>2046</v>
      </c>
      <c r="B2053" s="200">
        <v>2010103074</v>
      </c>
      <c r="C2053" s="201" t="s">
        <v>1309</v>
      </c>
      <c r="D2053" s="201" t="s">
        <v>1310</v>
      </c>
      <c r="E2053" s="201" t="s">
        <v>1582</v>
      </c>
      <c r="F2053" s="201" t="s">
        <v>3662</v>
      </c>
      <c r="G2053" s="201" t="s">
        <v>887</v>
      </c>
      <c r="H2053" s="202" t="s">
        <v>1040</v>
      </c>
      <c r="I2053" s="207">
        <v>0</v>
      </c>
      <c r="J2053" s="207">
        <v>328.45</v>
      </c>
      <c r="K2053" s="207">
        <v>675.04</v>
      </c>
      <c r="L2053" s="207">
        <v>0</v>
      </c>
      <c r="M2053" s="207">
        <f t="shared" si="142"/>
        <v>346.59</v>
      </c>
      <c r="N2053" s="207">
        <f t="shared" si="140"/>
        <v>0</v>
      </c>
      <c r="O2053" s="208">
        <f t="shared" si="139"/>
        <v>346.59</v>
      </c>
      <c r="P2053" s="205">
        <v>0</v>
      </c>
      <c r="Q2053" s="208">
        <f t="shared" si="141"/>
        <v>346.59</v>
      </c>
      <c r="R2053" s="206"/>
      <c r="S2053" s="209">
        <f>N2053-K2053</f>
        <v>-675.04</v>
      </c>
    </row>
    <row r="2054" spans="1:19" s="200" customFormat="1">
      <c r="A2054" s="199">
        <v>2047</v>
      </c>
      <c r="B2054" s="200">
        <v>2010103078</v>
      </c>
      <c r="C2054" s="201" t="s">
        <v>1309</v>
      </c>
      <c r="D2054" s="201" t="s">
        <v>1310</v>
      </c>
      <c r="E2054" s="201" t="s">
        <v>1582</v>
      </c>
      <c r="F2054" s="201" t="s">
        <v>3662</v>
      </c>
      <c r="G2054" s="201" t="s">
        <v>887</v>
      </c>
      <c r="H2054" s="202" t="s">
        <v>1818</v>
      </c>
      <c r="I2054" s="207">
        <v>1068.45</v>
      </c>
      <c r="J2054" s="207">
        <v>0</v>
      </c>
      <c r="K2054" s="207">
        <v>6500</v>
      </c>
      <c r="L2054" s="207">
        <v>3250.96</v>
      </c>
      <c r="M2054" s="207">
        <f t="shared" si="142"/>
        <v>4317.49</v>
      </c>
      <c r="N2054" s="207">
        <f t="shared" si="140"/>
        <v>0</v>
      </c>
      <c r="O2054" s="208">
        <f t="shared" ref="O2054:O2117" si="143">M2054-N2054</f>
        <v>4317.49</v>
      </c>
      <c r="P2054" s="205">
        <v>0</v>
      </c>
      <c r="Q2054" s="208">
        <f t="shared" si="141"/>
        <v>4317.49</v>
      </c>
      <c r="R2054" s="206"/>
    </row>
    <row r="2055" spans="1:19" s="200" customFormat="1">
      <c r="A2055" s="199">
        <v>2048</v>
      </c>
      <c r="B2055" s="200">
        <v>2010103083</v>
      </c>
      <c r="C2055" s="201" t="s">
        <v>1309</v>
      </c>
      <c r="D2055" s="201" t="s">
        <v>1310</v>
      </c>
      <c r="E2055" s="201" t="s">
        <v>1314</v>
      </c>
      <c r="F2055" s="201" t="s">
        <v>3654</v>
      </c>
      <c r="G2055" s="201" t="s">
        <v>996</v>
      </c>
      <c r="H2055" s="202" t="s">
        <v>1041</v>
      </c>
      <c r="I2055" s="207">
        <v>0</v>
      </c>
      <c r="J2055" s="207">
        <v>49.550000000000004</v>
      </c>
      <c r="K2055" s="207">
        <v>49.550000000000004</v>
      </c>
      <c r="L2055" s="207">
        <v>0</v>
      </c>
      <c r="M2055" s="207">
        <f t="shared" si="142"/>
        <v>0</v>
      </c>
      <c r="N2055" s="207">
        <f t="shared" si="140"/>
        <v>0</v>
      </c>
      <c r="O2055" s="208">
        <f t="shared" si="143"/>
        <v>0</v>
      </c>
      <c r="P2055" s="205">
        <v>0</v>
      </c>
      <c r="Q2055" s="208">
        <f t="shared" si="141"/>
        <v>0</v>
      </c>
      <c r="R2055" s="206"/>
    </row>
    <row r="2056" spans="1:19" s="200" customFormat="1">
      <c r="A2056" s="199">
        <v>2049</v>
      </c>
      <c r="B2056" s="200">
        <v>2010103085</v>
      </c>
      <c r="C2056" s="201" t="s">
        <v>1309</v>
      </c>
      <c r="D2056" s="201" t="s">
        <v>1310</v>
      </c>
      <c r="E2056" s="201" t="s">
        <v>1314</v>
      </c>
      <c r="F2056" s="201" t="s">
        <v>3654</v>
      </c>
      <c r="G2056" s="201" t="s">
        <v>996</v>
      </c>
      <c r="H2056" s="202" t="s">
        <v>1042</v>
      </c>
      <c r="I2056" s="207">
        <v>0</v>
      </c>
      <c r="J2056" s="207">
        <v>713</v>
      </c>
      <c r="K2056" s="207">
        <v>0</v>
      </c>
      <c r="L2056" s="207">
        <v>0</v>
      </c>
      <c r="M2056" s="207">
        <f t="shared" si="142"/>
        <v>0</v>
      </c>
      <c r="N2056" s="207">
        <f t="shared" si="140"/>
        <v>713</v>
      </c>
      <c r="O2056" s="208">
        <f t="shared" si="143"/>
        <v>-713</v>
      </c>
      <c r="P2056" s="205">
        <v>0</v>
      </c>
      <c r="Q2056" s="208">
        <f t="shared" si="141"/>
        <v>-713</v>
      </c>
      <c r="R2056" s="206"/>
    </row>
    <row r="2057" spans="1:19" s="200" customFormat="1">
      <c r="A2057" s="199">
        <v>2050</v>
      </c>
      <c r="B2057" s="200">
        <v>2010103086</v>
      </c>
      <c r="C2057" s="201" t="s">
        <v>1309</v>
      </c>
      <c r="D2057" s="201" t="s">
        <v>1310</v>
      </c>
      <c r="E2057" s="201" t="s">
        <v>1582</v>
      </c>
      <c r="F2057" s="201" t="s">
        <v>3662</v>
      </c>
      <c r="G2057" s="201" t="s">
        <v>887</v>
      </c>
      <c r="H2057" s="202" t="s">
        <v>1043</v>
      </c>
      <c r="I2057" s="207">
        <v>2460.91</v>
      </c>
      <c r="J2057" s="207">
        <v>0</v>
      </c>
      <c r="K2057" s="207">
        <v>199242.1</v>
      </c>
      <c r="L2057" s="207">
        <v>189222.25</v>
      </c>
      <c r="M2057" s="207">
        <f t="shared" si="142"/>
        <v>12480.760000000009</v>
      </c>
      <c r="N2057" s="207">
        <f t="shared" si="140"/>
        <v>0</v>
      </c>
      <c r="O2057" s="208">
        <f t="shared" si="143"/>
        <v>12480.760000000009</v>
      </c>
      <c r="P2057" s="205">
        <v>0</v>
      </c>
      <c r="Q2057" s="208">
        <f t="shared" si="141"/>
        <v>12480.760000000009</v>
      </c>
      <c r="R2057" s="206"/>
    </row>
    <row r="2058" spans="1:19" s="200" customFormat="1">
      <c r="A2058" s="199">
        <v>2051</v>
      </c>
      <c r="B2058" s="200">
        <v>2010103087</v>
      </c>
      <c r="C2058" s="201" t="s">
        <v>1309</v>
      </c>
      <c r="D2058" s="201" t="s">
        <v>1310</v>
      </c>
      <c r="E2058" s="201" t="s">
        <v>1314</v>
      </c>
      <c r="F2058" s="201" t="s">
        <v>3654</v>
      </c>
      <c r="G2058" s="201" t="s">
        <v>996</v>
      </c>
      <c r="H2058" s="202" t="s">
        <v>1044</v>
      </c>
      <c r="I2058" s="207">
        <v>0</v>
      </c>
      <c r="J2058" s="207">
        <v>28.64</v>
      </c>
      <c r="K2058" s="207">
        <v>28.64</v>
      </c>
      <c r="L2058" s="207">
        <v>0</v>
      </c>
      <c r="M2058" s="207">
        <f t="shared" si="142"/>
        <v>0</v>
      </c>
      <c r="N2058" s="207">
        <f t="shared" si="140"/>
        <v>0</v>
      </c>
      <c r="O2058" s="208">
        <f t="shared" si="143"/>
        <v>0</v>
      </c>
      <c r="P2058" s="205">
        <v>0</v>
      </c>
      <c r="Q2058" s="208">
        <f t="shared" si="141"/>
        <v>0</v>
      </c>
      <c r="R2058" s="206"/>
      <c r="S2058" s="209"/>
    </row>
    <row r="2059" spans="1:19" s="200" customFormat="1">
      <c r="A2059" s="199">
        <v>2052</v>
      </c>
      <c r="B2059" s="200">
        <v>2010103088</v>
      </c>
      <c r="C2059" s="201" t="s">
        <v>1309</v>
      </c>
      <c r="D2059" s="201" t="s">
        <v>1310</v>
      </c>
      <c r="E2059" s="201" t="s">
        <v>1314</v>
      </c>
      <c r="F2059" s="201" t="s">
        <v>3654</v>
      </c>
      <c r="G2059" s="201" t="s">
        <v>996</v>
      </c>
      <c r="H2059" s="202" t="s">
        <v>1819</v>
      </c>
      <c r="I2059" s="207">
        <v>0</v>
      </c>
      <c r="J2059" s="207">
        <v>0</v>
      </c>
      <c r="K2059" s="207">
        <v>28964.14</v>
      </c>
      <c r="L2059" s="207">
        <v>28964.14</v>
      </c>
      <c r="M2059" s="207">
        <f t="shared" si="142"/>
        <v>0</v>
      </c>
      <c r="N2059" s="207">
        <f t="shared" si="140"/>
        <v>0</v>
      </c>
      <c r="O2059" s="208">
        <f t="shared" si="143"/>
        <v>0</v>
      </c>
      <c r="P2059" s="205">
        <v>0</v>
      </c>
      <c r="Q2059" s="208">
        <f t="shared" si="141"/>
        <v>0</v>
      </c>
      <c r="R2059" s="206"/>
      <c r="S2059" s="209"/>
    </row>
    <row r="2060" spans="1:19" s="200" customFormat="1">
      <c r="A2060" s="199">
        <v>2053</v>
      </c>
      <c r="B2060" s="200">
        <v>2010103091</v>
      </c>
      <c r="C2060" s="201" t="s">
        <v>1309</v>
      </c>
      <c r="D2060" s="201" t="s">
        <v>1310</v>
      </c>
      <c r="E2060" s="201" t="s">
        <v>1582</v>
      </c>
      <c r="F2060" s="201" t="s">
        <v>3662</v>
      </c>
      <c r="G2060" s="201" t="s">
        <v>887</v>
      </c>
      <c r="H2060" s="202" t="s">
        <v>1820</v>
      </c>
      <c r="I2060" s="207">
        <v>747.62</v>
      </c>
      <c r="J2060" s="207">
        <v>0</v>
      </c>
      <c r="K2060" s="207">
        <v>27281</v>
      </c>
      <c r="L2060" s="207">
        <v>27281.009849999999</v>
      </c>
      <c r="M2060" s="207">
        <f t="shared" si="142"/>
        <v>747.61015000000043</v>
      </c>
      <c r="N2060" s="207">
        <f t="shared" ref="N2060:N2123" si="144">-IF((I2060+K2060)-(J2060+L2060)&lt;0,(I2060+K2060)-(J2060+L2060),0)</f>
        <v>0</v>
      </c>
      <c r="O2060" s="208">
        <f t="shared" si="143"/>
        <v>747.61015000000043</v>
      </c>
      <c r="P2060" s="205">
        <v>0</v>
      </c>
      <c r="Q2060" s="208">
        <f t="shared" si="141"/>
        <v>747.61015000000043</v>
      </c>
      <c r="R2060" s="206"/>
      <c r="S2060" s="209"/>
    </row>
    <row r="2061" spans="1:19" s="200" customFormat="1">
      <c r="A2061" s="199">
        <v>2054</v>
      </c>
      <c r="B2061" s="200">
        <v>2010103093</v>
      </c>
      <c r="C2061" s="201" t="s">
        <v>1309</v>
      </c>
      <c r="D2061" s="201" t="s">
        <v>1310</v>
      </c>
      <c r="E2061" s="201" t="s">
        <v>1314</v>
      </c>
      <c r="F2061" s="201" t="s">
        <v>3654</v>
      </c>
      <c r="G2061" s="201" t="s">
        <v>996</v>
      </c>
      <c r="H2061" s="202" t="s">
        <v>1821</v>
      </c>
      <c r="I2061" s="207">
        <v>0</v>
      </c>
      <c r="J2061" s="207">
        <v>0</v>
      </c>
      <c r="K2061" s="207">
        <v>57827.75</v>
      </c>
      <c r="L2061" s="207">
        <v>57827.75</v>
      </c>
      <c r="M2061" s="207">
        <f t="shared" si="142"/>
        <v>0</v>
      </c>
      <c r="N2061" s="207">
        <f t="shared" si="144"/>
        <v>0</v>
      </c>
      <c r="O2061" s="208">
        <f t="shared" si="143"/>
        <v>0</v>
      </c>
      <c r="P2061" s="205">
        <v>0</v>
      </c>
      <c r="Q2061" s="208">
        <f t="shared" si="141"/>
        <v>0</v>
      </c>
      <c r="R2061" s="206"/>
      <c r="S2061" s="209"/>
    </row>
    <row r="2062" spans="1:19" s="200" customFormat="1">
      <c r="A2062" s="199">
        <v>2055</v>
      </c>
      <c r="B2062" s="200">
        <v>2010103094</v>
      </c>
      <c r="C2062" s="201" t="s">
        <v>1309</v>
      </c>
      <c r="D2062" s="201" t="s">
        <v>1310</v>
      </c>
      <c r="E2062" s="201" t="s">
        <v>1582</v>
      </c>
      <c r="F2062" s="201" t="s">
        <v>3662</v>
      </c>
      <c r="G2062" s="201" t="s">
        <v>887</v>
      </c>
      <c r="H2062" s="202" t="s">
        <v>1822</v>
      </c>
      <c r="I2062" s="207">
        <v>5645.3</v>
      </c>
      <c r="J2062" s="207">
        <v>0</v>
      </c>
      <c r="K2062" s="207">
        <v>34000</v>
      </c>
      <c r="L2062" s="207">
        <v>31776.940000000002</v>
      </c>
      <c r="M2062" s="207">
        <f t="shared" si="142"/>
        <v>7868.3600000000006</v>
      </c>
      <c r="N2062" s="207">
        <f t="shared" si="144"/>
        <v>0</v>
      </c>
      <c r="O2062" s="208">
        <f t="shared" si="143"/>
        <v>7868.3600000000006</v>
      </c>
      <c r="P2062" s="205">
        <v>0</v>
      </c>
      <c r="Q2062" s="208">
        <f t="shared" si="141"/>
        <v>7868.3600000000006</v>
      </c>
      <c r="R2062" s="206"/>
      <c r="S2062" s="209"/>
    </row>
    <row r="2063" spans="1:19" s="200" customFormat="1">
      <c r="A2063" s="199">
        <v>2056</v>
      </c>
      <c r="B2063" s="200">
        <v>2010103095</v>
      </c>
      <c r="C2063" s="201" t="s">
        <v>1309</v>
      </c>
      <c r="D2063" s="201" t="s">
        <v>1310</v>
      </c>
      <c r="E2063" s="201" t="s">
        <v>1582</v>
      </c>
      <c r="F2063" s="201" t="s">
        <v>3662</v>
      </c>
      <c r="G2063" s="201" t="s">
        <v>887</v>
      </c>
      <c r="H2063" s="202" t="s">
        <v>1823</v>
      </c>
      <c r="I2063" s="207">
        <v>875.87</v>
      </c>
      <c r="J2063" s="207">
        <v>0</v>
      </c>
      <c r="K2063" s="207">
        <v>5500</v>
      </c>
      <c r="L2063" s="207">
        <v>4612.2</v>
      </c>
      <c r="M2063" s="207">
        <f t="shared" si="142"/>
        <v>1763.67</v>
      </c>
      <c r="N2063" s="207">
        <f t="shared" si="144"/>
        <v>0</v>
      </c>
      <c r="O2063" s="208">
        <f t="shared" si="143"/>
        <v>1763.67</v>
      </c>
      <c r="P2063" s="205">
        <v>0</v>
      </c>
      <c r="Q2063" s="208">
        <f t="shared" si="141"/>
        <v>1763.67</v>
      </c>
      <c r="R2063" s="206"/>
    </row>
    <row r="2064" spans="1:19" s="200" customFormat="1">
      <c r="A2064" s="199">
        <v>2057</v>
      </c>
      <c r="B2064" s="200">
        <v>2010103096</v>
      </c>
      <c r="C2064" s="201" t="s">
        <v>1309</v>
      </c>
      <c r="D2064" s="201" t="s">
        <v>1310</v>
      </c>
      <c r="E2064" s="201" t="s">
        <v>1582</v>
      </c>
      <c r="F2064" s="201" t="s">
        <v>3662</v>
      </c>
      <c r="G2064" s="201" t="s">
        <v>887</v>
      </c>
      <c r="H2064" s="202" t="s">
        <v>1824</v>
      </c>
      <c r="I2064" s="207">
        <v>798.07</v>
      </c>
      <c r="J2064" s="207">
        <v>0</v>
      </c>
      <c r="K2064" s="207">
        <v>6500</v>
      </c>
      <c r="L2064" s="207">
        <v>5200.0600000000004</v>
      </c>
      <c r="M2064" s="207">
        <f t="shared" si="142"/>
        <v>2098.0099999999993</v>
      </c>
      <c r="N2064" s="207">
        <f t="shared" si="144"/>
        <v>0</v>
      </c>
      <c r="O2064" s="208">
        <f t="shared" si="143"/>
        <v>2098.0099999999993</v>
      </c>
      <c r="P2064" s="205">
        <v>0</v>
      </c>
      <c r="Q2064" s="208">
        <f t="shared" si="141"/>
        <v>2098.0099999999993</v>
      </c>
      <c r="R2064" s="206"/>
      <c r="S2064" s="209"/>
    </row>
    <row r="2065" spans="1:19" s="200" customFormat="1">
      <c r="A2065" s="199">
        <v>2058</v>
      </c>
      <c r="B2065" s="200">
        <v>2010103097</v>
      </c>
      <c r="C2065" s="201" t="s">
        <v>1309</v>
      </c>
      <c r="D2065" s="201" t="s">
        <v>1310</v>
      </c>
      <c r="E2065" s="201" t="s">
        <v>1582</v>
      </c>
      <c r="F2065" s="201" t="s">
        <v>3662</v>
      </c>
      <c r="G2065" s="201" t="s">
        <v>887</v>
      </c>
      <c r="H2065" s="202" t="s">
        <v>1825</v>
      </c>
      <c r="I2065" s="207">
        <v>972.99</v>
      </c>
      <c r="J2065" s="207">
        <v>0</v>
      </c>
      <c r="K2065" s="207">
        <v>4500</v>
      </c>
      <c r="L2065" s="207">
        <v>4419.3900000000003</v>
      </c>
      <c r="M2065" s="207">
        <f t="shared" si="142"/>
        <v>1053.5999999999995</v>
      </c>
      <c r="N2065" s="207">
        <f t="shared" si="144"/>
        <v>0</v>
      </c>
      <c r="O2065" s="208">
        <f t="shared" si="143"/>
        <v>1053.5999999999995</v>
      </c>
      <c r="P2065" s="205">
        <v>0</v>
      </c>
      <c r="Q2065" s="208">
        <f t="shared" si="141"/>
        <v>1053.5999999999995</v>
      </c>
      <c r="R2065" s="206"/>
      <c r="S2065" s="209"/>
    </row>
    <row r="2066" spans="1:19" s="200" customFormat="1">
      <c r="A2066" s="199">
        <v>2059</v>
      </c>
      <c r="B2066" s="200">
        <v>2010103098</v>
      </c>
      <c r="C2066" s="201" t="s">
        <v>1309</v>
      </c>
      <c r="D2066" s="201" t="s">
        <v>1310</v>
      </c>
      <c r="E2066" s="201" t="s">
        <v>1582</v>
      </c>
      <c r="F2066" s="201" t="s">
        <v>3662</v>
      </c>
      <c r="G2066" s="201" t="s">
        <v>887</v>
      </c>
      <c r="H2066" s="202" t="s">
        <v>1826</v>
      </c>
      <c r="I2066" s="207">
        <v>864.77</v>
      </c>
      <c r="J2066" s="207">
        <v>0</v>
      </c>
      <c r="K2066" s="207">
        <v>500</v>
      </c>
      <c r="L2066" s="207">
        <v>0</v>
      </c>
      <c r="M2066" s="207">
        <f t="shared" si="142"/>
        <v>1364.77</v>
      </c>
      <c r="N2066" s="207">
        <f t="shared" si="144"/>
        <v>0</v>
      </c>
      <c r="O2066" s="208">
        <f t="shared" si="143"/>
        <v>1364.77</v>
      </c>
      <c r="P2066" s="205">
        <v>0</v>
      </c>
      <c r="Q2066" s="208">
        <f t="shared" si="141"/>
        <v>1364.77</v>
      </c>
      <c r="R2066" s="206"/>
      <c r="S2066" s="209"/>
    </row>
    <row r="2067" spans="1:19" s="200" customFormat="1">
      <c r="A2067" s="199">
        <v>2060</v>
      </c>
      <c r="B2067" s="200">
        <v>2010103099</v>
      </c>
      <c r="C2067" s="201" t="s">
        <v>1309</v>
      </c>
      <c r="D2067" s="201" t="s">
        <v>1310</v>
      </c>
      <c r="E2067" s="201" t="s">
        <v>1582</v>
      </c>
      <c r="F2067" s="201" t="s">
        <v>3662</v>
      </c>
      <c r="G2067" s="201" t="s">
        <v>887</v>
      </c>
      <c r="H2067" s="202" t="s">
        <v>1827</v>
      </c>
      <c r="I2067" s="207">
        <v>1389.94</v>
      </c>
      <c r="J2067" s="207">
        <v>0</v>
      </c>
      <c r="K2067" s="207">
        <v>16500</v>
      </c>
      <c r="L2067" s="207">
        <v>14345.87</v>
      </c>
      <c r="M2067" s="207">
        <f t="shared" si="142"/>
        <v>3544.0699999999979</v>
      </c>
      <c r="N2067" s="207">
        <f t="shared" si="144"/>
        <v>0</v>
      </c>
      <c r="O2067" s="208">
        <f t="shared" si="143"/>
        <v>3544.0699999999979</v>
      </c>
      <c r="P2067" s="205">
        <v>0</v>
      </c>
      <c r="Q2067" s="208">
        <f t="shared" si="141"/>
        <v>3544.0699999999979</v>
      </c>
      <c r="R2067" s="206"/>
      <c r="S2067" s="209"/>
    </row>
    <row r="2068" spans="1:19" s="200" customFormat="1">
      <c r="A2068" s="199">
        <v>2061</v>
      </c>
      <c r="B2068" s="200">
        <v>2010103100</v>
      </c>
      <c r="C2068" s="201" t="s">
        <v>1309</v>
      </c>
      <c r="D2068" s="201" t="s">
        <v>1310</v>
      </c>
      <c r="E2068" s="201" t="s">
        <v>1582</v>
      </c>
      <c r="F2068" s="201" t="s">
        <v>3662</v>
      </c>
      <c r="G2068" s="201" t="s">
        <v>887</v>
      </c>
      <c r="H2068" s="202" t="s">
        <v>1828</v>
      </c>
      <c r="I2068" s="207">
        <v>1160.26</v>
      </c>
      <c r="J2068" s="207">
        <v>0</v>
      </c>
      <c r="K2068" s="207">
        <v>6500</v>
      </c>
      <c r="L2068" s="207">
        <v>4829.47</v>
      </c>
      <c r="M2068" s="207">
        <f t="shared" si="142"/>
        <v>2830.79</v>
      </c>
      <c r="N2068" s="207">
        <f t="shared" si="144"/>
        <v>0</v>
      </c>
      <c r="O2068" s="208">
        <f t="shared" si="143"/>
        <v>2830.79</v>
      </c>
      <c r="P2068" s="205">
        <v>0</v>
      </c>
      <c r="Q2068" s="208">
        <f t="shared" si="141"/>
        <v>2830.79</v>
      </c>
      <c r="R2068" s="206"/>
    </row>
    <row r="2069" spans="1:19" s="200" customFormat="1">
      <c r="A2069" s="199">
        <v>2062</v>
      </c>
      <c r="B2069" s="200">
        <v>2010103101</v>
      </c>
      <c r="C2069" s="201" t="s">
        <v>1309</v>
      </c>
      <c r="D2069" s="201" t="s">
        <v>1310</v>
      </c>
      <c r="E2069" s="201" t="s">
        <v>1582</v>
      </c>
      <c r="F2069" s="201" t="s">
        <v>3662</v>
      </c>
      <c r="G2069" s="201" t="s">
        <v>887</v>
      </c>
      <c r="H2069" s="202" t="s">
        <v>2930</v>
      </c>
      <c r="I2069" s="207">
        <v>891.54</v>
      </c>
      <c r="J2069" s="207">
        <v>0</v>
      </c>
      <c r="K2069" s="207">
        <v>13400</v>
      </c>
      <c r="L2069" s="207">
        <v>11304.95</v>
      </c>
      <c r="M2069" s="207">
        <f t="shared" si="142"/>
        <v>2986.59</v>
      </c>
      <c r="N2069" s="207">
        <f t="shared" si="144"/>
        <v>0</v>
      </c>
      <c r="O2069" s="208">
        <f t="shared" si="143"/>
        <v>2986.59</v>
      </c>
      <c r="P2069" s="205">
        <v>0</v>
      </c>
      <c r="Q2069" s="208">
        <f t="shared" si="141"/>
        <v>2986.59</v>
      </c>
      <c r="R2069" s="206"/>
      <c r="S2069" s="209"/>
    </row>
    <row r="2070" spans="1:19" s="200" customFormat="1">
      <c r="A2070" s="199">
        <v>2063</v>
      </c>
      <c r="B2070" s="200">
        <v>2010103102</v>
      </c>
      <c r="C2070" s="201" t="s">
        <v>1309</v>
      </c>
      <c r="D2070" s="201" t="s">
        <v>1310</v>
      </c>
      <c r="E2070" s="201" t="s">
        <v>1582</v>
      </c>
      <c r="F2070" s="201" t="s">
        <v>3662</v>
      </c>
      <c r="G2070" s="201" t="s">
        <v>887</v>
      </c>
      <c r="H2070" s="202" t="s">
        <v>2931</v>
      </c>
      <c r="I2070" s="207">
        <v>1236.71</v>
      </c>
      <c r="J2070" s="207">
        <v>0</v>
      </c>
      <c r="K2070" s="207">
        <v>39000</v>
      </c>
      <c r="L2070" s="207">
        <v>39399.54</v>
      </c>
      <c r="M2070" s="207">
        <f t="shared" si="142"/>
        <v>837.16999999999825</v>
      </c>
      <c r="N2070" s="207">
        <f t="shared" si="144"/>
        <v>0</v>
      </c>
      <c r="O2070" s="208">
        <f t="shared" si="143"/>
        <v>837.16999999999825</v>
      </c>
      <c r="P2070" s="205">
        <v>0</v>
      </c>
      <c r="Q2070" s="208">
        <f t="shared" si="141"/>
        <v>837.16999999999825</v>
      </c>
      <c r="R2070" s="206"/>
    </row>
    <row r="2071" spans="1:19" s="200" customFormat="1">
      <c r="A2071" s="199">
        <v>2064</v>
      </c>
      <c r="B2071" s="200">
        <v>2010103103</v>
      </c>
      <c r="C2071" s="201" t="s">
        <v>1309</v>
      </c>
      <c r="D2071" s="201" t="s">
        <v>1310</v>
      </c>
      <c r="E2071" s="201" t="s">
        <v>1582</v>
      </c>
      <c r="F2071" s="201" t="s">
        <v>3662</v>
      </c>
      <c r="G2071" s="201" t="s">
        <v>887</v>
      </c>
      <c r="H2071" s="202" t="s">
        <v>1829</v>
      </c>
      <c r="I2071" s="207">
        <v>5378.92</v>
      </c>
      <c r="J2071" s="207">
        <v>0</v>
      </c>
      <c r="K2071" s="207">
        <v>29000</v>
      </c>
      <c r="L2071" s="207">
        <v>30925.93</v>
      </c>
      <c r="M2071" s="207">
        <f t="shared" si="142"/>
        <v>3452.989999999998</v>
      </c>
      <c r="N2071" s="207">
        <f t="shared" si="144"/>
        <v>0</v>
      </c>
      <c r="O2071" s="208">
        <f t="shared" si="143"/>
        <v>3452.989999999998</v>
      </c>
      <c r="P2071" s="205">
        <v>0</v>
      </c>
      <c r="Q2071" s="208">
        <f t="shared" si="141"/>
        <v>3452.989999999998</v>
      </c>
      <c r="R2071" s="206"/>
      <c r="S2071" s="209"/>
    </row>
    <row r="2072" spans="1:19" s="200" customFormat="1">
      <c r="A2072" s="199">
        <v>2065</v>
      </c>
      <c r="B2072" s="200">
        <v>2010103104</v>
      </c>
      <c r="C2072" s="201" t="s">
        <v>1309</v>
      </c>
      <c r="D2072" s="201" t="s">
        <v>1310</v>
      </c>
      <c r="E2072" s="201" t="s">
        <v>1582</v>
      </c>
      <c r="F2072" s="201" t="s">
        <v>3662</v>
      </c>
      <c r="G2072" s="201" t="s">
        <v>887</v>
      </c>
      <c r="H2072" s="202" t="s">
        <v>1830</v>
      </c>
      <c r="I2072" s="207">
        <v>4268.99</v>
      </c>
      <c r="J2072" s="207">
        <v>0</v>
      </c>
      <c r="K2072" s="207">
        <v>26000</v>
      </c>
      <c r="L2072" s="207">
        <v>25232</v>
      </c>
      <c r="M2072" s="207">
        <f t="shared" si="142"/>
        <v>5036.989999999998</v>
      </c>
      <c r="N2072" s="207">
        <f t="shared" si="144"/>
        <v>0</v>
      </c>
      <c r="O2072" s="208">
        <f t="shared" si="143"/>
        <v>5036.989999999998</v>
      </c>
      <c r="P2072" s="205">
        <v>0</v>
      </c>
      <c r="Q2072" s="208">
        <f t="shared" si="141"/>
        <v>5036.989999999998</v>
      </c>
      <c r="R2072" s="206"/>
    </row>
    <row r="2073" spans="1:19" s="200" customFormat="1">
      <c r="A2073" s="199">
        <v>2066</v>
      </c>
      <c r="B2073" s="200">
        <v>2010103105</v>
      </c>
      <c r="C2073" s="201" t="s">
        <v>1309</v>
      </c>
      <c r="D2073" s="201" t="s">
        <v>1310</v>
      </c>
      <c r="E2073" s="201" t="s">
        <v>1582</v>
      </c>
      <c r="F2073" s="201" t="s">
        <v>3662</v>
      </c>
      <c r="G2073" s="201" t="s">
        <v>887</v>
      </c>
      <c r="H2073" s="202" t="s">
        <v>1831</v>
      </c>
      <c r="I2073" s="207">
        <v>789.7</v>
      </c>
      <c r="J2073" s="207">
        <v>0</v>
      </c>
      <c r="K2073" s="207">
        <v>800</v>
      </c>
      <c r="L2073" s="207">
        <v>906.79</v>
      </c>
      <c r="M2073" s="207">
        <f t="shared" si="142"/>
        <v>682.91000000000008</v>
      </c>
      <c r="N2073" s="207">
        <f t="shared" si="144"/>
        <v>0</v>
      </c>
      <c r="O2073" s="208">
        <f t="shared" si="143"/>
        <v>682.91000000000008</v>
      </c>
      <c r="P2073" s="205">
        <v>0</v>
      </c>
      <c r="Q2073" s="208">
        <f t="shared" si="141"/>
        <v>682.91000000000008</v>
      </c>
      <c r="R2073" s="206"/>
    </row>
    <row r="2074" spans="1:19" s="200" customFormat="1">
      <c r="A2074" s="199">
        <v>2067</v>
      </c>
      <c r="B2074" s="200">
        <v>2010103106</v>
      </c>
      <c r="C2074" s="201" t="s">
        <v>1309</v>
      </c>
      <c r="D2074" s="201" t="s">
        <v>1310</v>
      </c>
      <c r="E2074" s="201" t="s">
        <v>1582</v>
      </c>
      <c r="F2074" s="201" t="s">
        <v>3662</v>
      </c>
      <c r="G2074" s="201" t="s">
        <v>887</v>
      </c>
      <c r="H2074" s="202" t="s">
        <v>1832</v>
      </c>
      <c r="I2074" s="207">
        <v>211.26</v>
      </c>
      <c r="J2074" s="207">
        <v>0</v>
      </c>
      <c r="K2074" s="207">
        <v>0</v>
      </c>
      <c r="L2074" s="207">
        <v>0</v>
      </c>
      <c r="M2074" s="207">
        <f t="shared" si="142"/>
        <v>211.26</v>
      </c>
      <c r="N2074" s="207">
        <f t="shared" si="144"/>
        <v>0</v>
      </c>
      <c r="O2074" s="208">
        <f t="shared" si="143"/>
        <v>211.26</v>
      </c>
      <c r="P2074" s="205">
        <v>0</v>
      </c>
      <c r="Q2074" s="208">
        <f t="shared" si="141"/>
        <v>211.26</v>
      </c>
      <c r="R2074" s="206"/>
    </row>
    <row r="2075" spans="1:19" s="200" customFormat="1">
      <c r="A2075" s="199">
        <v>2068</v>
      </c>
      <c r="B2075" s="200">
        <v>2010103107</v>
      </c>
      <c r="C2075" s="201" t="s">
        <v>1309</v>
      </c>
      <c r="D2075" s="201" t="s">
        <v>1310</v>
      </c>
      <c r="E2075" s="201" t="s">
        <v>1582</v>
      </c>
      <c r="F2075" s="201" t="s">
        <v>3662</v>
      </c>
      <c r="G2075" s="201" t="s">
        <v>887</v>
      </c>
      <c r="H2075" s="202" t="s">
        <v>1833</v>
      </c>
      <c r="I2075" s="207">
        <v>1507</v>
      </c>
      <c r="J2075" s="207">
        <v>0</v>
      </c>
      <c r="K2075" s="207">
        <v>14700</v>
      </c>
      <c r="L2075" s="207">
        <v>7848</v>
      </c>
      <c r="M2075" s="207">
        <f t="shared" si="142"/>
        <v>8359</v>
      </c>
      <c r="N2075" s="207">
        <f t="shared" si="144"/>
        <v>0</v>
      </c>
      <c r="O2075" s="208">
        <f t="shared" si="143"/>
        <v>8359</v>
      </c>
      <c r="P2075" s="205">
        <v>0</v>
      </c>
      <c r="Q2075" s="208">
        <f t="shared" si="141"/>
        <v>8359</v>
      </c>
      <c r="R2075" s="206"/>
    </row>
    <row r="2076" spans="1:19" s="200" customFormat="1">
      <c r="A2076" s="199">
        <v>2069</v>
      </c>
      <c r="B2076" s="200">
        <v>2010103108</v>
      </c>
      <c r="C2076" s="201" t="s">
        <v>1309</v>
      </c>
      <c r="D2076" s="201" t="s">
        <v>1310</v>
      </c>
      <c r="E2076" s="201" t="s">
        <v>1582</v>
      </c>
      <c r="F2076" s="201" t="s">
        <v>3662</v>
      </c>
      <c r="G2076" s="201" t="s">
        <v>887</v>
      </c>
      <c r="H2076" s="202" t="s">
        <v>1834</v>
      </c>
      <c r="I2076" s="207">
        <v>363</v>
      </c>
      <c r="J2076" s="207">
        <v>0</v>
      </c>
      <c r="K2076" s="207">
        <v>3800</v>
      </c>
      <c r="L2076" s="207">
        <v>1854.25</v>
      </c>
      <c r="M2076" s="207">
        <f t="shared" si="142"/>
        <v>2308.75</v>
      </c>
      <c r="N2076" s="207">
        <f t="shared" si="144"/>
        <v>0</v>
      </c>
      <c r="O2076" s="208">
        <f t="shared" si="143"/>
        <v>2308.75</v>
      </c>
      <c r="P2076" s="205">
        <v>0</v>
      </c>
      <c r="Q2076" s="208">
        <f t="shared" si="141"/>
        <v>2308.75</v>
      </c>
      <c r="R2076" s="206"/>
    </row>
    <row r="2077" spans="1:19" s="200" customFormat="1">
      <c r="A2077" s="199">
        <v>2070</v>
      </c>
      <c r="B2077" s="200">
        <v>2010103111</v>
      </c>
      <c r="C2077" s="201" t="s">
        <v>1309</v>
      </c>
      <c r="D2077" s="201" t="s">
        <v>1310</v>
      </c>
      <c r="E2077" s="201" t="s">
        <v>1314</v>
      </c>
      <c r="F2077" s="201" t="s">
        <v>3654</v>
      </c>
      <c r="G2077" s="201" t="s">
        <v>996</v>
      </c>
      <c r="H2077" s="202" t="s">
        <v>1835</v>
      </c>
      <c r="I2077" s="207">
        <v>0</v>
      </c>
      <c r="J2077" s="207">
        <v>0</v>
      </c>
      <c r="K2077" s="207">
        <v>18216</v>
      </c>
      <c r="L2077" s="207">
        <v>18216</v>
      </c>
      <c r="M2077" s="207">
        <f t="shared" si="142"/>
        <v>0</v>
      </c>
      <c r="N2077" s="207">
        <f t="shared" si="144"/>
        <v>0</v>
      </c>
      <c r="O2077" s="208">
        <f t="shared" si="143"/>
        <v>0</v>
      </c>
      <c r="P2077" s="205">
        <v>0</v>
      </c>
      <c r="Q2077" s="208">
        <f t="shared" si="141"/>
        <v>0</v>
      </c>
      <c r="R2077" s="206"/>
    </row>
    <row r="2078" spans="1:19" s="200" customFormat="1">
      <c r="A2078" s="199">
        <v>2071</v>
      </c>
      <c r="B2078" s="200">
        <v>2010103116</v>
      </c>
      <c r="C2078" s="201" t="s">
        <v>1309</v>
      </c>
      <c r="D2078" s="201" t="s">
        <v>1310</v>
      </c>
      <c r="E2078" s="201" t="s">
        <v>1314</v>
      </c>
      <c r="F2078" s="201" t="s">
        <v>3654</v>
      </c>
      <c r="G2078" s="201" t="s">
        <v>996</v>
      </c>
      <c r="H2078" s="202" t="s">
        <v>2932</v>
      </c>
      <c r="I2078" s="207">
        <v>0</v>
      </c>
      <c r="J2078" s="207">
        <v>0</v>
      </c>
      <c r="K2078" s="207">
        <v>0</v>
      </c>
      <c r="L2078" s="207">
        <v>0</v>
      </c>
      <c r="M2078" s="207">
        <f t="shared" si="142"/>
        <v>0</v>
      </c>
      <c r="N2078" s="207">
        <f t="shared" si="144"/>
        <v>0</v>
      </c>
      <c r="O2078" s="208">
        <f t="shared" si="143"/>
        <v>0</v>
      </c>
      <c r="P2078" s="205">
        <v>0</v>
      </c>
      <c r="Q2078" s="208">
        <f t="shared" si="141"/>
        <v>0</v>
      </c>
      <c r="R2078" s="206"/>
    </row>
    <row r="2079" spans="1:19" s="200" customFormat="1">
      <c r="A2079" s="199">
        <v>2072</v>
      </c>
      <c r="B2079" s="200">
        <v>2010103117</v>
      </c>
      <c r="C2079" s="201" t="s">
        <v>1309</v>
      </c>
      <c r="D2079" s="201" t="s">
        <v>1310</v>
      </c>
      <c r="E2079" s="201" t="s">
        <v>1582</v>
      </c>
      <c r="F2079" s="201" t="s">
        <v>3662</v>
      </c>
      <c r="G2079" s="201" t="s">
        <v>887</v>
      </c>
      <c r="H2079" s="202" t="s">
        <v>2933</v>
      </c>
      <c r="I2079" s="207">
        <v>0</v>
      </c>
      <c r="J2079" s="207">
        <v>0</v>
      </c>
      <c r="K2079" s="207">
        <v>21500</v>
      </c>
      <c r="L2079" s="207">
        <v>18840.34</v>
      </c>
      <c r="M2079" s="207">
        <f t="shared" si="142"/>
        <v>2659.66</v>
      </c>
      <c r="N2079" s="207">
        <f t="shared" si="144"/>
        <v>0</v>
      </c>
      <c r="O2079" s="208">
        <f t="shared" si="143"/>
        <v>2659.66</v>
      </c>
      <c r="P2079" s="205">
        <v>0</v>
      </c>
      <c r="Q2079" s="208">
        <f t="shared" si="141"/>
        <v>2659.66</v>
      </c>
      <c r="R2079" s="206"/>
    </row>
    <row r="2080" spans="1:19" s="200" customFormat="1">
      <c r="A2080" s="199">
        <v>2073</v>
      </c>
      <c r="B2080" s="200">
        <v>2010103118</v>
      </c>
      <c r="C2080" s="201" t="s">
        <v>1309</v>
      </c>
      <c r="D2080" s="201" t="s">
        <v>1310</v>
      </c>
      <c r="E2080" s="201" t="s">
        <v>1314</v>
      </c>
      <c r="F2080" s="201" t="s">
        <v>3654</v>
      </c>
      <c r="G2080" s="201" t="s">
        <v>996</v>
      </c>
      <c r="H2080" s="202" t="s">
        <v>1836</v>
      </c>
      <c r="I2080" s="207">
        <v>0</v>
      </c>
      <c r="J2080" s="207">
        <v>0</v>
      </c>
      <c r="K2080" s="207">
        <v>284734.60000000003</v>
      </c>
      <c r="L2080" s="207">
        <v>332224.65000000002</v>
      </c>
      <c r="M2080" s="207">
        <f t="shared" si="142"/>
        <v>0</v>
      </c>
      <c r="N2080" s="207">
        <f t="shared" si="144"/>
        <v>47490.049999999988</v>
      </c>
      <c r="O2080" s="208">
        <f t="shared" si="143"/>
        <v>-47490.049999999988</v>
      </c>
      <c r="P2080" s="205">
        <v>0</v>
      </c>
      <c r="Q2080" s="208">
        <f t="shared" si="141"/>
        <v>-47490.049999999988</v>
      </c>
      <c r="R2080" s="206"/>
    </row>
    <row r="2081" spans="1:19" s="200" customFormat="1">
      <c r="A2081" s="199">
        <v>2074</v>
      </c>
      <c r="B2081" s="200">
        <v>2010103119</v>
      </c>
      <c r="C2081" s="201" t="s">
        <v>1309</v>
      </c>
      <c r="D2081" s="201" t="s">
        <v>1310</v>
      </c>
      <c r="E2081" s="201" t="s">
        <v>1314</v>
      </c>
      <c r="F2081" s="201" t="s">
        <v>3654</v>
      </c>
      <c r="G2081" s="201" t="s">
        <v>996</v>
      </c>
      <c r="H2081" s="202" t="s">
        <v>2934</v>
      </c>
      <c r="I2081" s="207">
        <v>0</v>
      </c>
      <c r="J2081" s="207">
        <v>0</v>
      </c>
      <c r="K2081" s="207">
        <v>4830</v>
      </c>
      <c r="L2081" s="207">
        <v>4830</v>
      </c>
      <c r="M2081" s="207">
        <f t="shared" si="142"/>
        <v>0</v>
      </c>
      <c r="N2081" s="207">
        <f t="shared" si="144"/>
        <v>0</v>
      </c>
      <c r="O2081" s="208">
        <f t="shared" si="143"/>
        <v>0</v>
      </c>
      <c r="P2081" s="205">
        <v>0</v>
      </c>
      <c r="Q2081" s="208">
        <f t="shared" si="141"/>
        <v>0</v>
      </c>
      <c r="R2081" s="206"/>
      <c r="S2081" s="209">
        <f>N2081-K2081</f>
        <v>-4830</v>
      </c>
    </row>
    <row r="2082" spans="1:19" s="200" customFormat="1">
      <c r="A2082" s="199">
        <v>2075</v>
      </c>
      <c r="B2082" s="200">
        <v>2010103120</v>
      </c>
      <c r="C2082" s="201" t="s">
        <v>1309</v>
      </c>
      <c r="D2082" s="201" t="s">
        <v>1310</v>
      </c>
      <c r="E2082" s="201" t="s">
        <v>1314</v>
      </c>
      <c r="F2082" s="201" t="s">
        <v>3654</v>
      </c>
      <c r="G2082" s="201" t="s">
        <v>996</v>
      </c>
      <c r="H2082" s="202" t="s">
        <v>2935</v>
      </c>
      <c r="I2082" s="207">
        <v>0</v>
      </c>
      <c r="J2082" s="207">
        <v>0</v>
      </c>
      <c r="K2082" s="207">
        <v>28639.14</v>
      </c>
      <c r="L2082" s="207">
        <v>28639.14</v>
      </c>
      <c r="M2082" s="207">
        <f t="shared" si="142"/>
        <v>0</v>
      </c>
      <c r="N2082" s="207">
        <f t="shared" si="144"/>
        <v>0</v>
      </c>
      <c r="O2082" s="208">
        <f t="shared" si="143"/>
        <v>0</v>
      </c>
      <c r="P2082" s="205">
        <v>0</v>
      </c>
      <c r="Q2082" s="208">
        <f t="shared" ref="Q2082:Q2145" si="145">O2082-P2082</f>
        <v>0</v>
      </c>
      <c r="R2082" s="206"/>
      <c r="S2082" s="209"/>
    </row>
    <row r="2083" spans="1:19" s="200" customFormat="1">
      <c r="A2083" s="199">
        <v>2076</v>
      </c>
      <c r="B2083" s="200">
        <v>2010103121</v>
      </c>
      <c r="C2083" s="201" t="s">
        <v>1309</v>
      </c>
      <c r="D2083" s="201" t="s">
        <v>1310</v>
      </c>
      <c r="E2083" s="201" t="s">
        <v>1314</v>
      </c>
      <c r="F2083" s="201" t="s">
        <v>3654</v>
      </c>
      <c r="G2083" s="201" t="s">
        <v>996</v>
      </c>
      <c r="H2083" s="202" t="s">
        <v>2936</v>
      </c>
      <c r="I2083" s="207">
        <v>0</v>
      </c>
      <c r="J2083" s="207">
        <v>0</v>
      </c>
      <c r="K2083" s="207">
        <v>392221.54998999997</v>
      </c>
      <c r="L2083" s="207">
        <v>858731.06</v>
      </c>
      <c r="M2083" s="207">
        <f t="shared" si="142"/>
        <v>0</v>
      </c>
      <c r="N2083" s="207">
        <f t="shared" si="144"/>
        <v>466509.51001000009</v>
      </c>
      <c r="O2083" s="208">
        <f t="shared" si="143"/>
        <v>-466509.51001000009</v>
      </c>
      <c r="P2083" s="205">
        <v>0</v>
      </c>
      <c r="Q2083" s="208">
        <f t="shared" si="145"/>
        <v>-466509.51001000009</v>
      </c>
      <c r="R2083" s="206"/>
    </row>
    <row r="2084" spans="1:19" s="200" customFormat="1">
      <c r="A2084" s="199">
        <v>2077</v>
      </c>
      <c r="B2084" s="200">
        <v>2010103122</v>
      </c>
      <c r="C2084" s="201" t="s">
        <v>1309</v>
      </c>
      <c r="D2084" s="201" t="s">
        <v>1310</v>
      </c>
      <c r="E2084" s="201" t="s">
        <v>1582</v>
      </c>
      <c r="F2084" s="201" t="s">
        <v>3662</v>
      </c>
      <c r="G2084" s="201" t="s">
        <v>887</v>
      </c>
      <c r="H2084" s="202" t="s">
        <v>2937</v>
      </c>
      <c r="I2084" s="207">
        <v>0</v>
      </c>
      <c r="J2084" s="207">
        <v>0</v>
      </c>
      <c r="K2084" s="207">
        <v>2500</v>
      </c>
      <c r="L2084" s="207">
        <v>0</v>
      </c>
      <c r="M2084" s="207">
        <f t="shared" si="142"/>
        <v>2500</v>
      </c>
      <c r="N2084" s="207">
        <f t="shared" si="144"/>
        <v>0</v>
      </c>
      <c r="O2084" s="208">
        <f t="shared" si="143"/>
        <v>2500</v>
      </c>
      <c r="P2084" s="205">
        <v>0</v>
      </c>
      <c r="Q2084" s="208">
        <f t="shared" si="145"/>
        <v>2500</v>
      </c>
      <c r="R2084" s="206"/>
    </row>
    <row r="2085" spans="1:19" s="200" customFormat="1">
      <c r="A2085" s="199">
        <v>2078</v>
      </c>
      <c r="B2085" s="200">
        <v>2010103123</v>
      </c>
      <c r="C2085" s="201" t="s">
        <v>1309</v>
      </c>
      <c r="D2085" s="201" t="s">
        <v>1310</v>
      </c>
      <c r="E2085" s="201" t="s">
        <v>1314</v>
      </c>
      <c r="F2085" s="201" t="s">
        <v>3654</v>
      </c>
      <c r="G2085" s="201" t="s">
        <v>996</v>
      </c>
      <c r="H2085" s="202" t="s">
        <v>2938</v>
      </c>
      <c r="I2085" s="207">
        <v>0</v>
      </c>
      <c r="J2085" s="207">
        <v>0</v>
      </c>
      <c r="K2085" s="207">
        <v>20010</v>
      </c>
      <c r="L2085" s="207">
        <v>20010</v>
      </c>
      <c r="M2085" s="207">
        <f t="shared" si="142"/>
        <v>0</v>
      </c>
      <c r="N2085" s="207">
        <f t="shared" si="144"/>
        <v>0</v>
      </c>
      <c r="O2085" s="208">
        <f t="shared" si="143"/>
        <v>0</v>
      </c>
      <c r="P2085" s="205">
        <v>0</v>
      </c>
      <c r="Q2085" s="208">
        <f t="shared" si="145"/>
        <v>0</v>
      </c>
      <c r="R2085" s="206"/>
    </row>
    <row r="2086" spans="1:19" s="200" customFormat="1">
      <c r="A2086" s="199">
        <v>2079</v>
      </c>
      <c r="B2086" s="200">
        <v>2010103124</v>
      </c>
      <c r="C2086" s="201" t="s">
        <v>1309</v>
      </c>
      <c r="D2086" s="201" t="s">
        <v>1310</v>
      </c>
      <c r="E2086" s="201" t="s">
        <v>1582</v>
      </c>
      <c r="F2086" s="201" t="s">
        <v>3662</v>
      </c>
      <c r="G2086" s="201" t="s">
        <v>887</v>
      </c>
      <c r="H2086" s="202" t="s">
        <v>2939</v>
      </c>
      <c r="I2086" s="207">
        <v>0</v>
      </c>
      <c r="J2086" s="207">
        <v>0</v>
      </c>
      <c r="K2086" s="207">
        <v>2172.5</v>
      </c>
      <c r="L2086" s="207">
        <v>172.5</v>
      </c>
      <c r="M2086" s="207">
        <f t="shared" si="142"/>
        <v>2000</v>
      </c>
      <c r="N2086" s="207">
        <f t="shared" si="144"/>
        <v>0</v>
      </c>
      <c r="O2086" s="208">
        <f t="shared" si="143"/>
        <v>2000</v>
      </c>
      <c r="P2086" s="205">
        <v>0</v>
      </c>
      <c r="Q2086" s="208">
        <f t="shared" si="145"/>
        <v>2000</v>
      </c>
      <c r="R2086" s="206"/>
      <c r="S2086" s="209"/>
    </row>
    <row r="2087" spans="1:19" s="200" customFormat="1">
      <c r="A2087" s="199">
        <v>2080</v>
      </c>
      <c r="B2087" s="200">
        <v>2010104019</v>
      </c>
      <c r="C2087" s="201" t="s">
        <v>1309</v>
      </c>
      <c r="D2087" s="201" t="s">
        <v>1310</v>
      </c>
      <c r="E2087" s="201" t="s">
        <v>1314</v>
      </c>
      <c r="F2087" s="201" t="s">
        <v>3654</v>
      </c>
      <c r="G2087" s="201" t="s">
        <v>996</v>
      </c>
      <c r="H2087" s="202" t="s">
        <v>1837</v>
      </c>
      <c r="I2087" s="207">
        <v>0</v>
      </c>
      <c r="J2087" s="207">
        <v>78812.38</v>
      </c>
      <c r="K2087" s="207">
        <v>99681.81</v>
      </c>
      <c r="L2087" s="207">
        <v>20869.43</v>
      </c>
      <c r="M2087" s="207">
        <f t="shared" si="142"/>
        <v>0</v>
      </c>
      <c r="N2087" s="207">
        <f t="shared" si="144"/>
        <v>0</v>
      </c>
      <c r="O2087" s="208">
        <f t="shared" si="143"/>
        <v>0</v>
      </c>
      <c r="P2087" s="205">
        <v>0</v>
      </c>
      <c r="Q2087" s="208">
        <f t="shared" si="145"/>
        <v>0</v>
      </c>
      <c r="R2087" s="206"/>
      <c r="S2087" s="209"/>
    </row>
    <row r="2088" spans="1:19" s="200" customFormat="1">
      <c r="A2088" s="199">
        <v>2081</v>
      </c>
      <c r="B2088" s="200">
        <v>2010105001</v>
      </c>
      <c r="C2088" s="201" t="s">
        <v>1309</v>
      </c>
      <c r="D2088" s="201" t="s">
        <v>1310</v>
      </c>
      <c r="E2088" s="201" t="s">
        <v>1314</v>
      </c>
      <c r="F2088" s="201" t="s">
        <v>3654</v>
      </c>
      <c r="G2088" s="201" t="s">
        <v>996</v>
      </c>
      <c r="H2088" s="202" t="s">
        <v>1838</v>
      </c>
      <c r="I2088" s="207">
        <v>0</v>
      </c>
      <c r="J2088" s="207">
        <v>85026</v>
      </c>
      <c r="K2088" s="207">
        <v>85000</v>
      </c>
      <c r="L2088" s="207">
        <v>579.6</v>
      </c>
      <c r="M2088" s="207">
        <f t="shared" si="142"/>
        <v>0</v>
      </c>
      <c r="N2088" s="207">
        <f t="shared" si="144"/>
        <v>605.60000000000582</v>
      </c>
      <c r="O2088" s="208">
        <f t="shared" si="143"/>
        <v>-605.60000000000582</v>
      </c>
      <c r="P2088" s="205">
        <v>0</v>
      </c>
      <c r="Q2088" s="208">
        <f t="shared" si="145"/>
        <v>-605.60000000000582</v>
      </c>
      <c r="R2088" s="206"/>
    </row>
    <row r="2089" spans="1:19" s="200" customFormat="1">
      <c r="A2089" s="199">
        <v>2082</v>
      </c>
      <c r="B2089" s="200">
        <v>2010105002</v>
      </c>
      <c r="C2089" s="201" t="s">
        <v>1309</v>
      </c>
      <c r="D2089" s="201" t="s">
        <v>1310</v>
      </c>
      <c r="E2089" s="201" t="s">
        <v>1314</v>
      </c>
      <c r="F2089" s="201" t="s">
        <v>3654</v>
      </c>
      <c r="G2089" s="201" t="s">
        <v>996</v>
      </c>
      <c r="H2089" s="202" t="s">
        <v>1045</v>
      </c>
      <c r="I2089" s="207">
        <v>0</v>
      </c>
      <c r="J2089" s="207">
        <v>83698.64</v>
      </c>
      <c r="K2089" s="207">
        <v>425000</v>
      </c>
      <c r="L2089" s="207">
        <v>350460.83</v>
      </c>
      <c r="M2089" s="207">
        <f t="shared" si="142"/>
        <v>0</v>
      </c>
      <c r="N2089" s="207">
        <f t="shared" si="144"/>
        <v>9159.4700000000303</v>
      </c>
      <c r="O2089" s="208">
        <f t="shared" si="143"/>
        <v>-9159.4700000000303</v>
      </c>
      <c r="P2089" s="205">
        <v>0</v>
      </c>
      <c r="Q2089" s="208">
        <f t="shared" si="145"/>
        <v>-9159.4700000000303</v>
      </c>
      <c r="R2089" s="206"/>
      <c r="S2089" s="209">
        <f>N2089-K2089</f>
        <v>-415840.52999999997</v>
      </c>
    </row>
    <row r="2090" spans="1:19" s="200" customFormat="1">
      <c r="A2090" s="199">
        <v>2083</v>
      </c>
      <c r="B2090" s="200">
        <v>2010105003</v>
      </c>
      <c r="C2090" s="201" t="s">
        <v>1309</v>
      </c>
      <c r="D2090" s="201" t="s">
        <v>1310</v>
      </c>
      <c r="E2090" s="201" t="s">
        <v>1314</v>
      </c>
      <c r="F2090" s="201" t="s">
        <v>3654</v>
      </c>
      <c r="G2090" s="201" t="s">
        <v>996</v>
      </c>
      <c r="H2090" s="202" t="s">
        <v>1046</v>
      </c>
      <c r="I2090" s="207">
        <v>0</v>
      </c>
      <c r="J2090" s="207">
        <v>208058.46</v>
      </c>
      <c r="K2090" s="207">
        <v>235000</v>
      </c>
      <c r="L2090" s="207">
        <v>147321.91</v>
      </c>
      <c r="M2090" s="207">
        <f t="shared" si="142"/>
        <v>0</v>
      </c>
      <c r="N2090" s="207">
        <f t="shared" si="144"/>
        <v>120380.37</v>
      </c>
      <c r="O2090" s="208">
        <f t="shared" si="143"/>
        <v>-120380.37</v>
      </c>
      <c r="P2090" s="205">
        <v>0</v>
      </c>
      <c r="Q2090" s="208">
        <f t="shared" si="145"/>
        <v>-120380.37</v>
      </c>
      <c r="R2090" s="206"/>
      <c r="S2090" s="209">
        <f>N2090-K2090</f>
        <v>-114619.63</v>
      </c>
    </row>
    <row r="2091" spans="1:19" s="200" customFormat="1">
      <c r="A2091" s="199">
        <v>2084</v>
      </c>
      <c r="B2091" s="200">
        <v>2010105005</v>
      </c>
      <c r="C2091" s="201" t="s">
        <v>1309</v>
      </c>
      <c r="D2091" s="201" t="s">
        <v>1310</v>
      </c>
      <c r="E2091" s="201" t="s">
        <v>1314</v>
      </c>
      <c r="F2091" s="201" t="s">
        <v>3654</v>
      </c>
      <c r="G2091" s="201" t="s">
        <v>996</v>
      </c>
      <c r="H2091" s="202" t="s">
        <v>1047</v>
      </c>
      <c r="I2091" s="207">
        <v>0</v>
      </c>
      <c r="J2091" s="207">
        <v>420237.94</v>
      </c>
      <c r="K2091" s="207">
        <v>978198.4</v>
      </c>
      <c r="L2091" s="207">
        <v>827616.03</v>
      </c>
      <c r="M2091" s="207">
        <f t="shared" si="142"/>
        <v>0</v>
      </c>
      <c r="N2091" s="207">
        <f t="shared" si="144"/>
        <v>269655.56999999995</v>
      </c>
      <c r="O2091" s="208">
        <f t="shared" si="143"/>
        <v>-269655.56999999995</v>
      </c>
      <c r="P2091" s="205">
        <v>0</v>
      </c>
      <c r="Q2091" s="208">
        <f t="shared" si="145"/>
        <v>-269655.56999999995</v>
      </c>
      <c r="R2091" s="206"/>
      <c r="S2091" s="209"/>
    </row>
    <row r="2092" spans="1:19" s="200" customFormat="1">
      <c r="A2092" s="199">
        <v>2085</v>
      </c>
      <c r="B2092" s="200">
        <v>2010105006</v>
      </c>
      <c r="C2092" s="201" t="s">
        <v>1309</v>
      </c>
      <c r="D2092" s="201" t="s">
        <v>1310</v>
      </c>
      <c r="E2092" s="201" t="s">
        <v>1314</v>
      </c>
      <c r="F2092" s="201" t="s">
        <v>3654</v>
      </c>
      <c r="G2092" s="201" t="s">
        <v>996</v>
      </c>
      <c r="H2092" s="202" t="s">
        <v>1048</v>
      </c>
      <c r="I2092" s="207">
        <v>0</v>
      </c>
      <c r="J2092" s="207">
        <v>1555.31</v>
      </c>
      <c r="K2092" s="207">
        <v>70707</v>
      </c>
      <c r="L2092" s="207">
        <v>70785.119999999995</v>
      </c>
      <c r="M2092" s="207">
        <f t="shared" si="142"/>
        <v>0</v>
      </c>
      <c r="N2092" s="207">
        <f t="shared" si="144"/>
        <v>1633.429999999993</v>
      </c>
      <c r="O2092" s="208">
        <f t="shared" si="143"/>
        <v>-1633.429999999993</v>
      </c>
      <c r="P2092" s="205">
        <v>0</v>
      </c>
      <c r="Q2092" s="208">
        <f t="shared" si="145"/>
        <v>-1633.429999999993</v>
      </c>
      <c r="R2092" s="206"/>
      <c r="S2092" s="209"/>
    </row>
    <row r="2093" spans="1:19" s="200" customFormat="1">
      <c r="A2093" s="199">
        <v>2086</v>
      </c>
      <c r="B2093" s="200">
        <v>2010105007</v>
      </c>
      <c r="C2093" s="201" t="s">
        <v>1309</v>
      </c>
      <c r="D2093" s="201" t="s">
        <v>1310</v>
      </c>
      <c r="E2093" s="201" t="s">
        <v>1314</v>
      </c>
      <c r="F2093" s="201" t="s">
        <v>3654</v>
      </c>
      <c r="G2093" s="201" t="s">
        <v>996</v>
      </c>
      <c r="H2093" s="202" t="s">
        <v>1049</v>
      </c>
      <c r="I2093" s="207">
        <v>0</v>
      </c>
      <c r="J2093" s="207">
        <v>128041.44</v>
      </c>
      <c r="K2093" s="207">
        <v>137855.76999999999</v>
      </c>
      <c r="L2093" s="207">
        <v>9814.33</v>
      </c>
      <c r="M2093" s="207">
        <f t="shared" si="142"/>
        <v>0</v>
      </c>
      <c r="N2093" s="207">
        <f t="shared" si="144"/>
        <v>0</v>
      </c>
      <c r="O2093" s="208">
        <f t="shared" si="143"/>
        <v>0</v>
      </c>
      <c r="P2093" s="205">
        <v>0</v>
      </c>
      <c r="Q2093" s="208">
        <f t="shared" si="145"/>
        <v>0</v>
      </c>
      <c r="R2093" s="206"/>
    </row>
    <row r="2094" spans="1:19" s="200" customFormat="1">
      <c r="A2094" s="199">
        <v>2087</v>
      </c>
      <c r="B2094" s="200">
        <v>2010105009</v>
      </c>
      <c r="C2094" s="201" t="s">
        <v>1309</v>
      </c>
      <c r="D2094" s="201" t="s">
        <v>1310</v>
      </c>
      <c r="E2094" s="201" t="s">
        <v>1314</v>
      </c>
      <c r="F2094" s="201" t="s">
        <v>3654</v>
      </c>
      <c r="G2094" s="201" t="s">
        <v>996</v>
      </c>
      <c r="H2094" s="202" t="s">
        <v>1050</v>
      </c>
      <c r="I2094" s="207">
        <v>0</v>
      </c>
      <c r="J2094" s="207">
        <v>16241.44</v>
      </c>
      <c r="K2094" s="207">
        <v>25000</v>
      </c>
      <c r="L2094" s="207">
        <v>22591</v>
      </c>
      <c r="M2094" s="207">
        <f t="shared" si="142"/>
        <v>0</v>
      </c>
      <c r="N2094" s="207">
        <f t="shared" si="144"/>
        <v>13832.440000000002</v>
      </c>
      <c r="O2094" s="208">
        <f t="shared" si="143"/>
        <v>-13832.440000000002</v>
      </c>
      <c r="P2094" s="205">
        <v>0</v>
      </c>
      <c r="Q2094" s="208">
        <f t="shared" si="145"/>
        <v>-13832.440000000002</v>
      </c>
      <c r="R2094" s="206"/>
      <c r="S2094" s="209"/>
    </row>
    <row r="2095" spans="1:19" s="200" customFormat="1">
      <c r="A2095" s="199">
        <v>2088</v>
      </c>
      <c r="B2095" s="200">
        <v>2010105010</v>
      </c>
      <c r="C2095" s="201" t="s">
        <v>1309</v>
      </c>
      <c r="D2095" s="201" t="s">
        <v>1310</v>
      </c>
      <c r="E2095" s="201" t="s">
        <v>1314</v>
      </c>
      <c r="F2095" s="201" t="s">
        <v>3654</v>
      </c>
      <c r="G2095" s="201" t="s">
        <v>996</v>
      </c>
      <c r="H2095" s="202" t="s">
        <v>1051</v>
      </c>
      <c r="I2095" s="207">
        <v>0</v>
      </c>
      <c r="J2095" s="207">
        <v>4589</v>
      </c>
      <c r="K2095" s="207">
        <v>151110</v>
      </c>
      <c r="L2095" s="207">
        <v>161077</v>
      </c>
      <c r="M2095" s="207">
        <f t="shared" si="142"/>
        <v>0</v>
      </c>
      <c r="N2095" s="207">
        <f t="shared" si="144"/>
        <v>14556</v>
      </c>
      <c r="O2095" s="208">
        <f t="shared" si="143"/>
        <v>-14556</v>
      </c>
      <c r="P2095" s="205">
        <v>0</v>
      </c>
      <c r="Q2095" s="208">
        <f t="shared" si="145"/>
        <v>-14556</v>
      </c>
      <c r="R2095" s="206"/>
      <c r="S2095" s="209">
        <f>N2095-K2095</f>
        <v>-136554</v>
      </c>
    </row>
    <row r="2096" spans="1:19" s="200" customFormat="1">
      <c r="A2096" s="199">
        <v>2089</v>
      </c>
      <c r="B2096" s="200">
        <v>2010105012</v>
      </c>
      <c r="C2096" s="201" t="s">
        <v>1309</v>
      </c>
      <c r="D2096" s="201" t="s">
        <v>1310</v>
      </c>
      <c r="E2096" s="201" t="s">
        <v>1314</v>
      </c>
      <c r="F2096" s="201" t="s">
        <v>3654</v>
      </c>
      <c r="G2096" s="201" t="s">
        <v>996</v>
      </c>
      <c r="H2096" s="202" t="s">
        <v>1052</v>
      </c>
      <c r="I2096" s="207">
        <v>0</v>
      </c>
      <c r="J2096" s="207">
        <v>0</v>
      </c>
      <c r="K2096" s="207">
        <v>269021.40000000002</v>
      </c>
      <c r="L2096" s="207">
        <v>282065.17</v>
      </c>
      <c r="M2096" s="207">
        <f t="shared" si="142"/>
        <v>0</v>
      </c>
      <c r="N2096" s="207">
        <f t="shared" si="144"/>
        <v>13043.76999999996</v>
      </c>
      <c r="O2096" s="208">
        <f t="shared" si="143"/>
        <v>-13043.76999999996</v>
      </c>
      <c r="P2096" s="205">
        <v>0</v>
      </c>
      <c r="Q2096" s="208">
        <f t="shared" si="145"/>
        <v>-13043.76999999996</v>
      </c>
      <c r="R2096" s="206"/>
    </row>
    <row r="2097" spans="1:19" s="200" customFormat="1">
      <c r="A2097" s="199">
        <v>2090</v>
      </c>
      <c r="B2097" s="200">
        <v>2010105013</v>
      </c>
      <c r="C2097" s="201" t="s">
        <v>1309</v>
      </c>
      <c r="D2097" s="201" t="s">
        <v>1310</v>
      </c>
      <c r="E2097" s="201" t="s">
        <v>1314</v>
      </c>
      <c r="F2097" s="201" t="s">
        <v>3654</v>
      </c>
      <c r="G2097" s="201" t="s">
        <v>996</v>
      </c>
      <c r="H2097" s="202" t="s">
        <v>1053</v>
      </c>
      <c r="I2097" s="207">
        <v>0</v>
      </c>
      <c r="J2097" s="207">
        <v>62507.4</v>
      </c>
      <c r="K2097" s="207">
        <v>279866.15000000002</v>
      </c>
      <c r="L2097" s="207">
        <v>315581.85000000003</v>
      </c>
      <c r="M2097" s="207">
        <f t="shared" ref="M2097:M2160" si="146">IF((I2097+K2097)-(J2097+L2097)&lt;0,0,(I2097+K2097)-(J2097+L2097))</f>
        <v>0</v>
      </c>
      <c r="N2097" s="207">
        <f t="shared" si="144"/>
        <v>98223.100000000035</v>
      </c>
      <c r="O2097" s="208">
        <f t="shared" si="143"/>
        <v>-98223.100000000035</v>
      </c>
      <c r="P2097" s="205">
        <v>0</v>
      </c>
      <c r="Q2097" s="208">
        <f t="shared" si="145"/>
        <v>-98223.100000000035</v>
      </c>
      <c r="R2097" s="206"/>
    </row>
    <row r="2098" spans="1:19" s="200" customFormat="1">
      <c r="A2098" s="199">
        <v>2091</v>
      </c>
      <c r="B2098" s="200">
        <v>2010105014</v>
      </c>
      <c r="C2098" s="201" t="s">
        <v>1309</v>
      </c>
      <c r="D2098" s="201" t="s">
        <v>1310</v>
      </c>
      <c r="E2098" s="201" t="s">
        <v>1314</v>
      </c>
      <c r="F2098" s="201" t="s">
        <v>3654</v>
      </c>
      <c r="G2098" s="201" t="s">
        <v>996</v>
      </c>
      <c r="H2098" s="202" t="s">
        <v>1054</v>
      </c>
      <c r="I2098" s="207">
        <v>0</v>
      </c>
      <c r="J2098" s="207">
        <v>0</v>
      </c>
      <c r="K2098" s="207">
        <v>29275</v>
      </c>
      <c r="L2098" s="207">
        <v>29275</v>
      </c>
      <c r="M2098" s="207">
        <f t="shared" si="146"/>
        <v>0</v>
      </c>
      <c r="N2098" s="207">
        <f t="shared" si="144"/>
        <v>0</v>
      </c>
      <c r="O2098" s="208">
        <f t="shared" si="143"/>
        <v>0</v>
      </c>
      <c r="P2098" s="205">
        <v>0</v>
      </c>
      <c r="Q2098" s="208">
        <f t="shared" si="145"/>
        <v>0</v>
      </c>
      <c r="R2098" s="206"/>
    </row>
    <row r="2099" spans="1:19" s="200" customFormat="1">
      <c r="A2099" s="199">
        <v>2092</v>
      </c>
      <c r="B2099" s="200">
        <v>2010105017</v>
      </c>
      <c r="C2099" s="201" t="s">
        <v>1309</v>
      </c>
      <c r="D2099" s="201" t="s">
        <v>1310</v>
      </c>
      <c r="E2099" s="201" t="s">
        <v>1314</v>
      </c>
      <c r="F2099" s="201" t="s">
        <v>3654</v>
      </c>
      <c r="G2099" s="201" t="s">
        <v>996</v>
      </c>
      <c r="H2099" s="202" t="s">
        <v>1055</v>
      </c>
      <c r="I2099" s="207">
        <v>0</v>
      </c>
      <c r="J2099" s="207">
        <v>6000</v>
      </c>
      <c r="K2099" s="207">
        <v>111305</v>
      </c>
      <c r="L2099" s="207">
        <v>111305</v>
      </c>
      <c r="M2099" s="207">
        <f t="shared" si="146"/>
        <v>0</v>
      </c>
      <c r="N2099" s="207">
        <f t="shared" si="144"/>
        <v>6000</v>
      </c>
      <c r="O2099" s="208">
        <f t="shared" si="143"/>
        <v>-6000</v>
      </c>
      <c r="P2099" s="205">
        <v>0</v>
      </c>
      <c r="Q2099" s="208">
        <f t="shared" si="145"/>
        <v>-6000</v>
      </c>
      <c r="R2099" s="206"/>
    </row>
    <row r="2100" spans="1:19" s="200" customFormat="1">
      <c r="A2100" s="199">
        <v>2093</v>
      </c>
      <c r="B2100" s="200">
        <v>2010105019</v>
      </c>
      <c r="C2100" s="201" t="s">
        <v>1309</v>
      </c>
      <c r="D2100" s="201" t="s">
        <v>1310</v>
      </c>
      <c r="E2100" s="201" t="s">
        <v>1314</v>
      </c>
      <c r="F2100" s="201" t="s">
        <v>3654</v>
      </c>
      <c r="G2100" s="201" t="s">
        <v>996</v>
      </c>
      <c r="H2100" s="202" t="s">
        <v>1056</v>
      </c>
      <c r="I2100" s="207">
        <v>0</v>
      </c>
      <c r="J2100" s="207">
        <v>63325</v>
      </c>
      <c r="K2100" s="207">
        <v>90098</v>
      </c>
      <c r="L2100" s="207">
        <v>26773</v>
      </c>
      <c r="M2100" s="207">
        <f t="shared" si="146"/>
        <v>0</v>
      </c>
      <c r="N2100" s="207">
        <f t="shared" si="144"/>
        <v>0</v>
      </c>
      <c r="O2100" s="208">
        <f t="shared" si="143"/>
        <v>0</v>
      </c>
      <c r="P2100" s="205">
        <v>0</v>
      </c>
      <c r="Q2100" s="208">
        <f t="shared" si="145"/>
        <v>0</v>
      </c>
      <c r="R2100" s="206"/>
    </row>
    <row r="2101" spans="1:19" s="200" customFormat="1">
      <c r="A2101" s="199">
        <v>2094</v>
      </c>
      <c r="B2101" s="200">
        <v>2010105025</v>
      </c>
      <c r="C2101" s="201" t="s">
        <v>1309</v>
      </c>
      <c r="D2101" s="201" t="s">
        <v>1310</v>
      </c>
      <c r="E2101" s="201" t="s">
        <v>1314</v>
      </c>
      <c r="F2101" s="201" t="s">
        <v>3654</v>
      </c>
      <c r="G2101" s="201" t="s">
        <v>996</v>
      </c>
      <c r="H2101" s="202" t="s">
        <v>1057</v>
      </c>
      <c r="I2101" s="207">
        <v>0</v>
      </c>
      <c r="J2101" s="207">
        <v>52870.36</v>
      </c>
      <c r="K2101" s="207">
        <v>642040</v>
      </c>
      <c r="L2101" s="207">
        <v>633977.75</v>
      </c>
      <c r="M2101" s="207">
        <f t="shared" si="146"/>
        <v>0</v>
      </c>
      <c r="N2101" s="207">
        <f t="shared" si="144"/>
        <v>44808.109999999986</v>
      </c>
      <c r="O2101" s="208">
        <f t="shared" si="143"/>
        <v>-44808.109999999986</v>
      </c>
      <c r="P2101" s="205">
        <v>0</v>
      </c>
      <c r="Q2101" s="208">
        <f t="shared" si="145"/>
        <v>-44808.109999999986</v>
      </c>
      <c r="R2101" s="206"/>
    </row>
    <row r="2102" spans="1:19" s="200" customFormat="1">
      <c r="A2102" s="199">
        <v>2095</v>
      </c>
      <c r="B2102" s="200">
        <v>2010105029</v>
      </c>
      <c r="C2102" s="201" t="s">
        <v>1309</v>
      </c>
      <c r="D2102" s="201" t="s">
        <v>1310</v>
      </c>
      <c r="E2102" s="201" t="s">
        <v>1314</v>
      </c>
      <c r="F2102" s="201" t="s">
        <v>3654</v>
      </c>
      <c r="G2102" s="201" t="s">
        <v>996</v>
      </c>
      <c r="H2102" s="202" t="s">
        <v>1058</v>
      </c>
      <c r="I2102" s="207">
        <v>0</v>
      </c>
      <c r="J2102" s="207">
        <v>0</v>
      </c>
      <c r="K2102" s="207">
        <v>0</v>
      </c>
      <c r="L2102" s="207">
        <v>0</v>
      </c>
      <c r="M2102" s="207">
        <f t="shared" si="146"/>
        <v>0</v>
      </c>
      <c r="N2102" s="207">
        <f t="shared" si="144"/>
        <v>0</v>
      </c>
      <c r="O2102" s="208">
        <f t="shared" si="143"/>
        <v>0</v>
      </c>
      <c r="P2102" s="205">
        <v>0</v>
      </c>
      <c r="Q2102" s="208">
        <f t="shared" si="145"/>
        <v>0</v>
      </c>
      <c r="R2102" s="206"/>
    </row>
    <row r="2103" spans="1:19" s="200" customFormat="1">
      <c r="A2103" s="199">
        <v>2096</v>
      </c>
      <c r="B2103" s="200">
        <v>2010105031</v>
      </c>
      <c r="C2103" s="201" t="s">
        <v>1309</v>
      </c>
      <c r="D2103" s="201" t="s">
        <v>1310</v>
      </c>
      <c r="E2103" s="201" t="s">
        <v>1314</v>
      </c>
      <c r="F2103" s="201" t="s">
        <v>3654</v>
      </c>
      <c r="G2103" s="201" t="s">
        <v>996</v>
      </c>
      <c r="H2103" s="202" t="s">
        <v>2940</v>
      </c>
      <c r="I2103" s="207">
        <v>0</v>
      </c>
      <c r="J2103" s="207">
        <v>0</v>
      </c>
      <c r="K2103" s="207">
        <v>2000</v>
      </c>
      <c r="L2103" s="207">
        <v>2000</v>
      </c>
      <c r="M2103" s="207">
        <f t="shared" si="146"/>
        <v>0</v>
      </c>
      <c r="N2103" s="207">
        <f t="shared" si="144"/>
        <v>0</v>
      </c>
      <c r="O2103" s="208">
        <f t="shared" si="143"/>
        <v>0</v>
      </c>
      <c r="P2103" s="205">
        <v>0</v>
      </c>
      <c r="Q2103" s="208">
        <f t="shared" si="145"/>
        <v>0</v>
      </c>
      <c r="R2103" s="206"/>
      <c r="S2103" s="209">
        <f>N2103-K2103</f>
        <v>-2000</v>
      </c>
    </row>
    <row r="2104" spans="1:19" s="200" customFormat="1">
      <c r="A2104" s="199">
        <v>2097</v>
      </c>
      <c r="B2104" s="200">
        <v>2010105032</v>
      </c>
      <c r="C2104" s="201" t="s">
        <v>1309</v>
      </c>
      <c r="D2104" s="201" t="s">
        <v>1310</v>
      </c>
      <c r="E2104" s="201" t="s">
        <v>1314</v>
      </c>
      <c r="F2104" s="201" t="s">
        <v>3654</v>
      </c>
      <c r="G2104" s="201" t="s">
        <v>996</v>
      </c>
      <c r="H2104" s="202" t="s">
        <v>1059</v>
      </c>
      <c r="I2104" s="207">
        <v>0</v>
      </c>
      <c r="J2104" s="207">
        <v>4875</v>
      </c>
      <c r="K2104" s="207">
        <v>20400</v>
      </c>
      <c r="L2104" s="207">
        <v>15525</v>
      </c>
      <c r="M2104" s="207">
        <f t="shared" si="146"/>
        <v>0</v>
      </c>
      <c r="N2104" s="207">
        <f t="shared" si="144"/>
        <v>0</v>
      </c>
      <c r="O2104" s="208">
        <f t="shared" si="143"/>
        <v>0</v>
      </c>
      <c r="P2104" s="205">
        <v>0</v>
      </c>
      <c r="Q2104" s="208">
        <f t="shared" si="145"/>
        <v>0</v>
      </c>
      <c r="R2104" s="206"/>
    </row>
    <row r="2105" spans="1:19" s="200" customFormat="1">
      <c r="A2105" s="199">
        <v>2098</v>
      </c>
      <c r="B2105" s="200">
        <v>2010105034</v>
      </c>
      <c r="C2105" s="201" t="s">
        <v>1309</v>
      </c>
      <c r="D2105" s="201" t="s">
        <v>1310</v>
      </c>
      <c r="E2105" s="201" t="s">
        <v>1314</v>
      </c>
      <c r="F2105" s="201" t="s">
        <v>3654</v>
      </c>
      <c r="G2105" s="201" t="s">
        <v>996</v>
      </c>
      <c r="H2105" s="202" t="s">
        <v>1060</v>
      </c>
      <c r="I2105" s="207">
        <v>0</v>
      </c>
      <c r="J2105" s="207">
        <v>0</v>
      </c>
      <c r="K2105" s="207">
        <v>1840</v>
      </c>
      <c r="L2105" s="207">
        <v>1840</v>
      </c>
      <c r="M2105" s="207">
        <f t="shared" si="146"/>
        <v>0</v>
      </c>
      <c r="N2105" s="207">
        <f t="shared" si="144"/>
        <v>0</v>
      </c>
      <c r="O2105" s="208">
        <f t="shared" si="143"/>
        <v>0</v>
      </c>
      <c r="P2105" s="205">
        <v>0</v>
      </c>
      <c r="Q2105" s="208">
        <f t="shared" si="145"/>
        <v>0</v>
      </c>
      <c r="R2105" s="206"/>
    </row>
    <row r="2106" spans="1:19" s="200" customFormat="1">
      <c r="A2106" s="199">
        <v>2099</v>
      </c>
      <c r="B2106" s="200">
        <v>2010105037</v>
      </c>
      <c r="C2106" s="201" t="s">
        <v>1309</v>
      </c>
      <c r="D2106" s="201" t="s">
        <v>1310</v>
      </c>
      <c r="E2106" s="201" t="s">
        <v>1314</v>
      </c>
      <c r="F2106" s="201" t="s">
        <v>3654</v>
      </c>
      <c r="G2106" s="201" t="s">
        <v>996</v>
      </c>
      <c r="H2106" s="202" t="s">
        <v>1061</v>
      </c>
      <c r="I2106" s="207">
        <v>0</v>
      </c>
      <c r="J2106" s="207">
        <v>0</v>
      </c>
      <c r="K2106" s="207">
        <v>1955</v>
      </c>
      <c r="L2106" s="207">
        <v>1955</v>
      </c>
      <c r="M2106" s="207">
        <f t="shared" si="146"/>
        <v>0</v>
      </c>
      <c r="N2106" s="207">
        <f t="shared" si="144"/>
        <v>0</v>
      </c>
      <c r="O2106" s="208">
        <f t="shared" si="143"/>
        <v>0</v>
      </c>
      <c r="P2106" s="205">
        <v>0</v>
      </c>
      <c r="Q2106" s="208">
        <f t="shared" si="145"/>
        <v>0</v>
      </c>
      <c r="R2106" s="206"/>
      <c r="S2106" s="209"/>
    </row>
    <row r="2107" spans="1:19" s="200" customFormat="1">
      <c r="A2107" s="199">
        <v>2100</v>
      </c>
      <c r="B2107" s="200">
        <v>2010105041</v>
      </c>
      <c r="C2107" s="201" t="s">
        <v>1309</v>
      </c>
      <c r="D2107" s="201" t="s">
        <v>1310</v>
      </c>
      <c r="E2107" s="201" t="s">
        <v>1314</v>
      </c>
      <c r="F2107" s="201" t="s">
        <v>3654</v>
      </c>
      <c r="G2107" s="201" t="s">
        <v>996</v>
      </c>
      <c r="H2107" s="202" t="s">
        <v>1062</v>
      </c>
      <c r="I2107" s="207">
        <v>0</v>
      </c>
      <c r="J2107" s="207">
        <v>8013.5</v>
      </c>
      <c r="K2107" s="207">
        <v>8013.5</v>
      </c>
      <c r="L2107" s="207">
        <v>0</v>
      </c>
      <c r="M2107" s="207">
        <f t="shared" si="146"/>
        <v>0</v>
      </c>
      <c r="N2107" s="207">
        <f t="shared" si="144"/>
        <v>0</v>
      </c>
      <c r="O2107" s="208">
        <f t="shared" si="143"/>
        <v>0</v>
      </c>
      <c r="P2107" s="205">
        <v>0</v>
      </c>
      <c r="Q2107" s="208">
        <f t="shared" si="145"/>
        <v>0</v>
      </c>
      <c r="R2107" s="206"/>
    </row>
    <row r="2108" spans="1:19" s="200" customFormat="1">
      <c r="A2108" s="199">
        <v>2101</v>
      </c>
      <c r="B2108" s="200">
        <v>2010105045</v>
      </c>
      <c r="C2108" s="201" t="s">
        <v>1309</v>
      </c>
      <c r="D2108" s="201" t="s">
        <v>1310</v>
      </c>
      <c r="E2108" s="201" t="s">
        <v>1314</v>
      </c>
      <c r="F2108" s="201" t="s">
        <v>3654</v>
      </c>
      <c r="G2108" s="201" t="s">
        <v>996</v>
      </c>
      <c r="H2108" s="202" t="s">
        <v>1063</v>
      </c>
      <c r="I2108" s="207">
        <v>8438.380000000001</v>
      </c>
      <c r="J2108" s="207">
        <v>0</v>
      </c>
      <c r="K2108" s="207">
        <v>0</v>
      </c>
      <c r="L2108" s="207">
        <v>8438.380000000001</v>
      </c>
      <c r="M2108" s="207">
        <f t="shared" si="146"/>
        <v>0</v>
      </c>
      <c r="N2108" s="207">
        <f t="shared" si="144"/>
        <v>0</v>
      </c>
      <c r="O2108" s="208">
        <f t="shared" si="143"/>
        <v>0</v>
      </c>
      <c r="P2108" s="205">
        <v>0</v>
      </c>
      <c r="Q2108" s="208">
        <f t="shared" si="145"/>
        <v>0</v>
      </c>
      <c r="R2108" s="206"/>
    </row>
    <row r="2109" spans="1:19" s="200" customFormat="1">
      <c r="A2109" s="199">
        <v>2102</v>
      </c>
      <c r="B2109" s="200">
        <v>2010105046</v>
      </c>
      <c r="C2109" s="201" t="s">
        <v>1309</v>
      </c>
      <c r="D2109" s="201" t="s">
        <v>1310</v>
      </c>
      <c r="E2109" s="201" t="s">
        <v>1314</v>
      </c>
      <c r="F2109" s="201" t="s">
        <v>3654</v>
      </c>
      <c r="G2109" s="201" t="s">
        <v>996</v>
      </c>
      <c r="H2109" s="202" t="s">
        <v>1839</v>
      </c>
      <c r="I2109" s="207">
        <v>0</v>
      </c>
      <c r="J2109" s="207">
        <v>6638.3999990000011</v>
      </c>
      <c r="K2109" s="207">
        <v>6638.4000000000005</v>
      </c>
      <c r="L2109" s="207">
        <v>0</v>
      </c>
      <c r="M2109" s="207">
        <f t="shared" si="146"/>
        <v>9.999994290410541E-7</v>
      </c>
      <c r="N2109" s="207">
        <f t="shared" si="144"/>
        <v>0</v>
      </c>
      <c r="O2109" s="208">
        <f t="shared" si="143"/>
        <v>9.999994290410541E-7</v>
      </c>
      <c r="P2109" s="205">
        <v>0</v>
      </c>
      <c r="Q2109" s="208">
        <f t="shared" si="145"/>
        <v>9.999994290410541E-7</v>
      </c>
      <c r="R2109" s="206"/>
      <c r="S2109" s="209"/>
    </row>
    <row r="2110" spans="1:19" s="200" customFormat="1">
      <c r="A2110" s="199">
        <v>2103</v>
      </c>
      <c r="B2110" s="200">
        <v>2010105047</v>
      </c>
      <c r="C2110" s="201" t="s">
        <v>1309</v>
      </c>
      <c r="D2110" s="201" t="s">
        <v>1310</v>
      </c>
      <c r="E2110" s="201" t="s">
        <v>1314</v>
      </c>
      <c r="F2110" s="201" t="s">
        <v>3654</v>
      </c>
      <c r="G2110" s="201" t="s">
        <v>996</v>
      </c>
      <c r="H2110" s="202" t="s">
        <v>1064</v>
      </c>
      <c r="I2110" s="207">
        <v>0</v>
      </c>
      <c r="J2110" s="207">
        <v>0</v>
      </c>
      <c r="K2110" s="207">
        <v>2096.94</v>
      </c>
      <c r="L2110" s="207">
        <v>2096.94</v>
      </c>
      <c r="M2110" s="207">
        <f t="shared" si="146"/>
        <v>0</v>
      </c>
      <c r="N2110" s="207">
        <f t="shared" si="144"/>
        <v>0</v>
      </c>
      <c r="O2110" s="208">
        <f t="shared" si="143"/>
        <v>0</v>
      </c>
      <c r="P2110" s="205">
        <v>0</v>
      </c>
      <c r="Q2110" s="208">
        <f t="shared" si="145"/>
        <v>0</v>
      </c>
      <c r="R2110" s="206"/>
    </row>
    <row r="2111" spans="1:19" s="200" customFormat="1">
      <c r="A2111" s="199">
        <v>2104</v>
      </c>
      <c r="B2111" s="200">
        <v>2010105049</v>
      </c>
      <c r="C2111" s="201" t="s">
        <v>1309</v>
      </c>
      <c r="D2111" s="201" t="s">
        <v>1310</v>
      </c>
      <c r="E2111" s="201" t="s">
        <v>1314</v>
      </c>
      <c r="F2111" s="201" t="s">
        <v>3654</v>
      </c>
      <c r="G2111" s="201" t="s">
        <v>996</v>
      </c>
      <c r="H2111" s="202" t="s">
        <v>1065</v>
      </c>
      <c r="I2111" s="207">
        <v>0</v>
      </c>
      <c r="J2111" s="207">
        <v>0</v>
      </c>
      <c r="K2111" s="207">
        <v>70000</v>
      </c>
      <c r="L2111" s="207">
        <v>141056.11000000002</v>
      </c>
      <c r="M2111" s="207">
        <f t="shared" si="146"/>
        <v>0</v>
      </c>
      <c r="N2111" s="207">
        <f t="shared" si="144"/>
        <v>71056.110000000015</v>
      </c>
      <c r="O2111" s="208">
        <f t="shared" si="143"/>
        <v>-71056.110000000015</v>
      </c>
      <c r="P2111" s="205">
        <v>0</v>
      </c>
      <c r="Q2111" s="208">
        <f t="shared" si="145"/>
        <v>-71056.110000000015</v>
      </c>
      <c r="R2111" s="206"/>
    </row>
    <row r="2112" spans="1:19" s="200" customFormat="1">
      <c r="A2112" s="199">
        <v>2105</v>
      </c>
      <c r="B2112" s="200">
        <v>2010105050</v>
      </c>
      <c r="C2112" s="201" t="s">
        <v>1309</v>
      </c>
      <c r="D2112" s="201" t="s">
        <v>1310</v>
      </c>
      <c r="E2112" s="201" t="s">
        <v>1314</v>
      </c>
      <c r="F2112" s="201" t="s">
        <v>3654</v>
      </c>
      <c r="G2112" s="201" t="s">
        <v>996</v>
      </c>
      <c r="H2112" s="202" t="s">
        <v>1066</v>
      </c>
      <c r="I2112" s="207">
        <v>0</v>
      </c>
      <c r="J2112" s="207">
        <v>472382.14</v>
      </c>
      <c r="K2112" s="207">
        <v>857901.51</v>
      </c>
      <c r="L2112" s="207">
        <v>863669.17</v>
      </c>
      <c r="M2112" s="207">
        <f t="shared" si="146"/>
        <v>0</v>
      </c>
      <c r="N2112" s="207">
        <f t="shared" si="144"/>
        <v>478149.80000000005</v>
      </c>
      <c r="O2112" s="208">
        <f t="shared" si="143"/>
        <v>-478149.80000000005</v>
      </c>
      <c r="P2112" s="205">
        <v>0</v>
      </c>
      <c r="Q2112" s="208">
        <f t="shared" si="145"/>
        <v>-478149.80000000005</v>
      </c>
      <c r="R2112" s="206"/>
    </row>
    <row r="2113" spans="1:19" s="200" customFormat="1">
      <c r="A2113" s="199">
        <v>2106</v>
      </c>
      <c r="B2113" s="200">
        <v>2010105052</v>
      </c>
      <c r="C2113" s="201" t="s">
        <v>1309</v>
      </c>
      <c r="D2113" s="201" t="s">
        <v>1310</v>
      </c>
      <c r="E2113" s="201" t="s">
        <v>1314</v>
      </c>
      <c r="F2113" s="201" t="s">
        <v>3654</v>
      </c>
      <c r="G2113" s="201" t="s">
        <v>996</v>
      </c>
      <c r="H2113" s="202" t="s">
        <v>1840</v>
      </c>
      <c r="I2113" s="207">
        <v>18874.75</v>
      </c>
      <c r="J2113" s="207">
        <v>0</v>
      </c>
      <c r="K2113" s="207">
        <v>0</v>
      </c>
      <c r="L2113" s="207">
        <v>18874.75</v>
      </c>
      <c r="M2113" s="207">
        <f t="shared" si="146"/>
        <v>0</v>
      </c>
      <c r="N2113" s="207">
        <f t="shared" si="144"/>
        <v>0</v>
      </c>
      <c r="O2113" s="208">
        <f t="shared" si="143"/>
        <v>0</v>
      </c>
      <c r="P2113" s="205">
        <v>0</v>
      </c>
      <c r="Q2113" s="208">
        <f t="shared" si="145"/>
        <v>0</v>
      </c>
      <c r="R2113" s="206"/>
      <c r="S2113" s="209"/>
    </row>
    <row r="2114" spans="1:19" s="200" customFormat="1">
      <c r="A2114" s="199">
        <v>2107</v>
      </c>
      <c r="B2114" s="200">
        <v>2010105053</v>
      </c>
      <c r="C2114" s="201" t="s">
        <v>1309</v>
      </c>
      <c r="D2114" s="201" t="s">
        <v>1310</v>
      </c>
      <c r="E2114" s="201" t="s">
        <v>1314</v>
      </c>
      <c r="F2114" s="201" t="s">
        <v>3654</v>
      </c>
      <c r="G2114" s="201" t="s">
        <v>996</v>
      </c>
      <c r="H2114" s="202" t="s">
        <v>1067</v>
      </c>
      <c r="I2114" s="207">
        <v>8547.1</v>
      </c>
      <c r="J2114" s="207">
        <v>0</v>
      </c>
      <c r="K2114" s="207">
        <v>146153.1</v>
      </c>
      <c r="L2114" s="207">
        <v>154700.20000000001</v>
      </c>
      <c r="M2114" s="207">
        <f t="shared" si="146"/>
        <v>0</v>
      </c>
      <c r="N2114" s="207">
        <f t="shared" si="144"/>
        <v>0</v>
      </c>
      <c r="O2114" s="208">
        <f t="shared" si="143"/>
        <v>0</v>
      </c>
      <c r="P2114" s="205">
        <v>0</v>
      </c>
      <c r="Q2114" s="208">
        <f t="shared" si="145"/>
        <v>0</v>
      </c>
      <c r="R2114" s="206"/>
    </row>
    <row r="2115" spans="1:19" s="200" customFormat="1">
      <c r="A2115" s="199">
        <v>2108</v>
      </c>
      <c r="B2115" s="200">
        <v>2010105054</v>
      </c>
      <c r="C2115" s="201" t="s">
        <v>1309</v>
      </c>
      <c r="D2115" s="201" t="s">
        <v>1310</v>
      </c>
      <c r="E2115" s="201" t="s">
        <v>1314</v>
      </c>
      <c r="F2115" s="201" t="s">
        <v>3654</v>
      </c>
      <c r="G2115" s="201" t="s">
        <v>996</v>
      </c>
      <c r="H2115" s="202" t="s">
        <v>1068</v>
      </c>
      <c r="I2115" s="207">
        <v>0</v>
      </c>
      <c r="J2115" s="207">
        <v>0</v>
      </c>
      <c r="K2115" s="207">
        <v>6210</v>
      </c>
      <c r="L2115" s="207">
        <v>6210</v>
      </c>
      <c r="M2115" s="207">
        <f t="shared" si="146"/>
        <v>0</v>
      </c>
      <c r="N2115" s="207">
        <f t="shared" si="144"/>
        <v>0</v>
      </c>
      <c r="O2115" s="208">
        <f t="shared" si="143"/>
        <v>0</v>
      </c>
      <c r="P2115" s="205">
        <v>0</v>
      </c>
      <c r="Q2115" s="208">
        <f t="shared" si="145"/>
        <v>0</v>
      </c>
      <c r="R2115" s="206"/>
    </row>
    <row r="2116" spans="1:19" s="200" customFormat="1">
      <c r="A2116" s="199">
        <v>2109</v>
      </c>
      <c r="B2116" s="200">
        <v>2010105056</v>
      </c>
      <c r="C2116" s="201" t="s">
        <v>1309</v>
      </c>
      <c r="D2116" s="201" t="s">
        <v>1310</v>
      </c>
      <c r="E2116" s="201" t="s">
        <v>1314</v>
      </c>
      <c r="F2116" s="201" t="s">
        <v>3654</v>
      </c>
      <c r="G2116" s="201" t="s">
        <v>996</v>
      </c>
      <c r="H2116" s="202" t="s">
        <v>1069</v>
      </c>
      <c r="I2116" s="207">
        <v>0</v>
      </c>
      <c r="J2116" s="207">
        <v>96469.87</v>
      </c>
      <c r="K2116" s="207">
        <v>380000</v>
      </c>
      <c r="L2116" s="207">
        <v>496496.73</v>
      </c>
      <c r="M2116" s="207">
        <f t="shared" si="146"/>
        <v>0</v>
      </c>
      <c r="N2116" s="207">
        <f t="shared" si="144"/>
        <v>212966.59999999998</v>
      </c>
      <c r="O2116" s="208">
        <f t="shared" si="143"/>
        <v>-212966.59999999998</v>
      </c>
      <c r="P2116" s="205">
        <v>0</v>
      </c>
      <c r="Q2116" s="208">
        <f t="shared" si="145"/>
        <v>-212966.59999999998</v>
      </c>
      <c r="R2116" s="206"/>
      <c r="S2116" s="209">
        <f>N2116-K2116</f>
        <v>-167033.40000000002</v>
      </c>
    </row>
    <row r="2117" spans="1:19" s="200" customFormat="1">
      <c r="A2117" s="199">
        <v>2110</v>
      </c>
      <c r="B2117" s="200">
        <v>2010105057</v>
      </c>
      <c r="C2117" s="201" t="s">
        <v>1309</v>
      </c>
      <c r="D2117" s="201" t="s">
        <v>1310</v>
      </c>
      <c r="E2117" s="201" t="s">
        <v>1314</v>
      </c>
      <c r="F2117" s="201" t="s">
        <v>3654</v>
      </c>
      <c r="G2117" s="201" t="s">
        <v>996</v>
      </c>
      <c r="H2117" s="202" t="s">
        <v>1841</v>
      </c>
      <c r="I2117" s="207">
        <v>0</v>
      </c>
      <c r="J2117" s="207">
        <v>18612.75</v>
      </c>
      <c r="K2117" s="207">
        <v>25000</v>
      </c>
      <c r="L2117" s="207">
        <v>15789.5</v>
      </c>
      <c r="M2117" s="207">
        <f t="shared" si="146"/>
        <v>0</v>
      </c>
      <c r="N2117" s="207">
        <f t="shared" si="144"/>
        <v>9402.25</v>
      </c>
      <c r="O2117" s="208">
        <f t="shared" si="143"/>
        <v>-9402.25</v>
      </c>
      <c r="P2117" s="205">
        <v>0</v>
      </c>
      <c r="Q2117" s="208">
        <f t="shared" si="145"/>
        <v>-9402.25</v>
      </c>
      <c r="R2117" s="206"/>
      <c r="S2117" s="209"/>
    </row>
    <row r="2118" spans="1:19" s="200" customFormat="1">
      <c r="A2118" s="199">
        <v>2111</v>
      </c>
      <c r="B2118" s="200">
        <v>2010105062</v>
      </c>
      <c r="C2118" s="201" t="s">
        <v>1309</v>
      </c>
      <c r="D2118" s="201" t="s">
        <v>1310</v>
      </c>
      <c r="E2118" s="201" t="s">
        <v>1314</v>
      </c>
      <c r="F2118" s="201" t="s">
        <v>3654</v>
      </c>
      <c r="G2118" s="201" t="s">
        <v>996</v>
      </c>
      <c r="H2118" s="202" t="s">
        <v>1070</v>
      </c>
      <c r="I2118" s="207">
        <v>1897.38</v>
      </c>
      <c r="J2118" s="207">
        <v>0</v>
      </c>
      <c r="K2118" s="207">
        <v>0</v>
      </c>
      <c r="L2118" s="207">
        <v>1897.38</v>
      </c>
      <c r="M2118" s="207">
        <f t="shared" si="146"/>
        <v>0</v>
      </c>
      <c r="N2118" s="207">
        <f t="shared" si="144"/>
        <v>0</v>
      </c>
      <c r="O2118" s="208">
        <f t="shared" ref="O2118:O2181" si="147">M2118-N2118</f>
        <v>0</v>
      </c>
      <c r="P2118" s="205">
        <v>0</v>
      </c>
      <c r="Q2118" s="208">
        <f t="shared" si="145"/>
        <v>0</v>
      </c>
      <c r="R2118" s="206"/>
    </row>
    <row r="2119" spans="1:19" s="200" customFormat="1">
      <c r="A2119" s="199">
        <v>2112</v>
      </c>
      <c r="B2119" s="200">
        <v>2010105064</v>
      </c>
      <c r="C2119" s="201" t="s">
        <v>1309</v>
      </c>
      <c r="D2119" s="201" t="s">
        <v>1310</v>
      </c>
      <c r="E2119" s="201" t="s">
        <v>1314</v>
      </c>
      <c r="F2119" s="201" t="s">
        <v>3654</v>
      </c>
      <c r="G2119" s="201" t="s">
        <v>996</v>
      </c>
      <c r="H2119" s="202" t="s">
        <v>1071</v>
      </c>
      <c r="I2119" s="207">
        <v>0</v>
      </c>
      <c r="J2119" s="207">
        <v>106.59</v>
      </c>
      <c r="K2119" s="207">
        <v>0</v>
      </c>
      <c r="L2119" s="207">
        <v>0</v>
      </c>
      <c r="M2119" s="207">
        <f t="shared" si="146"/>
        <v>0</v>
      </c>
      <c r="N2119" s="207">
        <f t="shared" si="144"/>
        <v>106.59</v>
      </c>
      <c r="O2119" s="208">
        <f t="shared" si="147"/>
        <v>-106.59</v>
      </c>
      <c r="P2119" s="205">
        <v>0</v>
      </c>
      <c r="Q2119" s="208">
        <f t="shared" si="145"/>
        <v>-106.59</v>
      </c>
      <c r="R2119" s="206"/>
      <c r="S2119" s="209"/>
    </row>
    <row r="2120" spans="1:19" s="200" customFormat="1">
      <c r="A2120" s="199">
        <v>2113</v>
      </c>
      <c r="B2120" s="200">
        <v>2010105065</v>
      </c>
      <c r="C2120" s="201" t="s">
        <v>1309</v>
      </c>
      <c r="D2120" s="201" t="s">
        <v>1310</v>
      </c>
      <c r="E2120" s="201" t="s">
        <v>1314</v>
      </c>
      <c r="F2120" s="201" t="s">
        <v>3654</v>
      </c>
      <c r="G2120" s="201" t="s">
        <v>996</v>
      </c>
      <c r="H2120" s="202" t="s">
        <v>1072</v>
      </c>
      <c r="I2120" s="207">
        <v>0</v>
      </c>
      <c r="J2120" s="207">
        <v>4738</v>
      </c>
      <c r="K2120" s="207">
        <v>0</v>
      </c>
      <c r="L2120" s="207">
        <v>0</v>
      </c>
      <c r="M2120" s="207">
        <f t="shared" si="146"/>
        <v>0</v>
      </c>
      <c r="N2120" s="207">
        <f t="shared" si="144"/>
        <v>4738</v>
      </c>
      <c r="O2120" s="208">
        <f t="shared" si="147"/>
        <v>-4738</v>
      </c>
      <c r="P2120" s="205">
        <v>0</v>
      </c>
      <c r="Q2120" s="208">
        <f t="shared" si="145"/>
        <v>-4738</v>
      </c>
      <c r="R2120" s="206"/>
      <c r="S2120" s="209"/>
    </row>
    <row r="2121" spans="1:19" s="200" customFormat="1">
      <c r="A2121" s="199">
        <v>2114</v>
      </c>
      <c r="B2121" s="200">
        <v>2010105066</v>
      </c>
      <c r="C2121" s="201" t="s">
        <v>1309</v>
      </c>
      <c r="D2121" s="201" t="s">
        <v>1310</v>
      </c>
      <c r="E2121" s="201" t="s">
        <v>1314</v>
      </c>
      <c r="F2121" s="201" t="s">
        <v>3654</v>
      </c>
      <c r="G2121" s="201" t="s">
        <v>996</v>
      </c>
      <c r="H2121" s="202" t="s">
        <v>1073</v>
      </c>
      <c r="I2121" s="207">
        <v>0</v>
      </c>
      <c r="J2121" s="207">
        <v>25875</v>
      </c>
      <c r="K2121" s="207">
        <v>145287.63</v>
      </c>
      <c r="L2121" s="207">
        <v>175087.5</v>
      </c>
      <c r="M2121" s="207">
        <f t="shared" si="146"/>
        <v>0</v>
      </c>
      <c r="N2121" s="207">
        <f t="shared" si="144"/>
        <v>55674.869999999995</v>
      </c>
      <c r="O2121" s="208">
        <f t="shared" si="147"/>
        <v>-55674.869999999995</v>
      </c>
      <c r="P2121" s="205">
        <v>0</v>
      </c>
      <c r="Q2121" s="208">
        <f t="shared" si="145"/>
        <v>-55674.869999999995</v>
      </c>
      <c r="R2121" s="206"/>
    </row>
    <row r="2122" spans="1:19" s="200" customFormat="1">
      <c r="A2122" s="199">
        <v>2115</v>
      </c>
      <c r="B2122" s="200">
        <v>2010105069</v>
      </c>
      <c r="C2122" s="201" t="s">
        <v>1309</v>
      </c>
      <c r="D2122" s="201" t="s">
        <v>1310</v>
      </c>
      <c r="E2122" s="201" t="s">
        <v>1314</v>
      </c>
      <c r="F2122" s="201" t="s">
        <v>3654</v>
      </c>
      <c r="G2122" s="201" t="s">
        <v>996</v>
      </c>
      <c r="H2122" s="202" t="s">
        <v>2941</v>
      </c>
      <c r="I2122" s="207">
        <v>0</v>
      </c>
      <c r="J2122" s="207">
        <v>0</v>
      </c>
      <c r="K2122" s="207">
        <v>60000</v>
      </c>
      <c r="L2122" s="207">
        <v>69995</v>
      </c>
      <c r="M2122" s="207">
        <f t="shared" si="146"/>
        <v>0</v>
      </c>
      <c r="N2122" s="207">
        <f t="shared" si="144"/>
        <v>9995</v>
      </c>
      <c r="O2122" s="208">
        <f t="shared" si="147"/>
        <v>-9995</v>
      </c>
      <c r="P2122" s="205">
        <v>0</v>
      </c>
      <c r="Q2122" s="208">
        <f t="shared" si="145"/>
        <v>-9995</v>
      </c>
      <c r="R2122" s="206"/>
    </row>
    <row r="2123" spans="1:19" s="200" customFormat="1">
      <c r="A2123" s="199">
        <v>2116</v>
      </c>
      <c r="B2123" s="200">
        <v>2010105070</v>
      </c>
      <c r="C2123" s="201" t="s">
        <v>1309</v>
      </c>
      <c r="D2123" s="201" t="s">
        <v>1310</v>
      </c>
      <c r="E2123" s="201" t="s">
        <v>1314</v>
      </c>
      <c r="F2123" s="201" t="s">
        <v>3654</v>
      </c>
      <c r="G2123" s="201" t="s">
        <v>996</v>
      </c>
      <c r="H2123" s="202" t="s">
        <v>2942</v>
      </c>
      <c r="I2123" s="207">
        <v>0</v>
      </c>
      <c r="J2123" s="207">
        <v>914033.09</v>
      </c>
      <c r="K2123" s="207">
        <v>914033.09</v>
      </c>
      <c r="L2123" s="207">
        <v>0</v>
      </c>
      <c r="M2123" s="207">
        <f t="shared" si="146"/>
        <v>0</v>
      </c>
      <c r="N2123" s="207">
        <f t="shared" si="144"/>
        <v>0</v>
      </c>
      <c r="O2123" s="208">
        <f t="shared" si="147"/>
        <v>0</v>
      </c>
      <c r="P2123" s="205">
        <v>0</v>
      </c>
      <c r="Q2123" s="208">
        <f t="shared" si="145"/>
        <v>0</v>
      </c>
      <c r="R2123" s="206"/>
    </row>
    <row r="2124" spans="1:19" s="200" customFormat="1">
      <c r="A2124" s="199">
        <v>2117</v>
      </c>
      <c r="B2124" s="200">
        <v>2010105071</v>
      </c>
      <c r="C2124" s="201" t="s">
        <v>1309</v>
      </c>
      <c r="D2124" s="201" t="s">
        <v>1310</v>
      </c>
      <c r="E2124" s="201" t="s">
        <v>1314</v>
      </c>
      <c r="F2124" s="201" t="s">
        <v>3654</v>
      </c>
      <c r="G2124" s="201" t="s">
        <v>996</v>
      </c>
      <c r="H2124" s="202" t="s">
        <v>1074</v>
      </c>
      <c r="I2124" s="207">
        <v>0</v>
      </c>
      <c r="J2124" s="207">
        <v>274929</v>
      </c>
      <c r="K2124" s="207">
        <v>1542240</v>
      </c>
      <c r="L2124" s="207">
        <v>1852472.5</v>
      </c>
      <c r="M2124" s="207">
        <f t="shared" si="146"/>
        <v>0</v>
      </c>
      <c r="N2124" s="207">
        <f t="shared" ref="N2124:N2187" si="148">-IF((I2124+K2124)-(J2124+L2124)&lt;0,(I2124+K2124)-(J2124+L2124),0)</f>
        <v>585161.5</v>
      </c>
      <c r="O2124" s="208">
        <f t="shared" si="147"/>
        <v>-585161.5</v>
      </c>
      <c r="P2124" s="205">
        <v>0</v>
      </c>
      <c r="Q2124" s="208">
        <f t="shared" si="145"/>
        <v>-585161.5</v>
      </c>
      <c r="R2124" s="206"/>
    </row>
    <row r="2125" spans="1:19" s="200" customFormat="1">
      <c r="A2125" s="199">
        <v>2118</v>
      </c>
      <c r="B2125" s="200">
        <v>2010105075</v>
      </c>
      <c r="C2125" s="201" t="s">
        <v>1309</v>
      </c>
      <c r="D2125" s="201" t="s">
        <v>1310</v>
      </c>
      <c r="E2125" s="201" t="s">
        <v>1314</v>
      </c>
      <c r="F2125" s="201" t="s">
        <v>3654</v>
      </c>
      <c r="G2125" s="201" t="s">
        <v>996</v>
      </c>
      <c r="H2125" s="202" t="s">
        <v>1075</v>
      </c>
      <c r="I2125" s="207">
        <v>0</v>
      </c>
      <c r="J2125" s="207">
        <v>5000.17</v>
      </c>
      <c r="K2125" s="207">
        <v>0</v>
      </c>
      <c r="L2125" s="207">
        <v>0</v>
      </c>
      <c r="M2125" s="207">
        <f t="shared" si="146"/>
        <v>0</v>
      </c>
      <c r="N2125" s="207">
        <f t="shared" si="148"/>
        <v>5000.17</v>
      </c>
      <c r="O2125" s="208">
        <f t="shared" si="147"/>
        <v>-5000.17</v>
      </c>
      <c r="P2125" s="205">
        <v>0</v>
      </c>
      <c r="Q2125" s="208">
        <f t="shared" si="145"/>
        <v>-5000.17</v>
      </c>
      <c r="R2125" s="206"/>
    </row>
    <row r="2126" spans="1:19" s="200" customFormat="1">
      <c r="A2126" s="199">
        <v>2119</v>
      </c>
      <c r="B2126" s="200">
        <v>2010105076</v>
      </c>
      <c r="C2126" s="201" t="s">
        <v>1309</v>
      </c>
      <c r="D2126" s="201" t="s">
        <v>1310</v>
      </c>
      <c r="E2126" s="201" t="s">
        <v>1314</v>
      </c>
      <c r="F2126" s="201" t="s">
        <v>3654</v>
      </c>
      <c r="G2126" s="201" t="s">
        <v>996</v>
      </c>
      <c r="H2126" s="202" t="s">
        <v>1076</v>
      </c>
      <c r="I2126" s="207">
        <v>9328.14</v>
      </c>
      <c r="J2126" s="207">
        <v>0</v>
      </c>
      <c r="K2126" s="207">
        <v>19283.2</v>
      </c>
      <c r="L2126" s="207">
        <v>28611.34</v>
      </c>
      <c r="M2126" s="207">
        <f t="shared" si="146"/>
        <v>0</v>
      </c>
      <c r="N2126" s="207">
        <f t="shared" si="148"/>
        <v>0</v>
      </c>
      <c r="O2126" s="208">
        <f t="shared" si="147"/>
        <v>0</v>
      </c>
      <c r="P2126" s="205">
        <v>0</v>
      </c>
      <c r="Q2126" s="208">
        <f t="shared" si="145"/>
        <v>0</v>
      </c>
      <c r="R2126" s="206"/>
    </row>
    <row r="2127" spans="1:19" s="200" customFormat="1">
      <c r="A2127" s="199">
        <v>2120</v>
      </c>
      <c r="B2127" s="200">
        <v>2010105077</v>
      </c>
      <c r="C2127" s="201" t="s">
        <v>1309</v>
      </c>
      <c r="D2127" s="201" t="s">
        <v>1310</v>
      </c>
      <c r="E2127" s="201" t="s">
        <v>1314</v>
      </c>
      <c r="F2127" s="201" t="s">
        <v>3654</v>
      </c>
      <c r="G2127" s="201" t="s">
        <v>996</v>
      </c>
      <c r="H2127" s="202" t="s">
        <v>1842</v>
      </c>
      <c r="I2127" s="207">
        <v>22944.75</v>
      </c>
      <c r="J2127" s="207">
        <v>0</v>
      </c>
      <c r="K2127" s="207">
        <v>335662.4</v>
      </c>
      <c r="L2127" s="207">
        <v>358607.15</v>
      </c>
      <c r="M2127" s="207">
        <f t="shared" si="146"/>
        <v>0</v>
      </c>
      <c r="N2127" s="207">
        <f t="shared" si="148"/>
        <v>0</v>
      </c>
      <c r="O2127" s="208">
        <f t="shared" si="147"/>
        <v>0</v>
      </c>
      <c r="P2127" s="205">
        <v>0</v>
      </c>
      <c r="Q2127" s="208">
        <f t="shared" si="145"/>
        <v>0</v>
      </c>
      <c r="R2127" s="206"/>
    </row>
    <row r="2128" spans="1:19" s="200" customFormat="1">
      <c r="A2128" s="199">
        <v>2121</v>
      </c>
      <c r="B2128" s="200">
        <v>2010105078</v>
      </c>
      <c r="C2128" s="201" t="s">
        <v>1309</v>
      </c>
      <c r="D2128" s="201" t="s">
        <v>1310</v>
      </c>
      <c r="E2128" s="201" t="s">
        <v>1314</v>
      </c>
      <c r="F2128" s="201" t="s">
        <v>3654</v>
      </c>
      <c r="G2128" s="201" t="s">
        <v>996</v>
      </c>
      <c r="H2128" s="202" t="s">
        <v>1843</v>
      </c>
      <c r="I2128" s="207">
        <v>7159.04</v>
      </c>
      <c r="J2128" s="207">
        <v>0</v>
      </c>
      <c r="K2128" s="207">
        <v>759556.26</v>
      </c>
      <c r="L2128" s="207">
        <v>766715.3</v>
      </c>
      <c r="M2128" s="207">
        <f t="shared" si="146"/>
        <v>0</v>
      </c>
      <c r="N2128" s="207">
        <f t="shared" si="148"/>
        <v>0</v>
      </c>
      <c r="O2128" s="208">
        <f t="shared" si="147"/>
        <v>0</v>
      </c>
      <c r="P2128" s="205">
        <v>0</v>
      </c>
      <c r="Q2128" s="208">
        <f t="shared" si="145"/>
        <v>0</v>
      </c>
      <c r="R2128" s="206"/>
      <c r="S2128" s="209"/>
    </row>
    <row r="2129" spans="1:19" s="200" customFormat="1">
      <c r="A2129" s="199">
        <v>2122</v>
      </c>
      <c r="B2129" s="200">
        <v>2010105079</v>
      </c>
      <c r="C2129" s="201" t="s">
        <v>1309</v>
      </c>
      <c r="D2129" s="201" t="s">
        <v>1310</v>
      </c>
      <c r="E2129" s="201" t="s">
        <v>1314</v>
      </c>
      <c r="F2129" s="201" t="s">
        <v>3654</v>
      </c>
      <c r="G2129" s="201" t="s">
        <v>996</v>
      </c>
      <c r="H2129" s="202" t="s">
        <v>1844</v>
      </c>
      <c r="I2129" s="207">
        <v>0</v>
      </c>
      <c r="J2129" s="207">
        <v>0</v>
      </c>
      <c r="K2129" s="207">
        <v>55522.46</v>
      </c>
      <c r="L2129" s="207">
        <v>55522.46</v>
      </c>
      <c r="M2129" s="207">
        <f t="shared" si="146"/>
        <v>0</v>
      </c>
      <c r="N2129" s="207">
        <f t="shared" si="148"/>
        <v>0</v>
      </c>
      <c r="O2129" s="208">
        <f t="shared" si="147"/>
        <v>0</v>
      </c>
      <c r="P2129" s="205">
        <v>0</v>
      </c>
      <c r="Q2129" s="208">
        <f t="shared" si="145"/>
        <v>0</v>
      </c>
      <c r="R2129" s="206"/>
    </row>
    <row r="2130" spans="1:19" s="200" customFormat="1">
      <c r="A2130" s="199">
        <v>2123</v>
      </c>
      <c r="B2130" s="200">
        <v>2010105082</v>
      </c>
      <c r="C2130" s="201" t="s">
        <v>1309</v>
      </c>
      <c r="D2130" s="201" t="s">
        <v>1310</v>
      </c>
      <c r="E2130" s="201" t="s">
        <v>1314</v>
      </c>
      <c r="F2130" s="201" t="s">
        <v>3654</v>
      </c>
      <c r="G2130" s="201" t="s">
        <v>996</v>
      </c>
      <c r="H2130" s="202" t="s">
        <v>2943</v>
      </c>
      <c r="I2130" s="207">
        <v>0</v>
      </c>
      <c r="J2130" s="207">
        <v>167395.53</v>
      </c>
      <c r="K2130" s="207">
        <v>167395.53</v>
      </c>
      <c r="L2130" s="207">
        <v>0</v>
      </c>
      <c r="M2130" s="207">
        <f t="shared" si="146"/>
        <v>0</v>
      </c>
      <c r="N2130" s="207">
        <f t="shared" si="148"/>
        <v>0</v>
      </c>
      <c r="O2130" s="208">
        <f t="shared" si="147"/>
        <v>0</v>
      </c>
      <c r="P2130" s="205">
        <v>0</v>
      </c>
      <c r="Q2130" s="208">
        <f t="shared" si="145"/>
        <v>0</v>
      </c>
      <c r="R2130" s="206"/>
    </row>
    <row r="2131" spans="1:19" s="200" customFormat="1">
      <c r="A2131" s="199">
        <v>2124</v>
      </c>
      <c r="B2131" s="200">
        <v>2010105084</v>
      </c>
      <c r="C2131" s="201" t="s">
        <v>1309</v>
      </c>
      <c r="D2131" s="201" t="s">
        <v>1310</v>
      </c>
      <c r="E2131" s="201" t="s">
        <v>1314</v>
      </c>
      <c r="F2131" s="201" t="s">
        <v>3654</v>
      </c>
      <c r="G2131" s="201" t="s">
        <v>996</v>
      </c>
      <c r="H2131" s="202" t="s">
        <v>1845</v>
      </c>
      <c r="I2131" s="207">
        <v>0</v>
      </c>
      <c r="J2131" s="207">
        <v>0</v>
      </c>
      <c r="K2131" s="207">
        <v>38812.5</v>
      </c>
      <c r="L2131" s="207">
        <v>38812.5</v>
      </c>
      <c r="M2131" s="207">
        <f t="shared" si="146"/>
        <v>0</v>
      </c>
      <c r="N2131" s="207">
        <f t="shared" si="148"/>
        <v>0</v>
      </c>
      <c r="O2131" s="208">
        <f t="shared" si="147"/>
        <v>0</v>
      </c>
      <c r="P2131" s="205">
        <v>0</v>
      </c>
      <c r="Q2131" s="208">
        <f t="shared" si="145"/>
        <v>0</v>
      </c>
      <c r="R2131" s="206"/>
      <c r="S2131" s="209"/>
    </row>
    <row r="2132" spans="1:19" s="200" customFormat="1">
      <c r="A2132" s="199">
        <v>2125</v>
      </c>
      <c r="B2132" s="200">
        <v>2010105086</v>
      </c>
      <c r="C2132" s="201" t="s">
        <v>1309</v>
      </c>
      <c r="D2132" s="201" t="s">
        <v>1310</v>
      </c>
      <c r="E2132" s="201" t="s">
        <v>1314</v>
      </c>
      <c r="F2132" s="201" t="s">
        <v>3654</v>
      </c>
      <c r="G2132" s="201" t="s">
        <v>996</v>
      </c>
      <c r="H2132" s="202" t="s">
        <v>2944</v>
      </c>
      <c r="I2132" s="207">
        <v>0</v>
      </c>
      <c r="J2132" s="207">
        <v>237473</v>
      </c>
      <c r="K2132" s="207">
        <v>237473</v>
      </c>
      <c r="L2132" s="207">
        <v>0</v>
      </c>
      <c r="M2132" s="207">
        <f t="shared" si="146"/>
        <v>0</v>
      </c>
      <c r="N2132" s="207">
        <f t="shared" si="148"/>
        <v>0</v>
      </c>
      <c r="O2132" s="208">
        <f t="shared" si="147"/>
        <v>0</v>
      </c>
      <c r="P2132" s="205">
        <v>0</v>
      </c>
      <c r="Q2132" s="208">
        <f t="shared" si="145"/>
        <v>0</v>
      </c>
      <c r="R2132" s="206"/>
      <c r="S2132" s="209"/>
    </row>
    <row r="2133" spans="1:19" s="200" customFormat="1">
      <c r="A2133" s="199">
        <v>2126</v>
      </c>
      <c r="B2133" s="200">
        <v>2010105087</v>
      </c>
      <c r="C2133" s="201" t="s">
        <v>1309</v>
      </c>
      <c r="D2133" s="201" t="s">
        <v>1310</v>
      </c>
      <c r="E2133" s="201" t="s">
        <v>1314</v>
      </c>
      <c r="F2133" s="201" t="s">
        <v>3654</v>
      </c>
      <c r="G2133" s="201" t="s">
        <v>996</v>
      </c>
      <c r="H2133" s="202" t="s">
        <v>1846</v>
      </c>
      <c r="I2133" s="207">
        <v>70000</v>
      </c>
      <c r="J2133" s="207">
        <v>0</v>
      </c>
      <c r="K2133" s="207">
        <v>0</v>
      </c>
      <c r="L2133" s="207">
        <v>176322.9</v>
      </c>
      <c r="M2133" s="207">
        <f t="shared" si="146"/>
        <v>0</v>
      </c>
      <c r="N2133" s="207">
        <f t="shared" si="148"/>
        <v>106322.9</v>
      </c>
      <c r="O2133" s="208">
        <f t="shared" si="147"/>
        <v>-106322.9</v>
      </c>
      <c r="P2133" s="205">
        <v>0</v>
      </c>
      <c r="Q2133" s="208">
        <f t="shared" si="145"/>
        <v>-106322.9</v>
      </c>
      <c r="R2133" s="206"/>
    </row>
    <row r="2134" spans="1:19" s="200" customFormat="1">
      <c r="A2134" s="199">
        <v>2127</v>
      </c>
      <c r="B2134" s="200">
        <v>2010105089</v>
      </c>
      <c r="C2134" s="201" t="s">
        <v>1309</v>
      </c>
      <c r="D2134" s="201" t="s">
        <v>1310</v>
      </c>
      <c r="E2134" s="201" t="s">
        <v>1314</v>
      </c>
      <c r="F2134" s="201" t="s">
        <v>3654</v>
      </c>
      <c r="G2134" s="201" t="s">
        <v>996</v>
      </c>
      <c r="H2134" s="202" t="s">
        <v>1847</v>
      </c>
      <c r="I2134" s="207">
        <v>0</v>
      </c>
      <c r="J2134" s="207">
        <v>6950</v>
      </c>
      <c r="K2134" s="207">
        <v>69281</v>
      </c>
      <c r="L2134" s="207">
        <v>62331</v>
      </c>
      <c r="M2134" s="207">
        <f t="shared" si="146"/>
        <v>0</v>
      </c>
      <c r="N2134" s="207">
        <f t="shared" si="148"/>
        <v>0</v>
      </c>
      <c r="O2134" s="208">
        <f t="shared" si="147"/>
        <v>0</v>
      </c>
      <c r="P2134" s="205">
        <v>0</v>
      </c>
      <c r="Q2134" s="208">
        <f t="shared" si="145"/>
        <v>0</v>
      </c>
      <c r="R2134" s="206"/>
    </row>
    <row r="2135" spans="1:19" s="200" customFormat="1">
      <c r="A2135" s="199">
        <v>2128</v>
      </c>
      <c r="B2135" s="200">
        <v>2010105090</v>
      </c>
      <c r="C2135" s="201" t="s">
        <v>1309</v>
      </c>
      <c r="D2135" s="201" t="s">
        <v>1310</v>
      </c>
      <c r="E2135" s="201" t="s">
        <v>1314</v>
      </c>
      <c r="F2135" s="201" t="s">
        <v>3654</v>
      </c>
      <c r="G2135" s="201" t="s">
        <v>996</v>
      </c>
      <c r="H2135" s="202" t="s">
        <v>2945</v>
      </c>
      <c r="I2135" s="207">
        <v>0</v>
      </c>
      <c r="J2135" s="207">
        <v>7566.8</v>
      </c>
      <c r="K2135" s="207">
        <v>7566.8</v>
      </c>
      <c r="L2135" s="207">
        <v>0</v>
      </c>
      <c r="M2135" s="207">
        <f t="shared" si="146"/>
        <v>0</v>
      </c>
      <c r="N2135" s="207">
        <f t="shared" si="148"/>
        <v>0</v>
      </c>
      <c r="O2135" s="208">
        <f t="shared" si="147"/>
        <v>0</v>
      </c>
      <c r="P2135" s="205">
        <v>0</v>
      </c>
      <c r="Q2135" s="208">
        <f t="shared" si="145"/>
        <v>0</v>
      </c>
      <c r="R2135" s="206"/>
    </row>
    <row r="2136" spans="1:19" s="200" customFormat="1">
      <c r="A2136" s="199">
        <v>2129</v>
      </c>
      <c r="B2136" s="200">
        <v>2010105091</v>
      </c>
      <c r="C2136" s="201" t="s">
        <v>1309</v>
      </c>
      <c r="D2136" s="201" t="s">
        <v>1310</v>
      </c>
      <c r="E2136" s="201" t="s">
        <v>1314</v>
      </c>
      <c r="F2136" s="201" t="s">
        <v>3654</v>
      </c>
      <c r="G2136" s="201" t="s">
        <v>996</v>
      </c>
      <c r="H2136" s="202" t="s">
        <v>1848</v>
      </c>
      <c r="I2136" s="207">
        <v>0</v>
      </c>
      <c r="J2136" s="207">
        <v>0</v>
      </c>
      <c r="K2136" s="207">
        <v>15000</v>
      </c>
      <c r="L2136" s="207">
        <v>17491.5</v>
      </c>
      <c r="M2136" s="207">
        <f t="shared" si="146"/>
        <v>0</v>
      </c>
      <c r="N2136" s="207">
        <f t="shared" si="148"/>
        <v>2491.5</v>
      </c>
      <c r="O2136" s="208">
        <f t="shared" si="147"/>
        <v>-2491.5</v>
      </c>
      <c r="P2136" s="205">
        <v>0</v>
      </c>
      <c r="Q2136" s="208">
        <f t="shared" si="145"/>
        <v>-2491.5</v>
      </c>
      <c r="R2136" s="206"/>
    </row>
    <row r="2137" spans="1:19" s="200" customFormat="1">
      <c r="A2137" s="199">
        <v>2130</v>
      </c>
      <c r="B2137" s="200">
        <v>2010105094</v>
      </c>
      <c r="C2137" s="201" t="s">
        <v>1309</v>
      </c>
      <c r="D2137" s="201" t="s">
        <v>1310</v>
      </c>
      <c r="E2137" s="201" t="s">
        <v>1314</v>
      </c>
      <c r="F2137" s="201" t="s">
        <v>3654</v>
      </c>
      <c r="G2137" s="201" t="s">
        <v>996</v>
      </c>
      <c r="H2137" s="202" t="s">
        <v>1849</v>
      </c>
      <c r="I2137" s="207">
        <v>0</v>
      </c>
      <c r="J2137" s="207">
        <v>36428</v>
      </c>
      <c r="K2137" s="207">
        <v>52459</v>
      </c>
      <c r="L2137" s="207">
        <v>16031</v>
      </c>
      <c r="M2137" s="207">
        <f t="shared" si="146"/>
        <v>0</v>
      </c>
      <c r="N2137" s="207">
        <f t="shared" si="148"/>
        <v>0</v>
      </c>
      <c r="O2137" s="208">
        <f t="shared" si="147"/>
        <v>0</v>
      </c>
      <c r="P2137" s="205">
        <v>0</v>
      </c>
      <c r="Q2137" s="208">
        <f t="shared" si="145"/>
        <v>0</v>
      </c>
      <c r="R2137" s="206"/>
    </row>
    <row r="2138" spans="1:19" s="200" customFormat="1">
      <c r="A2138" s="199">
        <v>2131</v>
      </c>
      <c r="B2138" s="200">
        <v>2010105095</v>
      </c>
      <c r="C2138" s="201" t="s">
        <v>1309</v>
      </c>
      <c r="D2138" s="201" t="s">
        <v>1310</v>
      </c>
      <c r="E2138" s="201" t="s">
        <v>1314</v>
      </c>
      <c r="F2138" s="201" t="s">
        <v>3654</v>
      </c>
      <c r="G2138" s="201" t="s">
        <v>996</v>
      </c>
      <c r="H2138" s="202" t="s">
        <v>1850</v>
      </c>
      <c r="I2138" s="207">
        <v>5000</v>
      </c>
      <c r="J2138" s="207">
        <v>0</v>
      </c>
      <c r="K2138" s="207">
        <v>9973</v>
      </c>
      <c r="L2138" s="207">
        <v>14973</v>
      </c>
      <c r="M2138" s="207">
        <f t="shared" si="146"/>
        <v>0</v>
      </c>
      <c r="N2138" s="207">
        <f t="shared" si="148"/>
        <v>0</v>
      </c>
      <c r="O2138" s="208">
        <f t="shared" si="147"/>
        <v>0</v>
      </c>
      <c r="P2138" s="205">
        <v>0</v>
      </c>
      <c r="Q2138" s="208">
        <f t="shared" si="145"/>
        <v>0</v>
      </c>
      <c r="R2138" s="206"/>
      <c r="S2138" s="209">
        <f>N2138-K2138</f>
        <v>-9973</v>
      </c>
    </row>
    <row r="2139" spans="1:19" s="200" customFormat="1">
      <c r="A2139" s="199">
        <v>2132</v>
      </c>
      <c r="B2139" s="200">
        <v>2010105096</v>
      </c>
      <c r="C2139" s="201" t="s">
        <v>1309</v>
      </c>
      <c r="D2139" s="201" t="s">
        <v>1310</v>
      </c>
      <c r="E2139" s="201" t="s">
        <v>1314</v>
      </c>
      <c r="F2139" s="201" t="s">
        <v>3654</v>
      </c>
      <c r="G2139" s="201" t="s">
        <v>996</v>
      </c>
      <c r="H2139" s="202" t="s">
        <v>1851</v>
      </c>
      <c r="I2139" s="207">
        <v>0</v>
      </c>
      <c r="J2139" s="207">
        <v>28071.56</v>
      </c>
      <c r="K2139" s="207">
        <v>255000</v>
      </c>
      <c r="L2139" s="207">
        <v>387462.21</v>
      </c>
      <c r="M2139" s="207">
        <f t="shared" si="146"/>
        <v>0</v>
      </c>
      <c r="N2139" s="207">
        <f t="shared" si="148"/>
        <v>160533.77000000002</v>
      </c>
      <c r="O2139" s="208">
        <f t="shared" si="147"/>
        <v>-160533.77000000002</v>
      </c>
      <c r="P2139" s="205">
        <v>0</v>
      </c>
      <c r="Q2139" s="208">
        <f t="shared" si="145"/>
        <v>-160533.77000000002</v>
      </c>
      <c r="R2139" s="206"/>
      <c r="S2139" s="209"/>
    </row>
    <row r="2140" spans="1:19" s="200" customFormat="1">
      <c r="A2140" s="199">
        <v>2133</v>
      </c>
      <c r="B2140" s="200">
        <v>2010105097</v>
      </c>
      <c r="C2140" s="201" t="s">
        <v>1309</v>
      </c>
      <c r="D2140" s="201" t="s">
        <v>1310</v>
      </c>
      <c r="E2140" s="201" t="s">
        <v>1314</v>
      </c>
      <c r="F2140" s="201" t="s">
        <v>3654</v>
      </c>
      <c r="G2140" s="201" t="s">
        <v>996</v>
      </c>
      <c r="H2140" s="202" t="s">
        <v>2946</v>
      </c>
      <c r="I2140" s="207">
        <v>0</v>
      </c>
      <c r="J2140" s="207">
        <v>67004</v>
      </c>
      <c r="K2140" s="207">
        <v>67004</v>
      </c>
      <c r="L2140" s="207">
        <v>0</v>
      </c>
      <c r="M2140" s="207">
        <f t="shared" si="146"/>
        <v>0</v>
      </c>
      <c r="N2140" s="207">
        <f t="shared" si="148"/>
        <v>0</v>
      </c>
      <c r="O2140" s="208">
        <f t="shared" si="147"/>
        <v>0</v>
      </c>
      <c r="P2140" s="205">
        <v>0</v>
      </c>
      <c r="Q2140" s="208">
        <f t="shared" si="145"/>
        <v>0</v>
      </c>
      <c r="R2140" s="206"/>
    </row>
    <row r="2141" spans="1:19" s="200" customFormat="1">
      <c r="A2141" s="199">
        <v>2134</v>
      </c>
      <c r="B2141" s="200">
        <v>2010105098</v>
      </c>
      <c r="C2141" s="201" t="s">
        <v>1309</v>
      </c>
      <c r="D2141" s="201" t="s">
        <v>1310</v>
      </c>
      <c r="E2141" s="201" t="s">
        <v>1314</v>
      </c>
      <c r="F2141" s="201" t="s">
        <v>3654</v>
      </c>
      <c r="G2141" s="201" t="s">
        <v>996</v>
      </c>
      <c r="H2141" s="202" t="s">
        <v>1852</v>
      </c>
      <c r="I2141" s="207">
        <v>0</v>
      </c>
      <c r="J2141" s="207">
        <v>0</v>
      </c>
      <c r="K2141" s="207">
        <v>70307.55</v>
      </c>
      <c r="L2141" s="207">
        <v>70307.55</v>
      </c>
      <c r="M2141" s="207">
        <f t="shared" si="146"/>
        <v>0</v>
      </c>
      <c r="N2141" s="207">
        <f t="shared" si="148"/>
        <v>0</v>
      </c>
      <c r="O2141" s="208">
        <f t="shared" si="147"/>
        <v>0</v>
      </c>
      <c r="P2141" s="205">
        <v>0</v>
      </c>
      <c r="Q2141" s="208">
        <f t="shared" si="145"/>
        <v>0</v>
      </c>
      <c r="R2141" s="206"/>
    </row>
    <row r="2142" spans="1:19" s="200" customFormat="1">
      <c r="A2142" s="199">
        <v>2135</v>
      </c>
      <c r="B2142" s="200">
        <v>2010105099</v>
      </c>
      <c r="C2142" s="201" t="s">
        <v>1309</v>
      </c>
      <c r="D2142" s="201" t="s">
        <v>1310</v>
      </c>
      <c r="E2142" s="201" t="s">
        <v>1314</v>
      </c>
      <c r="F2142" s="201" t="s">
        <v>3654</v>
      </c>
      <c r="G2142" s="201" t="s">
        <v>996</v>
      </c>
      <c r="H2142" s="202" t="s">
        <v>1853</v>
      </c>
      <c r="I2142" s="207">
        <v>0</v>
      </c>
      <c r="J2142" s="207">
        <v>25875</v>
      </c>
      <c r="K2142" s="207">
        <v>25875</v>
      </c>
      <c r="L2142" s="207">
        <v>0</v>
      </c>
      <c r="M2142" s="207">
        <f t="shared" si="146"/>
        <v>0</v>
      </c>
      <c r="N2142" s="207">
        <f t="shared" si="148"/>
        <v>0</v>
      </c>
      <c r="O2142" s="208">
        <f t="shared" si="147"/>
        <v>0</v>
      </c>
      <c r="P2142" s="205">
        <v>0</v>
      </c>
      <c r="Q2142" s="208">
        <f t="shared" si="145"/>
        <v>0</v>
      </c>
      <c r="R2142" s="206"/>
      <c r="S2142" s="209">
        <f>N2142-K2142</f>
        <v>-25875</v>
      </c>
    </row>
    <row r="2143" spans="1:19" s="200" customFormat="1">
      <c r="A2143" s="199">
        <v>2136</v>
      </c>
      <c r="B2143" s="200">
        <v>2010105100</v>
      </c>
      <c r="C2143" s="201" t="s">
        <v>1309</v>
      </c>
      <c r="D2143" s="201" t="s">
        <v>1310</v>
      </c>
      <c r="E2143" s="201" t="s">
        <v>1314</v>
      </c>
      <c r="F2143" s="201" t="s">
        <v>3654</v>
      </c>
      <c r="G2143" s="201" t="s">
        <v>996</v>
      </c>
      <c r="H2143" s="202" t="s">
        <v>2947</v>
      </c>
      <c r="I2143" s="207">
        <v>0</v>
      </c>
      <c r="J2143" s="207">
        <v>0</v>
      </c>
      <c r="K2143" s="207">
        <v>7176</v>
      </c>
      <c r="L2143" s="207">
        <v>9062</v>
      </c>
      <c r="M2143" s="207">
        <f t="shared" si="146"/>
        <v>0</v>
      </c>
      <c r="N2143" s="207">
        <f t="shared" si="148"/>
        <v>1886</v>
      </c>
      <c r="O2143" s="208">
        <f t="shared" si="147"/>
        <v>-1886</v>
      </c>
      <c r="P2143" s="205">
        <v>0</v>
      </c>
      <c r="Q2143" s="208">
        <f t="shared" si="145"/>
        <v>-1886</v>
      </c>
      <c r="R2143" s="206"/>
      <c r="S2143" s="209"/>
    </row>
    <row r="2144" spans="1:19" s="200" customFormat="1">
      <c r="A2144" s="199">
        <v>2137</v>
      </c>
      <c r="B2144" s="200">
        <v>2010105101</v>
      </c>
      <c r="C2144" s="201" t="s">
        <v>1309</v>
      </c>
      <c r="D2144" s="201" t="s">
        <v>1310</v>
      </c>
      <c r="E2144" s="201" t="s">
        <v>1314</v>
      </c>
      <c r="F2144" s="201" t="s">
        <v>3654</v>
      </c>
      <c r="G2144" s="201" t="s">
        <v>996</v>
      </c>
      <c r="H2144" s="202" t="s">
        <v>2948</v>
      </c>
      <c r="I2144" s="207">
        <v>0</v>
      </c>
      <c r="J2144" s="207">
        <v>0</v>
      </c>
      <c r="K2144" s="207">
        <v>135250</v>
      </c>
      <c r="L2144" s="207">
        <v>135250</v>
      </c>
      <c r="M2144" s="207">
        <f t="shared" si="146"/>
        <v>0</v>
      </c>
      <c r="N2144" s="207">
        <f t="shared" si="148"/>
        <v>0</v>
      </c>
      <c r="O2144" s="208">
        <f t="shared" si="147"/>
        <v>0</v>
      </c>
      <c r="P2144" s="205">
        <v>0</v>
      </c>
      <c r="Q2144" s="208">
        <f t="shared" si="145"/>
        <v>0</v>
      </c>
      <c r="R2144" s="206"/>
    </row>
    <row r="2145" spans="1:19" s="200" customFormat="1">
      <c r="A2145" s="199">
        <v>2138</v>
      </c>
      <c r="B2145" s="200">
        <v>2010105102</v>
      </c>
      <c r="C2145" s="201" t="s">
        <v>1309</v>
      </c>
      <c r="D2145" s="201" t="s">
        <v>1310</v>
      </c>
      <c r="E2145" s="201" t="s">
        <v>1314</v>
      </c>
      <c r="F2145" s="201" t="s">
        <v>3654</v>
      </c>
      <c r="G2145" s="201" t="s">
        <v>996</v>
      </c>
      <c r="H2145" s="202" t="s">
        <v>2949</v>
      </c>
      <c r="I2145" s="207">
        <v>0</v>
      </c>
      <c r="J2145" s="207">
        <v>0</v>
      </c>
      <c r="K2145" s="207">
        <v>6440</v>
      </c>
      <c r="L2145" s="207">
        <v>6440</v>
      </c>
      <c r="M2145" s="207">
        <f t="shared" si="146"/>
        <v>0</v>
      </c>
      <c r="N2145" s="207">
        <f t="shared" si="148"/>
        <v>0</v>
      </c>
      <c r="O2145" s="208">
        <f t="shared" si="147"/>
        <v>0</v>
      </c>
      <c r="P2145" s="205">
        <v>0</v>
      </c>
      <c r="Q2145" s="208">
        <f t="shared" si="145"/>
        <v>0</v>
      </c>
      <c r="R2145" s="206"/>
    </row>
    <row r="2146" spans="1:19" s="200" customFormat="1">
      <c r="A2146" s="199">
        <v>2139</v>
      </c>
      <c r="B2146" s="200">
        <v>2010105103</v>
      </c>
      <c r="C2146" s="201" t="s">
        <v>1309</v>
      </c>
      <c r="D2146" s="201" t="s">
        <v>1310</v>
      </c>
      <c r="E2146" s="201" t="s">
        <v>1314</v>
      </c>
      <c r="F2146" s="201" t="s">
        <v>3654</v>
      </c>
      <c r="G2146" s="201" t="s">
        <v>996</v>
      </c>
      <c r="H2146" s="202" t="s">
        <v>1854</v>
      </c>
      <c r="I2146" s="207">
        <v>0</v>
      </c>
      <c r="J2146" s="207">
        <v>822</v>
      </c>
      <c r="K2146" s="207">
        <v>0</v>
      </c>
      <c r="L2146" s="207">
        <v>0</v>
      </c>
      <c r="M2146" s="207">
        <f t="shared" si="146"/>
        <v>0</v>
      </c>
      <c r="N2146" s="207">
        <f t="shared" si="148"/>
        <v>822</v>
      </c>
      <c r="O2146" s="208">
        <f t="shared" si="147"/>
        <v>-822</v>
      </c>
      <c r="P2146" s="205">
        <v>0</v>
      </c>
      <c r="Q2146" s="208">
        <f t="shared" ref="Q2146:Q2209" si="149">O2146-P2146</f>
        <v>-822</v>
      </c>
      <c r="R2146" s="206"/>
    </row>
    <row r="2147" spans="1:19" s="200" customFormat="1">
      <c r="A2147" s="199">
        <v>2140</v>
      </c>
      <c r="B2147" s="200">
        <v>2010105104</v>
      </c>
      <c r="C2147" s="201" t="s">
        <v>1309</v>
      </c>
      <c r="D2147" s="201" t="s">
        <v>1310</v>
      </c>
      <c r="E2147" s="201" t="s">
        <v>1314</v>
      </c>
      <c r="F2147" s="201" t="s">
        <v>3654</v>
      </c>
      <c r="G2147" s="201" t="s">
        <v>996</v>
      </c>
      <c r="H2147" s="202" t="s">
        <v>2950</v>
      </c>
      <c r="I2147" s="207">
        <v>0</v>
      </c>
      <c r="J2147" s="207">
        <v>0</v>
      </c>
      <c r="K2147" s="207">
        <v>257480</v>
      </c>
      <c r="L2147" s="207">
        <v>277495</v>
      </c>
      <c r="M2147" s="207">
        <f t="shared" si="146"/>
        <v>0</v>
      </c>
      <c r="N2147" s="207">
        <f t="shared" si="148"/>
        <v>20015</v>
      </c>
      <c r="O2147" s="208">
        <f t="shared" si="147"/>
        <v>-20015</v>
      </c>
      <c r="P2147" s="205">
        <v>0</v>
      </c>
      <c r="Q2147" s="208">
        <f t="shared" si="149"/>
        <v>-20015</v>
      </c>
      <c r="R2147" s="206"/>
    </row>
    <row r="2148" spans="1:19" s="200" customFormat="1">
      <c r="A2148" s="199">
        <v>2141</v>
      </c>
      <c r="B2148" s="200">
        <v>2010105108</v>
      </c>
      <c r="C2148" s="201" t="s">
        <v>1309</v>
      </c>
      <c r="D2148" s="201" t="s">
        <v>1310</v>
      </c>
      <c r="E2148" s="201" t="s">
        <v>1314</v>
      </c>
      <c r="F2148" s="201" t="s">
        <v>3654</v>
      </c>
      <c r="G2148" s="201" t="s">
        <v>996</v>
      </c>
      <c r="H2148" s="202" t="s">
        <v>2951</v>
      </c>
      <c r="I2148" s="207">
        <v>0</v>
      </c>
      <c r="J2148" s="207">
        <v>0</v>
      </c>
      <c r="K2148" s="207">
        <v>9800</v>
      </c>
      <c r="L2148" s="207">
        <v>9800</v>
      </c>
      <c r="M2148" s="207">
        <f t="shared" si="146"/>
        <v>0</v>
      </c>
      <c r="N2148" s="207">
        <f t="shared" si="148"/>
        <v>0</v>
      </c>
      <c r="O2148" s="208">
        <f t="shared" si="147"/>
        <v>0</v>
      </c>
      <c r="P2148" s="205">
        <v>0</v>
      </c>
      <c r="Q2148" s="208">
        <f t="shared" si="149"/>
        <v>0</v>
      </c>
      <c r="R2148" s="206"/>
      <c r="S2148" s="209">
        <f>N2148-K2148</f>
        <v>-9800</v>
      </c>
    </row>
    <row r="2149" spans="1:19" s="200" customFormat="1">
      <c r="A2149" s="199">
        <v>2142</v>
      </c>
      <c r="B2149" s="200">
        <v>2010105109</v>
      </c>
      <c r="C2149" s="201" t="s">
        <v>1309</v>
      </c>
      <c r="D2149" s="201" t="s">
        <v>1310</v>
      </c>
      <c r="E2149" s="201" t="s">
        <v>1314</v>
      </c>
      <c r="F2149" s="201" t="s">
        <v>3654</v>
      </c>
      <c r="G2149" s="201" t="s">
        <v>996</v>
      </c>
      <c r="H2149" s="202" t="s">
        <v>2952</v>
      </c>
      <c r="I2149" s="207">
        <v>0</v>
      </c>
      <c r="J2149" s="207">
        <v>0</v>
      </c>
      <c r="K2149" s="207">
        <v>183000</v>
      </c>
      <c r="L2149" s="207">
        <v>204136</v>
      </c>
      <c r="M2149" s="207">
        <f t="shared" si="146"/>
        <v>0</v>
      </c>
      <c r="N2149" s="207">
        <f t="shared" si="148"/>
        <v>21136</v>
      </c>
      <c r="O2149" s="208">
        <f t="shared" si="147"/>
        <v>-21136</v>
      </c>
      <c r="P2149" s="205">
        <v>0</v>
      </c>
      <c r="Q2149" s="208">
        <f t="shared" si="149"/>
        <v>-21136</v>
      </c>
      <c r="R2149" s="206"/>
    </row>
    <row r="2150" spans="1:19" s="200" customFormat="1">
      <c r="A2150" s="199">
        <v>2143</v>
      </c>
      <c r="B2150" s="200">
        <v>2010105110</v>
      </c>
      <c r="C2150" s="201" t="s">
        <v>1309</v>
      </c>
      <c r="D2150" s="201" t="s">
        <v>1310</v>
      </c>
      <c r="E2150" s="201" t="s">
        <v>1314</v>
      </c>
      <c r="F2150" s="201" t="s">
        <v>3654</v>
      </c>
      <c r="G2150" s="201" t="s">
        <v>996</v>
      </c>
      <c r="H2150" s="202" t="s">
        <v>2953</v>
      </c>
      <c r="I2150" s="207">
        <v>0</v>
      </c>
      <c r="J2150" s="207">
        <v>0</v>
      </c>
      <c r="K2150" s="207">
        <v>7000</v>
      </c>
      <c r="L2150" s="207">
        <v>7590</v>
      </c>
      <c r="M2150" s="207">
        <f t="shared" si="146"/>
        <v>0</v>
      </c>
      <c r="N2150" s="207">
        <f t="shared" si="148"/>
        <v>590</v>
      </c>
      <c r="O2150" s="208">
        <f t="shared" si="147"/>
        <v>-590</v>
      </c>
      <c r="P2150" s="205">
        <v>0</v>
      </c>
      <c r="Q2150" s="208">
        <f t="shared" si="149"/>
        <v>-590</v>
      </c>
      <c r="R2150" s="206"/>
    </row>
    <row r="2151" spans="1:19" s="200" customFormat="1">
      <c r="A2151" s="199">
        <v>2144</v>
      </c>
      <c r="B2151" s="200">
        <v>2010105111</v>
      </c>
      <c r="C2151" s="201" t="s">
        <v>1309</v>
      </c>
      <c r="D2151" s="201" t="s">
        <v>1310</v>
      </c>
      <c r="E2151" s="201" t="s">
        <v>1582</v>
      </c>
      <c r="F2151" s="201" t="s">
        <v>3662</v>
      </c>
      <c r="G2151" s="201" t="s">
        <v>887</v>
      </c>
      <c r="H2151" s="202" t="s">
        <v>2954</v>
      </c>
      <c r="I2151" s="207">
        <v>0</v>
      </c>
      <c r="J2151" s="207">
        <v>0</v>
      </c>
      <c r="K2151" s="207">
        <v>35100</v>
      </c>
      <c r="L2151" s="207">
        <v>0</v>
      </c>
      <c r="M2151" s="207">
        <f t="shared" si="146"/>
        <v>35100</v>
      </c>
      <c r="N2151" s="207">
        <f t="shared" si="148"/>
        <v>0</v>
      </c>
      <c r="O2151" s="208">
        <f t="shared" si="147"/>
        <v>35100</v>
      </c>
      <c r="P2151" s="205">
        <v>0</v>
      </c>
      <c r="Q2151" s="208">
        <f t="shared" si="149"/>
        <v>35100</v>
      </c>
      <c r="R2151" s="206"/>
    </row>
    <row r="2152" spans="1:19" s="200" customFormat="1">
      <c r="A2152" s="199">
        <v>2145</v>
      </c>
      <c r="B2152" s="200">
        <v>2010105112</v>
      </c>
      <c r="C2152" s="201" t="s">
        <v>1309</v>
      </c>
      <c r="D2152" s="201" t="s">
        <v>1310</v>
      </c>
      <c r="E2152" s="201" t="s">
        <v>1314</v>
      </c>
      <c r="F2152" s="201" t="s">
        <v>3654</v>
      </c>
      <c r="G2152" s="201" t="s">
        <v>996</v>
      </c>
      <c r="H2152" s="202" t="s">
        <v>2955</v>
      </c>
      <c r="I2152" s="207">
        <v>0</v>
      </c>
      <c r="J2152" s="207">
        <v>0</v>
      </c>
      <c r="K2152" s="207">
        <v>274321</v>
      </c>
      <c r="L2152" s="207">
        <v>274321</v>
      </c>
      <c r="M2152" s="207">
        <f t="shared" si="146"/>
        <v>0</v>
      </c>
      <c r="N2152" s="207">
        <f t="shared" si="148"/>
        <v>0</v>
      </c>
      <c r="O2152" s="208">
        <f t="shared" si="147"/>
        <v>0</v>
      </c>
      <c r="P2152" s="205">
        <v>0</v>
      </c>
      <c r="Q2152" s="208">
        <f t="shared" si="149"/>
        <v>0</v>
      </c>
      <c r="R2152" s="206"/>
    </row>
    <row r="2153" spans="1:19" s="200" customFormat="1">
      <c r="A2153" s="199">
        <v>2146</v>
      </c>
      <c r="B2153" s="200">
        <v>2010105113</v>
      </c>
      <c r="C2153" s="201" t="s">
        <v>1309</v>
      </c>
      <c r="D2153" s="201" t="s">
        <v>1310</v>
      </c>
      <c r="E2153" s="201" t="s">
        <v>1582</v>
      </c>
      <c r="F2153" s="201" t="s">
        <v>3662</v>
      </c>
      <c r="G2153" s="201" t="s">
        <v>887</v>
      </c>
      <c r="H2153" s="202" t="s">
        <v>2956</v>
      </c>
      <c r="I2153" s="207">
        <v>0</v>
      </c>
      <c r="J2153" s="207">
        <v>0</v>
      </c>
      <c r="K2153" s="207">
        <v>88737.600000000006</v>
      </c>
      <c r="L2153" s="207">
        <v>64528.800000000003</v>
      </c>
      <c r="M2153" s="207">
        <f t="shared" si="146"/>
        <v>24208.800000000003</v>
      </c>
      <c r="N2153" s="207">
        <f t="shared" si="148"/>
        <v>0</v>
      </c>
      <c r="O2153" s="208">
        <f t="shared" si="147"/>
        <v>24208.800000000003</v>
      </c>
      <c r="P2153" s="205">
        <v>0</v>
      </c>
      <c r="Q2153" s="208">
        <f t="shared" si="149"/>
        <v>24208.800000000003</v>
      </c>
      <c r="R2153" s="206"/>
    </row>
    <row r="2154" spans="1:19" s="200" customFormat="1">
      <c r="A2154" s="199">
        <v>2147</v>
      </c>
      <c r="B2154" s="200">
        <v>2010105114</v>
      </c>
      <c r="C2154" s="201" t="s">
        <v>1309</v>
      </c>
      <c r="D2154" s="201" t="s">
        <v>1310</v>
      </c>
      <c r="E2154" s="201" t="s">
        <v>1314</v>
      </c>
      <c r="F2154" s="201" t="s">
        <v>3654</v>
      </c>
      <c r="G2154" s="201" t="s">
        <v>996</v>
      </c>
      <c r="H2154" s="202" t="s">
        <v>2957</v>
      </c>
      <c r="I2154" s="207">
        <v>0</v>
      </c>
      <c r="J2154" s="207">
        <v>0</v>
      </c>
      <c r="K2154" s="207">
        <v>251561.63</v>
      </c>
      <c r="L2154" s="207">
        <v>251561.63</v>
      </c>
      <c r="M2154" s="207">
        <f t="shared" si="146"/>
        <v>0</v>
      </c>
      <c r="N2154" s="207">
        <f t="shared" si="148"/>
        <v>0</v>
      </c>
      <c r="O2154" s="208">
        <f t="shared" si="147"/>
        <v>0</v>
      </c>
      <c r="P2154" s="205">
        <v>0</v>
      </c>
      <c r="Q2154" s="208">
        <f t="shared" si="149"/>
        <v>0</v>
      </c>
      <c r="R2154" s="206"/>
    </row>
    <row r="2155" spans="1:19" s="200" customFormat="1">
      <c r="A2155" s="199">
        <v>2148</v>
      </c>
      <c r="B2155" s="200">
        <v>2010105115</v>
      </c>
      <c r="C2155" s="201" t="s">
        <v>1309</v>
      </c>
      <c r="D2155" s="201" t="s">
        <v>1310</v>
      </c>
      <c r="E2155" s="201" t="s">
        <v>1314</v>
      </c>
      <c r="F2155" s="201" t="s">
        <v>3654</v>
      </c>
      <c r="G2155" s="201" t="s">
        <v>996</v>
      </c>
      <c r="H2155" s="202" t="s">
        <v>2958</v>
      </c>
      <c r="I2155" s="207">
        <v>0</v>
      </c>
      <c r="J2155" s="207">
        <v>0</v>
      </c>
      <c r="K2155" s="207">
        <v>5375</v>
      </c>
      <c r="L2155" s="207">
        <v>5375</v>
      </c>
      <c r="M2155" s="207">
        <f t="shared" si="146"/>
        <v>0</v>
      </c>
      <c r="N2155" s="207">
        <f t="shared" si="148"/>
        <v>0</v>
      </c>
      <c r="O2155" s="208">
        <f t="shared" si="147"/>
        <v>0</v>
      </c>
      <c r="P2155" s="205">
        <v>0</v>
      </c>
      <c r="Q2155" s="208">
        <f t="shared" si="149"/>
        <v>0</v>
      </c>
      <c r="R2155" s="206"/>
    </row>
    <row r="2156" spans="1:19" s="200" customFormat="1">
      <c r="A2156" s="199">
        <v>2149</v>
      </c>
      <c r="B2156" s="200">
        <v>2010105116</v>
      </c>
      <c r="C2156" s="201" t="s">
        <v>1309</v>
      </c>
      <c r="D2156" s="201" t="s">
        <v>1310</v>
      </c>
      <c r="E2156" s="201" t="s">
        <v>1314</v>
      </c>
      <c r="F2156" s="201" t="s">
        <v>3654</v>
      </c>
      <c r="G2156" s="201" t="s">
        <v>996</v>
      </c>
      <c r="H2156" s="202" t="s">
        <v>2959</v>
      </c>
      <c r="I2156" s="207">
        <v>0</v>
      </c>
      <c r="J2156" s="207">
        <v>0</v>
      </c>
      <c r="K2156" s="207">
        <v>116610</v>
      </c>
      <c r="L2156" s="207">
        <v>116610</v>
      </c>
      <c r="M2156" s="207">
        <f t="shared" si="146"/>
        <v>0</v>
      </c>
      <c r="N2156" s="207">
        <f t="shared" si="148"/>
        <v>0</v>
      </c>
      <c r="O2156" s="208">
        <f t="shared" si="147"/>
        <v>0</v>
      </c>
      <c r="P2156" s="205">
        <v>0</v>
      </c>
      <c r="Q2156" s="208">
        <f t="shared" si="149"/>
        <v>0</v>
      </c>
      <c r="R2156" s="206"/>
    </row>
    <row r="2157" spans="1:19" s="200" customFormat="1">
      <c r="A2157" s="199">
        <v>2150</v>
      </c>
      <c r="B2157" s="200">
        <v>2010105117</v>
      </c>
      <c r="C2157" s="201" t="s">
        <v>1309</v>
      </c>
      <c r="D2157" s="201" t="s">
        <v>1310</v>
      </c>
      <c r="E2157" s="201" t="s">
        <v>1314</v>
      </c>
      <c r="F2157" s="201" t="s">
        <v>3654</v>
      </c>
      <c r="G2157" s="201" t="s">
        <v>996</v>
      </c>
      <c r="H2157" s="202" t="s">
        <v>2960</v>
      </c>
      <c r="I2157" s="207">
        <v>0</v>
      </c>
      <c r="J2157" s="207">
        <v>0</v>
      </c>
      <c r="K2157" s="207">
        <v>55085</v>
      </c>
      <c r="L2157" s="207">
        <v>55085</v>
      </c>
      <c r="M2157" s="207">
        <f t="shared" si="146"/>
        <v>0</v>
      </c>
      <c r="N2157" s="207">
        <f t="shared" si="148"/>
        <v>0</v>
      </c>
      <c r="O2157" s="208">
        <f t="shared" si="147"/>
        <v>0</v>
      </c>
      <c r="P2157" s="205">
        <v>0</v>
      </c>
      <c r="Q2157" s="208">
        <f t="shared" si="149"/>
        <v>0</v>
      </c>
      <c r="R2157" s="206"/>
      <c r="S2157" s="209"/>
    </row>
    <row r="2158" spans="1:19" s="200" customFormat="1">
      <c r="A2158" s="199">
        <v>2151</v>
      </c>
      <c r="B2158" s="200">
        <v>2010105118</v>
      </c>
      <c r="C2158" s="201" t="s">
        <v>1309</v>
      </c>
      <c r="D2158" s="201" t="s">
        <v>1310</v>
      </c>
      <c r="E2158" s="201" t="s">
        <v>1314</v>
      </c>
      <c r="F2158" s="201" t="s">
        <v>3654</v>
      </c>
      <c r="G2158" s="201" t="s">
        <v>996</v>
      </c>
      <c r="H2158" s="202" t="s">
        <v>2961</v>
      </c>
      <c r="I2158" s="207">
        <v>0</v>
      </c>
      <c r="J2158" s="207">
        <v>0</v>
      </c>
      <c r="K2158" s="207">
        <v>62738.5</v>
      </c>
      <c r="L2158" s="207">
        <v>71972.55</v>
      </c>
      <c r="M2158" s="207">
        <f t="shared" si="146"/>
        <v>0</v>
      </c>
      <c r="N2158" s="207">
        <f t="shared" si="148"/>
        <v>9234.0500000000029</v>
      </c>
      <c r="O2158" s="208">
        <f t="shared" si="147"/>
        <v>-9234.0500000000029</v>
      </c>
      <c r="P2158" s="205">
        <v>0</v>
      </c>
      <c r="Q2158" s="208">
        <f t="shared" si="149"/>
        <v>-9234.0500000000029</v>
      </c>
      <c r="R2158" s="206"/>
    </row>
    <row r="2159" spans="1:19" s="200" customFormat="1">
      <c r="A2159" s="199">
        <v>2152</v>
      </c>
      <c r="B2159" s="200">
        <v>2010105119</v>
      </c>
      <c r="C2159" s="201" t="s">
        <v>1309</v>
      </c>
      <c r="D2159" s="201" t="s">
        <v>1310</v>
      </c>
      <c r="E2159" s="201" t="s">
        <v>1314</v>
      </c>
      <c r="F2159" s="201" t="s">
        <v>3654</v>
      </c>
      <c r="G2159" s="201" t="s">
        <v>996</v>
      </c>
      <c r="H2159" s="202" t="s">
        <v>2962</v>
      </c>
      <c r="I2159" s="207">
        <v>0</v>
      </c>
      <c r="J2159" s="207">
        <v>0</v>
      </c>
      <c r="K2159" s="207">
        <v>242272.25</v>
      </c>
      <c r="L2159" s="207">
        <v>242272.245</v>
      </c>
      <c r="M2159" s="207">
        <f t="shared" si="146"/>
        <v>5.0000000046566129E-3</v>
      </c>
      <c r="N2159" s="207">
        <f t="shared" si="148"/>
        <v>0</v>
      </c>
      <c r="O2159" s="208">
        <f t="shared" si="147"/>
        <v>5.0000000046566129E-3</v>
      </c>
      <c r="P2159" s="205">
        <v>0</v>
      </c>
      <c r="Q2159" s="208">
        <f t="shared" si="149"/>
        <v>5.0000000046566129E-3</v>
      </c>
      <c r="R2159" s="206"/>
      <c r="S2159" s="209">
        <f>N2159-K2159</f>
        <v>-242272.25</v>
      </c>
    </row>
    <row r="2160" spans="1:19" s="200" customFormat="1">
      <c r="A2160" s="199">
        <v>2153</v>
      </c>
      <c r="B2160" s="200">
        <v>2010105120</v>
      </c>
      <c r="C2160" s="201" t="s">
        <v>1309</v>
      </c>
      <c r="D2160" s="201" t="s">
        <v>1310</v>
      </c>
      <c r="E2160" s="201" t="s">
        <v>1314</v>
      </c>
      <c r="F2160" s="201" t="s">
        <v>3654</v>
      </c>
      <c r="G2160" s="201" t="s">
        <v>996</v>
      </c>
      <c r="H2160" s="202" t="s">
        <v>2963</v>
      </c>
      <c r="I2160" s="207">
        <v>0</v>
      </c>
      <c r="J2160" s="207">
        <v>0</v>
      </c>
      <c r="K2160" s="207">
        <v>7187.52</v>
      </c>
      <c r="L2160" s="207">
        <v>7187.52</v>
      </c>
      <c r="M2160" s="207">
        <f t="shared" si="146"/>
        <v>0</v>
      </c>
      <c r="N2160" s="207">
        <f t="shared" si="148"/>
        <v>0</v>
      </c>
      <c r="O2160" s="208">
        <f t="shared" si="147"/>
        <v>0</v>
      </c>
      <c r="P2160" s="205">
        <v>0</v>
      </c>
      <c r="Q2160" s="208">
        <f t="shared" si="149"/>
        <v>0</v>
      </c>
      <c r="R2160" s="206"/>
    </row>
    <row r="2161" spans="1:19" s="200" customFormat="1">
      <c r="A2161" s="199">
        <v>2154</v>
      </c>
      <c r="B2161" s="200">
        <v>2010105121</v>
      </c>
      <c r="C2161" s="201" t="s">
        <v>1309</v>
      </c>
      <c r="D2161" s="201" t="s">
        <v>1310</v>
      </c>
      <c r="E2161" s="201" t="s">
        <v>1314</v>
      </c>
      <c r="F2161" s="201" t="s">
        <v>3654</v>
      </c>
      <c r="G2161" s="201" t="s">
        <v>996</v>
      </c>
      <c r="H2161" s="202" t="s">
        <v>2964</v>
      </c>
      <c r="I2161" s="207">
        <v>0</v>
      </c>
      <c r="J2161" s="207">
        <v>0</v>
      </c>
      <c r="K2161" s="207">
        <v>90000</v>
      </c>
      <c r="L2161" s="207">
        <v>102225.22</v>
      </c>
      <c r="M2161" s="207">
        <f t="shared" ref="M2161:M2224" si="150">IF((I2161+K2161)-(J2161+L2161)&lt;0,0,(I2161+K2161)-(J2161+L2161))</f>
        <v>0</v>
      </c>
      <c r="N2161" s="207">
        <f t="shared" si="148"/>
        <v>12225.220000000001</v>
      </c>
      <c r="O2161" s="208">
        <f t="shared" si="147"/>
        <v>-12225.220000000001</v>
      </c>
      <c r="P2161" s="205">
        <v>0</v>
      </c>
      <c r="Q2161" s="208">
        <f t="shared" si="149"/>
        <v>-12225.220000000001</v>
      </c>
      <c r="R2161" s="206"/>
    </row>
    <row r="2162" spans="1:19" s="200" customFormat="1">
      <c r="A2162" s="199">
        <v>2155</v>
      </c>
      <c r="B2162" s="200">
        <v>2010105122</v>
      </c>
      <c r="C2162" s="201" t="s">
        <v>1309</v>
      </c>
      <c r="D2162" s="201" t="s">
        <v>1310</v>
      </c>
      <c r="E2162" s="201" t="s">
        <v>1314</v>
      </c>
      <c r="F2162" s="201" t="s">
        <v>3654</v>
      </c>
      <c r="G2162" s="201" t="s">
        <v>996</v>
      </c>
      <c r="H2162" s="202" t="s">
        <v>2965</v>
      </c>
      <c r="I2162" s="207">
        <v>0</v>
      </c>
      <c r="J2162" s="207">
        <v>0</v>
      </c>
      <c r="K2162" s="207">
        <v>4674</v>
      </c>
      <c r="L2162" s="207">
        <v>6808</v>
      </c>
      <c r="M2162" s="207">
        <f t="shared" si="150"/>
        <v>0</v>
      </c>
      <c r="N2162" s="207">
        <f t="shared" si="148"/>
        <v>2134</v>
      </c>
      <c r="O2162" s="208">
        <f t="shared" si="147"/>
        <v>-2134</v>
      </c>
      <c r="P2162" s="205">
        <v>0</v>
      </c>
      <c r="Q2162" s="208">
        <f t="shared" si="149"/>
        <v>-2134</v>
      </c>
      <c r="R2162" s="206"/>
    </row>
    <row r="2163" spans="1:19" s="200" customFormat="1">
      <c r="A2163" s="199">
        <v>2156</v>
      </c>
      <c r="B2163" s="200">
        <v>2010105123</v>
      </c>
      <c r="C2163" s="201" t="s">
        <v>1309</v>
      </c>
      <c r="D2163" s="201" t="s">
        <v>1310</v>
      </c>
      <c r="E2163" s="201" t="s">
        <v>1314</v>
      </c>
      <c r="F2163" s="201" t="s">
        <v>3654</v>
      </c>
      <c r="G2163" s="201" t="s">
        <v>996</v>
      </c>
      <c r="H2163" s="202" t="s">
        <v>2966</v>
      </c>
      <c r="I2163" s="207">
        <v>0</v>
      </c>
      <c r="J2163" s="207">
        <v>0</v>
      </c>
      <c r="K2163" s="207">
        <v>13000</v>
      </c>
      <c r="L2163" s="207">
        <v>13000</v>
      </c>
      <c r="M2163" s="207">
        <f t="shared" si="150"/>
        <v>0</v>
      </c>
      <c r="N2163" s="207">
        <f t="shared" si="148"/>
        <v>0</v>
      </c>
      <c r="O2163" s="208">
        <f t="shared" si="147"/>
        <v>0</v>
      </c>
      <c r="P2163" s="205">
        <v>0</v>
      </c>
      <c r="Q2163" s="208">
        <f t="shared" si="149"/>
        <v>0</v>
      </c>
      <c r="R2163" s="206"/>
    </row>
    <row r="2164" spans="1:19" s="200" customFormat="1">
      <c r="A2164" s="199">
        <v>2157</v>
      </c>
      <c r="B2164" s="200">
        <v>2010105124</v>
      </c>
      <c r="C2164" s="201" t="s">
        <v>1309</v>
      </c>
      <c r="D2164" s="201" t="s">
        <v>1310</v>
      </c>
      <c r="E2164" s="201" t="s">
        <v>1314</v>
      </c>
      <c r="F2164" s="201" t="s">
        <v>3654</v>
      </c>
      <c r="G2164" s="201" t="s">
        <v>996</v>
      </c>
      <c r="H2164" s="202" t="s">
        <v>2967</v>
      </c>
      <c r="I2164" s="207">
        <v>0</v>
      </c>
      <c r="J2164" s="207">
        <v>0</v>
      </c>
      <c r="K2164" s="207">
        <v>133332.15</v>
      </c>
      <c r="L2164" s="207">
        <v>133332.15</v>
      </c>
      <c r="M2164" s="207">
        <f t="shared" si="150"/>
        <v>0</v>
      </c>
      <c r="N2164" s="207">
        <f t="shared" si="148"/>
        <v>0</v>
      </c>
      <c r="O2164" s="208">
        <f t="shared" si="147"/>
        <v>0</v>
      </c>
      <c r="P2164" s="205">
        <v>0</v>
      </c>
      <c r="Q2164" s="208">
        <f t="shared" si="149"/>
        <v>0</v>
      </c>
      <c r="R2164" s="206"/>
    </row>
    <row r="2165" spans="1:19" s="200" customFormat="1">
      <c r="A2165" s="199">
        <v>2158</v>
      </c>
      <c r="B2165" s="200">
        <v>2010105125</v>
      </c>
      <c r="C2165" s="201" t="s">
        <v>1309</v>
      </c>
      <c r="D2165" s="201" t="s">
        <v>1310</v>
      </c>
      <c r="E2165" s="201" t="s">
        <v>1314</v>
      </c>
      <c r="F2165" s="201" t="s">
        <v>3654</v>
      </c>
      <c r="G2165" s="201" t="s">
        <v>996</v>
      </c>
      <c r="H2165" s="202" t="s">
        <v>2968</v>
      </c>
      <c r="I2165" s="207">
        <v>0</v>
      </c>
      <c r="J2165" s="207">
        <v>0</v>
      </c>
      <c r="K2165" s="207">
        <v>6384.8</v>
      </c>
      <c r="L2165" s="207">
        <v>6384.8</v>
      </c>
      <c r="M2165" s="207">
        <f t="shared" si="150"/>
        <v>0</v>
      </c>
      <c r="N2165" s="207">
        <f t="shared" si="148"/>
        <v>0</v>
      </c>
      <c r="O2165" s="208">
        <f t="shared" si="147"/>
        <v>0</v>
      </c>
      <c r="P2165" s="205">
        <v>0</v>
      </c>
      <c r="Q2165" s="208">
        <f t="shared" si="149"/>
        <v>0</v>
      </c>
      <c r="R2165" s="206"/>
    </row>
    <row r="2166" spans="1:19" s="200" customFormat="1">
      <c r="A2166" s="199">
        <v>2159</v>
      </c>
      <c r="B2166" s="200">
        <v>2010105126</v>
      </c>
      <c r="C2166" s="201" t="s">
        <v>1309</v>
      </c>
      <c r="D2166" s="201" t="s">
        <v>1310</v>
      </c>
      <c r="E2166" s="201" t="s">
        <v>1314</v>
      </c>
      <c r="F2166" s="201" t="s">
        <v>3654</v>
      </c>
      <c r="G2166" s="201" t="s">
        <v>996</v>
      </c>
      <c r="H2166" s="202" t="s">
        <v>2969</v>
      </c>
      <c r="I2166" s="207">
        <v>0</v>
      </c>
      <c r="J2166" s="207">
        <v>0</v>
      </c>
      <c r="K2166" s="207">
        <v>5491.25</v>
      </c>
      <c r="L2166" s="207">
        <v>5491.25</v>
      </c>
      <c r="M2166" s="207">
        <f t="shared" si="150"/>
        <v>0</v>
      </c>
      <c r="N2166" s="207">
        <f t="shared" si="148"/>
        <v>0</v>
      </c>
      <c r="O2166" s="208">
        <f t="shared" si="147"/>
        <v>0</v>
      </c>
      <c r="P2166" s="205">
        <v>0</v>
      </c>
      <c r="Q2166" s="208">
        <f t="shared" si="149"/>
        <v>0</v>
      </c>
      <c r="R2166" s="206"/>
    </row>
    <row r="2167" spans="1:19" s="200" customFormat="1">
      <c r="A2167" s="199">
        <v>2160</v>
      </c>
      <c r="B2167" s="200">
        <v>2010105127</v>
      </c>
      <c r="C2167" s="201" t="s">
        <v>1309</v>
      </c>
      <c r="D2167" s="201" t="s">
        <v>1310</v>
      </c>
      <c r="E2167" s="201" t="s">
        <v>1314</v>
      </c>
      <c r="F2167" s="201" t="s">
        <v>3654</v>
      </c>
      <c r="G2167" s="201" t="s">
        <v>996</v>
      </c>
      <c r="H2167" s="202" t="s">
        <v>2970</v>
      </c>
      <c r="I2167" s="207">
        <v>0</v>
      </c>
      <c r="J2167" s="207">
        <v>0</v>
      </c>
      <c r="K2167" s="207">
        <v>65550.009999999995</v>
      </c>
      <c r="L2167" s="207">
        <v>65550.009999999995</v>
      </c>
      <c r="M2167" s="207">
        <f t="shared" si="150"/>
        <v>0</v>
      </c>
      <c r="N2167" s="207">
        <f t="shared" si="148"/>
        <v>0</v>
      </c>
      <c r="O2167" s="208">
        <f t="shared" si="147"/>
        <v>0</v>
      </c>
      <c r="P2167" s="205">
        <v>0</v>
      </c>
      <c r="Q2167" s="208">
        <f t="shared" si="149"/>
        <v>0</v>
      </c>
      <c r="R2167" s="206"/>
      <c r="S2167" s="209"/>
    </row>
    <row r="2168" spans="1:19" s="200" customFormat="1">
      <c r="A2168" s="199">
        <v>2161</v>
      </c>
      <c r="B2168" s="200">
        <v>2010105128</v>
      </c>
      <c r="C2168" s="201" t="s">
        <v>1309</v>
      </c>
      <c r="D2168" s="201" t="s">
        <v>1310</v>
      </c>
      <c r="E2168" s="201" t="s">
        <v>1314</v>
      </c>
      <c r="F2168" s="201" t="s">
        <v>3654</v>
      </c>
      <c r="G2168" s="201" t="s">
        <v>996</v>
      </c>
      <c r="H2168" s="202" t="s">
        <v>2971</v>
      </c>
      <c r="I2168" s="207">
        <v>0</v>
      </c>
      <c r="J2168" s="207">
        <v>0</v>
      </c>
      <c r="K2168" s="207">
        <v>101899</v>
      </c>
      <c r="L2168" s="207">
        <v>303569.23</v>
      </c>
      <c r="M2168" s="207">
        <f t="shared" si="150"/>
        <v>0</v>
      </c>
      <c r="N2168" s="207">
        <f t="shared" si="148"/>
        <v>201670.22999999998</v>
      </c>
      <c r="O2168" s="208">
        <f t="shared" si="147"/>
        <v>-201670.22999999998</v>
      </c>
      <c r="P2168" s="205">
        <v>0</v>
      </c>
      <c r="Q2168" s="208">
        <f t="shared" si="149"/>
        <v>-201670.22999999998</v>
      </c>
      <c r="R2168" s="206"/>
    </row>
    <row r="2169" spans="1:19" s="200" customFormat="1">
      <c r="A2169" s="199">
        <v>2162</v>
      </c>
      <c r="B2169" s="200">
        <v>2010105129</v>
      </c>
      <c r="C2169" s="201" t="s">
        <v>1309</v>
      </c>
      <c r="D2169" s="201" t="s">
        <v>1310</v>
      </c>
      <c r="E2169" s="201" t="s">
        <v>1314</v>
      </c>
      <c r="F2169" s="201" t="s">
        <v>3654</v>
      </c>
      <c r="G2169" s="201" t="s">
        <v>996</v>
      </c>
      <c r="H2169" s="202" t="s">
        <v>2972</v>
      </c>
      <c r="I2169" s="207">
        <v>0</v>
      </c>
      <c r="J2169" s="207">
        <v>0</v>
      </c>
      <c r="K2169" s="207">
        <v>15000</v>
      </c>
      <c r="L2169" s="207">
        <v>18000</v>
      </c>
      <c r="M2169" s="207">
        <f t="shared" si="150"/>
        <v>0</v>
      </c>
      <c r="N2169" s="207">
        <f t="shared" si="148"/>
        <v>3000</v>
      </c>
      <c r="O2169" s="208">
        <f t="shared" si="147"/>
        <v>-3000</v>
      </c>
      <c r="P2169" s="205">
        <v>0</v>
      </c>
      <c r="Q2169" s="208">
        <f t="shared" si="149"/>
        <v>-3000</v>
      </c>
      <c r="R2169" s="206"/>
    </row>
    <row r="2170" spans="1:19" s="200" customFormat="1">
      <c r="A2170" s="199">
        <v>2163</v>
      </c>
      <c r="B2170" s="200">
        <v>2010105130</v>
      </c>
      <c r="C2170" s="201" t="s">
        <v>1309</v>
      </c>
      <c r="D2170" s="201" t="s">
        <v>1310</v>
      </c>
      <c r="E2170" s="201" t="s">
        <v>1314</v>
      </c>
      <c r="F2170" s="201" t="s">
        <v>3654</v>
      </c>
      <c r="G2170" s="201" t="s">
        <v>996</v>
      </c>
      <c r="H2170" s="202" t="s">
        <v>2973</v>
      </c>
      <c r="I2170" s="207">
        <v>0</v>
      </c>
      <c r="J2170" s="207">
        <v>0</v>
      </c>
      <c r="K2170" s="207">
        <v>18785</v>
      </c>
      <c r="L2170" s="207">
        <v>18785</v>
      </c>
      <c r="M2170" s="207">
        <f t="shared" si="150"/>
        <v>0</v>
      </c>
      <c r="N2170" s="207">
        <f t="shared" si="148"/>
        <v>0</v>
      </c>
      <c r="O2170" s="208">
        <f t="shared" si="147"/>
        <v>0</v>
      </c>
      <c r="P2170" s="205">
        <v>0</v>
      </c>
      <c r="Q2170" s="208">
        <f t="shared" si="149"/>
        <v>0</v>
      </c>
      <c r="R2170" s="206"/>
    </row>
    <row r="2171" spans="1:19" s="200" customFormat="1">
      <c r="A2171" s="199">
        <v>2164</v>
      </c>
      <c r="B2171" s="200">
        <v>2010105131</v>
      </c>
      <c r="C2171" s="201" t="s">
        <v>1309</v>
      </c>
      <c r="D2171" s="201" t="s">
        <v>1310</v>
      </c>
      <c r="E2171" s="201" t="s">
        <v>1314</v>
      </c>
      <c r="F2171" s="201" t="s">
        <v>3654</v>
      </c>
      <c r="G2171" s="201" t="s">
        <v>996</v>
      </c>
      <c r="H2171" s="202" t="s">
        <v>2974</v>
      </c>
      <c r="I2171" s="207">
        <v>0</v>
      </c>
      <c r="J2171" s="207">
        <v>0</v>
      </c>
      <c r="K2171" s="207">
        <v>30820</v>
      </c>
      <c r="L2171" s="207">
        <v>30820</v>
      </c>
      <c r="M2171" s="207">
        <f t="shared" si="150"/>
        <v>0</v>
      </c>
      <c r="N2171" s="207">
        <f t="shared" si="148"/>
        <v>0</v>
      </c>
      <c r="O2171" s="208">
        <f t="shared" si="147"/>
        <v>0</v>
      </c>
      <c r="P2171" s="205">
        <v>0</v>
      </c>
      <c r="Q2171" s="208">
        <f t="shared" si="149"/>
        <v>0</v>
      </c>
      <c r="R2171" s="206"/>
    </row>
    <row r="2172" spans="1:19" s="200" customFormat="1">
      <c r="A2172" s="199">
        <v>2165</v>
      </c>
      <c r="B2172" s="200">
        <v>2010105132</v>
      </c>
      <c r="C2172" s="201" t="s">
        <v>1309</v>
      </c>
      <c r="D2172" s="201" t="s">
        <v>1310</v>
      </c>
      <c r="E2172" s="201" t="s">
        <v>1314</v>
      </c>
      <c r="F2172" s="201" t="s">
        <v>3654</v>
      </c>
      <c r="G2172" s="201" t="s">
        <v>996</v>
      </c>
      <c r="H2172" s="202" t="s">
        <v>2975</v>
      </c>
      <c r="I2172" s="207">
        <v>0</v>
      </c>
      <c r="J2172" s="207">
        <v>0</v>
      </c>
      <c r="K2172" s="207">
        <v>102817.46</v>
      </c>
      <c r="L2172" s="207">
        <v>210273.09</v>
      </c>
      <c r="M2172" s="207">
        <f t="shared" si="150"/>
        <v>0</v>
      </c>
      <c r="N2172" s="207">
        <f t="shared" si="148"/>
        <v>107455.62999999999</v>
      </c>
      <c r="O2172" s="208">
        <f t="shared" si="147"/>
        <v>-107455.62999999999</v>
      </c>
      <c r="P2172" s="205">
        <v>0</v>
      </c>
      <c r="Q2172" s="208">
        <f t="shared" si="149"/>
        <v>-107455.62999999999</v>
      </c>
      <c r="R2172" s="206"/>
      <c r="S2172" s="209"/>
    </row>
    <row r="2173" spans="1:19" s="200" customFormat="1">
      <c r="A2173" s="199">
        <v>2166</v>
      </c>
      <c r="B2173" s="200">
        <v>2010105133</v>
      </c>
      <c r="C2173" s="201" t="s">
        <v>1309</v>
      </c>
      <c r="D2173" s="201" t="s">
        <v>1310</v>
      </c>
      <c r="E2173" s="201" t="s">
        <v>1314</v>
      </c>
      <c r="F2173" s="201" t="s">
        <v>3654</v>
      </c>
      <c r="G2173" s="201" t="s">
        <v>996</v>
      </c>
      <c r="H2173" s="202" t="s">
        <v>2976</v>
      </c>
      <c r="I2173" s="207">
        <v>0</v>
      </c>
      <c r="J2173" s="207">
        <v>0</v>
      </c>
      <c r="K2173" s="207">
        <v>508058.93</v>
      </c>
      <c r="L2173" s="207">
        <v>647841</v>
      </c>
      <c r="M2173" s="207">
        <f t="shared" si="150"/>
        <v>0</v>
      </c>
      <c r="N2173" s="207">
        <f t="shared" si="148"/>
        <v>139782.07</v>
      </c>
      <c r="O2173" s="208">
        <f t="shared" si="147"/>
        <v>-139782.07</v>
      </c>
      <c r="P2173" s="205">
        <v>0</v>
      </c>
      <c r="Q2173" s="208">
        <f t="shared" si="149"/>
        <v>-139782.07</v>
      </c>
      <c r="R2173" s="206"/>
    </row>
    <row r="2174" spans="1:19" s="200" customFormat="1">
      <c r="A2174" s="199">
        <v>2167</v>
      </c>
      <c r="B2174" s="200">
        <v>2010105134</v>
      </c>
      <c r="C2174" s="201" t="s">
        <v>1309</v>
      </c>
      <c r="D2174" s="201" t="s">
        <v>1310</v>
      </c>
      <c r="E2174" s="201" t="s">
        <v>1582</v>
      </c>
      <c r="F2174" s="201" t="s">
        <v>3662</v>
      </c>
      <c r="G2174" s="201" t="s">
        <v>887</v>
      </c>
      <c r="H2174" s="202" t="s">
        <v>2977</v>
      </c>
      <c r="I2174" s="207">
        <v>0</v>
      </c>
      <c r="J2174" s="207">
        <v>0</v>
      </c>
      <c r="K2174" s="207">
        <v>12470</v>
      </c>
      <c r="L2174" s="207">
        <v>12420</v>
      </c>
      <c r="M2174" s="207">
        <f t="shared" si="150"/>
        <v>50</v>
      </c>
      <c r="N2174" s="207">
        <f t="shared" si="148"/>
        <v>0</v>
      </c>
      <c r="O2174" s="208">
        <f t="shared" si="147"/>
        <v>50</v>
      </c>
      <c r="P2174" s="205">
        <v>0</v>
      </c>
      <c r="Q2174" s="208">
        <f t="shared" si="149"/>
        <v>50</v>
      </c>
      <c r="R2174" s="206"/>
    </row>
    <row r="2175" spans="1:19" s="200" customFormat="1">
      <c r="A2175" s="199">
        <v>2168</v>
      </c>
      <c r="B2175" s="200">
        <v>2010105135</v>
      </c>
      <c r="C2175" s="201" t="s">
        <v>1309</v>
      </c>
      <c r="D2175" s="201" t="s">
        <v>1310</v>
      </c>
      <c r="E2175" s="201" t="s">
        <v>1314</v>
      </c>
      <c r="F2175" s="201" t="s">
        <v>3654</v>
      </c>
      <c r="G2175" s="201" t="s">
        <v>996</v>
      </c>
      <c r="H2175" s="202" t="s">
        <v>2978</v>
      </c>
      <c r="I2175" s="207">
        <v>0</v>
      </c>
      <c r="J2175" s="207">
        <v>0</v>
      </c>
      <c r="K2175" s="207">
        <v>5750</v>
      </c>
      <c r="L2175" s="207">
        <v>5750</v>
      </c>
      <c r="M2175" s="207">
        <f t="shared" si="150"/>
        <v>0</v>
      </c>
      <c r="N2175" s="207">
        <f t="shared" si="148"/>
        <v>0</v>
      </c>
      <c r="O2175" s="208">
        <f t="shared" si="147"/>
        <v>0</v>
      </c>
      <c r="P2175" s="205">
        <v>0</v>
      </c>
      <c r="Q2175" s="208">
        <f t="shared" si="149"/>
        <v>0</v>
      </c>
      <c r="R2175" s="206"/>
    </row>
    <row r="2176" spans="1:19" s="200" customFormat="1">
      <c r="A2176" s="199">
        <v>2169</v>
      </c>
      <c r="B2176" s="200">
        <v>2010105136</v>
      </c>
      <c r="C2176" s="201" t="s">
        <v>1309</v>
      </c>
      <c r="D2176" s="201" t="s">
        <v>1310</v>
      </c>
      <c r="E2176" s="201" t="s">
        <v>1314</v>
      </c>
      <c r="F2176" s="201" t="s">
        <v>3654</v>
      </c>
      <c r="G2176" s="201" t="s">
        <v>996</v>
      </c>
      <c r="H2176" s="202" t="s">
        <v>2979</v>
      </c>
      <c r="I2176" s="207">
        <v>0</v>
      </c>
      <c r="J2176" s="207">
        <v>0</v>
      </c>
      <c r="K2176" s="207">
        <v>5750</v>
      </c>
      <c r="L2176" s="207">
        <v>5750</v>
      </c>
      <c r="M2176" s="207">
        <f t="shared" si="150"/>
        <v>0</v>
      </c>
      <c r="N2176" s="207">
        <f t="shared" si="148"/>
        <v>0</v>
      </c>
      <c r="O2176" s="208">
        <f t="shared" si="147"/>
        <v>0</v>
      </c>
      <c r="P2176" s="205">
        <v>0</v>
      </c>
      <c r="Q2176" s="208">
        <f t="shared" si="149"/>
        <v>0</v>
      </c>
      <c r="R2176" s="206"/>
    </row>
    <row r="2177" spans="1:19" s="200" customFormat="1">
      <c r="A2177" s="199">
        <v>2170</v>
      </c>
      <c r="B2177" s="200">
        <v>2010105137</v>
      </c>
      <c r="C2177" s="201" t="s">
        <v>1309</v>
      </c>
      <c r="D2177" s="201" t="s">
        <v>1310</v>
      </c>
      <c r="E2177" s="201" t="s">
        <v>1314</v>
      </c>
      <c r="F2177" s="201" t="s">
        <v>3654</v>
      </c>
      <c r="G2177" s="201" t="s">
        <v>996</v>
      </c>
      <c r="H2177" s="202" t="s">
        <v>2980</v>
      </c>
      <c r="I2177" s="207">
        <v>0</v>
      </c>
      <c r="J2177" s="207">
        <v>0</v>
      </c>
      <c r="K2177" s="207">
        <v>58650</v>
      </c>
      <c r="L2177" s="207">
        <v>58650</v>
      </c>
      <c r="M2177" s="207">
        <f t="shared" si="150"/>
        <v>0</v>
      </c>
      <c r="N2177" s="207">
        <f t="shared" si="148"/>
        <v>0</v>
      </c>
      <c r="O2177" s="208">
        <f t="shared" si="147"/>
        <v>0</v>
      </c>
      <c r="P2177" s="205">
        <v>0</v>
      </c>
      <c r="Q2177" s="208">
        <f t="shared" si="149"/>
        <v>0</v>
      </c>
      <c r="R2177" s="206"/>
    </row>
    <row r="2178" spans="1:19" s="200" customFormat="1">
      <c r="A2178" s="199">
        <v>2171</v>
      </c>
      <c r="B2178" s="200">
        <v>2010105138</v>
      </c>
      <c r="C2178" s="201" t="s">
        <v>1309</v>
      </c>
      <c r="D2178" s="201" t="s">
        <v>1310</v>
      </c>
      <c r="E2178" s="201" t="s">
        <v>1314</v>
      </c>
      <c r="F2178" s="201" t="s">
        <v>3654</v>
      </c>
      <c r="G2178" s="201" t="s">
        <v>996</v>
      </c>
      <c r="H2178" s="202" t="s">
        <v>2981</v>
      </c>
      <c r="I2178" s="207">
        <v>0</v>
      </c>
      <c r="J2178" s="207">
        <v>0</v>
      </c>
      <c r="K2178" s="207">
        <v>14662.5</v>
      </c>
      <c r="L2178" s="207">
        <v>41066.5</v>
      </c>
      <c r="M2178" s="207">
        <f t="shared" si="150"/>
        <v>0</v>
      </c>
      <c r="N2178" s="207">
        <f t="shared" si="148"/>
        <v>26404</v>
      </c>
      <c r="O2178" s="208">
        <f t="shared" si="147"/>
        <v>-26404</v>
      </c>
      <c r="P2178" s="205">
        <v>0</v>
      </c>
      <c r="Q2178" s="208">
        <f t="shared" si="149"/>
        <v>-26404</v>
      </c>
      <c r="R2178" s="206"/>
    </row>
    <row r="2179" spans="1:19" s="200" customFormat="1">
      <c r="A2179" s="199">
        <v>2172</v>
      </c>
      <c r="B2179" s="200">
        <v>2010105139</v>
      </c>
      <c r="C2179" s="201" t="s">
        <v>1309</v>
      </c>
      <c r="D2179" s="201" t="s">
        <v>1310</v>
      </c>
      <c r="E2179" s="201" t="s">
        <v>1314</v>
      </c>
      <c r="F2179" s="201" t="s">
        <v>3654</v>
      </c>
      <c r="G2179" s="201" t="s">
        <v>996</v>
      </c>
      <c r="H2179" s="202" t="s">
        <v>2982</v>
      </c>
      <c r="I2179" s="207">
        <v>0</v>
      </c>
      <c r="J2179" s="207">
        <v>0</v>
      </c>
      <c r="K2179" s="207">
        <v>3292.42</v>
      </c>
      <c r="L2179" s="207">
        <v>3292.42</v>
      </c>
      <c r="M2179" s="207">
        <f t="shared" si="150"/>
        <v>0</v>
      </c>
      <c r="N2179" s="207">
        <f t="shared" si="148"/>
        <v>0</v>
      </c>
      <c r="O2179" s="208">
        <f t="shared" si="147"/>
        <v>0</v>
      </c>
      <c r="P2179" s="205">
        <v>0</v>
      </c>
      <c r="Q2179" s="208">
        <f t="shared" si="149"/>
        <v>0</v>
      </c>
      <c r="R2179" s="206"/>
      <c r="S2179" s="209"/>
    </row>
    <row r="2180" spans="1:19" s="200" customFormat="1">
      <c r="A2180" s="199">
        <v>2173</v>
      </c>
      <c r="B2180" s="200">
        <v>2010105140</v>
      </c>
      <c r="C2180" s="201" t="s">
        <v>1309</v>
      </c>
      <c r="D2180" s="201" t="s">
        <v>1310</v>
      </c>
      <c r="E2180" s="201" t="s">
        <v>1314</v>
      </c>
      <c r="F2180" s="201" t="s">
        <v>3654</v>
      </c>
      <c r="G2180" s="201" t="s">
        <v>996</v>
      </c>
      <c r="H2180" s="202" t="s">
        <v>2983</v>
      </c>
      <c r="I2180" s="207">
        <v>0</v>
      </c>
      <c r="J2180" s="207">
        <v>0</v>
      </c>
      <c r="K2180" s="207">
        <v>6537</v>
      </c>
      <c r="L2180" s="207">
        <v>6537</v>
      </c>
      <c r="M2180" s="207">
        <f t="shared" si="150"/>
        <v>0</v>
      </c>
      <c r="N2180" s="207">
        <f t="shared" si="148"/>
        <v>0</v>
      </c>
      <c r="O2180" s="208">
        <f t="shared" si="147"/>
        <v>0</v>
      </c>
      <c r="P2180" s="205">
        <v>0</v>
      </c>
      <c r="Q2180" s="208">
        <f t="shared" si="149"/>
        <v>0</v>
      </c>
      <c r="R2180" s="206"/>
    </row>
    <row r="2181" spans="1:19" s="200" customFormat="1">
      <c r="A2181" s="199">
        <v>2174</v>
      </c>
      <c r="B2181" s="200">
        <v>2010105141</v>
      </c>
      <c r="C2181" s="201" t="s">
        <v>1309</v>
      </c>
      <c r="D2181" s="201" t="s">
        <v>1310</v>
      </c>
      <c r="E2181" s="201" t="s">
        <v>1314</v>
      </c>
      <c r="F2181" s="201" t="s">
        <v>3654</v>
      </c>
      <c r="G2181" s="201" t="s">
        <v>996</v>
      </c>
      <c r="H2181" s="202" t="s">
        <v>2984</v>
      </c>
      <c r="I2181" s="207">
        <v>0</v>
      </c>
      <c r="J2181" s="207">
        <v>0</v>
      </c>
      <c r="K2181" s="207">
        <v>0</v>
      </c>
      <c r="L2181" s="207">
        <v>0</v>
      </c>
      <c r="M2181" s="207">
        <f t="shared" si="150"/>
        <v>0</v>
      </c>
      <c r="N2181" s="207">
        <f t="shared" si="148"/>
        <v>0</v>
      </c>
      <c r="O2181" s="208">
        <f t="shared" si="147"/>
        <v>0</v>
      </c>
      <c r="P2181" s="205">
        <v>0</v>
      </c>
      <c r="Q2181" s="208">
        <f t="shared" si="149"/>
        <v>0</v>
      </c>
      <c r="R2181" s="206"/>
    </row>
    <row r="2182" spans="1:19" s="200" customFormat="1">
      <c r="A2182" s="199">
        <v>2175</v>
      </c>
      <c r="B2182" s="200">
        <v>2010105142</v>
      </c>
      <c r="C2182" s="201" t="s">
        <v>1309</v>
      </c>
      <c r="D2182" s="201" t="s">
        <v>1310</v>
      </c>
      <c r="E2182" s="201" t="s">
        <v>1314</v>
      </c>
      <c r="F2182" s="201" t="s">
        <v>3654</v>
      </c>
      <c r="G2182" s="201" t="s">
        <v>996</v>
      </c>
      <c r="H2182" s="202" t="s">
        <v>2985</v>
      </c>
      <c r="I2182" s="207">
        <v>0</v>
      </c>
      <c r="J2182" s="207">
        <v>0</v>
      </c>
      <c r="K2182" s="207">
        <v>0</v>
      </c>
      <c r="L2182" s="207">
        <v>0</v>
      </c>
      <c r="M2182" s="207">
        <f t="shared" si="150"/>
        <v>0</v>
      </c>
      <c r="N2182" s="207">
        <f t="shared" si="148"/>
        <v>0</v>
      </c>
      <c r="O2182" s="208">
        <f t="shared" ref="O2182:O2245" si="151">M2182-N2182</f>
        <v>0</v>
      </c>
      <c r="P2182" s="205">
        <v>0</v>
      </c>
      <c r="Q2182" s="208">
        <f t="shared" si="149"/>
        <v>0</v>
      </c>
      <c r="R2182" s="206"/>
    </row>
    <row r="2183" spans="1:19" s="200" customFormat="1">
      <c r="A2183" s="199">
        <v>2176</v>
      </c>
      <c r="B2183" s="200">
        <v>2010105143</v>
      </c>
      <c r="C2183" s="201" t="s">
        <v>1309</v>
      </c>
      <c r="D2183" s="201" t="s">
        <v>1310</v>
      </c>
      <c r="E2183" s="201" t="s">
        <v>1314</v>
      </c>
      <c r="F2183" s="201" t="s">
        <v>3654</v>
      </c>
      <c r="G2183" s="201" t="s">
        <v>996</v>
      </c>
      <c r="H2183" s="202" t="s">
        <v>2986</v>
      </c>
      <c r="I2183" s="207">
        <v>0</v>
      </c>
      <c r="J2183" s="207">
        <v>0</v>
      </c>
      <c r="K2183" s="207">
        <v>0</v>
      </c>
      <c r="L2183" s="207">
        <v>0</v>
      </c>
      <c r="M2183" s="207">
        <f t="shared" si="150"/>
        <v>0</v>
      </c>
      <c r="N2183" s="207">
        <f t="shared" si="148"/>
        <v>0</v>
      </c>
      <c r="O2183" s="208">
        <f t="shared" si="151"/>
        <v>0</v>
      </c>
      <c r="P2183" s="205">
        <v>0</v>
      </c>
      <c r="Q2183" s="208">
        <f t="shared" si="149"/>
        <v>0</v>
      </c>
      <c r="R2183" s="206"/>
    </row>
    <row r="2184" spans="1:19" s="200" customFormat="1">
      <c r="A2184" s="199">
        <v>2177</v>
      </c>
      <c r="B2184" s="200">
        <v>2010106001</v>
      </c>
      <c r="C2184" s="201" t="s">
        <v>1309</v>
      </c>
      <c r="D2184" s="201" t="s">
        <v>1310</v>
      </c>
      <c r="E2184" s="201" t="s">
        <v>1314</v>
      </c>
      <c r="F2184" s="201" t="s">
        <v>3654</v>
      </c>
      <c r="G2184" s="201" t="s">
        <v>996</v>
      </c>
      <c r="H2184" s="202" t="s">
        <v>1077</v>
      </c>
      <c r="I2184" s="207">
        <v>0</v>
      </c>
      <c r="J2184" s="207">
        <v>0</v>
      </c>
      <c r="K2184" s="207">
        <v>0</v>
      </c>
      <c r="L2184" s="207">
        <v>0</v>
      </c>
      <c r="M2184" s="207">
        <f t="shared" si="150"/>
        <v>0</v>
      </c>
      <c r="N2184" s="207">
        <f t="shared" si="148"/>
        <v>0</v>
      </c>
      <c r="O2184" s="208">
        <f t="shared" si="151"/>
        <v>0</v>
      </c>
      <c r="P2184" s="205">
        <v>0</v>
      </c>
      <c r="Q2184" s="208">
        <f t="shared" si="149"/>
        <v>0</v>
      </c>
      <c r="R2184" s="206"/>
    </row>
    <row r="2185" spans="1:19" s="200" customFormat="1">
      <c r="A2185" s="199">
        <v>2178</v>
      </c>
      <c r="B2185" s="200">
        <v>2010106002</v>
      </c>
      <c r="C2185" s="201" t="s">
        <v>1309</v>
      </c>
      <c r="D2185" s="201" t="s">
        <v>1310</v>
      </c>
      <c r="E2185" s="201" t="s">
        <v>1314</v>
      </c>
      <c r="F2185" s="201" t="s">
        <v>3654</v>
      </c>
      <c r="G2185" s="201" t="s">
        <v>996</v>
      </c>
      <c r="H2185" s="202" t="s">
        <v>1078</v>
      </c>
      <c r="I2185" s="207">
        <v>0</v>
      </c>
      <c r="J2185" s="207">
        <v>0</v>
      </c>
      <c r="K2185" s="207">
        <v>0</v>
      </c>
      <c r="L2185" s="207">
        <v>0</v>
      </c>
      <c r="M2185" s="207">
        <f t="shared" si="150"/>
        <v>0</v>
      </c>
      <c r="N2185" s="207">
        <f t="shared" si="148"/>
        <v>0</v>
      </c>
      <c r="O2185" s="208">
        <f t="shared" si="151"/>
        <v>0</v>
      </c>
      <c r="P2185" s="205">
        <v>0</v>
      </c>
      <c r="Q2185" s="208">
        <f t="shared" si="149"/>
        <v>0</v>
      </c>
      <c r="R2185" s="206"/>
    </row>
    <row r="2186" spans="1:19" s="200" customFormat="1">
      <c r="A2186" s="199">
        <v>2179</v>
      </c>
      <c r="B2186" s="200">
        <v>2010106003</v>
      </c>
      <c r="C2186" s="201" t="s">
        <v>1309</v>
      </c>
      <c r="D2186" s="201" t="s">
        <v>1310</v>
      </c>
      <c r="E2186" s="201" t="s">
        <v>1314</v>
      </c>
      <c r="F2186" s="201" t="s">
        <v>3654</v>
      </c>
      <c r="G2186" s="201" t="s">
        <v>996</v>
      </c>
      <c r="H2186" s="202" t="s">
        <v>1079</v>
      </c>
      <c r="I2186" s="207">
        <v>0</v>
      </c>
      <c r="J2186" s="207">
        <v>0</v>
      </c>
      <c r="K2186" s="207">
        <v>0</v>
      </c>
      <c r="L2186" s="207">
        <v>0</v>
      </c>
      <c r="M2186" s="207">
        <f t="shared" si="150"/>
        <v>0</v>
      </c>
      <c r="N2186" s="207">
        <f t="shared" si="148"/>
        <v>0</v>
      </c>
      <c r="O2186" s="208">
        <f t="shared" si="151"/>
        <v>0</v>
      </c>
      <c r="P2186" s="205">
        <v>0</v>
      </c>
      <c r="Q2186" s="208">
        <f t="shared" si="149"/>
        <v>0</v>
      </c>
      <c r="R2186" s="206"/>
    </row>
    <row r="2187" spans="1:19" s="200" customFormat="1">
      <c r="A2187" s="199">
        <v>2180</v>
      </c>
      <c r="B2187" s="200">
        <v>2010106004</v>
      </c>
      <c r="C2187" s="201" t="s">
        <v>1309</v>
      </c>
      <c r="D2187" s="201" t="s">
        <v>1310</v>
      </c>
      <c r="E2187" s="201" t="s">
        <v>1314</v>
      </c>
      <c r="F2187" s="201" t="s">
        <v>3654</v>
      </c>
      <c r="G2187" s="201" t="s">
        <v>996</v>
      </c>
      <c r="H2187" s="202" t="s">
        <v>1080</v>
      </c>
      <c r="I2187" s="207">
        <v>0</v>
      </c>
      <c r="J2187" s="207">
        <v>28307.38</v>
      </c>
      <c r="K2187" s="207">
        <v>790703.59</v>
      </c>
      <c r="L2187" s="207">
        <v>1245951.16438</v>
      </c>
      <c r="M2187" s="207">
        <f t="shared" si="150"/>
        <v>0</v>
      </c>
      <c r="N2187" s="207">
        <f t="shared" si="148"/>
        <v>483554.95437999989</v>
      </c>
      <c r="O2187" s="208">
        <f t="shared" si="151"/>
        <v>-483554.95437999989</v>
      </c>
      <c r="P2187" s="205">
        <v>0</v>
      </c>
      <c r="Q2187" s="208">
        <f t="shared" si="149"/>
        <v>-483554.95437999989</v>
      </c>
      <c r="R2187" s="206"/>
    </row>
    <row r="2188" spans="1:19" s="200" customFormat="1">
      <c r="A2188" s="199">
        <v>2181</v>
      </c>
      <c r="B2188" s="200">
        <v>2010106006</v>
      </c>
      <c r="C2188" s="201" t="s">
        <v>1309</v>
      </c>
      <c r="D2188" s="201" t="s">
        <v>1310</v>
      </c>
      <c r="E2188" s="201" t="s">
        <v>1582</v>
      </c>
      <c r="F2188" s="201" t="s">
        <v>3662</v>
      </c>
      <c r="G2188" s="201" t="s">
        <v>887</v>
      </c>
      <c r="H2188" s="202" t="s">
        <v>704</v>
      </c>
      <c r="I2188" s="207">
        <v>18630.757800000014</v>
      </c>
      <c r="J2188" s="207">
        <v>0</v>
      </c>
      <c r="K2188" s="207">
        <v>80435.77</v>
      </c>
      <c r="L2188" s="207">
        <v>90941.845350000003</v>
      </c>
      <c r="M2188" s="207">
        <f t="shared" si="150"/>
        <v>8124.6824500000075</v>
      </c>
      <c r="N2188" s="207">
        <f t="shared" ref="N2188:N2251" si="152">-IF((I2188+K2188)-(J2188+L2188)&lt;0,(I2188+K2188)-(J2188+L2188),0)</f>
        <v>0</v>
      </c>
      <c r="O2188" s="208">
        <f t="shared" si="151"/>
        <v>8124.6824500000075</v>
      </c>
      <c r="P2188" s="205">
        <v>0</v>
      </c>
      <c r="Q2188" s="208">
        <f t="shared" si="149"/>
        <v>8124.6824500000075</v>
      </c>
      <c r="R2188" s="206"/>
    </row>
    <row r="2189" spans="1:19" s="200" customFormat="1">
      <c r="A2189" s="199">
        <v>2182</v>
      </c>
      <c r="B2189" s="200">
        <v>2010106013</v>
      </c>
      <c r="C2189" s="201" t="s">
        <v>1309</v>
      </c>
      <c r="D2189" s="201" t="s">
        <v>1310</v>
      </c>
      <c r="E2189" s="201" t="s">
        <v>1314</v>
      </c>
      <c r="F2189" s="201" t="s">
        <v>3654</v>
      </c>
      <c r="G2189" s="201" t="s">
        <v>996</v>
      </c>
      <c r="H2189" s="202" t="s">
        <v>705</v>
      </c>
      <c r="I2189" s="207">
        <v>0</v>
      </c>
      <c r="J2189" s="207">
        <v>34728.47</v>
      </c>
      <c r="K2189" s="207">
        <v>0</v>
      </c>
      <c r="L2189" s="207">
        <v>0</v>
      </c>
      <c r="M2189" s="207">
        <f t="shared" si="150"/>
        <v>0</v>
      </c>
      <c r="N2189" s="207">
        <f t="shared" si="152"/>
        <v>34728.47</v>
      </c>
      <c r="O2189" s="208">
        <f t="shared" si="151"/>
        <v>-34728.47</v>
      </c>
      <c r="P2189" s="205">
        <v>0</v>
      </c>
      <c r="Q2189" s="208">
        <f t="shared" si="149"/>
        <v>-34728.47</v>
      </c>
      <c r="R2189" s="206"/>
    </row>
    <row r="2190" spans="1:19" s="200" customFormat="1">
      <c r="A2190" s="199">
        <v>2183</v>
      </c>
      <c r="B2190" s="200">
        <v>2010106014</v>
      </c>
      <c r="C2190" s="201" t="s">
        <v>1309</v>
      </c>
      <c r="D2190" s="201" t="s">
        <v>1310</v>
      </c>
      <c r="E2190" s="201" t="s">
        <v>1314</v>
      </c>
      <c r="F2190" s="201" t="s">
        <v>3654</v>
      </c>
      <c r="G2190" s="201" t="s">
        <v>996</v>
      </c>
      <c r="H2190" s="202" t="s">
        <v>1081</v>
      </c>
      <c r="I2190" s="207">
        <v>0</v>
      </c>
      <c r="J2190" s="207">
        <v>0</v>
      </c>
      <c r="K2190" s="207">
        <v>3583.82</v>
      </c>
      <c r="L2190" s="207">
        <v>3583.82</v>
      </c>
      <c r="M2190" s="207">
        <f t="shared" si="150"/>
        <v>0</v>
      </c>
      <c r="N2190" s="207">
        <f t="shared" si="152"/>
        <v>0</v>
      </c>
      <c r="O2190" s="208">
        <f t="shared" si="151"/>
        <v>0</v>
      </c>
      <c r="P2190" s="205">
        <v>0</v>
      </c>
      <c r="Q2190" s="208">
        <f t="shared" si="149"/>
        <v>0</v>
      </c>
      <c r="R2190" s="206"/>
    </row>
    <row r="2191" spans="1:19" s="200" customFormat="1">
      <c r="A2191" s="199">
        <v>2184</v>
      </c>
      <c r="B2191" s="200">
        <v>2010106015</v>
      </c>
      <c r="C2191" s="201" t="s">
        <v>1309</v>
      </c>
      <c r="D2191" s="201" t="s">
        <v>1310</v>
      </c>
      <c r="E2191" s="201" t="s">
        <v>1314</v>
      </c>
      <c r="F2191" s="201" t="s">
        <v>3654</v>
      </c>
      <c r="G2191" s="201" t="s">
        <v>996</v>
      </c>
      <c r="H2191" s="202" t="s">
        <v>706</v>
      </c>
      <c r="I2191" s="207">
        <v>0</v>
      </c>
      <c r="J2191" s="207">
        <v>0</v>
      </c>
      <c r="K2191" s="207">
        <v>14519.050000000001</v>
      </c>
      <c r="L2191" s="207">
        <v>14519.050000000001</v>
      </c>
      <c r="M2191" s="207">
        <f t="shared" si="150"/>
        <v>0</v>
      </c>
      <c r="N2191" s="207">
        <f t="shared" si="152"/>
        <v>0</v>
      </c>
      <c r="O2191" s="208">
        <f t="shared" si="151"/>
        <v>0</v>
      </c>
      <c r="P2191" s="205">
        <v>0</v>
      </c>
      <c r="Q2191" s="208">
        <f t="shared" si="149"/>
        <v>0</v>
      </c>
      <c r="R2191" s="206"/>
    </row>
    <row r="2192" spans="1:19" s="200" customFormat="1">
      <c r="A2192" s="199">
        <v>2185</v>
      </c>
      <c r="B2192" s="200">
        <v>2010106016</v>
      </c>
      <c r="C2192" s="201" t="s">
        <v>1309</v>
      </c>
      <c r="D2192" s="201" t="s">
        <v>1310</v>
      </c>
      <c r="E2192" s="201" t="s">
        <v>1314</v>
      </c>
      <c r="F2192" s="201" t="s">
        <v>3654</v>
      </c>
      <c r="G2192" s="201" t="s">
        <v>996</v>
      </c>
      <c r="H2192" s="202" t="s">
        <v>707</v>
      </c>
      <c r="I2192" s="207">
        <v>0</v>
      </c>
      <c r="J2192" s="207">
        <v>0</v>
      </c>
      <c r="K2192" s="207">
        <v>0</v>
      </c>
      <c r="L2192" s="207">
        <v>0</v>
      </c>
      <c r="M2192" s="207">
        <f t="shared" si="150"/>
        <v>0</v>
      </c>
      <c r="N2192" s="207">
        <f t="shared" si="152"/>
        <v>0</v>
      </c>
      <c r="O2192" s="208">
        <f t="shared" si="151"/>
        <v>0</v>
      </c>
      <c r="P2192" s="205">
        <v>0</v>
      </c>
      <c r="Q2192" s="208">
        <f t="shared" si="149"/>
        <v>0</v>
      </c>
      <c r="R2192" s="206"/>
    </row>
    <row r="2193" spans="1:19" s="200" customFormat="1">
      <c r="A2193" s="199">
        <v>2186</v>
      </c>
      <c r="B2193" s="200">
        <v>2010106017</v>
      </c>
      <c r="C2193" s="201" t="s">
        <v>1309</v>
      </c>
      <c r="D2193" s="201" t="s">
        <v>1310</v>
      </c>
      <c r="E2193" s="201" t="s">
        <v>1314</v>
      </c>
      <c r="F2193" s="201" t="s">
        <v>3654</v>
      </c>
      <c r="G2193" s="201" t="s">
        <v>996</v>
      </c>
      <c r="H2193" s="202" t="s">
        <v>708</v>
      </c>
      <c r="I2193" s="207">
        <v>0</v>
      </c>
      <c r="J2193" s="207">
        <v>0</v>
      </c>
      <c r="K2193" s="207">
        <v>0</v>
      </c>
      <c r="L2193" s="207">
        <v>0</v>
      </c>
      <c r="M2193" s="207">
        <f t="shared" si="150"/>
        <v>0</v>
      </c>
      <c r="N2193" s="207">
        <f t="shared" si="152"/>
        <v>0</v>
      </c>
      <c r="O2193" s="208">
        <f t="shared" si="151"/>
        <v>0</v>
      </c>
      <c r="P2193" s="205">
        <v>0</v>
      </c>
      <c r="Q2193" s="208">
        <f t="shared" si="149"/>
        <v>0</v>
      </c>
      <c r="R2193" s="206"/>
    </row>
    <row r="2194" spans="1:19" s="200" customFormat="1">
      <c r="A2194" s="199">
        <v>2187</v>
      </c>
      <c r="B2194" s="200">
        <v>2010106018</v>
      </c>
      <c r="C2194" s="201" t="s">
        <v>1309</v>
      </c>
      <c r="D2194" s="201" t="s">
        <v>1310</v>
      </c>
      <c r="E2194" s="201" t="s">
        <v>1314</v>
      </c>
      <c r="F2194" s="201" t="s">
        <v>3654</v>
      </c>
      <c r="G2194" s="201" t="s">
        <v>996</v>
      </c>
      <c r="H2194" s="202" t="s">
        <v>709</v>
      </c>
      <c r="I2194" s="207">
        <v>0</v>
      </c>
      <c r="J2194" s="207">
        <v>0</v>
      </c>
      <c r="K2194" s="207">
        <v>0</v>
      </c>
      <c r="L2194" s="207">
        <v>0</v>
      </c>
      <c r="M2194" s="207">
        <f t="shared" si="150"/>
        <v>0</v>
      </c>
      <c r="N2194" s="207">
        <f t="shared" si="152"/>
        <v>0</v>
      </c>
      <c r="O2194" s="208">
        <f t="shared" si="151"/>
        <v>0</v>
      </c>
      <c r="P2194" s="205">
        <v>0</v>
      </c>
      <c r="Q2194" s="208">
        <f t="shared" si="149"/>
        <v>0</v>
      </c>
      <c r="R2194" s="206"/>
    </row>
    <row r="2195" spans="1:19" s="200" customFormat="1">
      <c r="A2195" s="199">
        <v>2188</v>
      </c>
      <c r="B2195" s="200">
        <v>2010106019</v>
      </c>
      <c r="C2195" s="201" t="s">
        <v>1309</v>
      </c>
      <c r="D2195" s="201" t="s">
        <v>1310</v>
      </c>
      <c r="E2195" s="201" t="s">
        <v>1582</v>
      </c>
      <c r="F2195" s="201" t="s">
        <v>3662</v>
      </c>
      <c r="G2195" s="201" t="s">
        <v>887</v>
      </c>
      <c r="H2195" s="202" t="s">
        <v>710</v>
      </c>
      <c r="I2195" s="207">
        <v>18428.91</v>
      </c>
      <c r="J2195" s="207">
        <v>0</v>
      </c>
      <c r="K2195" s="207">
        <v>534010.03</v>
      </c>
      <c r="L2195" s="207">
        <v>507318.89471000002</v>
      </c>
      <c r="M2195" s="207">
        <f t="shared" si="150"/>
        <v>45120.045290000038</v>
      </c>
      <c r="N2195" s="207">
        <f t="shared" si="152"/>
        <v>0</v>
      </c>
      <c r="O2195" s="208">
        <f t="shared" si="151"/>
        <v>45120.045290000038</v>
      </c>
      <c r="P2195" s="205">
        <v>0</v>
      </c>
      <c r="Q2195" s="208">
        <f t="shared" si="149"/>
        <v>45120.045290000038</v>
      </c>
      <c r="R2195" s="206"/>
    </row>
    <row r="2196" spans="1:19" s="200" customFormat="1">
      <c r="A2196" s="199">
        <v>2189</v>
      </c>
      <c r="B2196" s="200">
        <v>2010106020</v>
      </c>
      <c r="C2196" s="201" t="s">
        <v>1309</v>
      </c>
      <c r="D2196" s="201" t="s">
        <v>1310</v>
      </c>
      <c r="E2196" s="201" t="s">
        <v>1314</v>
      </c>
      <c r="F2196" s="201" t="s">
        <v>3654</v>
      </c>
      <c r="G2196" s="201" t="s">
        <v>996</v>
      </c>
      <c r="H2196" s="202" t="s">
        <v>711</v>
      </c>
      <c r="I2196" s="207">
        <v>0</v>
      </c>
      <c r="J2196" s="207">
        <v>0</v>
      </c>
      <c r="K2196" s="207">
        <v>0</v>
      </c>
      <c r="L2196" s="207">
        <v>0</v>
      </c>
      <c r="M2196" s="207">
        <f t="shared" si="150"/>
        <v>0</v>
      </c>
      <c r="N2196" s="207">
        <f t="shared" si="152"/>
        <v>0</v>
      </c>
      <c r="O2196" s="208">
        <f t="shared" si="151"/>
        <v>0</v>
      </c>
      <c r="P2196" s="205">
        <v>0</v>
      </c>
      <c r="Q2196" s="208">
        <f t="shared" si="149"/>
        <v>0</v>
      </c>
      <c r="R2196" s="206"/>
    </row>
    <row r="2197" spans="1:19" s="200" customFormat="1">
      <c r="A2197" s="199">
        <v>2190</v>
      </c>
      <c r="B2197" s="200">
        <v>2010106021</v>
      </c>
      <c r="C2197" s="201" t="s">
        <v>1309</v>
      </c>
      <c r="D2197" s="201" t="s">
        <v>1310</v>
      </c>
      <c r="E2197" s="201" t="s">
        <v>1314</v>
      </c>
      <c r="F2197" s="201" t="s">
        <v>3654</v>
      </c>
      <c r="G2197" s="201" t="s">
        <v>996</v>
      </c>
      <c r="H2197" s="202" t="s">
        <v>712</v>
      </c>
      <c r="I2197" s="207">
        <v>0</v>
      </c>
      <c r="J2197" s="207">
        <v>0</v>
      </c>
      <c r="K2197" s="207">
        <v>6724863.0600000005</v>
      </c>
      <c r="L2197" s="207">
        <v>7309784.6100000003</v>
      </c>
      <c r="M2197" s="207">
        <f t="shared" si="150"/>
        <v>0</v>
      </c>
      <c r="N2197" s="207">
        <f t="shared" si="152"/>
        <v>584921.54999999981</v>
      </c>
      <c r="O2197" s="208">
        <f t="shared" si="151"/>
        <v>-584921.54999999981</v>
      </c>
      <c r="P2197" s="205">
        <v>0</v>
      </c>
      <c r="Q2197" s="208">
        <f t="shared" si="149"/>
        <v>-584921.54999999981</v>
      </c>
      <c r="R2197" s="206"/>
    </row>
    <row r="2198" spans="1:19" s="200" customFormat="1">
      <c r="A2198" s="199">
        <v>2191</v>
      </c>
      <c r="B2198" s="200">
        <v>2010106022</v>
      </c>
      <c r="C2198" s="201" t="s">
        <v>1309</v>
      </c>
      <c r="D2198" s="201" t="s">
        <v>1310</v>
      </c>
      <c r="E2198" s="201" t="s">
        <v>1582</v>
      </c>
      <c r="F2198" s="201" t="s">
        <v>3662</v>
      </c>
      <c r="G2198" s="201" t="s">
        <v>887</v>
      </c>
      <c r="H2198" s="202" t="s">
        <v>713</v>
      </c>
      <c r="I2198" s="207">
        <v>0</v>
      </c>
      <c r="J2198" s="207">
        <v>70066.87</v>
      </c>
      <c r="K2198" s="207">
        <v>1933016.57</v>
      </c>
      <c r="L2198" s="207">
        <v>1820817.3561000002</v>
      </c>
      <c r="M2198" s="207">
        <f t="shared" si="150"/>
        <v>42132.343899999978</v>
      </c>
      <c r="N2198" s="207">
        <f t="shared" si="152"/>
        <v>0</v>
      </c>
      <c r="O2198" s="208">
        <f t="shared" si="151"/>
        <v>42132.343899999978</v>
      </c>
      <c r="P2198" s="205">
        <v>0</v>
      </c>
      <c r="Q2198" s="208">
        <f t="shared" si="149"/>
        <v>42132.343899999978</v>
      </c>
      <c r="R2198" s="206"/>
    </row>
    <row r="2199" spans="1:19" s="200" customFormat="1">
      <c r="A2199" s="199">
        <v>2192</v>
      </c>
      <c r="B2199" s="200">
        <v>2010106023</v>
      </c>
      <c r="C2199" s="201" t="s">
        <v>1309</v>
      </c>
      <c r="D2199" s="201" t="s">
        <v>1310</v>
      </c>
      <c r="E2199" s="201" t="s">
        <v>1582</v>
      </c>
      <c r="F2199" s="201" t="s">
        <v>3662</v>
      </c>
      <c r="G2199" s="201" t="s">
        <v>887</v>
      </c>
      <c r="H2199" s="202" t="s">
        <v>714</v>
      </c>
      <c r="I2199" s="207">
        <v>317295.37399999978</v>
      </c>
      <c r="J2199" s="207">
        <v>0</v>
      </c>
      <c r="K2199" s="207">
        <v>2086079.6698699999</v>
      </c>
      <c r="L2199" s="207">
        <v>2217444.4763199999</v>
      </c>
      <c r="M2199" s="207">
        <f t="shared" si="150"/>
        <v>185930.5675499998</v>
      </c>
      <c r="N2199" s="207">
        <f t="shared" si="152"/>
        <v>0</v>
      </c>
      <c r="O2199" s="208">
        <f t="shared" si="151"/>
        <v>185930.5675499998</v>
      </c>
      <c r="P2199" s="205">
        <v>0</v>
      </c>
      <c r="Q2199" s="208">
        <f t="shared" si="149"/>
        <v>185930.5675499998</v>
      </c>
      <c r="R2199" s="206"/>
      <c r="S2199" s="209"/>
    </row>
    <row r="2200" spans="1:19" s="200" customFormat="1">
      <c r="A2200" s="199">
        <v>2193</v>
      </c>
      <c r="B2200" s="200">
        <v>2010106024</v>
      </c>
      <c r="C2200" s="201" t="s">
        <v>1309</v>
      </c>
      <c r="D2200" s="201" t="s">
        <v>1310</v>
      </c>
      <c r="E2200" s="201" t="s">
        <v>1314</v>
      </c>
      <c r="F2200" s="201" t="s">
        <v>3654</v>
      </c>
      <c r="G2200" s="201" t="s">
        <v>996</v>
      </c>
      <c r="H2200" s="202" t="s">
        <v>715</v>
      </c>
      <c r="I2200" s="207">
        <v>0</v>
      </c>
      <c r="J2200" s="207">
        <v>0</v>
      </c>
      <c r="K2200" s="207">
        <v>0</v>
      </c>
      <c r="L2200" s="207">
        <v>0</v>
      </c>
      <c r="M2200" s="207">
        <f t="shared" si="150"/>
        <v>0</v>
      </c>
      <c r="N2200" s="207">
        <f t="shared" si="152"/>
        <v>0</v>
      </c>
      <c r="O2200" s="208">
        <f t="shared" si="151"/>
        <v>0</v>
      </c>
      <c r="P2200" s="205">
        <v>0</v>
      </c>
      <c r="Q2200" s="208">
        <f t="shared" si="149"/>
        <v>0</v>
      </c>
      <c r="R2200" s="206"/>
    </row>
    <row r="2201" spans="1:19" s="200" customFormat="1">
      <c r="A2201" s="199">
        <v>2194</v>
      </c>
      <c r="B2201" s="200">
        <v>2010106025</v>
      </c>
      <c r="C2201" s="201" t="s">
        <v>1309</v>
      </c>
      <c r="D2201" s="201" t="s">
        <v>1310</v>
      </c>
      <c r="E2201" s="201" t="s">
        <v>1314</v>
      </c>
      <c r="F2201" s="201" t="s">
        <v>3654</v>
      </c>
      <c r="G2201" s="201" t="s">
        <v>996</v>
      </c>
      <c r="H2201" s="202" t="s">
        <v>716</v>
      </c>
      <c r="I2201" s="207">
        <v>0</v>
      </c>
      <c r="J2201" s="207">
        <v>0</v>
      </c>
      <c r="K2201" s="207">
        <v>0</v>
      </c>
      <c r="L2201" s="207">
        <v>0</v>
      </c>
      <c r="M2201" s="207">
        <f t="shared" si="150"/>
        <v>0</v>
      </c>
      <c r="N2201" s="207">
        <f t="shared" si="152"/>
        <v>0</v>
      </c>
      <c r="O2201" s="208">
        <f t="shared" si="151"/>
        <v>0</v>
      </c>
      <c r="P2201" s="205">
        <v>0</v>
      </c>
      <c r="Q2201" s="208">
        <f t="shared" si="149"/>
        <v>0</v>
      </c>
      <c r="R2201" s="206"/>
    </row>
    <row r="2202" spans="1:19" s="200" customFormat="1">
      <c r="A2202" s="199">
        <v>2195</v>
      </c>
      <c r="B2202" s="200">
        <v>2010106026</v>
      </c>
      <c r="C2202" s="201" t="s">
        <v>1309</v>
      </c>
      <c r="D2202" s="201" t="s">
        <v>1310</v>
      </c>
      <c r="E2202" s="201" t="s">
        <v>1314</v>
      </c>
      <c r="F2202" s="201" t="s">
        <v>3654</v>
      </c>
      <c r="G2202" s="201" t="s">
        <v>996</v>
      </c>
      <c r="H2202" s="202" t="s">
        <v>717</v>
      </c>
      <c r="I2202" s="207">
        <v>0</v>
      </c>
      <c r="J2202" s="207">
        <v>17097.41</v>
      </c>
      <c r="K2202" s="207">
        <v>1454051.09</v>
      </c>
      <c r="L2202" s="207">
        <v>2183597.69</v>
      </c>
      <c r="M2202" s="207">
        <f t="shared" si="150"/>
        <v>0</v>
      </c>
      <c r="N2202" s="207">
        <f t="shared" si="152"/>
        <v>746644.01</v>
      </c>
      <c r="O2202" s="208">
        <f t="shared" si="151"/>
        <v>-746644.01</v>
      </c>
      <c r="P2202" s="205">
        <v>0</v>
      </c>
      <c r="Q2202" s="208">
        <f t="shared" si="149"/>
        <v>-746644.01</v>
      </c>
      <c r="R2202" s="206"/>
    </row>
    <row r="2203" spans="1:19" s="200" customFormat="1">
      <c r="A2203" s="199">
        <v>2196</v>
      </c>
      <c r="B2203" s="200">
        <v>2010106027</v>
      </c>
      <c r="C2203" s="201" t="s">
        <v>1309</v>
      </c>
      <c r="D2203" s="201" t="s">
        <v>1310</v>
      </c>
      <c r="E2203" s="201" t="s">
        <v>1314</v>
      </c>
      <c r="F2203" s="201" t="s">
        <v>3654</v>
      </c>
      <c r="G2203" s="201" t="s">
        <v>996</v>
      </c>
      <c r="H2203" s="202" t="s">
        <v>718</v>
      </c>
      <c r="I2203" s="207">
        <v>0</v>
      </c>
      <c r="J2203" s="207">
        <v>0</v>
      </c>
      <c r="K2203" s="207">
        <v>0</v>
      </c>
      <c r="L2203" s="207">
        <v>0</v>
      </c>
      <c r="M2203" s="207">
        <f t="shared" si="150"/>
        <v>0</v>
      </c>
      <c r="N2203" s="207">
        <f t="shared" si="152"/>
        <v>0</v>
      </c>
      <c r="O2203" s="208">
        <f t="shared" si="151"/>
        <v>0</v>
      </c>
      <c r="P2203" s="205">
        <v>0</v>
      </c>
      <c r="Q2203" s="208">
        <f t="shared" si="149"/>
        <v>0</v>
      </c>
      <c r="R2203" s="206"/>
    </row>
    <row r="2204" spans="1:19" s="200" customFormat="1">
      <c r="A2204" s="199">
        <v>2197</v>
      </c>
      <c r="B2204" s="200">
        <v>2010106028</v>
      </c>
      <c r="C2204" s="201" t="s">
        <v>1309</v>
      </c>
      <c r="D2204" s="201" t="s">
        <v>1310</v>
      </c>
      <c r="E2204" s="201" t="s">
        <v>1314</v>
      </c>
      <c r="F2204" s="201" t="s">
        <v>3654</v>
      </c>
      <c r="G2204" s="201" t="s">
        <v>996</v>
      </c>
      <c r="H2204" s="202" t="s">
        <v>719</v>
      </c>
      <c r="I2204" s="207">
        <v>0</v>
      </c>
      <c r="J2204" s="207">
        <v>0</v>
      </c>
      <c r="K2204" s="207">
        <v>0</v>
      </c>
      <c r="L2204" s="207">
        <v>0</v>
      </c>
      <c r="M2204" s="207">
        <f t="shared" si="150"/>
        <v>0</v>
      </c>
      <c r="N2204" s="207">
        <f t="shared" si="152"/>
        <v>0</v>
      </c>
      <c r="O2204" s="208">
        <f t="shared" si="151"/>
        <v>0</v>
      </c>
      <c r="P2204" s="205">
        <v>0</v>
      </c>
      <c r="Q2204" s="208">
        <f t="shared" si="149"/>
        <v>0</v>
      </c>
      <c r="R2204" s="206"/>
    </row>
    <row r="2205" spans="1:19" s="200" customFormat="1">
      <c r="A2205" s="199">
        <v>2198</v>
      </c>
      <c r="B2205" s="200">
        <v>2010106029</v>
      </c>
      <c r="C2205" s="201" t="s">
        <v>1309</v>
      </c>
      <c r="D2205" s="201" t="s">
        <v>1310</v>
      </c>
      <c r="E2205" s="201" t="s">
        <v>1314</v>
      </c>
      <c r="F2205" s="201" t="s">
        <v>3654</v>
      </c>
      <c r="G2205" s="201" t="s">
        <v>996</v>
      </c>
      <c r="H2205" s="202" t="s">
        <v>720</v>
      </c>
      <c r="I2205" s="207">
        <v>0</v>
      </c>
      <c r="J2205" s="207">
        <v>0</v>
      </c>
      <c r="K2205" s="207">
        <v>0</v>
      </c>
      <c r="L2205" s="207">
        <v>0</v>
      </c>
      <c r="M2205" s="207">
        <f t="shared" si="150"/>
        <v>0</v>
      </c>
      <c r="N2205" s="207">
        <f t="shared" si="152"/>
        <v>0</v>
      </c>
      <c r="O2205" s="208">
        <f t="shared" si="151"/>
        <v>0</v>
      </c>
      <c r="P2205" s="205">
        <v>0</v>
      </c>
      <c r="Q2205" s="208">
        <f t="shared" si="149"/>
        <v>0</v>
      </c>
      <c r="R2205" s="206"/>
    </row>
    <row r="2206" spans="1:19" s="200" customFormat="1">
      <c r="A2206" s="199">
        <v>2199</v>
      </c>
      <c r="B2206" s="200">
        <v>2010106030</v>
      </c>
      <c r="C2206" s="201" t="s">
        <v>1309</v>
      </c>
      <c r="D2206" s="201" t="s">
        <v>1310</v>
      </c>
      <c r="E2206" s="201" t="s">
        <v>1314</v>
      </c>
      <c r="F2206" s="201" t="s">
        <v>3654</v>
      </c>
      <c r="G2206" s="201" t="s">
        <v>996</v>
      </c>
      <c r="H2206" s="202" t="s">
        <v>721</v>
      </c>
      <c r="I2206" s="207">
        <v>0</v>
      </c>
      <c r="J2206" s="207">
        <v>0</v>
      </c>
      <c r="K2206" s="207">
        <v>0</v>
      </c>
      <c r="L2206" s="207">
        <v>0</v>
      </c>
      <c r="M2206" s="207">
        <f t="shared" si="150"/>
        <v>0</v>
      </c>
      <c r="N2206" s="207">
        <f t="shared" si="152"/>
        <v>0</v>
      </c>
      <c r="O2206" s="208">
        <f t="shared" si="151"/>
        <v>0</v>
      </c>
      <c r="P2206" s="205">
        <v>0</v>
      </c>
      <c r="Q2206" s="208">
        <f t="shared" si="149"/>
        <v>0</v>
      </c>
      <c r="R2206" s="206"/>
    </row>
    <row r="2207" spans="1:19" s="200" customFormat="1">
      <c r="A2207" s="199">
        <v>2200</v>
      </c>
      <c r="B2207" s="200">
        <v>2010106031</v>
      </c>
      <c r="C2207" s="201" t="s">
        <v>1309</v>
      </c>
      <c r="D2207" s="201" t="s">
        <v>1310</v>
      </c>
      <c r="E2207" s="201" t="s">
        <v>1314</v>
      </c>
      <c r="F2207" s="201" t="s">
        <v>3654</v>
      </c>
      <c r="G2207" s="201" t="s">
        <v>996</v>
      </c>
      <c r="H2207" s="202" t="s">
        <v>722</v>
      </c>
      <c r="I2207" s="207">
        <v>0</v>
      </c>
      <c r="J2207" s="207">
        <v>0</v>
      </c>
      <c r="K2207" s="207">
        <v>0</v>
      </c>
      <c r="L2207" s="207">
        <v>0</v>
      </c>
      <c r="M2207" s="207">
        <f t="shared" si="150"/>
        <v>0</v>
      </c>
      <c r="N2207" s="207">
        <f t="shared" si="152"/>
        <v>0</v>
      </c>
      <c r="O2207" s="208">
        <f t="shared" si="151"/>
        <v>0</v>
      </c>
      <c r="P2207" s="205">
        <v>0</v>
      </c>
      <c r="Q2207" s="208">
        <f t="shared" si="149"/>
        <v>0</v>
      </c>
      <c r="R2207" s="206"/>
    </row>
    <row r="2208" spans="1:19" s="200" customFormat="1">
      <c r="A2208" s="199">
        <v>2201</v>
      </c>
      <c r="B2208" s="200">
        <v>2010106032</v>
      </c>
      <c r="C2208" s="201" t="s">
        <v>1309</v>
      </c>
      <c r="D2208" s="201" t="s">
        <v>1310</v>
      </c>
      <c r="E2208" s="201" t="s">
        <v>1314</v>
      </c>
      <c r="F2208" s="201" t="s">
        <v>3654</v>
      </c>
      <c r="G2208" s="201" t="s">
        <v>996</v>
      </c>
      <c r="H2208" s="202" t="s">
        <v>723</v>
      </c>
      <c r="I2208" s="207">
        <v>0</v>
      </c>
      <c r="J2208" s="207">
        <v>0</v>
      </c>
      <c r="K2208" s="207">
        <v>4903.33</v>
      </c>
      <c r="L2208" s="207">
        <v>4903.33</v>
      </c>
      <c r="M2208" s="207">
        <f t="shared" si="150"/>
        <v>0</v>
      </c>
      <c r="N2208" s="207">
        <f t="shared" si="152"/>
        <v>0</v>
      </c>
      <c r="O2208" s="208">
        <f t="shared" si="151"/>
        <v>0</v>
      </c>
      <c r="P2208" s="205">
        <v>0</v>
      </c>
      <c r="Q2208" s="208">
        <f t="shared" si="149"/>
        <v>0</v>
      </c>
      <c r="R2208" s="206"/>
    </row>
    <row r="2209" spans="1:19" s="200" customFormat="1">
      <c r="A2209" s="199">
        <v>2202</v>
      </c>
      <c r="B2209" s="200">
        <v>2010106033</v>
      </c>
      <c r="C2209" s="201" t="s">
        <v>1309</v>
      </c>
      <c r="D2209" s="201" t="s">
        <v>1310</v>
      </c>
      <c r="E2209" s="201" t="s">
        <v>1314</v>
      </c>
      <c r="F2209" s="201" t="s">
        <v>3654</v>
      </c>
      <c r="G2209" s="201" t="s">
        <v>996</v>
      </c>
      <c r="H2209" s="202" t="s">
        <v>724</v>
      </c>
      <c r="I2209" s="207">
        <v>0</v>
      </c>
      <c r="J2209" s="207">
        <v>0</v>
      </c>
      <c r="K2209" s="207">
        <v>1036797.25</v>
      </c>
      <c r="L2209" s="207">
        <v>1038901.9</v>
      </c>
      <c r="M2209" s="207">
        <f t="shared" si="150"/>
        <v>0</v>
      </c>
      <c r="N2209" s="207">
        <f t="shared" si="152"/>
        <v>2104.6500000000233</v>
      </c>
      <c r="O2209" s="208">
        <f t="shared" si="151"/>
        <v>-2104.6500000000233</v>
      </c>
      <c r="P2209" s="205">
        <v>0</v>
      </c>
      <c r="Q2209" s="208">
        <f t="shared" si="149"/>
        <v>-2104.6500000000233</v>
      </c>
      <c r="R2209" s="206"/>
    </row>
    <row r="2210" spans="1:19" s="200" customFormat="1">
      <c r="A2210" s="199">
        <v>2203</v>
      </c>
      <c r="B2210" s="200">
        <v>2010106034</v>
      </c>
      <c r="C2210" s="201" t="s">
        <v>1309</v>
      </c>
      <c r="D2210" s="201" t="s">
        <v>1310</v>
      </c>
      <c r="E2210" s="201" t="s">
        <v>1314</v>
      </c>
      <c r="F2210" s="201" t="s">
        <v>3654</v>
      </c>
      <c r="G2210" s="201" t="s">
        <v>996</v>
      </c>
      <c r="H2210" s="202" t="s">
        <v>725</v>
      </c>
      <c r="I2210" s="207">
        <v>0</v>
      </c>
      <c r="J2210" s="207">
        <v>0</v>
      </c>
      <c r="K2210" s="207">
        <v>0</v>
      </c>
      <c r="L2210" s="207">
        <v>0</v>
      </c>
      <c r="M2210" s="207">
        <f t="shared" si="150"/>
        <v>0</v>
      </c>
      <c r="N2210" s="207">
        <f t="shared" si="152"/>
        <v>0</v>
      </c>
      <c r="O2210" s="208">
        <f t="shared" si="151"/>
        <v>0</v>
      </c>
      <c r="P2210" s="205">
        <v>0</v>
      </c>
      <c r="Q2210" s="208">
        <f t="shared" ref="Q2210:Q2273" si="153">O2210-P2210</f>
        <v>0</v>
      </c>
      <c r="R2210" s="206"/>
    </row>
    <row r="2211" spans="1:19" s="200" customFormat="1">
      <c r="A2211" s="199">
        <v>2204</v>
      </c>
      <c r="B2211" s="200">
        <v>2010106035</v>
      </c>
      <c r="C2211" s="201" t="s">
        <v>1309</v>
      </c>
      <c r="D2211" s="201" t="s">
        <v>1310</v>
      </c>
      <c r="E2211" s="201" t="s">
        <v>1314</v>
      </c>
      <c r="F2211" s="201" t="s">
        <v>3654</v>
      </c>
      <c r="G2211" s="201" t="s">
        <v>996</v>
      </c>
      <c r="H2211" s="202" t="s">
        <v>726</v>
      </c>
      <c r="I2211" s="207">
        <v>0</v>
      </c>
      <c r="J2211" s="207">
        <v>0</v>
      </c>
      <c r="K2211" s="207">
        <v>1636.74</v>
      </c>
      <c r="L2211" s="207">
        <v>1636.74</v>
      </c>
      <c r="M2211" s="207">
        <f t="shared" si="150"/>
        <v>0</v>
      </c>
      <c r="N2211" s="207">
        <f t="shared" si="152"/>
        <v>0</v>
      </c>
      <c r="O2211" s="208">
        <f t="shared" si="151"/>
        <v>0</v>
      </c>
      <c r="P2211" s="205">
        <v>0</v>
      </c>
      <c r="Q2211" s="208">
        <f t="shared" si="153"/>
        <v>0</v>
      </c>
      <c r="R2211" s="206"/>
    </row>
    <row r="2212" spans="1:19" s="200" customFormat="1">
      <c r="A2212" s="199">
        <v>2205</v>
      </c>
      <c r="B2212" s="200">
        <v>2010106037</v>
      </c>
      <c r="C2212" s="201" t="s">
        <v>1309</v>
      </c>
      <c r="D2212" s="201" t="s">
        <v>1310</v>
      </c>
      <c r="E2212" s="201" t="s">
        <v>1314</v>
      </c>
      <c r="F2212" s="201" t="s">
        <v>3654</v>
      </c>
      <c r="G2212" s="201" t="s">
        <v>996</v>
      </c>
      <c r="H2212" s="202" t="s">
        <v>727</v>
      </c>
      <c r="I2212" s="207">
        <v>0</v>
      </c>
      <c r="J2212" s="207">
        <v>0</v>
      </c>
      <c r="K2212" s="207">
        <v>0</v>
      </c>
      <c r="L2212" s="207">
        <v>0</v>
      </c>
      <c r="M2212" s="207">
        <f t="shared" si="150"/>
        <v>0</v>
      </c>
      <c r="N2212" s="207">
        <f t="shared" si="152"/>
        <v>0</v>
      </c>
      <c r="O2212" s="208">
        <f t="shared" si="151"/>
        <v>0</v>
      </c>
      <c r="P2212" s="205">
        <v>0</v>
      </c>
      <c r="Q2212" s="208">
        <f t="shared" si="153"/>
        <v>0</v>
      </c>
      <c r="R2212" s="206"/>
    </row>
    <row r="2213" spans="1:19" s="200" customFormat="1">
      <c r="A2213" s="199">
        <v>2206</v>
      </c>
      <c r="B2213" s="200">
        <v>2010106039</v>
      </c>
      <c r="C2213" s="201" t="s">
        <v>1309</v>
      </c>
      <c r="D2213" s="201" t="s">
        <v>1310</v>
      </c>
      <c r="E2213" s="201" t="s">
        <v>1314</v>
      </c>
      <c r="F2213" s="201" t="s">
        <v>3654</v>
      </c>
      <c r="G2213" s="201" t="s">
        <v>996</v>
      </c>
      <c r="H2213" s="202" t="s">
        <v>728</v>
      </c>
      <c r="I2213" s="207">
        <v>0</v>
      </c>
      <c r="J2213" s="207">
        <v>0</v>
      </c>
      <c r="K2213" s="207">
        <v>0</v>
      </c>
      <c r="L2213" s="207">
        <v>0</v>
      </c>
      <c r="M2213" s="207">
        <f t="shared" si="150"/>
        <v>0</v>
      </c>
      <c r="N2213" s="207">
        <f t="shared" si="152"/>
        <v>0</v>
      </c>
      <c r="O2213" s="208">
        <f t="shared" si="151"/>
        <v>0</v>
      </c>
      <c r="P2213" s="205">
        <v>0</v>
      </c>
      <c r="Q2213" s="208">
        <f t="shared" si="153"/>
        <v>0</v>
      </c>
      <c r="R2213" s="206"/>
    </row>
    <row r="2214" spans="1:19" s="200" customFormat="1">
      <c r="A2214" s="199">
        <v>2207</v>
      </c>
      <c r="B2214" s="200">
        <v>2010106040</v>
      </c>
      <c r="C2214" s="201" t="s">
        <v>1309</v>
      </c>
      <c r="D2214" s="201" t="s">
        <v>1310</v>
      </c>
      <c r="E2214" s="201" t="s">
        <v>1314</v>
      </c>
      <c r="F2214" s="201" t="s">
        <v>3654</v>
      </c>
      <c r="G2214" s="201" t="s">
        <v>996</v>
      </c>
      <c r="H2214" s="202" t="s">
        <v>729</v>
      </c>
      <c r="I2214" s="207">
        <v>0</v>
      </c>
      <c r="J2214" s="207">
        <v>0</v>
      </c>
      <c r="K2214" s="207">
        <v>0</v>
      </c>
      <c r="L2214" s="207">
        <v>0</v>
      </c>
      <c r="M2214" s="207">
        <f t="shared" si="150"/>
        <v>0</v>
      </c>
      <c r="N2214" s="207">
        <f t="shared" si="152"/>
        <v>0</v>
      </c>
      <c r="O2214" s="208">
        <f t="shared" si="151"/>
        <v>0</v>
      </c>
      <c r="P2214" s="205">
        <v>0</v>
      </c>
      <c r="Q2214" s="208">
        <f t="shared" si="153"/>
        <v>0</v>
      </c>
      <c r="R2214" s="206"/>
    </row>
    <row r="2215" spans="1:19" s="200" customFormat="1">
      <c r="A2215" s="199">
        <v>2208</v>
      </c>
      <c r="B2215" s="200">
        <v>2010106041</v>
      </c>
      <c r="C2215" s="201" t="s">
        <v>1309</v>
      </c>
      <c r="D2215" s="201" t="s">
        <v>1310</v>
      </c>
      <c r="E2215" s="201" t="s">
        <v>1314</v>
      </c>
      <c r="F2215" s="201" t="s">
        <v>3654</v>
      </c>
      <c r="G2215" s="201" t="s">
        <v>996</v>
      </c>
      <c r="H2215" s="202" t="s">
        <v>730</v>
      </c>
      <c r="I2215" s="207">
        <v>0</v>
      </c>
      <c r="J2215" s="207">
        <v>2613.2000000000003</v>
      </c>
      <c r="K2215" s="207">
        <v>2613.2000000000003</v>
      </c>
      <c r="L2215" s="207">
        <v>0</v>
      </c>
      <c r="M2215" s="207">
        <f t="shared" si="150"/>
        <v>0</v>
      </c>
      <c r="N2215" s="207">
        <f t="shared" si="152"/>
        <v>0</v>
      </c>
      <c r="O2215" s="208">
        <f t="shared" si="151"/>
        <v>0</v>
      </c>
      <c r="P2215" s="205">
        <v>0</v>
      </c>
      <c r="Q2215" s="208">
        <f t="shared" si="153"/>
        <v>0</v>
      </c>
      <c r="R2215" s="206"/>
    </row>
    <row r="2216" spans="1:19" s="200" customFormat="1">
      <c r="A2216" s="199">
        <v>2209</v>
      </c>
      <c r="B2216" s="200">
        <v>2010106043</v>
      </c>
      <c r="C2216" s="201" t="s">
        <v>1309</v>
      </c>
      <c r="D2216" s="201" t="s">
        <v>1310</v>
      </c>
      <c r="E2216" s="201" t="s">
        <v>1314</v>
      </c>
      <c r="F2216" s="201" t="s">
        <v>3654</v>
      </c>
      <c r="G2216" s="201" t="s">
        <v>996</v>
      </c>
      <c r="H2216" s="202" t="s">
        <v>731</v>
      </c>
      <c r="I2216" s="207">
        <v>0</v>
      </c>
      <c r="J2216" s="207">
        <v>0</v>
      </c>
      <c r="K2216" s="207">
        <v>0</v>
      </c>
      <c r="L2216" s="207">
        <v>0</v>
      </c>
      <c r="M2216" s="207">
        <f t="shared" si="150"/>
        <v>0</v>
      </c>
      <c r="N2216" s="207">
        <f t="shared" si="152"/>
        <v>0</v>
      </c>
      <c r="O2216" s="208">
        <f t="shared" si="151"/>
        <v>0</v>
      </c>
      <c r="P2216" s="205">
        <v>0</v>
      </c>
      <c r="Q2216" s="208">
        <f t="shared" si="153"/>
        <v>0</v>
      </c>
      <c r="R2216" s="206"/>
    </row>
    <row r="2217" spans="1:19" s="200" customFormat="1">
      <c r="A2217" s="199">
        <v>2210</v>
      </c>
      <c r="B2217" s="200">
        <v>2010106045</v>
      </c>
      <c r="C2217" s="201" t="s">
        <v>1309</v>
      </c>
      <c r="D2217" s="201" t="s">
        <v>1310</v>
      </c>
      <c r="E2217" s="201" t="s">
        <v>1314</v>
      </c>
      <c r="F2217" s="201" t="s">
        <v>3654</v>
      </c>
      <c r="G2217" s="201" t="s">
        <v>996</v>
      </c>
      <c r="H2217" s="202" t="s">
        <v>732</v>
      </c>
      <c r="I2217" s="207">
        <v>0</v>
      </c>
      <c r="J2217" s="207">
        <v>6001.35</v>
      </c>
      <c r="K2217" s="207">
        <v>28290.89</v>
      </c>
      <c r="L2217" s="207">
        <v>22289.54</v>
      </c>
      <c r="M2217" s="207">
        <f t="shared" si="150"/>
        <v>0</v>
      </c>
      <c r="N2217" s="207">
        <f t="shared" si="152"/>
        <v>0</v>
      </c>
      <c r="O2217" s="208">
        <f t="shared" si="151"/>
        <v>0</v>
      </c>
      <c r="P2217" s="205">
        <v>0</v>
      </c>
      <c r="Q2217" s="208">
        <f t="shared" si="153"/>
        <v>0</v>
      </c>
      <c r="R2217" s="206"/>
      <c r="S2217" s="209"/>
    </row>
    <row r="2218" spans="1:19" s="200" customFormat="1">
      <c r="A2218" s="199">
        <v>2211</v>
      </c>
      <c r="B2218" s="200">
        <v>2010106046</v>
      </c>
      <c r="C2218" s="201" t="s">
        <v>1309</v>
      </c>
      <c r="D2218" s="201" t="s">
        <v>1310</v>
      </c>
      <c r="E2218" s="201" t="s">
        <v>1314</v>
      </c>
      <c r="F2218" s="201" t="s">
        <v>3654</v>
      </c>
      <c r="G2218" s="201" t="s">
        <v>996</v>
      </c>
      <c r="H2218" s="202" t="s">
        <v>1082</v>
      </c>
      <c r="I2218" s="207">
        <v>0</v>
      </c>
      <c r="J2218" s="207">
        <v>0</v>
      </c>
      <c r="K2218" s="207">
        <v>0</v>
      </c>
      <c r="L2218" s="207">
        <v>0</v>
      </c>
      <c r="M2218" s="207">
        <f t="shared" si="150"/>
        <v>0</v>
      </c>
      <c r="N2218" s="207">
        <f t="shared" si="152"/>
        <v>0</v>
      </c>
      <c r="O2218" s="208">
        <f t="shared" si="151"/>
        <v>0</v>
      </c>
      <c r="P2218" s="205">
        <v>0</v>
      </c>
      <c r="Q2218" s="208">
        <f t="shared" si="153"/>
        <v>0</v>
      </c>
      <c r="R2218" s="206"/>
    </row>
    <row r="2219" spans="1:19" s="200" customFormat="1">
      <c r="A2219" s="199">
        <v>2212</v>
      </c>
      <c r="B2219" s="200">
        <v>2010106047</v>
      </c>
      <c r="C2219" s="201" t="s">
        <v>1309</v>
      </c>
      <c r="D2219" s="201" t="s">
        <v>1310</v>
      </c>
      <c r="E2219" s="201" t="s">
        <v>1314</v>
      </c>
      <c r="F2219" s="201" t="s">
        <v>3654</v>
      </c>
      <c r="G2219" s="201" t="s">
        <v>996</v>
      </c>
      <c r="H2219" s="202" t="s">
        <v>1083</v>
      </c>
      <c r="I2219" s="207">
        <v>0</v>
      </c>
      <c r="J2219" s="207">
        <v>0</v>
      </c>
      <c r="K2219" s="207">
        <v>0</v>
      </c>
      <c r="L2219" s="207">
        <v>0</v>
      </c>
      <c r="M2219" s="207">
        <f t="shared" si="150"/>
        <v>0</v>
      </c>
      <c r="N2219" s="207">
        <f t="shared" si="152"/>
        <v>0</v>
      </c>
      <c r="O2219" s="208">
        <f t="shared" si="151"/>
        <v>0</v>
      </c>
      <c r="P2219" s="205">
        <v>0</v>
      </c>
      <c r="Q2219" s="208">
        <f t="shared" si="153"/>
        <v>0</v>
      </c>
      <c r="R2219" s="206"/>
    </row>
    <row r="2220" spans="1:19" s="200" customFormat="1">
      <c r="A2220" s="199">
        <v>2213</v>
      </c>
      <c r="B2220" s="200">
        <v>2010106048</v>
      </c>
      <c r="C2220" s="201" t="s">
        <v>1309</v>
      </c>
      <c r="D2220" s="201" t="s">
        <v>1310</v>
      </c>
      <c r="E2220" s="201" t="s">
        <v>1582</v>
      </c>
      <c r="F2220" s="201" t="s">
        <v>3662</v>
      </c>
      <c r="G2220" s="201" t="s">
        <v>887</v>
      </c>
      <c r="H2220" s="202" t="s">
        <v>2987</v>
      </c>
      <c r="I2220" s="207">
        <v>768720.12</v>
      </c>
      <c r="J2220" s="207">
        <v>0</v>
      </c>
      <c r="K2220" s="207">
        <v>1854540.32</v>
      </c>
      <c r="L2220" s="207">
        <v>2234871.8517500004</v>
      </c>
      <c r="M2220" s="207">
        <f t="shared" si="150"/>
        <v>388388.58824999956</v>
      </c>
      <c r="N2220" s="207">
        <f t="shared" si="152"/>
        <v>0</v>
      </c>
      <c r="O2220" s="208">
        <f t="shared" si="151"/>
        <v>388388.58824999956</v>
      </c>
      <c r="P2220" s="205">
        <v>0</v>
      </c>
      <c r="Q2220" s="208">
        <f t="shared" si="153"/>
        <v>388388.58824999956</v>
      </c>
      <c r="R2220" s="206"/>
    </row>
    <row r="2221" spans="1:19" s="200" customFormat="1">
      <c r="A2221" s="199">
        <v>2214</v>
      </c>
      <c r="B2221" s="200">
        <v>2010106049</v>
      </c>
      <c r="C2221" s="201" t="s">
        <v>1309</v>
      </c>
      <c r="D2221" s="201" t="s">
        <v>1310</v>
      </c>
      <c r="E2221" s="201" t="s">
        <v>1314</v>
      </c>
      <c r="F2221" s="201" t="s">
        <v>3654</v>
      </c>
      <c r="G2221" s="201" t="s">
        <v>996</v>
      </c>
      <c r="H2221" s="202" t="s">
        <v>1084</v>
      </c>
      <c r="I2221" s="207">
        <v>0</v>
      </c>
      <c r="J2221" s="207">
        <v>0</v>
      </c>
      <c r="K2221" s="207">
        <v>0</v>
      </c>
      <c r="L2221" s="207">
        <v>0</v>
      </c>
      <c r="M2221" s="207">
        <f t="shared" si="150"/>
        <v>0</v>
      </c>
      <c r="N2221" s="207">
        <f t="shared" si="152"/>
        <v>0</v>
      </c>
      <c r="O2221" s="208">
        <f t="shared" si="151"/>
        <v>0</v>
      </c>
      <c r="P2221" s="205">
        <v>0</v>
      </c>
      <c r="Q2221" s="208">
        <f t="shared" si="153"/>
        <v>0</v>
      </c>
      <c r="R2221" s="206"/>
    </row>
    <row r="2222" spans="1:19" s="200" customFormat="1">
      <c r="A2222" s="199">
        <v>2215</v>
      </c>
      <c r="B2222" s="200">
        <v>2010106050</v>
      </c>
      <c r="C2222" s="201" t="s">
        <v>1309</v>
      </c>
      <c r="D2222" s="201" t="s">
        <v>1310</v>
      </c>
      <c r="E2222" s="201" t="s">
        <v>1582</v>
      </c>
      <c r="F2222" s="201" t="s">
        <v>3662</v>
      </c>
      <c r="G2222" s="201" t="s">
        <v>887</v>
      </c>
      <c r="H2222" s="202" t="s">
        <v>1085</v>
      </c>
      <c r="I2222" s="207">
        <v>0</v>
      </c>
      <c r="J2222" s="207">
        <v>0</v>
      </c>
      <c r="K2222" s="207">
        <v>261030.86000000002</v>
      </c>
      <c r="L2222" s="207">
        <v>256321.67</v>
      </c>
      <c r="M2222" s="207">
        <f t="shared" si="150"/>
        <v>4709.1900000000023</v>
      </c>
      <c r="N2222" s="207">
        <f t="shared" si="152"/>
        <v>0</v>
      </c>
      <c r="O2222" s="208">
        <f t="shared" si="151"/>
        <v>4709.1900000000023</v>
      </c>
      <c r="P2222" s="205">
        <v>0</v>
      </c>
      <c r="Q2222" s="208">
        <f t="shared" si="153"/>
        <v>4709.1900000000023</v>
      </c>
      <c r="R2222" s="206"/>
    </row>
    <row r="2223" spans="1:19" s="200" customFormat="1">
      <c r="A2223" s="199">
        <v>2216</v>
      </c>
      <c r="B2223" s="200">
        <v>2010106051</v>
      </c>
      <c r="C2223" s="201" t="s">
        <v>1309</v>
      </c>
      <c r="D2223" s="201" t="s">
        <v>1310</v>
      </c>
      <c r="E2223" s="201" t="s">
        <v>1314</v>
      </c>
      <c r="F2223" s="201" t="s">
        <v>3654</v>
      </c>
      <c r="G2223" s="201" t="s">
        <v>996</v>
      </c>
      <c r="H2223" s="202" t="s">
        <v>1086</v>
      </c>
      <c r="I2223" s="207">
        <v>0</v>
      </c>
      <c r="J2223" s="207">
        <v>0</v>
      </c>
      <c r="K2223" s="207">
        <v>0</v>
      </c>
      <c r="L2223" s="207">
        <v>0</v>
      </c>
      <c r="M2223" s="207">
        <f t="shared" si="150"/>
        <v>0</v>
      </c>
      <c r="N2223" s="207">
        <f t="shared" si="152"/>
        <v>0</v>
      </c>
      <c r="O2223" s="208">
        <f t="shared" si="151"/>
        <v>0</v>
      </c>
      <c r="P2223" s="205">
        <v>0</v>
      </c>
      <c r="Q2223" s="208">
        <f t="shared" si="153"/>
        <v>0</v>
      </c>
      <c r="R2223" s="206"/>
    </row>
    <row r="2224" spans="1:19" s="200" customFormat="1">
      <c r="A2224" s="199">
        <v>2217</v>
      </c>
      <c r="B2224" s="200">
        <v>2010106052</v>
      </c>
      <c r="C2224" s="201" t="s">
        <v>1309</v>
      </c>
      <c r="D2224" s="201" t="s">
        <v>1310</v>
      </c>
      <c r="E2224" s="201" t="s">
        <v>1314</v>
      </c>
      <c r="F2224" s="201" t="s">
        <v>3654</v>
      </c>
      <c r="G2224" s="201" t="s">
        <v>996</v>
      </c>
      <c r="H2224" s="202" t="s">
        <v>1087</v>
      </c>
      <c r="I2224" s="207">
        <v>0</v>
      </c>
      <c r="J2224" s="207">
        <v>0</v>
      </c>
      <c r="K2224" s="207">
        <v>0</v>
      </c>
      <c r="L2224" s="207">
        <v>0</v>
      </c>
      <c r="M2224" s="207">
        <f t="shared" si="150"/>
        <v>0</v>
      </c>
      <c r="N2224" s="207">
        <f t="shared" si="152"/>
        <v>0</v>
      </c>
      <c r="O2224" s="208">
        <f t="shared" si="151"/>
        <v>0</v>
      </c>
      <c r="P2224" s="205">
        <v>0</v>
      </c>
      <c r="Q2224" s="208">
        <f t="shared" si="153"/>
        <v>0</v>
      </c>
      <c r="R2224" s="206"/>
    </row>
    <row r="2225" spans="1:19" s="200" customFormat="1">
      <c r="A2225" s="199">
        <v>2218</v>
      </c>
      <c r="B2225" s="200">
        <v>2010106053</v>
      </c>
      <c r="C2225" s="201" t="s">
        <v>1309</v>
      </c>
      <c r="D2225" s="201" t="s">
        <v>1310</v>
      </c>
      <c r="E2225" s="201" t="s">
        <v>1314</v>
      </c>
      <c r="F2225" s="201" t="s">
        <v>3654</v>
      </c>
      <c r="G2225" s="201" t="s">
        <v>996</v>
      </c>
      <c r="H2225" s="202" t="s">
        <v>1088</v>
      </c>
      <c r="I2225" s="207">
        <v>0</v>
      </c>
      <c r="J2225" s="207">
        <v>2473.8000000000002</v>
      </c>
      <c r="K2225" s="207">
        <v>317449.33</v>
      </c>
      <c r="L2225" s="207">
        <v>314975.53000000003</v>
      </c>
      <c r="M2225" s="207">
        <f t="shared" ref="M2225:M2288" si="154">IF((I2225+K2225)-(J2225+L2225)&lt;0,0,(I2225+K2225)-(J2225+L2225))</f>
        <v>0</v>
      </c>
      <c r="N2225" s="207">
        <f t="shared" si="152"/>
        <v>0</v>
      </c>
      <c r="O2225" s="208">
        <f t="shared" si="151"/>
        <v>0</v>
      </c>
      <c r="P2225" s="205">
        <v>0</v>
      </c>
      <c r="Q2225" s="208">
        <f t="shared" si="153"/>
        <v>0</v>
      </c>
      <c r="R2225" s="206"/>
    </row>
    <row r="2226" spans="1:19" s="200" customFormat="1">
      <c r="A2226" s="199">
        <v>2219</v>
      </c>
      <c r="B2226" s="200">
        <v>2010106054</v>
      </c>
      <c r="C2226" s="201" t="s">
        <v>1309</v>
      </c>
      <c r="D2226" s="201" t="s">
        <v>1310</v>
      </c>
      <c r="E2226" s="201" t="s">
        <v>1314</v>
      </c>
      <c r="F2226" s="201" t="s">
        <v>3654</v>
      </c>
      <c r="G2226" s="201" t="s">
        <v>996</v>
      </c>
      <c r="H2226" s="202" t="s">
        <v>1089</v>
      </c>
      <c r="I2226" s="207">
        <v>0</v>
      </c>
      <c r="J2226" s="207">
        <v>0</v>
      </c>
      <c r="K2226" s="207">
        <v>0</v>
      </c>
      <c r="L2226" s="207">
        <v>0</v>
      </c>
      <c r="M2226" s="207">
        <f t="shared" si="154"/>
        <v>0</v>
      </c>
      <c r="N2226" s="207">
        <f t="shared" si="152"/>
        <v>0</v>
      </c>
      <c r="O2226" s="208">
        <f t="shared" si="151"/>
        <v>0</v>
      </c>
      <c r="P2226" s="205">
        <v>0</v>
      </c>
      <c r="Q2226" s="208">
        <f t="shared" si="153"/>
        <v>0</v>
      </c>
      <c r="R2226" s="206"/>
    </row>
    <row r="2227" spans="1:19" s="200" customFormat="1">
      <c r="A2227" s="199">
        <v>2220</v>
      </c>
      <c r="B2227" s="200">
        <v>2010106055</v>
      </c>
      <c r="C2227" s="201" t="s">
        <v>1309</v>
      </c>
      <c r="D2227" s="201" t="s">
        <v>1310</v>
      </c>
      <c r="E2227" s="201" t="s">
        <v>1314</v>
      </c>
      <c r="F2227" s="201" t="s">
        <v>3654</v>
      </c>
      <c r="G2227" s="201" t="s">
        <v>996</v>
      </c>
      <c r="H2227" s="202" t="s">
        <v>1090</v>
      </c>
      <c r="I2227" s="207">
        <v>0</v>
      </c>
      <c r="J2227" s="207">
        <v>0</v>
      </c>
      <c r="K2227" s="207">
        <v>0</v>
      </c>
      <c r="L2227" s="207">
        <v>0</v>
      </c>
      <c r="M2227" s="207">
        <f t="shared" si="154"/>
        <v>0</v>
      </c>
      <c r="N2227" s="207">
        <f t="shared" si="152"/>
        <v>0</v>
      </c>
      <c r="O2227" s="208">
        <f t="shared" si="151"/>
        <v>0</v>
      </c>
      <c r="P2227" s="205">
        <v>0</v>
      </c>
      <c r="Q2227" s="208">
        <f t="shared" si="153"/>
        <v>0</v>
      </c>
      <c r="R2227" s="206"/>
    </row>
    <row r="2228" spans="1:19" s="200" customFormat="1">
      <c r="A2228" s="199">
        <v>2221</v>
      </c>
      <c r="B2228" s="200">
        <v>2010106056</v>
      </c>
      <c r="C2228" s="201" t="s">
        <v>1309</v>
      </c>
      <c r="D2228" s="201" t="s">
        <v>1310</v>
      </c>
      <c r="E2228" s="201" t="s">
        <v>1314</v>
      </c>
      <c r="F2228" s="201" t="s">
        <v>3654</v>
      </c>
      <c r="G2228" s="201" t="s">
        <v>996</v>
      </c>
      <c r="H2228" s="202" t="s">
        <v>1091</v>
      </c>
      <c r="I2228" s="207">
        <v>0</v>
      </c>
      <c r="J2228" s="207">
        <v>0</v>
      </c>
      <c r="K2228" s="207">
        <v>0</v>
      </c>
      <c r="L2228" s="207">
        <v>0</v>
      </c>
      <c r="M2228" s="207">
        <f t="shared" si="154"/>
        <v>0</v>
      </c>
      <c r="N2228" s="207">
        <f t="shared" si="152"/>
        <v>0</v>
      </c>
      <c r="O2228" s="208">
        <f t="shared" si="151"/>
        <v>0</v>
      </c>
      <c r="P2228" s="205">
        <v>0</v>
      </c>
      <c r="Q2228" s="208">
        <f t="shared" si="153"/>
        <v>0</v>
      </c>
      <c r="R2228" s="206"/>
    </row>
    <row r="2229" spans="1:19" s="200" customFormat="1">
      <c r="A2229" s="199">
        <v>2222</v>
      </c>
      <c r="B2229" s="200">
        <v>2010106057</v>
      </c>
      <c r="C2229" s="201" t="s">
        <v>1309</v>
      </c>
      <c r="D2229" s="201" t="s">
        <v>1310</v>
      </c>
      <c r="E2229" s="201" t="s">
        <v>1314</v>
      </c>
      <c r="F2229" s="201" t="s">
        <v>3654</v>
      </c>
      <c r="G2229" s="201" t="s">
        <v>996</v>
      </c>
      <c r="H2229" s="202" t="s">
        <v>1092</v>
      </c>
      <c r="I2229" s="207">
        <v>74973.900000000009</v>
      </c>
      <c r="J2229" s="207">
        <v>0</v>
      </c>
      <c r="K2229" s="207">
        <v>174991.57</v>
      </c>
      <c r="L2229" s="207">
        <v>250006.46589000002</v>
      </c>
      <c r="M2229" s="207">
        <f t="shared" si="154"/>
        <v>0</v>
      </c>
      <c r="N2229" s="207">
        <f t="shared" si="152"/>
        <v>40.99588999999105</v>
      </c>
      <c r="O2229" s="208">
        <f t="shared" si="151"/>
        <v>-40.99588999999105</v>
      </c>
      <c r="P2229" s="205">
        <v>0</v>
      </c>
      <c r="Q2229" s="208">
        <f t="shared" si="153"/>
        <v>-40.99588999999105</v>
      </c>
      <c r="R2229" s="206"/>
    </row>
    <row r="2230" spans="1:19" s="200" customFormat="1">
      <c r="A2230" s="199">
        <v>2223</v>
      </c>
      <c r="B2230" s="200">
        <v>2010106058</v>
      </c>
      <c r="C2230" s="201" t="s">
        <v>1309</v>
      </c>
      <c r="D2230" s="201" t="s">
        <v>1310</v>
      </c>
      <c r="E2230" s="201" t="s">
        <v>1314</v>
      </c>
      <c r="F2230" s="201" t="s">
        <v>3654</v>
      </c>
      <c r="G2230" s="201" t="s">
        <v>996</v>
      </c>
      <c r="H2230" s="202" t="s">
        <v>1093</v>
      </c>
      <c r="I2230" s="207">
        <v>0</v>
      </c>
      <c r="J2230" s="207">
        <v>0</v>
      </c>
      <c r="K2230" s="207">
        <v>0</v>
      </c>
      <c r="L2230" s="207">
        <v>0</v>
      </c>
      <c r="M2230" s="207">
        <f t="shared" si="154"/>
        <v>0</v>
      </c>
      <c r="N2230" s="207">
        <f t="shared" si="152"/>
        <v>0</v>
      </c>
      <c r="O2230" s="208">
        <f t="shared" si="151"/>
        <v>0</v>
      </c>
      <c r="P2230" s="205">
        <v>0</v>
      </c>
      <c r="Q2230" s="208">
        <f t="shared" si="153"/>
        <v>0</v>
      </c>
      <c r="R2230" s="206"/>
    </row>
    <row r="2231" spans="1:19" s="200" customFormat="1">
      <c r="A2231" s="199">
        <v>2224</v>
      </c>
      <c r="B2231" s="200">
        <v>2010106059</v>
      </c>
      <c r="C2231" s="201" t="s">
        <v>1309</v>
      </c>
      <c r="D2231" s="201" t="s">
        <v>1310</v>
      </c>
      <c r="E2231" s="201" t="s">
        <v>1314</v>
      </c>
      <c r="F2231" s="201" t="s">
        <v>3654</v>
      </c>
      <c r="G2231" s="201" t="s">
        <v>996</v>
      </c>
      <c r="H2231" s="202" t="s">
        <v>1094</v>
      </c>
      <c r="I2231" s="207">
        <v>0</v>
      </c>
      <c r="J2231" s="207">
        <v>0</v>
      </c>
      <c r="K2231" s="207">
        <v>0</v>
      </c>
      <c r="L2231" s="207">
        <v>0</v>
      </c>
      <c r="M2231" s="207">
        <f t="shared" si="154"/>
        <v>0</v>
      </c>
      <c r="N2231" s="207">
        <f t="shared" si="152"/>
        <v>0</v>
      </c>
      <c r="O2231" s="208">
        <f t="shared" si="151"/>
        <v>0</v>
      </c>
      <c r="P2231" s="205">
        <v>0</v>
      </c>
      <c r="Q2231" s="208">
        <f t="shared" si="153"/>
        <v>0</v>
      </c>
      <c r="R2231" s="206"/>
    </row>
    <row r="2232" spans="1:19" s="200" customFormat="1">
      <c r="A2232" s="199">
        <v>2225</v>
      </c>
      <c r="B2232" s="200">
        <v>2010106060</v>
      </c>
      <c r="C2232" s="201" t="s">
        <v>1309</v>
      </c>
      <c r="D2232" s="201" t="s">
        <v>1310</v>
      </c>
      <c r="E2232" s="201" t="s">
        <v>1314</v>
      </c>
      <c r="F2232" s="201" t="s">
        <v>3654</v>
      </c>
      <c r="G2232" s="201" t="s">
        <v>996</v>
      </c>
      <c r="H2232" s="202" t="s">
        <v>1095</v>
      </c>
      <c r="I2232" s="207">
        <v>0</v>
      </c>
      <c r="J2232" s="207">
        <v>0</v>
      </c>
      <c r="K2232" s="207">
        <v>0</v>
      </c>
      <c r="L2232" s="207">
        <v>0</v>
      </c>
      <c r="M2232" s="207">
        <f t="shared" si="154"/>
        <v>0</v>
      </c>
      <c r="N2232" s="207">
        <f t="shared" si="152"/>
        <v>0</v>
      </c>
      <c r="O2232" s="208">
        <f t="shared" si="151"/>
        <v>0</v>
      </c>
      <c r="P2232" s="205">
        <v>0</v>
      </c>
      <c r="Q2232" s="208">
        <f t="shared" si="153"/>
        <v>0</v>
      </c>
      <c r="R2232" s="206"/>
    </row>
    <row r="2233" spans="1:19" s="200" customFormat="1">
      <c r="A2233" s="199">
        <v>2226</v>
      </c>
      <c r="B2233" s="200">
        <v>2010106061</v>
      </c>
      <c r="C2233" s="201" t="s">
        <v>1309</v>
      </c>
      <c r="D2233" s="201" t="s">
        <v>1310</v>
      </c>
      <c r="E2233" s="201" t="s">
        <v>1314</v>
      </c>
      <c r="F2233" s="201" t="s">
        <v>3654</v>
      </c>
      <c r="G2233" s="201" t="s">
        <v>996</v>
      </c>
      <c r="H2233" s="202" t="s">
        <v>1096</v>
      </c>
      <c r="I2233" s="207">
        <v>0</v>
      </c>
      <c r="J2233" s="207">
        <v>0</v>
      </c>
      <c r="K2233" s="207">
        <v>0</v>
      </c>
      <c r="L2233" s="207">
        <v>0</v>
      </c>
      <c r="M2233" s="207">
        <f t="shared" si="154"/>
        <v>0</v>
      </c>
      <c r="N2233" s="207">
        <f t="shared" si="152"/>
        <v>0</v>
      </c>
      <c r="O2233" s="208">
        <f t="shared" si="151"/>
        <v>0</v>
      </c>
      <c r="P2233" s="205">
        <v>0</v>
      </c>
      <c r="Q2233" s="208">
        <f t="shared" si="153"/>
        <v>0</v>
      </c>
      <c r="R2233" s="206"/>
    </row>
    <row r="2234" spans="1:19" s="200" customFormat="1">
      <c r="A2234" s="199">
        <v>2227</v>
      </c>
      <c r="B2234" s="200">
        <v>2010106062</v>
      </c>
      <c r="C2234" s="201" t="s">
        <v>1309</v>
      </c>
      <c r="D2234" s="201" t="s">
        <v>1310</v>
      </c>
      <c r="E2234" s="201" t="s">
        <v>1314</v>
      </c>
      <c r="F2234" s="201" t="s">
        <v>3654</v>
      </c>
      <c r="G2234" s="201" t="s">
        <v>996</v>
      </c>
      <c r="H2234" s="202" t="s">
        <v>1097</v>
      </c>
      <c r="I2234" s="207">
        <v>0</v>
      </c>
      <c r="J2234" s="207">
        <v>0</v>
      </c>
      <c r="K2234" s="207">
        <v>0</v>
      </c>
      <c r="L2234" s="207">
        <v>0</v>
      </c>
      <c r="M2234" s="207">
        <f t="shared" si="154"/>
        <v>0</v>
      </c>
      <c r="N2234" s="207">
        <f t="shared" si="152"/>
        <v>0</v>
      </c>
      <c r="O2234" s="208">
        <f t="shared" si="151"/>
        <v>0</v>
      </c>
      <c r="P2234" s="205">
        <v>0</v>
      </c>
      <c r="Q2234" s="208">
        <f t="shared" si="153"/>
        <v>0</v>
      </c>
      <c r="R2234" s="206"/>
      <c r="S2234" s="209"/>
    </row>
    <row r="2235" spans="1:19" s="200" customFormat="1">
      <c r="A2235" s="199">
        <v>2228</v>
      </c>
      <c r="B2235" s="200">
        <v>2010106063</v>
      </c>
      <c r="C2235" s="201" t="s">
        <v>1309</v>
      </c>
      <c r="D2235" s="201" t="s">
        <v>1310</v>
      </c>
      <c r="E2235" s="201" t="s">
        <v>1314</v>
      </c>
      <c r="F2235" s="201" t="s">
        <v>3654</v>
      </c>
      <c r="G2235" s="201" t="s">
        <v>996</v>
      </c>
      <c r="H2235" s="202" t="s">
        <v>1855</v>
      </c>
      <c r="I2235" s="207">
        <v>165264.34</v>
      </c>
      <c r="J2235" s="207">
        <v>0</v>
      </c>
      <c r="K2235" s="207">
        <v>525915.4</v>
      </c>
      <c r="L2235" s="207">
        <v>691179.73600999999</v>
      </c>
      <c r="M2235" s="207">
        <f t="shared" si="154"/>
        <v>3.9899999974295497E-3</v>
      </c>
      <c r="N2235" s="207">
        <f t="shared" si="152"/>
        <v>0</v>
      </c>
      <c r="O2235" s="208">
        <f t="shared" si="151"/>
        <v>3.9899999974295497E-3</v>
      </c>
      <c r="P2235" s="205">
        <v>0</v>
      </c>
      <c r="Q2235" s="208">
        <f t="shared" si="153"/>
        <v>3.9899999974295497E-3</v>
      </c>
      <c r="R2235" s="206"/>
    </row>
    <row r="2236" spans="1:19" s="200" customFormat="1">
      <c r="A2236" s="199">
        <v>2229</v>
      </c>
      <c r="B2236" s="200">
        <v>2010106065</v>
      </c>
      <c r="C2236" s="201" t="s">
        <v>1309</v>
      </c>
      <c r="D2236" s="201" t="s">
        <v>1310</v>
      </c>
      <c r="E2236" s="201" t="s">
        <v>1314</v>
      </c>
      <c r="F2236" s="201" t="s">
        <v>3654</v>
      </c>
      <c r="G2236" s="201" t="s">
        <v>996</v>
      </c>
      <c r="H2236" s="202" t="s">
        <v>1856</v>
      </c>
      <c r="I2236" s="207">
        <v>0</v>
      </c>
      <c r="J2236" s="207">
        <v>0</v>
      </c>
      <c r="K2236" s="207">
        <v>0</v>
      </c>
      <c r="L2236" s="207">
        <v>0</v>
      </c>
      <c r="M2236" s="207">
        <f t="shared" si="154"/>
        <v>0</v>
      </c>
      <c r="N2236" s="207">
        <f t="shared" si="152"/>
        <v>0</v>
      </c>
      <c r="O2236" s="208">
        <f t="shared" si="151"/>
        <v>0</v>
      </c>
      <c r="P2236" s="205">
        <v>0</v>
      </c>
      <c r="Q2236" s="208">
        <f t="shared" si="153"/>
        <v>0</v>
      </c>
      <c r="R2236" s="206"/>
    </row>
    <row r="2237" spans="1:19" s="200" customFormat="1">
      <c r="A2237" s="199">
        <v>2230</v>
      </c>
      <c r="B2237" s="200">
        <v>2010106066</v>
      </c>
      <c r="C2237" s="201" t="s">
        <v>1309</v>
      </c>
      <c r="D2237" s="201" t="s">
        <v>1310</v>
      </c>
      <c r="E2237" s="201" t="s">
        <v>1314</v>
      </c>
      <c r="F2237" s="201" t="s">
        <v>3654</v>
      </c>
      <c r="G2237" s="201" t="s">
        <v>996</v>
      </c>
      <c r="H2237" s="202" t="s">
        <v>1857</v>
      </c>
      <c r="I2237" s="207">
        <v>0</v>
      </c>
      <c r="J2237" s="207">
        <v>0</v>
      </c>
      <c r="K2237" s="207">
        <v>0</v>
      </c>
      <c r="L2237" s="207">
        <v>0</v>
      </c>
      <c r="M2237" s="207">
        <f t="shared" si="154"/>
        <v>0</v>
      </c>
      <c r="N2237" s="207">
        <f t="shared" si="152"/>
        <v>0</v>
      </c>
      <c r="O2237" s="208">
        <f t="shared" si="151"/>
        <v>0</v>
      </c>
      <c r="P2237" s="205">
        <v>0</v>
      </c>
      <c r="Q2237" s="208">
        <f t="shared" si="153"/>
        <v>0</v>
      </c>
      <c r="R2237" s="206"/>
    </row>
    <row r="2238" spans="1:19" s="200" customFormat="1">
      <c r="A2238" s="199">
        <v>2231</v>
      </c>
      <c r="B2238" s="200">
        <v>2010106067</v>
      </c>
      <c r="C2238" s="201" t="s">
        <v>1309</v>
      </c>
      <c r="D2238" s="201" t="s">
        <v>1310</v>
      </c>
      <c r="E2238" s="201" t="s">
        <v>1314</v>
      </c>
      <c r="F2238" s="201" t="s">
        <v>3654</v>
      </c>
      <c r="G2238" s="201" t="s">
        <v>996</v>
      </c>
      <c r="H2238" s="202" t="s">
        <v>1858</v>
      </c>
      <c r="I2238" s="207">
        <v>0</v>
      </c>
      <c r="J2238" s="207">
        <v>89.03</v>
      </c>
      <c r="K2238" s="207">
        <v>6927.08</v>
      </c>
      <c r="L2238" s="207">
        <v>6838.05</v>
      </c>
      <c r="M2238" s="207">
        <f t="shared" si="154"/>
        <v>0</v>
      </c>
      <c r="N2238" s="207">
        <f t="shared" si="152"/>
        <v>0</v>
      </c>
      <c r="O2238" s="208">
        <f t="shared" si="151"/>
        <v>0</v>
      </c>
      <c r="P2238" s="205">
        <v>0</v>
      </c>
      <c r="Q2238" s="208">
        <f t="shared" si="153"/>
        <v>0</v>
      </c>
      <c r="R2238" s="206"/>
    </row>
    <row r="2239" spans="1:19" s="200" customFormat="1">
      <c r="A2239" s="199">
        <v>2232</v>
      </c>
      <c r="B2239" s="200">
        <v>2010106068</v>
      </c>
      <c r="C2239" s="201" t="s">
        <v>1309</v>
      </c>
      <c r="D2239" s="201" t="s">
        <v>1310</v>
      </c>
      <c r="E2239" s="201" t="s">
        <v>1314</v>
      </c>
      <c r="F2239" s="201" t="s">
        <v>3654</v>
      </c>
      <c r="G2239" s="201" t="s">
        <v>996</v>
      </c>
      <c r="H2239" s="202" t="s">
        <v>1859</v>
      </c>
      <c r="I2239" s="207">
        <v>0</v>
      </c>
      <c r="J2239" s="207">
        <v>0</v>
      </c>
      <c r="K2239" s="207">
        <v>0</v>
      </c>
      <c r="L2239" s="207">
        <v>0</v>
      </c>
      <c r="M2239" s="207">
        <f t="shared" si="154"/>
        <v>0</v>
      </c>
      <c r="N2239" s="207">
        <f t="shared" si="152"/>
        <v>0</v>
      </c>
      <c r="O2239" s="208">
        <f t="shared" si="151"/>
        <v>0</v>
      </c>
      <c r="P2239" s="205">
        <v>0</v>
      </c>
      <c r="Q2239" s="208">
        <f t="shared" si="153"/>
        <v>0</v>
      </c>
      <c r="R2239" s="206"/>
    </row>
    <row r="2240" spans="1:19" s="200" customFormat="1">
      <c r="A2240" s="199">
        <v>2233</v>
      </c>
      <c r="B2240" s="200">
        <v>2010106069</v>
      </c>
      <c r="C2240" s="201" t="s">
        <v>1309</v>
      </c>
      <c r="D2240" s="201" t="s">
        <v>1310</v>
      </c>
      <c r="E2240" s="201" t="s">
        <v>1314</v>
      </c>
      <c r="F2240" s="201" t="s">
        <v>3654</v>
      </c>
      <c r="G2240" s="201" t="s">
        <v>996</v>
      </c>
      <c r="H2240" s="202" t="s">
        <v>1860</v>
      </c>
      <c r="I2240" s="207">
        <v>61552.160000000003</v>
      </c>
      <c r="J2240" s="207">
        <v>0</v>
      </c>
      <c r="K2240" s="207">
        <v>255525.84</v>
      </c>
      <c r="L2240" s="207">
        <v>317078</v>
      </c>
      <c r="M2240" s="207">
        <f t="shared" si="154"/>
        <v>0</v>
      </c>
      <c r="N2240" s="207">
        <f t="shared" si="152"/>
        <v>0</v>
      </c>
      <c r="O2240" s="208">
        <f t="shared" si="151"/>
        <v>0</v>
      </c>
      <c r="P2240" s="205">
        <v>0</v>
      </c>
      <c r="Q2240" s="208">
        <f t="shared" si="153"/>
        <v>0</v>
      </c>
      <c r="R2240" s="206"/>
      <c r="S2240" s="209">
        <f>N2240-K2240</f>
        <v>-255525.84</v>
      </c>
    </row>
    <row r="2241" spans="1:18" s="200" customFormat="1">
      <c r="A2241" s="199">
        <v>2234</v>
      </c>
      <c r="B2241" s="200">
        <v>2010106070</v>
      </c>
      <c r="C2241" s="201" t="s">
        <v>1309</v>
      </c>
      <c r="D2241" s="201" t="s">
        <v>1310</v>
      </c>
      <c r="E2241" s="201" t="s">
        <v>1582</v>
      </c>
      <c r="F2241" s="201" t="s">
        <v>3662</v>
      </c>
      <c r="G2241" s="201" t="s">
        <v>887</v>
      </c>
      <c r="H2241" s="202" t="s">
        <v>1861</v>
      </c>
      <c r="I2241" s="207">
        <v>62906.48</v>
      </c>
      <c r="J2241" s="207">
        <v>0</v>
      </c>
      <c r="K2241" s="207">
        <v>215211.28</v>
      </c>
      <c r="L2241" s="207">
        <v>136372.08960000001</v>
      </c>
      <c r="M2241" s="207">
        <f t="shared" si="154"/>
        <v>141745.6704</v>
      </c>
      <c r="N2241" s="207">
        <f t="shared" si="152"/>
        <v>0</v>
      </c>
      <c r="O2241" s="208">
        <f t="shared" si="151"/>
        <v>141745.6704</v>
      </c>
      <c r="P2241" s="205">
        <v>0</v>
      </c>
      <c r="Q2241" s="208">
        <f t="shared" si="153"/>
        <v>141745.6704</v>
      </c>
      <c r="R2241" s="206"/>
    </row>
    <row r="2242" spans="1:18" s="200" customFormat="1">
      <c r="A2242" s="199">
        <v>2235</v>
      </c>
      <c r="B2242" s="200">
        <v>2010106071</v>
      </c>
      <c r="C2242" s="201" t="s">
        <v>1309</v>
      </c>
      <c r="D2242" s="201" t="s">
        <v>1310</v>
      </c>
      <c r="E2242" s="201" t="s">
        <v>1314</v>
      </c>
      <c r="F2242" s="201" t="s">
        <v>3654</v>
      </c>
      <c r="G2242" s="201" t="s">
        <v>996</v>
      </c>
      <c r="H2242" s="202" t="s">
        <v>1862</v>
      </c>
      <c r="I2242" s="207">
        <v>0</v>
      </c>
      <c r="J2242" s="207">
        <v>0</v>
      </c>
      <c r="K2242" s="207">
        <v>0</v>
      </c>
      <c r="L2242" s="207">
        <v>0</v>
      </c>
      <c r="M2242" s="207">
        <f t="shared" si="154"/>
        <v>0</v>
      </c>
      <c r="N2242" s="207">
        <f t="shared" si="152"/>
        <v>0</v>
      </c>
      <c r="O2242" s="208">
        <f t="shared" si="151"/>
        <v>0</v>
      </c>
      <c r="P2242" s="205">
        <v>0</v>
      </c>
      <c r="Q2242" s="208">
        <f t="shared" si="153"/>
        <v>0</v>
      </c>
      <c r="R2242" s="206"/>
    </row>
    <row r="2243" spans="1:18" s="200" customFormat="1">
      <c r="A2243" s="199">
        <v>2236</v>
      </c>
      <c r="B2243" s="200">
        <v>2010106072</v>
      </c>
      <c r="C2243" s="201" t="s">
        <v>1309</v>
      </c>
      <c r="D2243" s="201" t="s">
        <v>1310</v>
      </c>
      <c r="E2243" s="201" t="s">
        <v>1314</v>
      </c>
      <c r="F2243" s="201" t="s">
        <v>3654</v>
      </c>
      <c r="G2243" s="201" t="s">
        <v>996</v>
      </c>
      <c r="H2243" s="202" t="s">
        <v>1863</v>
      </c>
      <c r="I2243" s="207">
        <v>0</v>
      </c>
      <c r="J2243" s="207">
        <v>0</v>
      </c>
      <c r="K2243" s="207">
        <v>0</v>
      </c>
      <c r="L2243" s="207">
        <v>0</v>
      </c>
      <c r="M2243" s="207">
        <f t="shared" si="154"/>
        <v>0</v>
      </c>
      <c r="N2243" s="207">
        <f t="shared" si="152"/>
        <v>0</v>
      </c>
      <c r="O2243" s="208">
        <f t="shared" si="151"/>
        <v>0</v>
      </c>
      <c r="P2243" s="205">
        <v>0</v>
      </c>
      <c r="Q2243" s="208">
        <f t="shared" si="153"/>
        <v>0</v>
      </c>
      <c r="R2243" s="206"/>
    </row>
    <row r="2244" spans="1:18" s="200" customFormat="1">
      <c r="A2244" s="199">
        <v>2237</v>
      </c>
      <c r="B2244" s="200">
        <v>2010106073</v>
      </c>
      <c r="C2244" s="201" t="s">
        <v>1309</v>
      </c>
      <c r="D2244" s="201" t="s">
        <v>1310</v>
      </c>
      <c r="E2244" s="201" t="s">
        <v>1314</v>
      </c>
      <c r="F2244" s="201" t="s">
        <v>3654</v>
      </c>
      <c r="G2244" s="201" t="s">
        <v>996</v>
      </c>
      <c r="H2244" s="202" t="s">
        <v>2988</v>
      </c>
      <c r="I2244" s="207">
        <v>0</v>
      </c>
      <c r="J2244" s="207">
        <v>0</v>
      </c>
      <c r="K2244" s="207">
        <v>49588.700000000004</v>
      </c>
      <c r="L2244" s="207">
        <v>49588.699990000001</v>
      </c>
      <c r="M2244" s="207">
        <f t="shared" si="154"/>
        <v>1.0000003385357559E-5</v>
      </c>
      <c r="N2244" s="207">
        <f t="shared" si="152"/>
        <v>0</v>
      </c>
      <c r="O2244" s="208">
        <f t="shared" si="151"/>
        <v>1.0000003385357559E-5</v>
      </c>
      <c r="P2244" s="205">
        <v>0</v>
      </c>
      <c r="Q2244" s="208">
        <f t="shared" si="153"/>
        <v>1.0000003385357559E-5</v>
      </c>
      <c r="R2244" s="206"/>
    </row>
    <row r="2245" spans="1:18" s="200" customFormat="1">
      <c r="A2245" s="199">
        <v>2238</v>
      </c>
      <c r="B2245" s="200">
        <v>2010106074</v>
      </c>
      <c r="C2245" s="201" t="s">
        <v>1309</v>
      </c>
      <c r="D2245" s="201" t="s">
        <v>1310</v>
      </c>
      <c r="E2245" s="201" t="s">
        <v>1314</v>
      </c>
      <c r="F2245" s="201" t="s">
        <v>3654</v>
      </c>
      <c r="G2245" s="201" t="s">
        <v>996</v>
      </c>
      <c r="H2245" s="202" t="s">
        <v>2989</v>
      </c>
      <c r="I2245" s="207">
        <v>0</v>
      </c>
      <c r="J2245" s="207">
        <v>0</v>
      </c>
      <c r="K2245" s="207">
        <v>195911.43</v>
      </c>
      <c r="L2245" s="207">
        <v>195911.42992</v>
      </c>
      <c r="M2245" s="207">
        <f t="shared" si="154"/>
        <v>7.9999997979030013E-5</v>
      </c>
      <c r="N2245" s="207">
        <f t="shared" si="152"/>
        <v>0</v>
      </c>
      <c r="O2245" s="208">
        <f t="shared" si="151"/>
        <v>7.9999997979030013E-5</v>
      </c>
      <c r="P2245" s="205">
        <v>0</v>
      </c>
      <c r="Q2245" s="208">
        <f t="shared" si="153"/>
        <v>7.9999997979030013E-5</v>
      </c>
      <c r="R2245" s="206"/>
    </row>
    <row r="2246" spans="1:18" s="200" customFormat="1">
      <c r="A2246" s="199">
        <v>2239</v>
      </c>
      <c r="B2246" s="200">
        <v>2010106075</v>
      </c>
      <c r="C2246" s="201" t="s">
        <v>1309</v>
      </c>
      <c r="D2246" s="201" t="s">
        <v>1310</v>
      </c>
      <c r="E2246" s="201" t="s">
        <v>1314</v>
      </c>
      <c r="F2246" s="201" t="s">
        <v>3654</v>
      </c>
      <c r="G2246" s="201" t="s">
        <v>996</v>
      </c>
      <c r="H2246" s="202" t="s">
        <v>2990</v>
      </c>
      <c r="I2246" s="207">
        <v>0</v>
      </c>
      <c r="J2246" s="207">
        <v>0</v>
      </c>
      <c r="K2246" s="207">
        <v>5492.55</v>
      </c>
      <c r="L2246" s="207">
        <v>5492.55</v>
      </c>
      <c r="M2246" s="207">
        <f t="shared" si="154"/>
        <v>0</v>
      </c>
      <c r="N2246" s="207">
        <f t="shared" si="152"/>
        <v>0</v>
      </c>
      <c r="O2246" s="208">
        <f t="shared" ref="O2246:O2309" si="155">M2246-N2246</f>
        <v>0</v>
      </c>
      <c r="P2246" s="205">
        <v>0</v>
      </c>
      <c r="Q2246" s="208">
        <f t="shared" si="153"/>
        <v>0</v>
      </c>
      <c r="R2246" s="206"/>
    </row>
    <row r="2247" spans="1:18" s="200" customFormat="1">
      <c r="A2247" s="199">
        <v>2240</v>
      </c>
      <c r="B2247" s="200">
        <v>2010106076</v>
      </c>
      <c r="C2247" s="201" t="s">
        <v>1309</v>
      </c>
      <c r="D2247" s="201" t="s">
        <v>1310</v>
      </c>
      <c r="E2247" s="201" t="s">
        <v>1314</v>
      </c>
      <c r="F2247" s="201" t="s">
        <v>3654</v>
      </c>
      <c r="G2247" s="201" t="s">
        <v>996</v>
      </c>
      <c r="H2247" s="202" t="s">
        <v>2991</v>
      </c>
      <c r="I2247" s="207">
        <v>0</v>
      </c>
      <c r="J2247" s="207">
        <v>0</v>
      </c>
      <c r="K2247" s="207">
        <v>527051.27</v>
      </c>
      <c r="L2247" s="207">
        <v>527073.96834999998</v>
      </c>
      <c r="M2247" s="207">
        <f t="shared" si="154"/>
        <v>0</v>
      </c>
      <c r="N2247" s="207">
        <f t="shared" si="152"/>
        <v>22.698349999962375</v>
      </c>
      <c r="O2247" s="208">
        <f t="shared" si="155"/>
        <v>-22.698349999962375</v>
      </c>
      <c r="P2247" s="205">
        <v>0</v>
      </c>
      <c r="Q2247" s="208">
        <f t="shared" si="153"/>
        <v>-22.698349999962375</v>
      </c>
      <c r="R2247" s="206"/>
    </row>
    <row r="2248" spans="1:18" s="200" customFormat="1">
      <c r="A2248" s="199">
        <v>2241</v>
      </c>
      <c r="B2248" s="200">
        <v>2010106077</v>
      </c>
      <c r="C2248" s="201" t="s">
        <v>1309</v>
      </c>
      <c r="D2248" s="201" t="s">
        <v>1310</v>
      </c>
      <c r="E2248" s="201" t="s">
        <v>1314</v>
      </c>
      <c r="F2248" s="201" t="s">
        <v>3654</v>
      </c>
      <c r="G2248" s="201" t="s">
        <v>996</v>
      </c>
      <c r="H2248" s="202" t="s">
        <v>2992</v>
      </c>
      <c r="I2248" s="207">
        <v>0</v>
      </c>
      <c r="J2248" s="207">
        <v>0</v>
      </c>
      <c r="K2248" s="207">
        <v>683128.47</v>
      </c>
      <c r="L2248" s="207">
        <v>683128.46937999991</v>
      </c>
      <c r="M2248" s="207">
        <f t="shared" si="154"/>
        <v>6.2000006437301636E-4</v>
      </c>
      <c r="N2248" s="207">
        <f t="shared" si="152"/>
        <v>0</v>
      </c>
      <c r="O2248" s="208">
        <f t="shared" si="155"/>
        <v>6.2000006437301636E-4</v>
      </c>
      <c r="P2248" s="205">
        <v>0</v>
      </c>
      <c r="Q2248" s="208">
        <f t="shared" si="153"/>
        <v>6.2000006437301636E-4</v>
      </c>
      <c r="R2248" s="206"/>
    </row>
    <row r="2249" spans="1:18" s="200" customFormat="1">
      <c r="A2249" s="199">
        <v>2242</v>
      </c>
      <c r="B2249" s="200">
        <v>2010106078</v>
      </c>
      <c r="C2249" s="201" t="s">
        <v>1309</v>
      </c>
      <c r="D2249" s="201" t="s">
        <v>1310</v>
      </c>
      <c r="E2249" s="201" t="s">
        <v>1314</v>
      </c>
      <c r="F2249" s="201" t="s">
        <v>3654</v>
      </c>
      <c r="G2249" s="201" t="s">
        <v>996</v>
      </c>
      <c r="H2249" s="202" t="s">
        <v>2993</v>
      </c>
      <c r="I2249" s="207">
        <v>0</v>
      </c>
      <c r="J2249" s="207">
        <v>0</v>
      </c>
      <c r="K2249" s="207">
        <v>0</v>
      </c>
      <c r="L2249" s="207">
        <v>0</v>
      </c>
      <c r="M2249" s="207">
        <f t="shared" si="154"/>
        <v>0</v>
      </c>
      <c r="N2249" s="207">
        <f t="shared" si="152"/>
        <v>0</v>
      </c>
      <c r="O2249" s="208">
        <f t="shared" si="155"/>
        <v>0</v>
      </c>
      <c r="P2249" s="205">
        <v>0</v>
      </c>
      <c r="Q2249" s="208">
        <f t="shared" si="153"/>
        <v>0</v>
      </c>
      <c r="R2249" s="206"/>
    </row>
    <row r="2250" spans="1:18" s="200" customFormat="1">
      <c r="A2250" s="199">
        <v>2243</v>
      </c>
      <c r="B2250" s="200">
        <v>2010106079</v>
      </c>
      <c r="C2250" s="201" t="s">
        <v>1309</v>
      </c>
      <c r="D2250" s="201" t="s">
        <v>1310</v>
      </c>
      <c r="E2250" s="201" t="s">
        <v>1582</v>
      </c>
      <c r="F2250" s="201" t="s">
        <v>3662</v>
      </c>
      <c r="G2250" s="201" t="s">
        <v>887</v>
      </c>
      <c r="H2250" s="202" t="s">
        <v>2994</v>
      </c>
      <c r="I2250" s="207">
        <v>0</v>
      </c>
      <c r="J2250" s="207">
        <v>0</v>
      </c>
      <c r="K2250" s="207">
        <v>380188.5</v>
      </c>
      <c r="L2250" s="207">
        <v>224899.46</v>
      </c>
      <c r="M2250" s="207">
        <f t="shared" si="154"/>
        <v>155289.04</v>
      </c>
      <c r="N2250" s="207">
        <f t="shared" si="152"/>
        <v>0</v>
      </c>
      <c r="O2250" s="208">
        <f t="shared" si="155"/>
        <v>155289.04</v>
      </c>
      <c r="P2250" s="205">
        <v>0</v>
      </c>
      <c r="Q2250" s="208">
        <f t="shared" si="153"/>
        <v>155289.04</v>
      </c>
      <c r="R2250" s="206"/>
    </row>
    <row r="2251" spans="1:18" s="200" customFormat="1">
      <c r="A2251" s="199">
        <v>2244</v>
      </c>
      <c r="B2251" s="200">
        <v>2010106080</v>
      </c>
      <c r="C2251" s="201" t="s">
        <v>1309</v>
      </c>
      <c r="D2251" s="201" t="s">
        <v>1310</v>
      </c>
      <c r="E2251" s="201" t="s">
        <v>1314</v>
      </c>
      <c r="F2251" s="201" t="s">
        <v>3654</v>
      </c>
      <c r="G2251" s="201" t="s">
        <v>996</v>
      </c>
      <c r="H2251" s="202" t="s">
        <v>2995</v>
      </c>
      <c r="I2251" s="207">
        <v>0</v>
      </c>
      <c r="J2251" s="207">
        <v>0</v>
      </c>
      <c r="K2251" s="207">
        <v>1261239.67</v>
      </c>
      <c r="L2251" s="207">
        <v>1261239.67282</v>
      </c>
      <c r="M2251" s="207">
        <f t="shared" si="154"/>
        <v>0</v>
      </c>
      <c r="N2251" s="207">
        <f t="shared" si="152"/>
        <v>2.8200000524520874E-3</v>
      </c>
      <c r="O2251" s="208">
        <f t="shared" si="155"/>
        <v>-2.8200000524520874E-3</v>
      </c>
      <c r="P2251" s="205">
        <v>0</v>
      </c>
      <c r="Q2251" s="208">
        <f t="shared" si="153"/>
        <v>-2.8200000524520874E-3</v>
      </c>
      <c r="R2251" s="206"/>
    </row>
    <row r="2252" spans="1:18" s="200" customFormat="1">
      <c r="A2252" s="199">
        <v>2245</v>
      </c>
      <c r="B2252" s="200">
        <v>2010106081</v>
      </c>
      <c r="C2252" s="201" t="s">
        <v>1309</v>
      </c>
      <c r="D2252" s="201" t="s">
        <v>1310</v>
      </c>
      <c r="E2252" s="201" t="s">
        <v>1314</v>
      </c>
      <c r="F2252" s="201" t="s">
        <v>3654</v>
      </c>
      <c r="G2252" s="201" t="s">
        <v>996</v>
      </c>
      <c r="H2252" s="202" t="s">
        <v>2996</v>
      </c>
      <c r="I2252" s="207">
        <v>0</v>
      </c>
      <c r="J2252" s="207">
        <v>0</v>
      </c>
      <c r="K2252" s="207">
        <v>435476.31</v>
      </c>
      <c r="L2252" s="207">
        <v>435476.31</v>
      </c>
      <c r="M2252" s="207">
        <f t="shared" si="154"/>
        <v>0</v>
      </c>
      <c r="N2252" s="207">
        <f t="shared" ref="N2252:N2315" si="156">-IF((I2252+K2252)-(J2252+L2252)&lt;0,(I2252+K2252)-(J2252+L2252),0)</f>
        <v>0</v>
      </c>
      <c r="O2252" s="208">
        <f t="shared" si="155"/>
        <v>0</v>
      </c>
      <c r="P2252" s="205">
        <v>0</v>
      </c>
      <c r="Q2252" s="208">
        <f t="shared" si="153"/>
        <v>0</v>
      </c>
      <c r="R2252" s="206"/>
    </row>
    <row r="2253" spans="1:18" s="200" customFormat="1">
      <c r="A2253" s="199">
        <v>2246</v>
      </c>
      <c r="B2253" s="200">
        <v>2010106082</v>
      </c>
      <c r="C2253" s="201" t="s">
        <v>1309</v>
      </c>
      <c r="D2253" s="201" t="s">
        <v>1310</v>
      </c>
      <c r="E2253" s="201" t="s">
        <v>1314</v>
      </c>
      <c r="F2253" s="201" t="s">
        <v>3654</v>
      </c>
      <c r="G2253" s="201" t="s">
        <v>996</v>
      </c>
      <c r="H2253" s="202" t="s">
        <v>2997</v>
      </c>
      <c r="I2253" s="207">
        <v>0</v>
      </c>
      <c r="J2253" s="207">
        <v>0</v>
      </c>
      <c r="K2253" s="207">
        <v>255633.14</v>
      </c>
      <c r="L2253" s="207">
        <v>255633.14</v>
      </c>
      <c r="M2253" s="207">
        <f t="shared" si="154"/>
        <v>0</v>
      </c>
      <c r="N2253" s="207">
        <f t="shared" si="156"/>
        <v>0</v>
      </c>
      <c r="O2253" s="208">
        <f t="shared" si="155"/>
        <v>0</v>
      </c>
      <c r="P2253" s="205">
        <v>0</v>
      </c>
      <c r="Q2253" s="208">
        <f t="shared" si="153"/>
        <v>0</v>
      </c>
      <c r="R2253" s="206"/>
    </row>
    <row r="2254" spans="1:18" s="200" customFormat="1">
      <c r="A2254" s="199">
        <v>2247</v>
      </c>
      <c r="B2254" s="200">
        <v>2010106083</v>
      </c>
      <c r="C2254" s="201" t="s">
        <v>1309</v>
      </c>
      <c r="D2254" s="201" t="s">
        <v>1310</v>
      </c>
      <c r="E2254" s="201" t="s">
        <v>1314</v>
      </c>
      <c r="F2254" s="201" t="s">
        <v>3654</v>
      </c>
      <c r="G2254" s="201" t="s">
        <v>996</v>
      </c>
      <c r="H2254" s="202" t="s">
        <v>2998</v>
      </c>
      <c r="I2254" s="207">
        <v>0</v>
      </c>
      <c r="J2254" s="207">
        <v>0</v>
      </c>
      <c r="K2254" s="207">
        <v>574324.12</v>
      </c>
      <c r="L2254" s="207">
        <v>574324.12</v>
      </c>
      <c r="M2254" s="207">
        <f t="shared" si="154"/>
        <v>0</v>
      </c>
      <c r="N2254" s="207">
        <f t="shared" si="156"/>
        <v>0</v>
      </c>
      <c r="O2254" s="208">
        <f t="shared" si="155"/>
        <v>0</v>
      </c>
      <c r="P2254" s="205">
        <v>0</v>
      </c>
      <c r="Q2254" s="208">
        <f t="shared" si="153"/>
        <v>0</v>
      </c>
      <c r="R2254" s="206"/>
    </row>
    <row r="2255" spans="1:18" s="200" customFormat="1">
      <c r="A2255" s="199">
        <v>2248</v>
      </c>
      <c r="B2255" s="200">
        <v>2010106084</v>
      </c>
      <c r="C2255" s="201" t="s">
        <v>1309</v>
      </c>
      <c r="D2255" s="201" t="s">
        <v>1310</v>
      </c>
      <c r="E2255" s="201" t="s">
        <v>1314</v>
      </c>
      <c r="F2255" s="201" t="s">
        <v>3654</v>
      </c>
      <c r="G2255" s="201" t="s">
        <v>996</v>
      </c>
      <c r="H2255" s="202" t="s">
        <v>2999</v>
      </c>
      <c r="I2255" s="207">
        <v>0</v>
      </c>
      <c r="J2255" s="207">
        <v>0</v>
      </c>
      <c r="K2255" s="207">
        <v>2821.12</v>
      </c>
      <c r="L2255" s="207">
        <v>2821.12</v>
      </c>
      <c r="M2255" s="207">
        <f t="shared" si="154"/>
        <v>0</v>
      </c>
      <c r="N2255" s="207">
        <f t="shared" si="156"/>
        <v>0</v>
      </c>
      <c r="O2255" s="208">
        <f t="shared" si="155"/>
        <v>0</v>
      </c>
      <c r="P2255" s="205">
        <v>0</v>
      </c>
      <c r="Q2255" s="208">
        <f t="shared" si="153"/>
        <v>0</v>
      </c>
      <c r="R2255" s="206"/>
    </row>
    <row r="2256" spans="1:18" s="200" customFormat="1">
      <c r="A2256" s="199">
        <v>2249</v>
      </c>
      <c r="B2256" s="200">
        <v>2010106085</v>
      </c>
      <c r="C2256" s="201" t="s">
        <v>1309</v>
      </c>
      <c r="D2256" s="201" t="s">
        <v>1310</v>
      </c>
      <c r="E2256" s="201" t="s">
        <v>1314</v>
      </c>
      <c r="F2256" s="201" t="s">
        <v>3654</v>
      </c>
      <c r="G2256" s="201" t="s">
        <v>996</v>
      </c>
      <c r="H2256" s="202" t="s">
        <v>3000</v>
      </c>
      <c r="I2256" s="207">
        <v>0</v>
      </c>
      <c r="J2256" s="207">
        <v>0</v>
      </c>
      <c r="K2256" s="207">
        <v>37884.74</v>
      </c>
      <c r="L2256" s="207">
        <v>37884.74</v>
      </c>
      <c r="M2256" s="207">
        <f t="shared" si="154"/>
        <v>0</v>
      </c>
      <c r="N2256" s="207">
        <f t="shared" si="156"/>
        <v>0</v>
      </c>
      <c r="O2256" s="208">
        <f t="shared" si="155"/>
        <v>0</v>
      </c>
      <c r="P2256" s="205">
        <v>0</v>
      </c>
      <c r="Q2256" s="208">
        <f t="shared" si="153"/>
        <v>0</v>
      </c>
      <c r="R2256" s="206"/>
    </row>
    <row r="2257" spans="1:18" s="200" customFormat="1">
      <c r="A2257" s="199">
        <v>2250</v>
      </c>
      <c r="B2257" s="200">
        <v>2010106086</v>
      </c>
      <c r="C2257" s="201" t="s">
        <v>1309</v>
      </c>
      <c r="D2257" s="201" t="s">
        <v>1310</v>
      </c>
      <c r="E2257" s="201" t="s">
        <v>1314</v>
      </c>
      <c r="F2257" s="201" t="s">
        <v>3654</v>
      </c>
      <c r="G2257" s="201" t="s">
        <v>996</v>
      </c>
      <c r="H2257" s="202" t="s">
        <v>3001</v>
      </c>
      <c r="I2257" s="207">
        <v>0</v>
      </c>
      <c r="J2257" s="207">
        <v>0</v>
      </c>
      <c r="K2257" s="207">
        <v>591633.94000000006</v>
      </c>
      <c r="L2257" s="207">
        <v>591633.93799999997</v>
      </c>
      <c r="M2257" s="207">
        <f t="shared" si="154"/>
        <v>2.0000000949949026E-3</v>
      </c>
      <c r="N2257" s="207">
        <f t="shared" si="156"/>
        <v>0</v>
      </c>
      <c r="O2257" s="208">
        <f t="shared" si="155"/>
        <v>2.0000000949949026E-3</v>
      </c>
      <c r="P2257" s="205">
        <v>0</v>
      </c>
      <c r="Q2257" s="208">
        <f t="shared" si="153"/>
        <v>2.0000000949949026E-3</v>
      </c>
      <c r="R2257" s="206"/>
    </row>
    <row r="2258" spans="1:18" s="200" customFormat="1">
      <c r="A2258" s="199">
        <v>2251</v>
      </c>
      <c r="B2258" s="200">
        <v>2010106087</v>
      </c>
      <c r="C2258" s="201" t="s">
        <v>1309</v>
      </c>
      <c r="D2258" s="201" t="s">
        <v>1310</v>
      </c>
      <c r="E2258" s="201" t="s">
        <v>1314</v>
      </c>
      <c r="F2258" s="201" t="s">
        <v>3654</v>
      </c>
      <c r="G2258" s="201" t="s">
        <v>996</v>
      </c>
      <c r="H2258" s="202" t="s">
        <v>3002</v>
      </c>
      <c r="I2258" s="207">
        <v>0</v>
      </c>
      <c r="J2258" s="207">
        <v>0</v>
      </c>
      <c r="K2258" s="207">
        <v>5670.62</v>
      </c>
      <c r="L2258" s="207">
        <v>5670.62</v>
      </c>
      <c r="M2258" s="207">
        <f t="shared" si="154"/>
        <v>0</v>
      </c>
      <c r="N2258" s="207">
        <f t="shared" si="156"/>
        <v>0</v>
      </c>
      <c r="O2258" s="208">
        <f t="shared" si="155"/>
        <v>0</v>
      </c>
      <c r="P2258" s="205">
        <v>0</v>
      </c>
      <c r="Q2258" s="208">
        <f t="shared" si="153"/>
        <v>0</v>
      </c>
      <c r="R2258" s="206"/>
    </row>
    <row r="2259" spans="1:18" s="200" customFormat="1">
      <c r="A2259" s="199">
        <v>2252</v>
      </c>
      <c r="B2259" s="200">
        <v>2010106088</v>
      </c>
      <c r="C2259" s="201" t="s">
        <v>1309</v>
      </c>
      <c r="D2259" s="201" t="s">
        <v>1310</v>
      </c>
      <c r="E2259" s="201" t="s">
        <v>1314</v>
      </c>
      <c r="F2259" s="201" t="s">
        <v>3654</v>
      </c>
      <c r="G2259" s="201" t="s">
        <v>996</v>
      </c>
      <c r="H2259" s="202" t="s">
        <v>3003</v>
      </c>
      <c r="I2259" s="207">
        <v>0</v>
      </c>
      <c r="J2259" s="207">
        <v>0</v>
      </c>
      <c r="K2259" s="207">
        <v>2454.4500000000003</v>
      </c>
      <c r="L2259" s="207">
        <v>2454.4500000000003</v>
      </c>
      <c r="M2259" s="207">
        <f t="shared" si="154"/>
        <v>0</v>
      </c>
      <c r="N2259" s="207">
        <f t="shared" si="156"/>
        <v>0</v>
      </c>
      <c r="O2259" s="208">
        <f t="shared" si="155"/>
        <v>0</v>
      </c>
      <c r="P2259" s="205">
        <v>0</v>
      </c>
      <c r="Q2259" s="208">
        <f t="shared" si="153"/>
        <v>0</v>
      </c>
      <c r="R2259" s="206"/>
    </row>
    <row r="2260" spans="1:18" s="200" customFormat="1">
      <c r="A2260" s="199">
        <v>2253</v>
      </c>
      <c r="B2260" s="200">
        <v>2010106089</v>
      </c>
      <c r="C2260" s="201" t="s">
        <v>1309</v>
      </c>
      <c r="D2260" s="201" t="s">
        <v>1310</v>
      </c>
      <c r="E2260" s="201" t="s">
        <v>1314</v>
      </c>
      <c r="F2260" s="201" t="s">
        <v>3654</v>
      </c>
      <c r="G2260" s="201" t="s">
        <v>996</v>
      </c>
      <c r="H2260" s="202" t="s">
        <v>3004</v>
      </c>
      <c r="I2260" s="207">
        <v>0</v>
      </c>
      <c r="J2260" s="207">
        <v>0</v>
      </c>
      <c r="K2260" s="207">
        <v>18831.93</v>
      </c>
      <c r="L2260" s="207">
        <v>18831.93</v>
      </c>
      <c r="M2260" s="207">
        <f t="shared" si="154"/>
        <v>0</v>
      </c>
      <c r="N2260" s="207">
        <f t="shared" si="156"/>
        <v>0</v>
      </c>
      <c r="O2260" s="208">
        <f t="shared" si="155"/>
        <v>0</v>
      </c>
      <c r="P2260" s="205">
        <v>0</v>
      </c>
      <c r="Q2260" s="208">
        <f t="shared" si="153"/>
        <v>0</v>
      </c>
      <c r="R2260" s="206"/>
    </row>
    <row r="2261" spans="1:18" s="200" customFormat="1">
      <c r="A2261" s="199">
        <v>2254</v>
      </c>
      <c r="B2261" s="200">
        <v>2010107001</v>
      </c>
      <c r="C2261" s="201" t="s">
        <v>1309</v>
      </c>
      <c r="D2261" s="201" t="s">
        <v>1310</v>
      </c>
      <c r="E2261" s="201" t="s">
        <v>1314</v>
      </c>
      <c r="F2261" s="201" t="s">
        <v>3654</v>
      </c>
      <c r="G2261" s="201" t="s">
        <v>996</v>
      </c>
      <c r="H2261" s="202" t="s">
        <v>1098</v>
      </c>
      <c r="I2261" s="207">
        <v>0</v>
      </c>
      <c r="J2261" s="207">
        <v>0</v>
      </c>
      <c r="K2261" s="207">
        <v>0</v>
      </c>
      <c r="L2261" s="207">
        <v>0</v>
      </c>
      <c r="M2261" s="207">
        <f t="shared" si="154"/>
        <v>0</v>
      </c>
      <c r="N2261" s="207">
        <f t="shared" si="156"/>
        <v>0</v>
      </c>
      <c r="O2261" s="208">
        <f t="shared" si="155"/>
        <v>0</v>
      </c>
      <c r="P2261" s="205">
        <v>0</v>
      </c>
      <c r="Q2261" s="208">
        <f t="shared" si="153"/>
        <v>0</v>
      </c>
      <c r="R2261" s="206"/>
    </row>
    <row r="2262" spans="1:18" s="200" customFormat="1">
      <c r="A2262" s="199">
        <v>2255</v>
      </c>
      <c r="B2262" s="200">
        <v>2010107002</v>
      </c>
      <c r="C2262" s="201" t="s">
        <v>1309</v>
      </c>
      <c r="D2262" s="201" t="s">
        <v>1310</v>
      </c>
      <c r="E2262" s="201" t="s">
        <v>1582</v>
      </c>
      <c r="F2262" s="201" t="s">
        <v>3662</v>
      </c>
      <c r="G2262" s="201" t="s">
        <v>887</v>
      </c>
      <c r="H2262" s="202" t="s">
        <v>1864</v>
      </c>
      <c r="I2262" s="207">
        <v>7957.79</v>
      </c>
      <c r="J2262" s="207">
        <v>0</v>
      </c>
      <c r="K2262" s="207">
        <v>9768.2000000000007</v>
      </c>
      <c r="L2262" s="207">
        <v>0</v>
      </c>
      <c r="M2262" s="207">
        <f t="shared" si="154"/>
        <v>17725.990000000002</v>
      </c>
      <c r="N2262" s="207">
        <f t="shared" si="156"/>
        <v>0</v>
      </c>
      <c r="O2262" s="208">
        <f t="shared" si="155"/>
        <v>17725.990000000002</v>
      </c>
      <c r="P2262" s="205">
        <v>0</v>
      </c>
      <c r="Q2262" s="208">
        <f t="shared" si="153"/>
        <v>17725.990000000002</v>
      </c>
      <c r="R2262" s="206"/>
    </row>
    <row r="2263" spans="1:18" s="200" customFormat="1">
      <c r="A2263" s="199">
        <v>2256</v>
      </c>
      <c r="B2263" s="200">
        <v>2010107003</v>
      </c>
      <c r="C2263" s="201" t="s">
        <v>1309</v>
      </c>
      <c r="D2263" s="201" t="s">
        <v>1310</v>
      </c>
      <c r="E2263" s="201" t="s">
        <v>1314</v>
      </c>
      <c r="F2263" s="201" t="s">
        <v>3654</v>
      </c>
      <c r="G2263" s="201" t="s">
        <v>996</v>
      </c>
      <c r="H2263" s="202" t="s">
        <v>1099</v>
      </c>
      <c r="I2263" s="207">
        <v>0</v>
      </c>
      <c r="J2263" s="207">
        <v>0</v>
      </c>
      <c r="K2263" s="207">
        <v>0</v>
      </c>
      <c r="L2263" s="207">
        <v>0</v>
      </c>
      <c r="M2263" s="207">
        <f t="shared" si="154"/>
        <v>0</v>
      </c>
      <c r="N2263" s="207">
        <f t="shared" si="156"/>
        <v>0</v>
      </c>
      <c r="O2263" s="208">
        <f t="shared" si="155"/>
        <v>0</v>
      </c>
      <c r="P2263" s="205">
        <v>0</v>
      </c>
      <c r="Q2263" s="208">
        <f t="shared" si="153"/>
        <v>0</v>
      </c>
      <c r="R2263" s="206"/>
    </row>
    <row r="2264" spans="1:18" s="200" customFormat="1">
      <c r="A2264" s="199">
        <v>2257</v>
      </c>
      <c r="B2264" s="200">
        <v>2010107004</v>
      </c>
      <c r="C2264" s="201" t="s">
        <v>1309</v>
      </c>
      <c r="D2264" s="201" t="s">
        <v>1310</v>
      </c>
      <c r="E2264" s="201" t="s">
        <v>1314</v>
      </c>
      <c r="F2264" s="201" t="s">
        <v>3654</v>
      </c>
      <c r="G2264" s="201" t="s">
        <v>996</v>
      </c>
      <c r="H2264" s="202" t="s">
        <v>1100</v>
      </c>
      <c r="I2264" s="207">
        <v>0</v>
      </c>
      <c r="J2264" s="207">
        <v>26529.06</v>
      </c>
      <c r="K2264" s="207">
        <v>35023.85</v>
      </c>
      <c r="L2264" s="207">
        <v>35023.85</v>
      </c>
      <c r="M2264" s="207">
        <f t="shared" si="154"/>
        <v>0</v>
      </c>
      <c r="N2264" s="207">
        <f t="shared" si="156"/>
        <v>26529.060000000005</v>
      </c>
      <c r="O2264" s="208">
        <f t="shared" si="155"/>
        <v>-26529.060000000005</v>
      </c>
      <c r="P2264" s="205">
        <v>0</v>
      </c>
      <c r="Q2264" s="208">
        <f t="shared" si="153"/>
        <v>-26529.060000000005</v>
      </c>
      <c r="R2264" s="206"/>
    </row>
    <row r="2265" spans="1:18" s="200" customFormat="1">
      <c r="A2265" s="199">
        <v>2258</v>
      </c>
      <c r="B2265" s="200">
        <v>2010107005</v>
      </c>
      <c r="C2265" s="201" t="s">
        <v>1309</v>
      </c>
      <c r="D2265" s="201" t="s">
        <v>1310</v>
      </c>
      <c r="E2265" s="201" t="s">
        <v>1314</v>
      </c>
      <c r="F2265" s="201" t="s">
        <v>3654</v>
      </c>
      <c r="G2265" s="201" t="s">
        <v>996</v>
      </c>
      <c r="H2265" s="202" t="s">
        <v>1101</v>
      </c>
      <c r="I2265" s="207">
        <v>0</v>
      </c>
      <c r="J2265" s="207">
        <v>0</v>
      </c>
      <c r="K2265" s="207">
        <v>0</v>
      </c>
      <c r="L2265" s="207">
        <v>0</v>
      </c>
      <c r="M2265" s="207">
        <f t="shared" si="154"/>
        <v>0</v>
      </c>
      <c r="N2265" s="207">
        <f t="shared" si="156"/>
        <v>0</v>
      </c>
      <c r="O2265" s="208">
        <f t="shared" si="155"/>
        <v>0</v>
      </c>
      <c r="P2265" s="205">
        <v>0</v>
      </c>
      <c r="Q2265" s="208">
        <f t="shared" si="153"/>
        <v>0</v>
      </c>
      <c r="R2265" s="206"/>
    </row>
    <row r="2266" spans="1:18" s="200" customFormat="1">
      <c r="A2266" s="199">
        <v>2259</v>
      </c>
      <c r="B2266" s="200">
        <v>2010107006</v>
      </c>
      <c r="C2266" s="201" t="s">
        <v>1309</v>
      </c>
      <c r="D2266" s="201" t="s">
        <v>1310</v>
      </c>
      <c r="E2266" s="201" t="s">
        <v>1314</v>
      </c>
      <c r="F2266" s="201" t="s">
        <v>3654</v>
      </c>
      <c r="G2266" s="201" t="s">
        <v>996</v>
      </c>
      <c r="H2266" s="202" t="s">
        <v>1102</v>
      </c>
      <c r="I2266" s="207">
        <v>0</v>
      </c>
      <c r="J2266" s="207">
        <v>0</v>
      </c>
      <c r="K2266" s="207">
        <v>0</v>
      </c>
      <c r="L2266" s="207">
        <v>0</v>
      </c>
      <c r="M2266" s="207">
        <f t="shared" si="154"/>
        <v>0</v>
      </c>
      <c r="N2266" s="207">
        <f t="shared" si="156"/>
        <v>0</v>
      </c>
      <c r="O2266" s="208">
        <f t="shared" si="155"/>
        <v>0</v>
      </c>
      <c r="P2266" s="205">
        <v>0</v>
      </c>
      <c r="Q2266" s="208">
        <f t="shared" si="153"/>
        <v>0</v>
      </c>
      <c r="R2266" s="206"/>
    </row>
    <row r="2267" spans="1:18" s="200" customFormat="1">
      <c r="A2267" s="199">
        <v>2260</v>
      </c>
      <c r="B2267" s="200">
        <v>2010107007</v>
      </c>
      <c r="C2267" s="201" t="s">
        <v>1309</v>
      </c>
      <c r="D2267" s="201" t="s">
        <v>1310</v>
      </c>
      <c r="E2267" s="201" t="s">
        <v>1314</v>
      </c>
      <c r="F2267" s="201" t="s">
        <v>3654</v>
      </c>
      <c r="G2267" s="201" t="s">
        <v>996</v>
      </c>
      <c r="H2267" s="202" t="s">
        <v>1103</v>
      </c>
      <c r="I2267" s="207">
        <v>0</v>
      </c>
      <c r="J2267" s="207">
        <v>0</v>
      </c>
      <c r="K2267" s="207">
        <v>0</v>
      </c>
      <c r="L2267" s="207">
        <v>0</v>
      </c>
      <c r="M2267" s="207">
        <f t="shared" si="154"/>
        <v>0</v>
      </c>
      <c r="N2267" s="207">
        <f t="shared" si="156"/>
        <v>0</v>
      </c>
      <c r="O2267" s="208">
        <f t="shared" si="155"/>
        <v>0</v>
      </c>
      <c r="P2267" s="205">
        <v>0</v>
      </c>
      <c r="Q2267" s="208">
        <f t="shared" si="153"/>
        <v>0</v>
      </c>
      <c r="R2267" s="206"/>
    </row>
    <row r="2268" spans="1:18" s="200" customFormat="1">
      <c r="A2268" s="199">
        <v>2261</v>
      </c>
      <c r="B2268" s="200">
        <v>2010107008</v>
      </c>
      <c r="C2268" s="201" t="s">
        <v>1309</v>
      </c>
      <c r="D2268" s="201" t="s">
        <v>1310</v>
      </c>
      <c r="E2268" s="201" t="s">
        <v>1314</v>
      </c>
      <c r="F2268" s="201" t="s">
        <v>3654</v>
      </c>
      <c r="G2268" s="201" t="s">
        <v>996</v>
      </c>
      <c r="H2268" s="202" t="s">
        <v>1104</v>
      </c>
      <c r="I2268" s="207">
        <v>0</v>
      </c>
      <c r="J2268" s="207">
        <v>0</v>
      </c>
      <c r="K2268" s="207">
        <v>0</v>
      </c>
      <c r="L2268" s="207">
        <v>0</v>
      </c>
      <c r="M2268" s="207">
        <f t="shared" si="154"/>
        <v>0</v>
      </c>
      <c r="N2268" s="207">
        <f t="shared" si="156"/>
        <v>0</v>
      </c>
      <c r="O2268" s="208">
        <f t="shared" si="155"/>
        <v>0</v>
      </c>
      <c r="P2268" s="205">
        <v>0</v>
      </c>
      <c r="Q2268" s="208">
        <f t="shared" si="153"/>
        <v>0</v>
      </c>
      <c r="R2268" s="206"/>
    </row>
    <row r="2269" spans="1:18" s="200" customFormat="1">
      <c r="A2269" s="199">
        <v>2262</v>
      </c>
      <c r="B2269" s="200">
        <v>2010107009</v>
      </c>
      <c r="C2269" s="201" t="s">
        <v>1309</v>
      </c>
      <c r="D2269" s="201" t="s">
        <v>1310</v>
      </c>
      <c r="E2269" s="201" t="s">
        <v>1314</v>
      </c>
      <c r="F2269" s="201" t="s">
        <v>3654</v>
      </c>
      <c r="G2269" s="201" t="s">
        <v>996</v>
      </c>
      <c r="H2269" s="202" t="s">
        <v>1865</v>
      </c>
      <c r="I2269" s="207">
        <v>0</v>
      </c>
      <c r="J2269" s="207">
        <v>0</v>
      </c>
      <c r="K2269" s="207">
        <v>0</v>
      </c>
      <c r="L2269" s="207">
        <v>0</v>
      </c>
      <c r="M2269" s="207">
        <f t="shared" si="154"/>
        <v>0</v>
      </c>
      <c r="N2269" s="207">
        <f t="shared" si="156"/>
        <v>0</v>
      </c>
      <c r="O2269" s="208">
        <f t="shared" si="155"/>
        <v>0</v>
      </c>
      <c r="P2269" s="205">
        <v>0</v>
      </c>
      <c r="Q2269" s="208">
        <f t="shared" si="153"/>
        <v>0</v>
      </c>
      <c r="R2269" s="206"/>
    </row>
    <row r="2270" spans="1:18" s="200" customFormat="1">
      <c r="A2270" s="199">
        <v>2263</v>
      </c>
      <c r="B2270" s="200">
        <v>2010107010</v>
      </c>
      <c r="C2270" s="201" t="s">
        <v>1309</v>
      </c>
      <c r="D2270" s="201" t="s">
        <v>1310</v>
      </c>
      <c r="E2270" s="201" t="s">
        <v>1314</v>
      </c>
      <c r="F2270" s="201" t="s">
        <v>3654</v>
      </c>
      <c r="G2270" s="201" t="s">
        <v>996</v>
      </c>
      <c r="H2270" s="202" t="s">
        <v>1866</v>
      </c>
      <c r="I2270" s="207">
        <v>0</v>
      </c>
      <c r="J2270" s="207">
        <v>3765.26</v>
      </c>
      <c r="K2270" s="207">
        <v>0</v>
      </c>
      <c r="L2270" s="207">
        <v>0</v>
      </c>
      <c r="M2270" s="207">
        <f t="shared" si="154"/>
        <v>0</v>
      </c>
      <c r="N2270" s="207">
        <f t="shared" si="156"/>
        <v>3765.26</v>
      </c>
      <c r="O2270" s="208">
        <f t="shared" si="155"/>
        <v>-3765.26</v>
      </c>
      <c r="P2270" s="205">
        <v>0</v>
      </c>
      <c r="Q2270" s="208">
        <f t="shared" si="153"/>
        <v>-3765.26</v>
      </c>
      <c r="R2270" s="206"/>
    </row>
    <row r="2271" spans="1:18" s="200" customFormat="1">
      <c r="A2271" s="199">
        <v>2264</v>
      </c>
      <c r="B2271" s="200">
        <v>2010107011</v>
      </c>
      <c r="C2271" s="201" t="s">
        <v>1309</v>
      </c>
      <c r="D2271" s="201" t="s">
        <v>1310</v>
      </c>
      <c r="E2271" s="201" t="s">
        <v>1582</v>
      </c>
      <c r="F2271" s="201" t="s">
        <v>3662</v>
      </c>
      <c r="G2271" s="201" t="s">
        <v>887</v>
      </c>
      <c r="H2271" s="202" t="s">
        <v>1867</v>
      </c>
      <c r="I2271" s="207">
        <v>0</v>
      </c>
      <c r="J2271" s="207">
        <v>0</v>
      </c>
      <c r="K2271" s="207">
        <v>20655</v>
      </c>
      <c r="L2271" s="207">
        <v>0</v>
      </c>
      <c r="M2271" s="207">
        <f t="shared" si="154"/>
        <v>20655</v>
      </c>
      <c r="N2271" s="207">
        <f t="shared" si="156"/>
        <v>0</v>
      </c>
      <c r="O2271" s="208">
        <f t="shared" si="155"/>
        <v>20655</v>
      </c>
      <c r="P2271" s="205">
        <v>0</v>
      </c>
      <c r="Q2271" s="208">
        <f t="shared" si="153"/>
        <v>20655</v>
      </c>
      <c r="R2271" s="206"/>
    </row>
    <row r="2272" spans="1:18" s="200" customFormat="1">
      <c r="A2272" s="199">
        <v>2265</v>
      </c>
      <c r="B2272" s="200">
        <v>2010107012</v>
      </c>
      <c r="C2272" s="201" t="s">
        <v>1309</v>
      </c>
      <c r="D2272" s="201" t="s">
        <v>1310</v>
      </c>
      <c r="E2272" s="201" t="s">
        <v>1314</v>
      </c>
      <c r="F2272" s="201" t="s">
        <v>3654</v>
      </c>
      <c r="G2272" s="201" t="s">
        <v>996</v>
      </c>
      <c r="H2272" s="202" t="s">
        <v>1868</v>
      </c>
      <c r="I2272" s="207">
        <v>0</v>
      </c>
      <c r="J2272" s="207">
        <v>0</v>
      </c>
      <c r="K2272" s="207">
        <v>0</v>
      </c>
      <c r="L2272" s="207">
        <v>0</v>
      </c>
      <c r="M2272" s="207">
        <f t="shared" si="154"/>
        <v>0</v>
      </c>
      <c r="N2272" s="207">
        <f t="shared" si="156"/>
        <v>0</v>
      </c>
      <c r="O2272" s="208">
        <f t="shared" si="155"/>
        <v>0</v>
      </c>
      <c r="P2272" s="205">
        <v>0</v>
      </c>
      <c r="Q2272" s="208">
        <f t="shared" si="153"/>
        <v>0</v>
      </c>
      <c r="R2272" s="206"/>
    </row>
    <row r="2273" spans="1:18" s="200" customFormat="1">
      <c r="A2273" s="199">
        <v>2266</v>
      </c>
      <c r="B2273" s="200">
        <v>2010107013</v>
      </c>
      <c r="C2273" s="201" t="s">
        <v>1309</v>
      </c>
      <c r="D2273" s="201" t="s">
        <v>1310</v>
      </c>
      <c r="E2273" s="201" t="s">
        <v>1314</v>
      </c>
      <c r="F2273" s="201" t="s">
        <v>3654</v>
      </c>
      <c r="G2273" s="201" t="s">
        <v>996</v>
      </c>
      <c r="H2273" s="202" t="s">
        <v>1869</v>
      </c>
      <c r="I2273" s="207">
        <v>0</v>
      </c>
      <c r="J2273" s="207">
        <v>0</v>
      </c>
      <c r="K2273" s="207">
        <v>39635.57</v>
      </c>
      <c r="L2273" s="207">
        <v>39635.57</v>
      </c>
      <c r="M2273" s="207">
        <f t="shared" si="154"/>
        <v>0</v>
      </c>
      <c r="N2273" s="207">
        <f t="shared" si="156"/>
        <v>0</v>
      </c>
      <c r="O2273" s="208">
        <f t="shared" si="155"/>
        <v>0</v>
      </c>
      <c r="P2273" s="205">
        <v>0</v>
      </c>
      <c r="Q2273" s="208">
        <f t="shared" si="153"/>
        <v>0</v>
      </c>
      <c r="R2273" s="206"/>
    </row>
    <row r="2274" spans="1:18" s="200" customFormat="1">
      <c r="A2274" s="199">
        <v>2267</v>
      </c>
      <c r="B2274" s="200">
        <v>2010107014</v>
      </c>
      <c r="C2274" s="201" t="s">
        <v>1309</v>
      </c>
      <c r="D2274" s="201" t="s">
        <v>1310</v>
      </c>
      <c r="E2274" s="201" t="s">
        <v>1314</v>
      </c>
      <c r="F2274" s="201" t="s">
        <v>3654</v>
      </c>
      <c r="G2274" s="201" t="s">
        <v>996</v>
      </c>
      <c r="H2274" s="202" t="s">
        <v>1870</v>
      </c>
      <c r="I2274" s="207">
        <v>3024</v>
      </c>
      <c r="J2274" s="207">
        <v>0</v>
      </c>
      <c r="K2274" s="207">
        <v>4015.31</v>
      </c>
      <c r="L2274" s="207">
        <v>7039.31</v>
      </c>
      <c r="M2274" s="207">
        <f t="shared" si="154"/>
        <v>0</v>
      </c>
      <c r="N2274" s="207">
        <f t="shared" si="156"/>
        <v>9.0949470177292824E-13</v>
      </c>
      <c r="O2274" s="208">
        <f t="shared" si="155"/>
        <v>-9.0949470177292824E-13</v>
      </c>
      <c r="P2274" s="205">
        <v>0</v>
      </c>
      <c r="Q2274" s="208">
        <f t="shared" ref="Q2274:Q2337" si="157">O2274-P2274</f>
        <v>-9.0949470177292824E-13</v>
      </c>
      <c r="R2274" s="206"/>
    </row>
    <row r="2275" spans="1:18" s="200" customFormat="1">
      <c r="A2275" s="199">
        <v>2268</v>
      </c>
      <c r="B2275" s="200">
        <v>2010107015</v>
      </c>
      <c r="C2275" s="201" t="s">
        <v>1309</v>
      </c>
      <c r="D2275" s="201" t="s">
        <v>1310</v>
      </c>
      <c r="E2275" s="201" t="s">
        <v>1314</v>
      </c>
      <c r="F2275" s="201" t="s">
        <v>3654</v>
      </c>
      <c r="G2275" s="201" t="s">
        <v>996</v>
      </c>
      <c r="H2275" s="202" t="s">
        <v>1871</v>
      </c>
      <c r="I2275" s="207">
        <v>400</v>
      </c>
      <c r="J2275" s="207">
        <v>0</v>
      </c>
      <c r="K2275" s="207">
        <v>2600</v>
      </c>
      <c r="L2275" s="207">
        <v>3000</v>
      </c>
      <c r="M2275" s="207">
        <f t="shared" si="154"/>
        <v>0</v>
      </c>
      <c r="N2275" s="207">
        <f t="shared" si="156"/>
        <v>0</v>
      </c>
      <c r="O2275" s="208">
        <f t="shared" si="155"/>
        <v>0</v>
      </c>
      <c r="P2275" s="205">
        <v>0</v>
      </c>
      <c r="Q2275" s="208">
        <f t="shared" si="157"/>
        <v>0</v>
      </c>
      <c r="R2275" s="206"/>
    </row>
    <row r="2276" spans="1:18" s="200" customFormat="1">
      <c r="A2276" s="199">
        <v>2269</v>
      </c>
      <c r="B2276" s="200">
        <v>2010107016</v>
      </c>
      <c r="C2276" s="201" t="s">
        <v>1309</v>
      </c>
      <c r="D2276" s="201" t="s">
        <v>1310</v>
      </c>
      <c r="E2276" s="201" t="s">
        <v>1582</v>
      </c>
      <c r="F2276" s="201" t="s">
        <v>3662</v>
      </c>
      <c r="G2276" s="201" t="s">
        <v>887</v>
      </c>
      <c r="H2276" s="202" t="s">
        <v>3005</v>
      </c>
      <c r="I2276" s="207">
        <v>0</v>
      </c>
      <c r="J2276" s="207">
        <v>0</v>
      </c>
      <c r="K2276" s="207">
        <v>8265.4</v>
      </c>
      <c r="L2276" s="207">
        <v>4508.4000000000005</v>
      </c>
      <c r="M2276" s="207">
        <f t="shared" si="154"/>
        <v>3756.9999999999991</v>
      </c>
      <c r="N2276" s="207">
        <f t="shared" si="156"/>
        <v>0</v>
      </c>
      <c r="O2276" s="208">
        <f t="shared" si="155"/>
        <v>3756.9999999999991</v>
      </c>
      <c r="P2276" s="205">
        <v>0</v>
      </c>
      <c r="Q2276" s="208">
        <f t="shared" si="157"/>
        <v>3756.9999999999991</v>
      </c>
      <c r="R2276" s="206"/>
    </row>
    <row r="2277" spans="1:18" s="200" customFormat="1">
      <c r="A2277" s="199">
        <v>2270</v>
      </c>
      <c r="B2277" s="200">
        <v>2010107017</v>
      </c>
      <c r="C2277" s="201" t="s">
        <v>1309</v>
      </c>
      <c r="D2277" s="201" t="s">
        <v>1310</v>
      </c>
      <c r="E2277" s="201" t="s">
        <v>1314</v>
      </c>
      <c r="F2277" s="201" t="s">
        <v>3654</v>
      </c>
      <c r="G2277" s="201" t="s">
        <v>996</v>
      </c>
      <c r="H2277" s="202" t="s">
        <v>3006</v>
      </c>
      <c r="I2277" s="207">
        <v>0</v>
      </c>
      <c r="J2277" s="207">
        <v>0</v>
      </c>
      <c r="K2277" s="207">
        <v>3191.75</v>
      </c>
      <c r="L2277" s="207">
        <v>3191.75</v>
      </c>
      <c r="M2277" s="207">
        <f t="shared" si="154"/>
        <v>0</v>
      </c>
      <c r="N2277" s="207">
        <f t="shared" si="156"/>
        <v>0</v>
      </c>
      <c r="O2277" s="208">
        <f t="shared" si="155"/>
        <v>0</v>
      </c>
      <c r="P2277" s="205">
        <v>0</v>
      </c>
      <c r="Q2277" s="208">
        <f t="shared" si="157"/>
        <v>0</v>
      </c>
      <c r="R2277" s="206"/>
    </row>
    <row r="2278" spans="1:18" s="200" customFormat="1">
      <c r="A2278" s="199">
        <v>2271</v>
      </c>
      <c r="B2278" s="200">
        <v>2010107018</v>
      </c>
      <c r="C2278" s="201" t="s">
        <v>1309</v>
      </c>
      <c r="D2278" s="201" t="s">
        <v>1310</v>
      </c>
      <c r="E2278" s="201" t="s">
        <v>1314</v>
      </c>
      <c r="F2278" s="201" t="s">
        <v>3654</v>
      </c>
      <c r="G2278" s="201" t="s">
        <v>996</v>
      </c>
      <c r="H2278" s="202" t="s">
        <v>3007</v>
      </c>
      <c r="I2278" s="207">
        <v>0</v>
      </c>
      <c r="J2278" s="207">
        <v>0</v>
      </c>
      <c r="K2278" s="207">
        <v>2043.23</v>
      </c>
      <c r="L2278" s="207">
        <v>2043.23</v>
      </c>
      <c r="M2278" s="207">
        <f t="shared" si="154"/>
        <v>0</v>
      </c>
      <c r="N2278" s="207">
        <f t="shared" si="156"/>
        <v>0</v>
      </c>
      <c r="O2278" s="208">
        <f t="shared" si="155"/>
        <v>0</v>
      </c>
      <c r="P2278" s="205">
        <v>0</v>
      </c>
      <c r="Q2278" s="208">
        <f t="shared" si="157"/>
        <v>0</v>
      </c>
      <c r="R2278" s="206"/>
    </row>
    <row r="2279" spans="1:18" s="200" customFormat="1">
      <c r="A2279" s="199">
        <v>2272</v>
      </c>
      <c r="B2279" s="200">
        <v>2010107019</v>
      </c>
      <c r="C2279" s="201" t="s">
        <v>1309</v>
      </c>
      <c r="D2279" s="201" t="s">
        <v>1310</v>
      </c>
      <c r="E2279" s="201" t="s">
        <v>1314</v>
      </c>
      <c r="F2279" s="201" t="s">
        <v>3654</v>
      </c>
      <c r="G2279" s="201" t="s">
        <v>996</v>
      </c>
      <c r="H2279" s="202" t="s">
        <v>3008</v>
      </c>
      <c r="I2279" s="207">
        <v>0</v>
      </c>
      <c r="J2279" s="207">
        <v>0</v>
      </c>
      <c r="K2279" s="207">
        <v>13799.460000000001</v>
      </c>
      <c r="L2279" s="207">
        <v>13799.460000000001</v>
      </c>
      <c r="M2279" s="207">
        <f t="shared" si="154"/>
        <v>0</v>
      </c>
      <c r="N2279" s="207">
        <f t="shared" si="156"/>
        <v>0</v>
      </c>
      <c r="O2279" s="208">
        <f t="shared" si="155"/>
        <v>0</v>
      </c>
      <c r="P2279" s="205">
        <v>0</v>
      </c>
      <c r="Q2279" s="208">
        <f t="shared" si="157"/>
        <v>0</v>
      </c>
      <c r="R2279" s="206"/>
    </row>
    <row r="2280" spans="1:18" s="200" customFormat="1">
      <c r="A2280" s="199">
        <v>2273</v>
      </c>
      <c r="B2280" s="200">
        <v>2010107020</v>
      </c>
      <c r="C2280" s="201" t="s">
        <v>1309</v>
      </c>
      <c r="D2280" s="201" t="s">
        <v>1310</v>
      </c>
      <c r="E2280" s="201" t="s">
        <v>1314</v>
      </c>
      <c r="F2280" s="201" t="s">
        <v>3654</v>
      </c>
      <c r="G2280" s="201" t="s">
        <v>996</v>
      </c>
      <c r="H2280" s="202" t="s">
        <v>3009</v>
      </c>
      <c r="I2280" s="207">
        <v>0</v>
      </c>
      <c r="J2280" s="207">
        <v>0</v>
      </c>
      <c r="K2280" s="207">
        <v>509721.5</v>
      </c>
      <c r="L2280" s="207">
        <v>509721.5</v>
      </c>
      <c r="M2280" s="207">
        <f t="shared" si="154"/>
        <v>0</v>
      </c>
      <c r="N2280" s="207">
        <f t="shared" si="156"/>
        <v>0</v>
      </c>
      <c r="O2280" s="208">
        <f t="shared" si="155"/>
        <v>0</v>
      </c>
      <c r="P2280" s="205">
        <v>0</v>
      </c>
      <c r="Q2280" s="208">
        <f t="shared" si="157"/>
        <v>0</v>
      </c>
      <c r="R2280" s="206"/>
    </row>
    <row r="2281" spans="1:18" s="200" customFormat="1">
      <c r="A2281" s="199">
        <v>2274</v>
      </c>
      <c r="B2281" s="200">
        <v>2010107021</v>
      </c>
      <c r="C2281" s="201" t="s">
        <v>1309</v>
      </c>
      <c r="D2281" s="201" t="s">
        <v>1310</v>
      </c>
      <c r="E2281" s="201" t="s">
        <v>1582</v>
      </c>
      <c r="F2281" s="201" t="s">
        <v>3662</v>
      </c>
      <c r="G2281" s="201" t="s">
        <v>887</v>
      </c>
      <c r="H2281" s="202" t="s">
        <v>3010</v>
      </c>
      <c r="I2281" s="207">
        <v>0</v>
      </c>
      <c r="J2281" s="207">
        <v>0</v>
      </c>
      <c r="K2281" s="207">
        <v>92985.75</v>
      </c>
      <c r="L2281" s="207">
        <v>0</v>
      </c>
      <c r="M2281" s="207">
        <f t="shared" si="154"/>
        <v>92985.75</v>
      </c>
      <c r="N2281" s="207">
        <f t="shared" si="156"/>
        <v>0</v>
      </c>
      <c r="O2281" s="208">
        <f t="shared" si="155"/>
        <v>92985.75</v>
      </c>
      <c r="P2281" s="205">
        <v>0</v>
      </c>
      <c r="Q2281" s="208">
        <f t="shared" si="157"/>
        <v>92985.75</v>
      </c>
      <c r="R2281" s="206"/>
    </row>
    <row r="2282" spans="1:18" s="200" customFormat="1">
      <c r="A2282" s="199">
        <v>2275</v>
      </c>
      <c r="B2282" s="200">
        <v>2010107022</v>
      </c>
      <c r="C2282" s="201" t="s">
        <v>1309</v>
      </c>
      <c r="D2282" s="201" t="s">
        <v>1310</v>
      </c>
      <c r="E2282" s="201" t="s">
        <v>1314</v>
      </c>
      <c r="F2282" s="201" t="s">
        <v>3654</v>
      </c>
      <c r="G2282" s="201" t="s">
        <v>996</v>
      </c>
      <c r="H2282" s="202" t="s">
        <v>3011</v>
      </c>
      <c r="I2282" s="207">
        <v>0</v>
      </c>
      <c r="J2282" s="207">
        <v>0</v>
      </c>
      <c r="K2282" s="207">
        <v>38111.19</v>
      </c>
      <c r="L2282" s="207">
        <v>38111.19</v>
      </c>
      <c r="M2282" s="207">
        <f t="shared" si="154"/>
        <v>0</v>
      </c>
      <c r="N2282" s="207">
        <f t="shared" si="156"/>
        <v>0</v>
      </c>
      <c r="O2282" s="208">
        <f t="shared" si="155"/>
        <v>0</v>
      </c>
      <c r="P2282" s="205">
        <v>0</v>
      </c>
      <c r="Q2282" s="208">
        <f t="shared" si="157"/>
        <v>0</v>
      </c>
      <c r="R2282" s="206"/>
    </row>
    <row r="2283" spans="1:18" s="200" customFormat="1">
      <c r="A2283" s="199">
        <v>2276</v>
      </c>
      <c r="B2283" s="200">
        <v>2010107023</v>
      </c>
      <c r="C2283" s="201" t="s">
        <v>1309</v>
      </c>
      <c r="D2283" s="201" t="s">
        <v>1310</v>
      </c>
      <c r="E2283" s="201" t="s">
        <v>1314</v>
      </c>
      <c r="F2283" s="201" t="s">
        <v>3654</v>
      </c>
      <c r="G2283" s="201" t="s">
        <v>996</v>
      </c>
      <c r="H2283" s="202" t="s">
        <v>3012</v>
      </c>
      <c r="I2283" s="207">
        <v>0</v>
      </c>
      <c r="J2283" s="207">
        <v>0</v>
      </c>
      <c r="K2283" s="207">
        <v>100000</v>
      </c>
      <c r="L2283" s="207">
        <v>100000</v>
      </c>
      <c r="M2283" s="207">
        <f t="shared" si="154"/>
        <v>0</v>
      </c>
      <c r="N2283" s="207">
        <f t="shared" si="156"/>
        <v>0</v>
      </c>
      <c r="O2283" s="208">
        <f t="shared" si="155"/>
        <v>0</v>
      </c>
      <c r="P2283" s="205">
        <v>0</v>
      </c>
      <c r="Q2283" s="208">
        <f t="shared" si="157"/>
        <v>0</v>
      </c>
      <c r="R2283" s="206"/>
    </row>
    <row r="2284" spans="1:18" s="200" customFormat="1">
      <c r="A2284" s="199">
        <v>2277</v>
      </c>
      <c r="B2284" s="200">
        <v>2010107024</v>
      </c>
      <c r="C2284" s="201" t="s">
        <v>1309</v>
      </c>
      <c r="D2284" s="201" t="s">
        <v>1310</v>
      </c>
      <c r="E2284" s="201" t="s">
        <v>1314</v>
      </c>
      <c r="F2284" s="201" t="s">
        <v>3654</v>
      </c>
      <c r="G2284" s="201" t="s">
        <v>996</v>
      </c>
      <c r="H2284" s="202" t="s">
        <v>3013</v>
      </c>
      <c r="I2284" s="207">
        <v>0</v>
      </c>
      <c r="J2284" s="207">
        <v>0</v>
      </c>
      <c r="K2284" s="207">
        <v>2821.12</v>
      </c>
      <c r="L2284" s="207">
        <v>2821.12</v>
      </c>
      <c r="M2284" s="207">
        <f t="shared" si="154"/>
        <v>0</v>
      </c>
      <c r="N2284" s="207">
        <f t="shared" si="156"/>
        <v>0</v>
      </c>
      <c r="O2284" s="208">
        <f t="shared" si="155"/>
        <v>0</v>
      </c>
      <c r="P2284" s="205">
        <v>0</v>
      </c>
      <c r="Q2284" s="208">
        <f t="shared" si="157"/>
        <v>0</v>
      </c>
      <c r="R2284" s="206"/>
    </row>
    <row r="2285" spans="1:18" s="200" customFormat="1">
      <c r="A2285" s="199">
        <v>2278</v>
      </c>
      <c r="B2285" s="200">
        <v>10101010301</v>
      </c>
      <c r="C2285" s="201" t="s">
        <v>1309</v>
      </c>
      <c r="D2285" s="201" t="s">
        <v>1310</v>
      </c>
      <c r="E2285" s="201" t="s">
        <v>1582</v>
      </c>
      <c r="F2285" s="201" t="s">
        <v>3660</v>
      </c>
      <c r="G2285" s="201" t="s">
        <v>855</v>
      </c>
      <c r="H2285" s="202" t="s">
        <v>733</v>
      </c>
      <c r="I2285" s="207">
        <v>652.96</v>
      </c>
      <c r="J2285" s="207">
        <v>0</v>
      </c>
      <c r="K2285" s="207">
        <v>0</v>
      </c>
      <c r="L2285" s="207">
        <v>0</v>
      </c>
      <c r="M2285" s="207">
        <f t="shared" si="154"/>
        <v>652.96</v>
      </c>
      <c r="N2285" s="207">
        <f t="shared" si="156"/>
        <v>0</v>
      </c>
      <c r="O2285" s="208">
        <f t="shared" si="155"/>
        <v>652.96</v>
      </c>
      <c r="P2285" s="205">
        <v>0</v>
      </c>
      <c r="Q2285" s="208">
        <f t="shared" si="157"/>
        <v>652.96</v>
      </c>
      <c r="R2285" s="206">
        <v>9</v>
      </c>
    </row>
    <row r="2286" spans="1:18" s="200" customFormat="1">
      <c r="A2286" s="199">
        <v>2279</v>
      </c>
      <c r="B2286" s="200">
        <v>10101010601</v>
      </c>
      <c r="C2286" s="201" t="s">
        <v>1309</v>
      </c>
      <c r="D2286" s="201" t="s">
        <v>1310</v>
      </c>
      <c r="E2286" s="201" t="s">
        <v>1582</v>
      </c>
      <c r="F2286" s="201" t="s">
        <v>3660</v>
      </c>
      <c r="G2286" s="201" t="s">
        <v>855</v>
      </c>
      <c r="H2286" s="202" t="s">
        <v>734</v>
      </c>
      <c r="I2286" s="207">
        <v>550214.06000000006</v>
      </c>
      <c r="J2286" s="207">
        <v>0</v>
      </c>
      <c r="K2286" s="207">
        <v>976254.32000000007</v>
      </c>
      <c r="L2286" s="207">
        <v>1450725.96</v>
      </c>
      <c r="M2286" s="207">
        <f t="shared" si="154"/>
        <v>75742.420000000158</v>
      </c>
      <c r="N2286" s="207">
        <f t="shared" si="156"/>
        <v>0</v>
      </c>
      <c r="O2286" s="208">
        <f t="shared" si="155"/>
        <v>75742.420000000158</v>
      </c>
      <c r="P2286" s="205">
        <v>0</v>
      </c>
      <c r="Q2286" s="208">
        <f t="shared" si="157"/>
        <v>75742.420000000158</v>
      </c>
      <c r="R2286" s="206">
        <v>9</v>
      </c>
    </row>
    <row r="2287" spans="1:18" s="200" customFormat="1">
      <c r="A2287" s="199">
        <v>2280</v>
      </c>
      <c r="B2287" s="200">
        <v>10101010602</v>
      </c>
      <c r="C2287" s="201" t="s">
        <v>1309</v>
      </c>
      <c r="D2287" s="201" t="s">
        <v>1310</v>
      </c>
      <c r="E2287" s="201" t="s">
        <v>1582</v>
      </c>
      <c r="F2287" s="201" t="s">
        <v>3660</v>
      </c>
      <c r="G2287" s="201" t="s">
        <v>855</v>
      </c>
      <c r="H2287" s="202" t="s">
        <v>1105</v>
      </c>
      <c r="I2287" s="207">
        <v>87580.59</v>
      </c>
      <c r="J2287" s="207">
        <v>0</v>
      </c>
      <c r="K2287" s="207">
        <v>7.0000000000000007E-2</v>
      </c>
      <c r="L2287" s="207">
        <v>87580.66</v>
      </c>
      <c r="M2287" s="207">
        <f t="shared" si="154"/>
        <v>0</v>
      </c>
      <c r="N2287" s="207">
        <f t="shared" si="156"/>
        <v>0</v>
      </c>
      <c r="O2287" s="208">
        <f t="shared" si="155"/>
        <v>0</v>
      </c>
      <c r="P2287" s="205">
        <v>0</v>
      </c>
      <c r="Q2287" s="208">
        <f t="shared" si="157"/>
        <v>0</v>
      </c>
      <c r="R2287" s="206">
        <v>9</v>
      </c>
    </row>
    <row r="2288" spans="1:18" s="200" customFormat="1">
      <c r="A2288" s="199">
        <v>2281</v>
      </c>
      <c r="B2288" s="200">
        <v>10101010603</v>
      </c>
      <c r="C2288" s="201" t="s">
        <v>1309</v>
      </c>
      <c r="D2288" s="201" t="s">
        <v>1310</v>
      </c>
      <c r="E2288" s="201" t="s">
        <v>1582</v>
      </c>
      <c r="F2288" s="201" t="s">
        <v>3660</v>
      </c>
      <c r="G2288" s="201" t="s">
        <v>855</v>
      </c>
      <c r="H2288" s="202" t="s">
        <v>3014</v>
      </c>
      <c r="I2288" s="207">
        <v>0</v>
      </c>
      <c r="J2288" s="207">
        <v>0</v>
      </c>
      <c r="K2288" s="207">
        <v>6223931.5499999998</v>
      </c>
      <c r="L2288" s="207">
        <v>4668205</v>
      </c>
      <c r="M2288" s="207">
        <f t="shared" si="154"/>
        <v>1555726.5499999998</v>
      </c>
      <c r="N2288" s="207">
        <f t="shared" si="156"/>
        <v>0</v>
      </c>
      <c r="O2288" s="208">
        <f t="shared" si="155"/>
        <v>1555726.5499999998</v>
      </c>
      <c r="P2288" s="205">
        <v>0</v>
      </c>
      <c r="Q2288" s="208">
        <f t="shared" si="157"/>
        <v>1555726.5499999998</v>
      </c>
      <c r="R2288" s="206">
        <v>9</v>
      </c>
    </row>
    <row r="2289" spans="1:18" s="200" customFormat="1">
      <c r="A2289" s="199">
        <v>2282</v>
      </c>
      <c r="B2289" s="200">
        <v>10101010604</v>
      </c>
      <c r="C2289" s="201" t="s">
        <v>1309</v>
      </c>
      <c r="D2289" s="201" t="s">
        <v>1310</v>
      </c>
      <c r="E2289" s="201" t="s">
        <v>1582</v>
      </c>
      <c r="F2289" s="201" t="s">
        <v>3660</v>
      </c>
      <c r="G2289" s="201" t="s">
        <v>855</v>
      </c>
      <c r="H2289" s="202" t="s">
        <v>3015</v>
      </c>
      <c r="I2289" s="207">
        <v>0</v>
      </c>
      <c r="J2289" s="207">
        <v>0</v>
      </c>
      <c r="K2289" s="207">
        <v>2795482</v>
      </c>
      <c r="L2289" s="207">
        <v>0</v>
      </c>
      <c r="M2289" s="207">
        <f t="shared" ref="M2289:M2352" si="158">IF((I2289+K2289)-(J2289+L2289)&lt;0,0,(I2289+K2289)-(J2289+L2289))</f>
        <v>2795482</v>
      </c>
      <c r="N2289" s="207">
        <f t="shared" si="156"/>
        <v>0</v>
      </c>
      <c r="O2289" s="208">
        <f t="shared" si="155"/>
        <v>2795482</v>
      </c>
      <c r="P2289" s="205">
        <v>0</v>
      </c>
      <c r="Q2289" s="208">
        <f t="shared" si="157"/>
        <v>2795482</v>
      </c>
      <c r="R2289" s="206">
        <v>9</v>
      </c>
    </row>
    <row r="2290" spans="1:18" s="200" customFormat="1">
      <c r="A2290" s="199">
        <v>2283</v>
      </c>
      <c r="B2290" s="200">
        <v>10101011401</v>
      </c>
      <c r="C2290" s="201" t="s">
        <v>1309</v>
      </c>
      <c r="D2290" s="201" t="s">
        <v>1310</v>
      </c>
      <c r="E2290" s="201" t="s">
        <v>1582</v>
      </c>
      <c r="F2290" s="201" t="s">
        <v>3660</v>
      </c>
      <c r="G2290" s="201" t="s">
        <v>855</v>
      </c>
      <c r="H2290" s="202" t="s">
        <v>735</v>
      </c>
      <c r="I2290" s="207">
        <v>79382.69</v>
      </c>
      <c r="J2290" s="207">
        <v>0</v>
      </c>
      <c r="K2290" s="207">
        <v>0</v>
      </c>
      <c r="L2290" s="207">
        <v>0</v>
      </c>
      <c r="M2290" s="207">
        <f t="shared" si="158"/>
        <v>79382.69</v>
      </c>
      <c r="N2290" s="207">
        <f t="shared" si="156"/>
        <v>0</v>
      </c>
      <c r="O2290" s="208">
        <f t="shared" si="155"/>
        <v>79382.69</v>
      </c>
      <c r="P2290" s="205">
        <v>0</v>
      </c>
      <c r="Q2290" s="208">
        <f t="shared" si="157"/>
        <v>79382.69</v>
      </c>
      <c r="R2290" s="206">
        <v>9</v>
      </c>
    </row>
    <row r="2291" spans="1:18" s="200" customFormat="1">
      <c r="A2291" s="199">
        <v>2284</v>
      </c>
      <c r="B2291" s="200">
        <v>10101011803</v>
      </c>
      <c r="C2291" s="201" t="s">
        <v>1309</v>
      </c>
      <c r="D2291" s="201" t="s">
        <v>1310</v>
      </c>
      <c r="E2291" s="201" t="s">
        <v>1582</v>
      </c>
      <c r="F2291" s="201" t="s">
        <v>3660</v>
      </c>
      <c r="G2291" s="201" t="s">
        <v>855</v>
      </c>
      <c r="H2291" s="202" t="s">
        <v>736</v>
      </c>
      <c r="I2291" s="207">
        <v>80002.449999000004</v>
      </c>
      <c r="J2291" s="207">
        <v>0</v>
      </c>
      <c r="K2291" s="207">
        <v>0</v>
      </c>
      <c r="L2291" s="207">
        <v>0</v>
      </c>
      <c r="M2291" s="207">
        <f t="shared" si="158"/>
        <v>80002.449999000004</v>
      </c>
      <c r="N2291" s="207">
        <f t="shared" si="156"/>
        <v>0</v>
      </c>
      <c r="O2291" s="208">
        <f t="shared" si="155"/>
        <v>80002.449999000004</v>
      </c>
      <c r="P2291" s="205">
        <v>0</v>
      </c>
      <c r="Q2291" s="208">
        <f t="shared" si="157"/>
        <v>80002.449999000004</v>
      </c>
      <c r="R2291" s="206">
        <v>9</v>
      </c>
    </row>
    <row r="2292" spans="1:18" s="200" customFormat="1">
      <c r="A2292" s="199">
        <v>2285</v>
      </c>
      <c r="B2292" s="200">
        <v>10101011804</v>
      </c>
      <c r="C2292" s="201" t="s">
        <v>1309</v>
      </c>
      <c r="D2292" s="201" t="s">
        <v>1310</v>
      </c>
      <c r="E2292" s="201" t="s">
        <v>1582</v>
      </c>
      <c r="F2292" s="201" t="s">
        <v>3660</v>
      </c>
      <c r="G2292" s="201" t="s">
        <v>855</v>
      </c>
      <c r="H2292" s="202" t="s">
        <v>737</v>
      </c>
      <c r="I2292" s="207">
        <v>22535.63</v>
      </c>
      <c r="J2292" s="207">
        <v>0</v>
      </c>
      <c r="K2292" s="207">
        <v>0</v>
      </c>
      <c r="L2292" s="207">
        <v>22535.63</v>
      </c>
      <c r="M2292" s="207">
        <f t="shared" si="158"/>
        <v>0</v>
      </c>
      <c r="N2292" s="207">
        <f t="shared" si="156"/>
        <v>0</v>
      </c>
      <c r="O2292" s="208">
        <f t="shared" si="155"/>
        <v>0</v>
      </c>
      <c r="P2292" s="205">
        <v>0</v>
      </c>
      <c r="Q2292" s="208">
        <f t="shared" si="157"/>
        <v>0</v>
      </c>
      <c r="R2292" s="206">
        <v>9</v>
      </c>
    </row>
    <row r="2293" spans="1:18" s="200" customFormat="1">
      <c r="A2293" s="199">
        <v>2286</v>
      </c>
      <c r="B2293" s="200">
        <v>10101011805</v>
      </c>
      <c r="C2293" s="201" t="s">
        <v>1309</v>
      </c>
      <c r="D2293" s="201" t="s">
        <v>1310</v>
      </c>
      <c r="E2293" s="201" t="s">
        <v>1582</v>
      </c>
      <c r="F2293" s="201" t="s">
        <v>3660</v>
      </c>
      <c r="G2293" s="201" t="s">
        <v>855</v>
      </c>
      <c r="H2293" s="202" t="s">
        <v>738</v>
      </c>
      <c r="I2293" s="207">
        <v>60906.75</v>
      </c>
      <c r="J2293" s="207">
        <v>0</v>
      </c>
      <c r="K2293" s="207">
        <v>0</v>
      </c>
      <c r="L2293" s="207">
        <v>0</v>
      </c>
      <c r="M2293" s="207">
        <f t="shared" si="158"/>
        <v>60906.75</v>
      </c>
      <c r="N2293" s="207">
        <f t="shared" si="156"/>
        <v>0</v>
      </c>
      <c r="O2293" s="208">
        <f t="shared" si="155"/>
        <v>60906.75</v>
      </c>
      <c r="P2293" s="205">
        <v>0</v>
      </c>
      <c r="Q2293" s="208">
        <f t="shared" si="157"/>
        <v>60906.75</v>
      </c>
      <c r="R2293" s="206">
        <v>9</v>
      </c>
    </row>
    <row r="2294" spans="1:18" s="200" customFormat="1">
      <c r="A2294" s="199">
        <v>2287</v>
      </c>
      <c r="B2294" s="200">
        <v>10101011806</v>
      </c>
      <c r="C2294" s="201" t="s">
        <v>1309</v>
      </c>
      <c r="D2294" s="201" t="s">
        <v>1310</v>
      </c>
      <c r="E2294" s="201" t="s">
        <v>1582</v>
      </c>
      <c r="F2294" s="201" t="s">
        <v>3660</v>
      </c>
      <c r="G2294" s="201" t="s">
        <v>855</v>
      </c>
      <c r="H2294" s="202" t="s">
        <v>739</v>
      </c>
      <c r="I2294" s="207">
        <v>7939.6199990000005</v>
      </c>
      <c r="J2294" s="207">
        <v>0</v>
      </c>
      <c r="K2294" s="207">
        <v>0</v>
      </c>
      <c r="L2294" s="207">
        <v>0</v>
      </c>
      <c r="M2294" s="207">
        <f t="shared" si="158"/>
        <v>7939.6199990000005</v>
      </c>
      <c r="N2294" s="207">
        <f t="shared" si="156"/>
        <v>0</v>
      </c>
      <c r="O2294" s="208">
        <f t="shared" si="155"/>
        <v>7939.6199990000005</v>
      </c>
      <c r="P2294" s="205">
        <v>0</v>
      </c>
      <c r="Q2294" s="208">
        <f t="shared" si="157"/>
        <v>7939.6199990000005</v>
      </c>
      <c r="R2294" s="206">
        <v>9</v>
      </c>
    </row>
    <row r="2295" spans="1:18" s="200" customFormat="1">
      <c r="A2295" s="199">
        <v>2288</v>
      </c>
      <c r="B2295" s="200">
        <v>10101011807</v>
      </c>
      <c r="C2295" s="201" t="s">
        <v>1309</v>
      </c>
      <c r="D2295" s="201" t="s">
        <v>1310</v>
      </c>
      <c r="E2295" s="201" t="s">
        <v>1582</v>
      </c>
      <c r="F2295" s="201" t="s">
        <v>3660</v>
      </c>
      <c r="G2295" s="201" t="s">
        <v>855</v>
      </c>
      <c r="H2295" s="202" t="s">
        <v>740</v>
      </c>
      <c r="I2295" s="207">
        <v>133861.56</v>
      </c>
      <c r="J2295" s="207">
        <v>0</v>
      </c>
      <c r="K2295" s="207">
        <v>0</v>
      </c>
      <c r="L2295" s="207">
        <v>53532.800000000003</v>
      </c>
      <c r="M2295" s="207">
        <f t="shared" si="158"/>
        <v>80328.759999999995</v>
      </c>
      <c r="N2295" s="207">
        <f t="shared" si="156"/>
        <v>0</v>
      </c>
      <c r="O2295" s="208">
        <f t="shared" si="155"/>
        <v>80328.759999999995</v>
      </c>
      <c r="P2295" s="205">
        <v>0</v>
      </c>
      <c r="Q2295" s="208">
        <f t="shared" si="157"/>
        <v>80328.759999999995</v>
      </c>
      <c r="R2295" s="206">
        <v>9</v>
      </c>
    </row>
    <row r="2296" spans="1:18" s="200" customFormat="1">
      <c r="A2296" s="199">
        <v>2289</v>
      </c>
      <c r="B2296" s="200">
        <v>10101011808</v>
      </c>
      <c r="C2296" s="201" t="s">
        <v>1309</v>
      </c>
      <c r="D2296" s="201" t="s">
        <v>1310</v>
      </c>
      <c r="E2296" s="201" t="s">
        <v>1582</v>
      </c>
      <c r="F2296" s="201" t="s">
        <v>3660</v>
      </c>
      <c r="G2296" s="201" t="s">
        <v>855</v>
      </c>
      <c r="H2296" s="202" t="s">
        <v>741</v>
      </c>
      <c r="I2296" s="207">
        <v>4412.6999990000004</v>
      </c>
      <c r="J2296" s="207">
        <v>0</v>
      </c>
      <c r="K2296" s="207">
        <v>0</v>
      </c>
      <c r="L2296" s="207">
        <v>0</v>
      </c>
      <c r="M2296" s="207">
        <f t="shared" si="158"/>
        <v>4412.6999990000004</v>
      </c>
      <c r="N2296" s="207">
        <f t="shared" si="156"/>
        <v>0</v>
      </c>
      <c r="O2296" s="208">
        <f t="shared" si="155"/>
        <v>4412.6999990000004</v>
      </c>
      <c r="P2296" s="205">
        <v>0</v>
      </c>
      <c r="Q2296" s="208">
        <f t="shared" si="157"/>
        <v>4412.6999990000004</v>
      </c>
      <c r="R2296" s="206">
        <v>9</v>
      </c>
    </row>
    <row r="2297" spans="1:18" s="200" customFormat="1">
      <c r="A2297" s="199">
        <v>2290</v>
      </c>
      <c r="B2297" s="200">
        <v>10101011812</v>
      </c>
      <c r="C2297" s="201" t="s">
        <v>1309</v>
      </c>
      <c r="D2297" s="201" t="s">
        <v>1310</v>
      </c>
      <c r="E2297" s="201" t="s">
        <v>1582</v>
      </c>
      <c r="F2297" s="201" t="s">
        <v>3660</v>
      </c>
      <c r="G2297" s="201" t="s">
        <v>855</v>
      </c>
      <c r="H2297" s="202" t="s">
        <v>742</v>
      </c>
      <c r="I2297" s="207">
        <v>0</v>
      </c>
      <c r="J2297" s="207">
        <v>0</v>
      </c>
      <c r="K2297" s="207">
        <v>81655.740000000005</v>
      </c>
      <c r="L2297" s="207">
        <v>81655.740000000005</v>
      </c>
      <c r="M2297" s="207">
        <f t="shared" si="158"/>
        <v>0</v>
      </c>
      <c r="N2297" s="207">
        <f t="shared" si="156"/>
        <v>0</v>
      </c>
      <c r="O2297" s="208">
        <f t="shared" si="155"/>
        <v>0</v>
      </c>
      <c r="P2297" s="205">
        <v>0</v>
      </c>
      <c r="Q2297" s="208">
        <f t="shared" si="157"/>
        <v>0</v>
      </c>
      <c r="R2297" s="206">
        <v>9</v>
      </c>
    </row>
    <row r="2298" spans="1:18" s="200" customFormat="1">
      <c r="A2298" s="199">
        <v>2291</v>
      </c>
      <c r="B2298" s="200">
        <v>10101011815</v>
      </c>
      <c r="C2298" s="201" t="s">
        <v>1309</v>
      </c>
      <c r="D2298" s="201" t="s">
        <v>1310</v>
      </c>
      <c r="E2298" s="201" t="s">
        <v>1582</v>
      </c>
      <c r="F2298" s="201" t="s">
        <v>3660</v>
      </c>
      <c r="G2298" s="201" t="s">
        <v>855</v>
      </c>
      <c r="H2298" s="202" t="s">
        <v>743</v>
      </c>
      <c r="I2298" s="207">
        <v>10920.79</v>
      </c>
      <c r="J2298" s="207">
        <v>0</v>
      </c>
      <c r="K2298" s="207">
        <v>0</v>
      </c>
      <c r="L2298" s="207">
        <v>10920.79</v>
      </c>
      <c r="M2298" s="207">
        <f t="shared" si="158"/>
        <v>0</v>
      </c>
      <c r="N2298" s="207">
        <f t="shared" si="156"/>
        <v>0</v>
      </c>
      <c r="O2298" s="208">
        <f t="shared" si="155"/>
        <v>0</v>
      </c>
      <c r="P2298" s="205">
        <v>0</v>
      </c>
      <c r="Q2298" s="208">
        <f t="shared" si="157"/>
        <v>0</v>
      </c>
      <c r="R2298" s="206">
        <v>9</v>
      </c>
    </row>
    <row r="2299" spans="1:18" s="200" customFormat="1">
      <c r="A2299" s="199">
        <v>2292</v>
      </c>
      <c r="B2299" s="200">
        <v>10101011816</v>
      </c>
      <c r="C2299" s="201" t="s">
        <v>1309</v>
      </c>
      <c r="D2299" s="201" t="s">
        <v>1310</v>
      </c>
      <c r="E2299" s="201" t="s">
        <v>1582</v>
      </c>
      <c r="F2299" s="201" t="s">
        <v>3660</v>
      </c>
      <c r="G2299" s="201" t="s">
        <v>855</v>
      </c>
      <c r="H2299" s="202" t="s">
        <v>744</v>
      </c>
      <c r="I2299" s="207">
        <v>9868.4699999999993</v>
      </c>
      <c r="J2299" s="207">
        <v>0</v>
      </c>
      <c r="K2299" s="207">
        <v>184905.4</v>
      </c>
      <c r="L2299" s="207">
        <v>184905.46</v>
      </c>
      <c r="M2299" s="207">
        <f t="shared" si="158"/>
        <v>9868.4100000000035</v>
      </c>
      <c r="N2299" s="207">
        <f t="shared" si="156"/>
        <v>0</v>
      </c>
      <c r="O2299" s="208">
        <f t="shared" si="155"/>
        <v>9868.4100000000035</v>
      </c>
      <c r="P2299" s="205">
        <v>0</v>
      </c>
      <c r="Q2299" s="208">
        <f t="shared" si="157"/>
        <v>9868.4100000000035</v>
      </c>
      <c r="R2299" s="206">
        <v>9</v>
      </c>
    </row>
    <row r="2300" spans="1:18" s="200" customFormat="1">
      <c r="A2300" s="199">
        <v>2293</v>
      </c>
      <c r="B2300" s="200">
        <v>10101011817</v>
      </c>
      <c r="C2300" s="201" t="s">
        <v>1309</v>
      </c>
      <c r="D2300" s="201" t="s">
        <v>1310</v>
      </c>
      <c r="E2300" s="201" t="s">
        <v>1582</v>
      </c>
      <c r="F2300" s="201" t="s">
        <v>3660</v>
      </c>
      <c r="G2300" s="201" t="s">
        <v>855</v>
      </c>
      <c r="H2300" s="202" t="s">
        <v>3016</v>
      </c>
      <c r="I2300" s="207">
        <v>573742.71</v>
      </c>
      <c r="J2300" s="207">
        <v>0</v>
      </c>
      <c r="K2300" s="207">
        <v>43240.29</v>
      </c>
      <c r="L2300" s="207">
        <v>616983</v>
      </c>
      <c r="M2300" s="207">
        <f t="shared" si="158"/>
        <v>0</v>
      </c>
      <c r="N2300" s="207">
        <f t="shared" si="156"/>
        <v>0</v>
      </c>
      <c r="O2300" s="208">
        <f t="shared" si="155"/>
        <v>0</v>
      </c>
      <c r="P2300" s="205">
        <v>0</v>
      </c>
      <c r="Q2300" s="208">
        <f t="shared" si="157"/>
        <v>0</v>
      </c>
      <c r="R2300" s="206">
        <v>9</v>
      </c>
    </row>
    <row r="2301" spans="1:18" s="200" customFormat="1">
      <c r="A2301" s="199">
        <v>2294</v>
      </c>
      <c r="B2301" s="200">
        <v>10101011818</v>
      </c>
      <c r="C2301" s="201" t="s">
        <v>1309</v>
      </c>
      <c r="D2301" s="201" t="s">
        <v>1310</v>
      </c>
      <c r="E2301" s="201" t="s">
        <v>1582</v>
      </c>
      <c r="F2301" s="201" t="s">
        <v>3660</v>
      </c>
      <c r="G2301" s="201" t="s">
        <v>855</v>
      </c>
      <c r="H2301" s="202" t="s">
        <v>745</v>
      </c>
      <c r="I2301" s="207">
        <v>0</v>
      </c>
      <c r="J2301" s="207">
        <v>0</v>
      </c>
      <c r="K2301" s="207">
        <v>1769.82</v>
      </c>
      <c r="L2301" s="207">
        <v>1769.82</v>
      </c>
      <c r="M2301" s="207">
        <f t="shared" si="158"/>
        <v>0</v>
      </c>
      <c r="N2301" s="207">
        <f t="shared" si="156"/>
        <v>0</v>
      </c>
      <c r="O2301" s="208">
        <f t="shared" si="155"/>
        <v>0</v>
      </c>
      <c r="P2301" s="205">
        <v>0</v>
      </c>
      <c r="Q2301" s="208">
        <f t="shared" si="157"/>
        <v>0</v>
      </c>
      <c r="R2301" s="206">
        <v>9</v>
      </c>
    </row>
    <row r="2302" spans="1:18" s="200" customFormat="1">
      <c r="A2302" s="199">
        <v>2295</v>
      </c>
      <c r="B2302" s="200">
        <v>10101011819</v>
      </c>
      <c r="C2302" s="201" t="s">
        <v>1309</v>
      </c>
      <c r="D2302" s="201" t="s">
        <v>1310</v>
      </c>
      <c r="E2302" s="201" t="s">
        <v>1582</v>
      </c>
      <c r="F2302" s="201" t="s">
        <v>3660</v>
      </c>
      <c r="G2302" s="201" t="s">
        <v>855</v>
      </c>
      <c r="H2302" s="202" t="s">
        <v>746</v>
      </c>
      <c r="I2302" s="207">
        <v>15083.99</v>
      </c>
      <c r="J2302" s="207">
        <v>0</v>
      </c>
      <c r="K2302" s="207">
        <v>0</v>
      </c>
      <c r="L2302" s="207">
        <v>15083.99</v>
      </c>
      <c r="M2302" s="207">
        <f t="shared" si="158"/>
        <v>0</v>
      </c>
      <c r="N2302" s="207">
        <f t="shared" si="156"/>
        <v>0</v>
      </c>
      <c r="O2302" s="208">
        <f t="shared" si="155"/>
        <v>0</v>
      </c>
      <c r="P2302" s="205">
        <v>0</v>
      </c>
      <c r="Q2302" s="208">
        <f t="shared" si="157"/>
        <v>0</v>
      </c>
      <c r="R2302" s="206">
        <v>9</v>
      </c>
    </row>
    <row r="2303" spans="1:18" s="200" customFormat="1">
      <c r="A2303" s="199">
        <v>2296</v>
      </c>
      <c r="B2303" s="200">
        <v>10101011820</v>
      </c>
      <c r="C2303" s="201" t="s">
        <v>1309</v>
      </c>
      <c r="D2303" s="201" t="s">
        <v>1310</v>
      </c>
      <c r="E2303" s="201" t="s">
        <v>1582</v>
      </c>
      <c r="F2303" s="201" t="s">
        <v>3660</v>
      </c>
      <c r="G2303" s="201" t="s">
        <v>855</v>
      </c>
      <c r="H2303" s="202" t="s">
        <v>747</v>
      </c>
      <c r="I2303" s="207">
        <v>951145.70000000007</v>
      </c>
      <c r="J2303" s="207">
        <v>0</v>
      </c>
      <c r="K2303" s="207">
        <v>83442.97</v>
      </c>
      <c r="L2303" s="207">
        <v>951145.70000000007</v>
      </c>
      <c r="M2303" s="207">
        <f t="shared" si="158"/>
        <v>83442.969999999972</v>
      </c>
      <c r="N2303" s="207">
        <f t="shared" si="156"/>
        <v>0</v>
      </c>
      <c r="O2303" s="208">
        <f t="shared" si="155"/>
        <v>83442.969999999972</v>
      </c>
      <c r="P2303" s="205">
        <v>0</v>
      </c>
      <c r="Q2303" s="208">
        <f t="shared" si="157"/>
        <v>83442.969999999972</v>
      </c>
      <c r="R2303" s="206">
        <v>9</v>
      </c>
    </row>
    <row r="2304" spans="1:18" s="200" customFormat="1">
      <c r="A2304" s="199">
        <v>2297</v>
      </c>
      <c r="B2304" s="200">
        <v>10101011821</v>
      </c>
      <c r="C2304" s="201" t="s">
        <v>1309</v>
      </c>
      <c r="D2304" s="201" t="s">
        <v>1310</v>
      </c>
      <c r="E2304" s="201" t="s">
        <v>1582</v>
      </c>
      <c r="F2304" s="201" t="s">
        <v>3660</v>
      </c>
      <c r="G2304" s="201" t="s">
        <v>855</v>
      </c>
      <c r="H2304" s="202" t="s">
        <v>748</v>
      </c>
      <c r="I2304" s="207">
        <v>632011.80000000005</v>
      </c>
      <c r="J2304" s="207">
        <v>0</v>
      </c>
      <c r="K2304" s="207">
        <v>261709.4</v>
      </c>
      <c r="L2304" s="207">
        <v>893721.20000000007</v>
      </c>
      <c r="M2304" s="207">
        <f t="shared" si="158"/>
        <v>0</v>
      </c>
      <c r="N2304" s="207">
        <f t="shared" si="156"/>
        <v>0</v>
      </c>
      <c r="O2304" s="208">
        <f t="shared" si="155"/>
        <v>0</v>
      </c>
      <c r="P2304" s="205">
        <v>0</v>
      </c>
      <c r="Q2304" s="208">
        <f t="shared" si="157"/>
        <v>0</v>
      </c>
      <c r="R2304" s="206">
        <v>9</v>
      </c>
    </row>
    <row r="2305" spans="1:18" s="200" customFormat="1">
      <c r="A2305" s="199">
        <v>2298</v>
      </c>
      <c r="B2305" s="200">
        <v>10101011831</v>
      </c>
      <c r="C2305" s="201" t="s">
        <v>1309</v>
      </c>
      <c r="D2305" s="201" t="s">
        <v>1310</v>
      </c>
      <c r="E2305" s="201" t="s">
        <v>1582</v>
      </c>
      <c r="F2305" s="201" t="s">
        <v>3660</v>
      </c>
      <c r="G2305" s="201" t="s">
        <v>855</v>
      </c>
      <c r="H2305" s="202" t="s">
        <v>1106</v>
      </c>
      <c r="I2305" s="207">
        <v>0</v>
      </c>
      <c r="J2305" s="207">
        <v>0</v>
      </c>
      <c r="K2305" s="207">
        <v>554860.15</v>
      </c>
      <c r="L2305" s="207">
        <v>554860.15</v>
      </c>
      <c r="M2305" s="207">
        <f t="shared" si="158"/>
        <v>0</v>
      </c>
      <c r="N2305" s="207">
        <f t="shared" si="156"/>
        <v>0</v>
      </c>
      <c r="O2305" s="208">
        <f t="shared" si="155"/>
        <v>0</v>
      </c>
      <c r="P2305" s="205">
        <v>0</v>
      </c>
      <c r="Q2305" s="208">
        <f t="shared" si="157"/>
        <v>0</v>
      </c>
      <c r="R2305" s="206">
        <v>9</v>
      </c>
    </row>
    <row r="2306" spans="1:18" s="200" customFormat="1">
      <c r="A2306" s="199">
        <v>2299</v>
      </c>
      <c r="B2306" s="200">
        <v>10101011836</v>
      </c>
      <c r="C2306" s="201" t="s">
        <v>1309</v>
      </c>
      <c r="D2306" s="201" t="s">
        <v>1310</v>
      </c>
      <c r="E2306" s="201" t="s">
        <v>1582</v>
      </c>
      <c r="F2306" s="201" t="s">
        <v>3660</v>
      </c>
      <c r="G2306" s="201" t="s">
        <v>855</v>
      </c>
      <c r="H2306" s="202" t="s">
        <v>1107</v>
      </c>
      <c r="I2306" s="207">
        <v>0</v>
      </c>
      <c r="J2306" s="207">
        <v>0</v>
      </c>
      <c r="K2306" s="207">
        <v>497621.17</v>
      </c>
      <c r="L2306" s="207">
        <v>497621.17</v>
      </c>
      <c r="M2306" s="207">
        <f t="shared" si="158"/>
        <v>0</v>
      </c>
      <c r="N2306" s="207">
        <f t="shared" si="156"/>
        <v>0</v>
      </c>
      <c r="O2306" s="208">
        <f t="shared" si="155"/>
        <v>0</v>
      </c>
      <c r="P2306" s="205">
        <v>0</v>
      </c>
      <c r="Q2306" s="208">
        <f t="shared" si="157"/>
        <v>0</v>
      </c>
      <c r="R2306" s="206">
        <v>9</v>
      </c>
    </row>
    <row r="2307" spans="1:18" s="200" customFormat="1">
      <c r="A2307" s="199">
        <v>2300</v>
      </c>
      <c r="B2307" s="200">
        <v>10101011838</v>
      </c>
      <c r="C2307" s="201" t="s">
        <v>1309</v>
      </c>
      <c r="D2307" s="201" t="s">
        <v>1310</v>
      </c>
      <c r="E2307" s="201" t="s">
        <v>1582</v>
      </c>
      <c r="F2307" s="201" t="s">
        <v>3660</v>
      </c>
      <c r="G2307" s="201" t="s">
        <v>855</v>
      </c>
      <c r="H2307" s="202" t="s">
        <v>1108</v>
      </c>
      <c r="I2307" s="207">
        <v>0</v>
      </c>
      <c r="J2307" s="207">
        <v>0</v>
      </c>
      <c r="K2307" s="207">
        <v>40632.85</v>
      </c>
      <c r="L2307" s="207">
        <v>40632.85</v>
      </c>
      <c r="M2307" s="207">
        <f t="shared" si="158"/>
        <v>0</v>
      </c>
      <c r="N2307" s="207">
        <f t="shared" si="156"/>
        <v>0</v>
      </c>
      <c r="O2307" s="208">
        <f t="shared" si="155"/>
        <v>0</v>
      </c>
      <c r="P2307" s="205">
        <v>0</v>
      </c>
      <c r="Q2307" s="208">
        <f t="shared" si="157"/>
        <v>0</v>
      </c>
      <c r="R2307" s="206">
        <v>9</v>
      </c>
    </row>
    <row r="2308" spans="1:18" s="200" customFormat="1">
      <c r="A2308" s="199">
        <v>2301</v>
      </c>
      <c r="B2308" s="200">
        <v>10101011842</v>
      </c>
      <c r="C2308" s="201" t="s">
        <v>1309</v>
      </c>
      <c r="D2308" s="201" t="s">
        <v>1310</v>
      </c>
      <c r="E2308" s="201" t="s">
        <v>1582</v>
      </c>
      <c r="F2308" s="201" t="s">
        <v>3660</v>
      </c>
      <c r="G2308" s="201" t="s">
        <v>855</v>
      </c>
      <c r="H2308" s="202" t="s">
        <v>1109</v>
      </c>
      <c r="I2308" s="207">
        <v>0</v>
      </c>
      <c r="J2308" s="207">
        <v>0</v>
      </c>
      <c r="K2308" s="207">
        <v>15963.84</v>
      </c>
      <c r="L2308" s="207">
        <v>15963.84</v>
      </c>
      <c r="M2308" s="207">
        <f t="shared" si="158"/>
        <v>0</v>
      </c>
      <c r="N2308" s="207">
        <f t="shared" si="156"/>
        <v>0</v>
      </c>
      <c r="O2308" s="208">
        <f t="shared" si="155"/>
        <v>0</v>
      </c>
      <c r="P2308" s="205">
        <v>0</v>
      </c>
      <c r="Q2308" s="208">
        <f t="shared" si="157"/>
        <v>0</v>
      </c>
      <c r="R2308" s="206">
        <v>9</v>
      </c>
    </row>
    <row r="2309" spans="1:18" s="200" customFormat="1">
      <c r="A2309" s="199">
        <v>2302</v>
      </c>
      <c r="B2309" s="200">
        <v>10101011847</v>
      </c>
      <c r="C2309" s="201" t="s">
        <v>1309</v>
      </c>
      <c r="D2309" s="201" t="s">
        <v>1310</v>
      </c>
      <c r="E2309" s="201" t="s">
        <v>1582</v>
      </c>
      <c r="F2309" s="201" t="s">
        <v>3660</v>
      </c>
      <c r="G2309" s="201" t="s">
        <v>855</v>
      </c>
      <c r="H2309" s="202" t="s">
        <v>1872</v>
      </c>
      <c r="I2309" s="207">
        <v>0</v>
      </c>
      <c r="J2309" s="207">
        <v>0</v>
      </c>
      <c r="K2309" s="207">
        <v>177641.64</v>
      </c>
      <c r="L2309" s="207">
        <v>177641.64</v>
      </c>
      <c r="M2309" s="207">
        <f t="shared" si="158"/>
        <v>0</v>
      </c>
      <c r="N2309" s="207">
        <f t="shared" si="156"/>
        <v>0</v>
      </c>
      <c r="O2309" s="208">
        <f t="shared" si="155"/>
        <v>0</v>
      </c>
      <c r="P2309" s="205">
        <v>0</v>
      </c>
      <c r="Q2309" s="208">
        <f t="shared" si="157"/>
        <v>0</v>
      </c>
      <c r="R2309" s="206">
        <v>9</v>
      </c>
    </row>
    <row r="2310" spans="1:18" s="200" customFormat="1">
      <c r="A2310" s="199">
        <v>2303</v>
      </c>
      <c r="B2310" s="200">
        <v>10101011850</v>
      </c>
      <c r="C2310" s="201" t="s">
        <v>1309</v>
      </c>
      <c r="D2310" s="201" t="s">
        <v>1310</v>
      </c>
      <c r="E2310" s="201" t="s">
        <v>1582</v>
      </c>
      <c r="F2310" s="201" t="s">
        <v>3660</v>
      </c>
      <c r="G2310" s="201" t="s">
        <v>855</v>
      </c>
      <c r="H2310" s="202" t="s">
        <v>3017</v>
      </c>
      <c r="I2310" s="207">
        <v>0</v>
      </c>
      <c r="J2310" s="207">
        <v>0</v>
      </c>
      <c r="K2310" s="207">
        <v>34404.39</v>
      </c>
      <c r="L2310" s="207">
        <v>34404.39</v>
      </c>
      <c r="M2310" s="207">
        <f t="shared" si="158"/>
        <v>0</v>
      </c>
      <c r="N2310" s="207">
        <f t="shared" si="156"/>
        <v>0</v>
      </c>
      <c r="O2310" s="208">
        <f t="shared" ref="O2310:O2373" si="159">M2310-N2310</f>
        <v>0</v>
      </c>
      <c r="P2310" s="205">
        <v>0</v>
      </c>
      <c r="Q2310" s="208">
        <f t="shared" si="157"/>
        <v>0</v>
      </c>
      <c r="R2310" s="206">
        <v>9</v>
      </c>
    </row>
    <row r="2311" spans="1:18" s="200" customFormat="1">
      <c r="A2311" s="199">
        <v>2304</v>
      </c>
      <c r="B2311" s="200">
        <v>10101011851</v>
      </c>
      <c r="C2311" s="201" t="s">
        <v>1309</v>
      </c>
      <c r="D2311" s="201" t="s">
        <v>1310</v>
      </c>
      <c r="E2311" s="201" t="s">
        <v>1582</v>
      </c>
      <c r="F2311" s="201" t="s">
        <v>3660</v>
      </c>
      <c r="G2311" s="201" t="s">
        <v>855</v>
      </c>
      <c r="H2311" s="202" t="s">
        <v>3018</v>
      </c>
      <c r="I2311" s="207">
        <v>0</v>
      </c>
      <c r="J2311" s="207">
        <v>0</v>
      </c>
      <c r="K2311" s="207">
        <v>346095.81</v>
      </c>
      <c r="L2311" s="207">
        <v>1704.3</v>
      </c>
      <c r="M2311" s="207">
        <f t="shared" si="158"/>
        <v>344391.51</v>
      </c>
      <c r="N2311" s="207">
        <f t="shared" si="156"/>
        <v>0</v>
      </c>
      <c r="O2311" s="208">
        <f t="shared" si="159"/>
        <v>344391.51</v>
      </c>
      <c r="P2311" s="205">
        <v>0</v>
      </c>
      <c r="Q2311" s="208">
        <f t="shared" si="157"/>
        <v>344391.51</v>
      </c>
      <c r="R2311" s="206">
        <v>9</v>
      </c>
    </row>
    <row r="2312" spans="1:18" s="200" customFormat="1">
      <c r="A2312" s="199">
        <v>2305</v>
      </c>
      <c r="B2312" s="200">
        <v>10101011902</v>
      </c>
      <c r="C2312" s="201" t="s">
        <v>1309</v>
      </c>
      <c r="D2312" s="201" t="s">
        <v>1310</v>
      </c>
      <c r="E2312" s="201" t="s">
        <v>1582</v>
      </c>
      <c r="F2312" s="201" t="s">
        <v>3660</v>
      </c>
      <c r="G2312" s="201" t="s">
        <v>855</v>
      </c>
      <c r="H2312" s="202" t="s">
        <v>749</v>
      </c>
      <c r="I2312" s="207">
        <v>27790.07</v>
      </c>
      <c r="J2312" s="207">
        <v>0</v>
      </c>
      <c r="K2312" s="207">
        <v>0</v>
      </c>
      <c r="L2312" s="207">
        <v>27790.07</v>
      </c>
      <c r="M2312" s="207">
        <f t="shared" si="158"/>
        <v>0</v>
      </c>
      <c r="N2312" s="207">
        <f t="shared" si="156"/>
        <v>0</v>
      </c>
      <c r="O2312" s="208">
        <f t="shared" si="159"/>
        <v>0</v>
      </c>
      <c r="P2312" s="205">
        <v>0</v>
      </c>
      <c r="Q2312" s="208">
        <f t="shared" si="157"/>
        <v>0</v>
      </c>
      <c r="R2312" s="206">
        <v>9</v>
      </c>
    </row>
    <row r="2313" spans="1:18" s="200" customFormat="1">
      <c r="A2313" s="199">
        <v>2306</v>
      </c>
      <c r="B2313" s="200">
        <v>10101011903</v>
      </c>
      <c r="C2313" s="201" t="s">
        <v>1309</v>
      </c>
      <c r="D2313" s="201" t="s">
        <v>1310</v>
      </c>
      <c r="E2313" s="201" t="s">
        <v>1582</v>
      </c>
      <c r="F2313" s="201" t="s">
        <v>3660</v>
      </c>
      <c r="G2313" s="201" t="s">
        <v>855</v>
      </c>
      <c r="H2313" s="202" t="s">
        <v>750</v>
      </c>
      <c r="I2313" s="207">
        <v>561209.64</v>
      </c>
      <c r="J2313" s="207">
        <v>0</v>
      </c>
      <c r="K2313" s="207">
        <v>0</v>
      </c>
      <c r="L2313" s="207">
        <v>57540</v>
      </c>
      <c r="M2313" s="207">
        <f t="shared" si="158"/>
        <v>503669.64</v>
      </c>
      <c r="N2313" s="207">
        <f t="shared" si="156"/>
        <v>0</v>
      </c>
      <c r="O2313" s="208">
        <f t="shared" si="159"/>
        <v>503669.64</v>
      </c>
      <c r="P2313" s="205">
        <v>0</v>
      </c>
      <c r="Q2313" s="208">
        <f t="shared" si="157"/>
        <v>503669.64</v>
      </c>
      <c r="R2313" s="206">
        <v>9</v>
      </c>
    </row>
    <row r="2314" spans="1:18" s="200" customFormat="1">
      <c r="A2314" s="199">
        <v>2307</v>
      </c>
      <c r="B2314" s="200">
        <v>10101011904</v>
      </c>
      <c r="C2314" s="201" t="s">
        <v>1309</v>
      </c>
      <c r="D2314" s="201" t="s">
        <v>1310</v>
      </c>
      <c r="E2314" s="201" t="s">
        <v>1582</v>
      </c>
      <c r="F2314" s="201" t="s">
        <v>3660</v>
      </c>
      <c r="G2314" s="201" t="s">
        <v>855</v>
      </c>
      <c r="H2314" s="202" t="s">
        <v>751</v>
      </c>
      <c r="I2314" s="207">
        <v>90141.16</v>
      </c>
      <c r="J2314" s="207">
        <v>0</v>
      </c>
      <c r="K2314" s="207">
        <v>0</v>
      </c>
      <c r="L2314" s="207">
        <v>0</v>
      </c>
      <c r="M2314" s="207">
        <f t="shared" si="158"/>
        <v>90141.16</v>
      </c>
      <c r="N2314" s="207">
        <f t="shared" si="156"/>
        <v>0</v>
      </c>
      <c r="O2314" s="208">
        <f t="shared" si="159"/>
        <v>90141.16</v>
      </c>
      <c r="P2314" s="205">
        <v>0</v>
      </c>
      <c r="Q2314" s="208">
        <f t="shared" si="157"/>
        <v>90141.16</v>
      </c>
      <c r="R2314" s="206">
        <v>9</v>
      </c>
    </row>
    <row r="2315" spans="1:18" s="200" customFormat="1">
      <c r="A2315" s="199">
        <v>2308</v>
      </c>
      <c r="B2315" s="200">
        <v>10101011907</v>
      </c>
      <c r="C2315" s="201" t="s">
        <v>1309</v>
      </c>
      <c r="D2315" s="201" t="s">
        <v>1310</v>
      </c>
      <c r="E2315" s="201" t="s">
        <v>1582</v>
      </c>
      <c r="F2315" s="201" t="s">
        <v>3660</v>
      </c>
      <c r="G2315" s="201" t="s">
        <v>855</v>
      </c>
      <c r="H2315" s="202" t="s">
        <v>752</v>
      </c>
      <c r="I2315" s="207">
        <v>65667.22</v>
      </c>
      <c r="J2315" s="207">
        <v>0</v>
      </c>
      <c r="K2315" s="207">
        <v>0</v>
      </c>
      <c r="L2315" s="207">
        <v>0</v>
      </c>
      <c r="M2315" s="207">
        <f t="shared" si="158"/>
        <v>65667.22</v>
      </c>
      <c r="N2315" s="207">
        <f t="shared" si="156"/>
        <v>0</v>
      </c>
      <c r="O2315" s="208">
        <f t="shared" si="159"/>
        <v>65667.22</v>
      </c>
      <c r="P2315" s="205">
        <v>0</v>
      </c>
      <c r="Q2315" s="208">
        <f t="shared" si="157"/>
        <v>65667.22</v>
      </c>
      <c r="R2315" s="206">
        <v>9</v>
      </c>
    </row>
    <row r="2316" spans="1:18" s="200" customFormat="1">
      <c r="A2316" s="199">
        <v>2309</v>
      </c>
      <c r="B2316" s="200">
        <v>10101011908</v>
      </c>
      <c r="C2316" s="201" t="s">
        <v>1309</v>
      </c>
      <c r="D2316" s="201" t="s">
        <v>1310</v>
      </c>
      <c r="E2316" s="201" t="s">
        <v>1582</v>
      </c>
      <c r="F2316" s="201" t="s">
        <v>3660</v>
      </c>
      <c r="G2316" s="201" t="s">
        <v>855</v>
      </c>
      <c r="H2316" s="202" t="s">
        <v>1110</v>
      </c>
      <c r="I2316" s="207">
        <v>149016.48000000001</v>
      </c>
      <c r="J2316" s="207">
        <v>0</v>
      </c>
      <c r="K2316" s="207">
        <v>751908.28</v>
      </c>
      <c r="L2316" s="207">
        <v>900924.76</v>
      </c>
      <c r="M2316" s="207">
        <f t="shared" si="158"/>
        <v>0</v>
      </c>
      <c r="N2316" s="207">
        <f t="shared" ref="N2316:N2379" si="160">-IF((I2316+K2316)-(J2316+L2316)&lt;0,(I2316+K2316)-(J2316+L2316),0)</f>
        <v>0</v>
      </c>
      <c r="O2316" s="208">
        <f t="shared" si="159"/>
        <v>0</v>
      </c>
      <c r="P2316" s="205">
        <v>0</v>
      </c>
      <c r="Q2316" s="208">
        <f t="shared" si="157"/>
        <v>0</v>
      </c>
      <c r="R2316" s="206">
        <v>9</v>
      </c>
    </row>
    <row r="2317" spans="1:18" s="200" customFormat="1">
      <c r="A2317" s="199">
        <v>2310</v>
      </c>
      <c r="B2317" s="200">
        <v>10101012101</v>
      </c>
      <c r="C2317" s="201" t="s">
        <v>1309</v>
      </c>
      <c r="D2317" s="201" t="s">
        <v>1310</v>
      </c>
      <c r="E2317" s="201" t="s">
        <v>1582</v>
      </c>
      <c r="F2317" s="201" t="s">
        <v>3660</v>
      </c>
      <c r="G2317" s="201" t="s">
        <v>855</v>
      </c>
      <c r="H2317" s="202" t="s">
        <v>753</v>
      </c>
      <c r="I2317" s="207">
        <v>830234.56</v>
      </c>
      <c r="J2317" s="207">
        <v>0</v>
      </c>
      <c r="K2317" s="207">
        <v>0</v>
      </c>
      <c r="L2317" s="207">
        <v>0</v>
      </c>
      <c r="M2317" s="207">
        <f t="shared" si="158"/>
        <v>830234.56</v>
      </c>
      <c r="N2317" s="207">
        <f t="shared" si="160"/>
        <v>0</v>
      </c>
      <c r="O2317" s="208">
        <f t="shared" si="159"/>
        <v>830234.56</v>
      </c>
      <c r="P2317" s="205">
        <v>0</v>
      </c>
      <c r="Q2317" s="208">
        <f t="shared" si="157"/>
        <v>830234.56</v>
      </c>
      <c r="R2317" s="206">
        <v>9</v>
      </c>
    </row>
    <row r="2318" spans="1:18" s="200" customFormat="1">
      <c r="A2318" s="199">
        <v>2311</v>
      </c>
      <c r="B2318" s="200">
        <v>10101012102</v>
      </c>
      <c r="C2318" s="201" t="s">
        <v>1309</v>
      </c>
      <c r="D2318" s="201" t="s">
        <v>1310</v>
      </c>
      <c r="E2318" s="201" t="s">
        <v>1582</v>
      </c>
      <c r="F2318" s="201" t="s">
        <v>3660</v>
      </c>
      <c r="G2318" s="201" t="s">
        <v>855</v>
      </c>
      <c r="H2318" s="202" t="s">
        <v>754</v>
      </c>
      <c r="I2318" s="207">
        <v>59637.709999000006</v>
      </c>
      <c r="J2318" s="207">
        <v>0</v>
      </c>
      <c r="K2318" s="207">
        <v>0</v>
      </c>
      <c r="L2318" s="207">
        <v>0</v>
      </c>
      <c r="M2318" s="207">
        <f t="shared" si="158"/>
        <v>59637.709999000006</v>
      </c>
      <c r="N2318" s="207">
        <f t="shared" si="160"/>
        <v>0</v>
      </c>
      <c r="O2318" s="208">
        <f t="shared" si="159"/>
        <v>59637.709999000006</v>
      </c>
      <c r="P2318" s="205">
        <v>0</v>
      </c>
      <c r="Q2318" s="208">
        <f t="shared" si="157"/>
        <v>59637.709999000006</v>
      </c>
      <c r="R2318" s="206">
        <v>9</v>
      </c>
    </row>
    <row r="2319" spans="1:18" s="200" customFormat="1">
      <c r="A2319" s="199">
        <v>2312</v>
      </c>
      <c r="B2319" s="200">
        <v>10101012103</v>
      </c>
      <c r="C2319" s="201" t="s">
        <v>1309</v>
      </c>
      <c r="D2319" s="201" t="s">
        <v>1310</v>
      </c>
      <c r="E2319" s="201" t="s">
        <v>1582</v>
      </c>
      <c r="F2319" s="201" t="s">
        <v>3660</v>
      </c>
      <c r="G2319" s="201" t="s">
        <v>855</v>
      </c>
      <c r="H2319" s="202" t="s">
        <v>755</v>
      </c>
      <c r="I2319" s="207">
        <v>222580.89</v>
      </c>
      <c r="J2319" s="207">
        <v>0</v>
      </c>
      <c r="K2319" s="207">
        <v>0</v>
      </c>
      <c r="L2319" s="207">
        <v>222580.89</v>
      </c>
      <c r="M2319" s="207">
        <f t="shared" si="158"/>
        <v>0</v>
      </c>
      <c r="N2319" s="207">
        <f t="shared" si="160"/>
        <v>0</v>
      </c>
      <c r="O2319" s="208">
        <f t="shared" si="159"/>
        <v>0</v>
      </c>
      <c r="P2319" s="205">
        <v>0</v>
      </c>
      <c r="Q2319" s="208">
        <f t="shared" si="157"/>
        <v>0</v>
      </c>
      <c r="R2319" s="206">
        <v>9</v>
      </c>
    </row>
    <row r="2320" spans="1:18" s="200" customFormat="1">
      <c r="A2320" s="199">
        <v>2313</v>
      </c>
      <c r="B2320" s="200">
        <v>10101012201</v>
      </c>
      <c r="C2320" s="201" t="s">
        <v>1309</v>
      </c>
      <c r="D2320" s="201" t="s">
        <v>1310</v>
      </c>
      <c r="E2320" s="201" t="s">
        <v>1582</v>
      </c>
      <c r="F2320" s="201" t="s">
        <v>3660</v>
      </c>
      <c r="G2320" s="201" t="s">
        <v>855</v>
      </c>
      <c r="H2320" s="202" t="s">
        <v>3019</v>
      </c>
      <c r="I2320" s="207">
        <v>0</v>
      </c>
      <c r="J2320" s="207">
        <v>0</v>
      </c>
      <c r="K2320" s="207">
        <v>977500</v>
      </c>
      <c r="L2320" s="207">
        <v>977500</v>
      </c>
      <c r="M2320" s="207">
        <f t="shared" si="158"/>
        <v>0</v>
      </c>
      <c r="N2320" s="207">
        <f t="shared" si="160"/>
        <v>0</v>
      </c>
      <c r="O2320" s="208">
        <f t="shared" si="159"/>
        <v>0</v>
      </c>
      <c r="P2320" s="205">
        <v>0</v>
      </c>
      <c r="Q2320" s="208">
        <f t="shared" si="157"/>
        <v>0</v>
      </c>
      <c r="R2320" s="206">
        <v>9</v>
      </c>
    </row>
    <row r="2321" spans="1:18" s="200" customFormat="1">
      <c r="A2321" s="199">
        <v>2314</v>
      </c>
      <c r="B2321" s="200">
        <v>10101012501</v>
      </c>
      <c r="C2321" s="201" t="s">
        <v>1309</v>
      </c>
      <c r="D2321" s="201" t="s">
        <v>1310</v>
      </c>
      <c r="E2321" s="201" t="s">
        <v>1582</v>
      </c>
      <c r="F2321" s="201" t="s">
        <v>3660</v>
      </c>
      <c r="G2321" s="201" t="s">
        <v>855</v>
      </c>
      <c r="H2321" s="202" t="s">
        <v>756</v>
      </c>
      <c r="I2321" s="207">
        <v>263039.67999899999</v>
      </c>
      <c r="J2321" s="207">
        <v>0</v>
      </c>
      <c r="K2321" s="207">
        <v>0</v>
      </c>
      <c r="L2321" s="207">
        <v>263039.68</v>
      </c>
      <c r="M2321" s="207">
        <f t="shared" si="158"/>
        <v>0</v>
      </c>
      <c r="N2321" s="207">
        <f t="shared" si="160"/>
        <v>1.0000076144933701E-6</v>
      </c>
      <c r="O2321" s="208">
        <f t="shared" si="159"/>
        <v>-1.0000076144933701E-6</v>
      </c>
      <c r="P2321" s="205">
        <v>0</v>
      </c>
      <c r="Q2321" s="208">
        <f t="shared" si="157"/>
        <v>-1.0000076144933701E-6</v>
      </c>
      <c r="R2321" s="206">
        <v>9</v>
      </c>
    </row>
    <row r="2322" spans="1:18" s="200" customFormat="1">
      <c r="A2322" s="199">
        <v>2315</v>
      </c>
      <c r="B2322" s="200">
        <v>10101012502</v>
      </c>
      <c r="C2322" s="201" t="s">
        <v>1309</v>
      </c>
      <c r="D2322" s="201" t="s">
        <v>1310</v>
      </c>
      <c r="E2322" s="201" t="s">
        <v>1582</v>
      </c>
      <c r="F2322" s="201" t="s">
        <v>3660</v>
      </c>
      <c r="G2322" s="201" t="s">
        <v>855</v>
      </c>
      <c r="H2322" s="202" t="s">
        <v>757</v>
      </c>
      <c r="I2322" s="207">
        <v>247368.76999899998</v>
      </c>
      <c r="J2322" s="207">
        <v>0</v>
      </c>
      <c r="K2322" s="207">
        <v>0</v>
      </c>
      <c r="L2322" s="207">
        <v>247368.77000000002</v>
      </c>
      <c r="M2322" s="207">
        <f t="shared" si="158"/>
        <v>0</v>
      </c>
      <c r="N2322" s="207">
        <f t="shared" si="160"/>
        <v>1.0000367183238268E-6</v>
      </c>
      <c r="O2322" s="208">
        <f t="shared" si="159"/>
        <v>-1.0000367183238268E-6</v>
      </c>
      <c r="P2322" s="205">
        <v>0</v>
      </c>
      <c r="Q2322" s="208">
        <f t="shared" si="157"/>
        <v>-1.0000367183238268E-6</v>
      </c>
      <c r="R2322" s="206">
        <v>9</v>
      </c>
    </row>
    <row r="2323" spans="1:18" s="200" customFormat="1">
      <c r="A2323" s="199">
        <v>2316</v>
      </c>
      <c r="B2323" s="200">
        <v>10101012802</v>
      </c>
      <c r="C2323" s="201" t="s">
        <v>1309</v>
      </c>
      <c r="D2323" s="201" t="s">
        <v>1310</v>
      </c>
      <c r="E2323" s="201" t="s">
        <v>1582</v>
      </c>
      <c r="F2323" s="201" t="s">
        <v>3660</v>
      </c>
      <c r="G2323" s="201" t="s">
        <v>855</v>
      </c>
      <c r="H2323" s="202" t="s">
        <v>758</v>
      </c>
      <c r="I2323" s="207">
        <v>263869.44</v>
      </c>
      <c r="J2323" s="207">
        <v>0</v>
      </c>
      <c r="K2323" s="207">
        <v>382116.66000000003</v>
      </c>
      <c r="L2323" s="207">
        <v>244048</v>
      </c>
      <c r="M2323" s="207">
        <f t="shared" si="158"/>
        <v>401938.10000000009</v>
      </c>
      <c r="N2323" s="207">
        <f t="shared" si="160"/>
        <v>0</v>
      </c>
      <c r="O2323" s="208">
        <f t="shared" si="159"/>
        <v>401938.10000000009</v>
      </c>
      <c r="P2323" s="205">
        <v>0</v>
      </c>
      <c r="Q2323" s="208">
        <f t="shared" si="157"/>
        <v>401938.10000000009</v>
      </c>
      <c r="R2323" s="206">
        <v>9</v>
      </c>
    </row>
    <row r="2324" spans="1:18" s="200" customFormat="1">
      <c r="A2324" s="199">
        <v>2317</v>
      </c>
      <c r="B2324" s="200">
        <v>10101012803</v>
      </c>
      <c r="C2324" s="201" t="s">
        <v>1309</v>
      </c>
      <c r="D2324" s="201" t="s">
        <v>1310</v>
      </c>
      <c r="E2324" s="201" t="s">
        <v>1582</v>
      </c>
      <c r="F2324" s="201" t="s">
        <v>3660</v>
      </c>
      <c r="G2324" s="201" t="s">
        <v>855</v>
      </c>
      <c r="H2324" s="202" t="s">
        <v>759</v>
      </c>
      <c r="I2324" s="207">
        <v>21997.049999000003</v>
      </c>
      <c r="J2324" s="207">
        <v>0</v>
      </c>
      <c r="K2324" s="207">
        <v>0</v>
      </c>
      <c r="L2324" s="207">
        <v>0</v>
      </c>
      <c r="M2324" s="207">
        <f t="shared" si="158"/>
        <v>21997.049999000003</v>
      </c>
      <c r="N2324" s="207">
        <f t="shared" si="160"/>
        <v>0</v>
      </c>
      <c r="O2324" s="208">
        <f t="shared" si="159"/>
        <v>21997.049999000003</v>
      </c>
      <c r="P2324" s="205">
        <v>0</v>
      </c>
      <c r="Q2324" s="208">
        <f t="shared" si="157"/>
        <v>21997.049999000003</v>
      </c>
      <c r="R2324" s="206">
        <v>9</v>
      </c>
    </row>
    <row r="2325" spans="1:18" s="200" customFormat="1">
      <c r="A2325" s="199">
        <v>2318</v>
      </c>
      <c r="B2325" s="200">
        <v>10101013101</v>
      </c>
      <c r="C2325" s="201" t="s">
        <v>1309</v>
      </c>
      <c r="D2325" s="201" t="s">
        <v>1310</v>
      </c>
      <c r="E2325" s="201" t="s">
        <v>1582</v>
      </c>
      <c r="F2325" s="201" t="s">
        <v>3660</v>
      </c>
      <c r="G2325" s="201" t="s">
        <v>855</v>
      </c>
      <c r="H2325" s="202" t="s">
        <v>760</v>
      </c>
      <c r="I2325" s="207">
        <v>0</v>
      </c>
      <c r="J2325" s="207">
        <v>0</v>
      </c>
      <c r="K2325" s="207">
        <v>0</v>
      </c>
      <c r="L2325" s="207">
        <v>0</v>
      </c>
      <c r="M2325" s="207">
        <f t="shared" si="158"/>
        <v>0</v>
      </c>
      <c r="N2325" s="207">
        <f t="shared" si="160"/>
        <v>0</v>
      </c>
      <c r="O2325" s="208">
        <f t="shared" si="159"/>
        <v>0</v>
      </c>
      <c r="P2325" s="205">
        <v>0</v>
      </c>
      <c r="Q2325" s="208">
        <f t="shared" si="157"/>
        <v>0</v>
      </c>
      <c r="R2325" s="206">
        <v>9</v>
      </c>
    </row>
    <row r="2326" spans="1:18" s="200" customFormat="1">
      <c r="A2326" s="199">
        <v>2319</v>
      </c>
      <c r="B2326" s="200">
        <v>10101013102</v>
      </c>
      <c r="C2326" s="201" t="s">
        <v>1309</v>
      </c>
      <c r="D2326" s="201" t="s">
        <v>1310</v>
      </c>
      <c r="E2326" s="201" t="s">
        <v>1582</v>
      </c>
      <c r="F2326" s="201" t="s">
        <v>3660</v>
      </c>
      <c r="G2326" s="201" t="s">
        <v>855</v>
      </c>
      <c r="H2326" s="202" t="s">
        <v>761</v>
      </c>
      <c r="I2326" s="207">
        <v>37491.980000000003</v>
      </c>
      <c r="J2326" s="207">
        <v>0</v>
      </c>
      <c r="K2326" s="207">
        <v>0</v>
      </c>
      <c r="L2326" s="207">
        <v>0</v>
      </c>
      <c r="M2326" s="207">
        <f t="shared" si="158"/>
        <v>37491.980000000003</v>
      </c>
      <c r="N2326" s="207">
        <f t="shared" si="160"/>
        <v>0</v>
      </c>
      <c r="O2326" s="208">
        <f t="shared" si="159"/>
        <v>37491.980000000003</v>
      </c>
      <c r="P2326" s="205">
        <v>0</v>
      </c>
      <c r="Q2326" s="208">
        <f t="shared" si="157"/>
        <v>37491.980000000003</v>
      </c>
      <c r="R2326" s="206">
        <v>9</v>
      </c>
    </row>
    <row r="2327" spans="1:18" s="200" customFormat="1">
      <c r="A2327" s="199">
        <v>2320</v>
      </c>
      <c r="B2327" s="200">
        <v>10101013401</v>
      </c>
      <c r="C2327" s="201" t="s">
        <v>1309</v>
      </c>
      <c r="D2327" s="201" t="s">
        <v>1310</v>
      </c>
      <c r="E2327" s="201" t="s">
        <v>1582</v>
      </c>
      <c r="F2327" s="201" t="s">
        <v>3660</v>
      </c>
      <c r="G2327" s="201" t="s">
        <v>855</v>
      </c>
      <c r="H2327" s="202" t="s">
        <v>762</v>
      </c>
      <c r="I2327" s="207">
        <v>7266.85</v>
      </c>
      <c r="J2327" s="207">
        <v>0</v>
      </c>
      <c r="K2327" s="207">
        <v>0</v>
      </c>
      <c r="L2327" s="207">
        <v>0</v>
      </c>
      <c r="M2327" s="207">
        <f t="shared" si="158"/>
        <v>7266.85</v>
      </c>
      <c r="N2327" s="207">
        <f t="shared" si="160"/>
        <v>0</v>
      </c>
      <c r="O2327" s="208">
        <f t="shared" si="159"/>
        <v>7266.85</v>
      </c>
      <c r="P2327" s="205">
        <v>0</v>
      </c>
      <c r="Q2327" s="208">
        <f t="shared" si="157"/>
        <v>7266.85</v>
      </c>
      <c r="R2327" s="206">
        <v>9</v>
      </c>
    </row>
    <row r="2328" spans="1:18" s="200" customFormat="1">
      <c r="A2328" s="199">
        <v>2321</v>
      </c>
      <c r="B2328" s="200">
        <v>10101013402</v>
      </c>
      <c r="C2328" s="201" t="s">
        <v>1309</v>
      </c>
      <c r="D2328" s="201" t="s">
        <v>1310</v>
      </c>
      <c r="E2328" s="201" t="s">
        <v>1582</v>
      </c>
      <c r="F2328" s="201" t="s">
        <v>3660</v>
      </c>
      <c r="G2328" s="201" t="s">
        <v>855</v>
      </c>
      <c r="H2328" s="202" t="s">
        <v>763</v>
      </c>
      <c r="I2328" s="207">
        <v>7906.4899990000004</v>
      </c>
      <c r="J2328" s="207">
        <v>0</v>
      </c>
      <c r="K2328" s="207">
        <v>0</v>
      </c>
      <c r="L2328" s="207">
        <v>0</v>
      </c>
      <c r="M2328" s="207">
        <f t="shared" si="158"/>
        <v>7906.4899990000004</v>
      </c>
      <c r="N2328" s="207">
        <f t="shared" si="160"/>
        <v>0</v>
      </c>
      <c r="O2328" s="208">
        <f t="shared" si="159"/>
        <v>7906.4899990000004</v>
      </c>
      <c r="P2328" s="205">
        <v>0</v>
      </c>
      <c r="Q2328" s="208">
        <f t="shared" si="157"/>
        <v>7906.4899990000004</v>
      </c>
      <c r="R2328" s="206">
        <v>9</v>
      </c>
    </row>
    <row r="2329" spans="1:18" s="200" customFormat="1">
      <c r="A2329" s="199">
        <v>2322</v>
      </c>
      <c r="B2329" s="200">
        <v>10101013502</v>
      </c>
      <c r="C2329" s="201" t="s">
        <v>1309</v>
      </c>
      <c r="D2329" s="201" t="s">
        <v>1310</v>
      </c>
      <c r="E2329" s="201" t="s">
        <v>1582</v>
      </c>
      <c r="F2329" s="201" t="s">
        <v>3660</v>
      </c>
      <c r="G2329" s="201" t="s">
        <v>855</v>
      </c>
      <c r="H2329" s="202" t="s">
        <v>764</v>
      </c>
      <c r="I2329" s="207">
        <v>49135.07</v>
      </c>
      <c r="J2329" s="207">
        <v>0</v>
      </c>
      <c r="K2329" s="207">
        <v>0</v>
      </c>
      <c r="L2329" s="207">
        <v>0</v>
      </c>
      <c r="M2329" s="207">
        <f t="shared" si="158"/>
        <v>49135.07</v>
      </c>
      <c r="N2329" s="207">
        <f t="shared" si="160"/>
        <v>0</v>
      </c>
      <c r="O2329" s="208">
        <f t="shared" si="159"/>
        <v>49135.07</v>
      </c>
      <c r="P2329" s="205">
        <v>0</v>
      </c>
      <c r="Q2329" s="208">
        <f t="shared" si="157"/>
        <v>49135.07</v>
      </c>
      <c r="R2329" s="206">
        <v>9</v>
      </c>
    </row>
    <row r="2330" spans="1:18" s="200" customFormat="1">
      <c r="A2330" s="199">
        <v>2323</v>
      </c>
      <c r="B2330" s="200">
        <v>10101013505</v>
      </c>
      <c r="C2330" s="201" t="s">
        <v>1309</v>
      </c>
      <c r="D2330" s="201" t="s">
        <v>1310</v>
      </c>
      <c r="E2330" s="201" t="s">
        <v>1582</v>
      </c>
      <c r="F2330" s="201" t="s">
        <v>3660</v>
      </c>
      <c r="G2330" s="201" t="s">
        <v>855</v>
      </c>
      <c r="H2330" s="202" t="s">
        <v>765</v>
      </c>
      <c r="I2330" s="207">
        <v>183944.62</v>
      </c>
      <c r="J2330" s="207">
        <v>0</v>
      </c>
      <c r="K2330" s="207">
        <v>0</v>
      </c>
      <c r="L2330" s="207">
        <v>0</v>
      </c>
      <c r="M2330" s="207">
        <f t="shared" si="158"/>
        <v>183944.62</v>
      </c>
      <c r="N2330" s="207">
        <f t="shared" si="160"/>
        <v>0</v>
      </c>
      <c r="O2330" s="208">
        <f t="shared" si="159"/>
        <v>183944.62</v>
      </c>
      <c r="P2330" s="205">
        <v>0</v>
      </c>
      <c r="Q2330" s="208">
        <f t="shared" si="157"/>
        <v>183944.62</v>
      </c>
      <c r="R2330" s="206">
        <v>9</v>
      </c>
    </row>
    <row r="2331" spans="1:18" s="200" customFormat="1">
      <c r="A2331" s="199">
        <v>2324</v>
      </c>
      <c r="B2331" s="200">
        <v>10101013506</v>
      </c>
      <c r="C2331" s="201" t="s">
        <v>1309</v>
      </c>
      <c r="D2331" s="201" t="s">
        <v>1310</v>
      </c>
      <c r="E2331" s="201" t="s">
        <v>1582</v>
      </c>
      <c r="F2331" s="201" t="s">
        <v>3660</v>
      </c>
      <c r="G2331" s="201" t="s">
        <v>855</v>
      </c>
      <c r="H2331" s="202" t="s">
        <v>3020</v>
      </c>
      <c r="I2331" s="207">
        <v>0</v>
      </c>
      <c r="J2331" s="207">
        <v>0</v>
      </c>
      <c r="K2331" s="207">
        <v>25229994.43</v>
      </c>
      <c r="L2331" s="207">
        <v>25176932.300000001</v>
      </c>
      <c r="M2331" s="207">
        <f t="shared" si="158"/>
        <v>53062.129999998957</v>
      </c>
      <c r="N2331" s="207">
        <f t="shared" si="160"/>
        <v>0</v>
      </c>
      <c r="O2331" s="208">
        <f t="shared" si="159"/>
        <v>53062.129999998957</v>
      </c>
      <c r="P2331" s="205">
        <v>0</v>
      </c>
      <c r="Q2331" s="208">
        <f t="shared" si="157"/>
        <v>53062.129999998957</v>
      </c>
      <c r="R2331" s="206">
        <v>9</v>
      </c>
    </row>
    <row r="2332" spans="1:18" s="200" customFormat="1">
      <c r="A2332" s="199">
        <v>2325</v>
      </c>
      <c r="B2332" s="200">
        <v>10101013701</v>
      </c>
      <c r="C2332" s="201" t="s">
        <v>1309</v>
      </c>
      <c r="D2332" s="201" t="s">
        <v>1310</v>
      </c>
      <c r="E2332" s="201" t="s">
        <v>1582</v>
      </c>
      <c r="F2332" s="201" t="s">
        <v>3660</v>
      </c>
      <c r="G2332" s="201" t="s">
        <v>855</v>
      </c>
      <c r="H2332" s="202" t="s">
        <v>766</v>
      </c>
      <c r="I2332" s="207">
        <v>141244.23000000001</v>
      </c>
      <c r="J2332" s="207">
        <v>0</v>
      </c>
      <c r="K2332" s="207">
        <v>573419.41</v>
      </c>
      <c r="L2332" s="207">
        <v>574061.30000000005</v>
      </c>
      <c r="M2332" s="207">
        <f t="shared" si="158"/>
        <v>140602.33999999997</v>
      </c>
      <c r="N2332" s="207">
        <f t="shared" si="160"/>
        <v>0</v>
      </c>
      <c r="O2332" s="208">
        <f t="shared" si="159"/>
        <v>140602.33999999997</v>
      </c>
      <c r="P2332" s="205">
        <v>0</v>
      </c>
      <c r="Q2332" s="208">
        <f t="shared" si="157"/>
        <v>140602.33999999997</v>
      </c>
      <c r="R2332" s="206">
        <v>9</v>
      </c>
    </row>
    <row r="2333" spans="1:18" s="200" customFormat="1">
      <c r="A2333" s="199">
        <v>2326</v>
      </c>
      <c r="B2333" s="200">
        <v>10101013702</v>
      </c>
      <c r="C2333" s="201" t="s">
        <v>1309</v>
      </c>
      <c r="D2333" s="201" t="s">
        <v>1310</v>
      </c>
      <c r="E2333" s="201" t="s">
        <v>1582</v>
      </c>
      <c r="F2333" s="201" t="s">
        <v>3660</v>
      </c>
      <c r="G2333" s="201" t="s">
        <v>855</v>
      </c>
      <c r="H2333" s="202" t="s">
        <v>767</v>
      </c>
      <c r="I2333" s="207">
        <v>19279.8</v>
      </c>
      <c r="J2333" s="207">
        <v>0</v>
      </c>
      <c r="K2333" s="207">
        <v>410605.37</v>
      </c>
      <c r="L2333" s="207">
        <v>402771.18</v>
      </c>
      <c r="M2333" s="207">
        <f t="shared" si="158"/>
        <v>27113.989999999991</v>
      </c>
      <c r="N2333" s="207">
        <f t="shared" si="160"/>
        <v>0</v>
      </c>
      <c r="O2333" s="208">
        <f t="shared" si="159"/>
        <v>27113.989999999991</v>
      </c>
      <c r="P2333" s="205">
        <v>0</v>
      </c>
      <c r="Q2333" s="208">
        <f t="shared" si="157"/>
        <v>27113.989999999991</v>
      </c>
      <c r="R2333" s="206">
        <v>9</v>
      </c>
    </row>
    <row r="2334" spans="1:18" s="200" customFormat="1">
      <c r="A2334" s="199">
        <v>2327</v>
      </c>
      <c r="B2334" s="200">
        <v>10101013703</v>
      </c>
      <c r="C2334" s="201" t="s">
        <v>1309</v>
      </c>
      <c r="D2334" s="201" t="s">
        <v>1310</v>
      </c>
      <c r="E2334" s="201" t="s">
        <v>1582</v>
      </c>
      <c r="F2334" s="201" t="s">
        <v>3660</v>
      </c>
      <c r="G2334" s="201" t="s">
        <v>855</v>
      </c>
      <c r="H2334" s="202" t="s">
        <v>1873</v>
      </c>
      <c r="I2334" s="207">
        <v>0</v>
      </c>
      <c r="J2334" s="207">
        <v>0</v>
      </c>
      <c r="K2334" s="207">
        <v>1342655.95</v>
      </c>
      <c r="L2334" s="207">
        <v>698447.15</v>
      </c>
      <c r="M2334" s="207">
        <f t="shared" si="158"/>
        <v>644208.79999999993</v>
      </c>
      <c r="N2334" s="207">
        <f t="shared" si="160"/>
        <v>0</v>
      </c>
      <c r="O2334" s="208">
        <f t="shared" si="159"/>
        <v>644208.79999999993</v>
      </c>
      <c r="P2334" s="205">
        <v>0</v>
      </c>
      <c r="Q2334" s="208">
        <f t="shared" si="157"/>
        <v>644208.79999999993</v>
      </c>
      <c r="R2334" s="206">
        <v>9</v>
      </c>
    </row>
    <row r="2335" spans="1:18" s="200" customFormat="1">
      <c r="A2335" s="199">
        <v>2328</v>
      </c>
      <c r="B2335" s="200">
        <v>10101014202</v>
      </c>
      <c r="C2335" s="201" t="s">
        <v>1309</v>
      </c>
      <c r="D2335" s="201" t="s">
        <v>1310</v>
      </c>
      <c r="E2335" s="201" t="s">
        <v>1582</v>
      </c>
      <c r="F2335" s="201" t="s">
        <v>3660</v>
      </c>
      <c r="G2335" s="201" t="s">
        <v>855</v>
      </c>
      <c r="H2335" s="202" t="s">
        <v>768</v>
      </c>
      <c r="I2335" s="207">
        <v>12806.65</v>
      </c>
      <c r="J2335" s="207">
        <v>0</v>
      </c>
      <c r="K2335" s="207">
        <v>0</v>
      </c>
      <c r="L2335" s="207">
        <v>12806.65</v>
      </c>
      <c r="M2335" s="207">
        <f t="shared" si="158"/>
        <v>0</v>
      </c>
      <c r="N2335" s="207">
        <f t="shared" si="160"/>
        <v>0</v>
      </c>
      <c r="O2335" s="208">
        <f t="shared" si="159"/>
        <v>0</v>
      </c>
      <c r="P2335" s="205">
        <v>0</v>
      </c>
      <c r="Q2335" s="208">
        <f t="shared" si="157"/>
        <v>0</v>
      </c>
      <c r="R2335" s="206">
        <v>9</v>
      </c>
    </row>
    <row r="2336" spans="1:18" s="200" customFormat="1">
      <c r="A2336" s="199">
        <v>2329</v>
      </c>
      <c r="B2336" s="200">
        <v>10101014401</v>
      </c>
      <c r="C2336" s="201" t="s">
        <v>1309</v>
      </c>
      <c r="D2336" s="201" t="s">
        <v>1310</v>
      </c>
      <c r="E2336" s="201" t="s">
        <v>1582</v>
      </c>
      <c r="F2336" s="201" t="s">
        <v>3660</v>
      </c>
      <c r="G2336" s="201" t="s">
        <v>855</v>
      </c>
      <c r="H2336" s="202" t="s">
        <v>1874</v>
      </c>
      <c r="I2336" s="207">
        <v>474460.46</v>
      </c>
      <c r="J2336" s="207">
        <v>0</v>
      </c>
      <c r="K2336" s="207">
        <v>2532747.6800000002</v>
      </c>
      <c r="L2336" s="207">
        <v>2678249.79</v>
      </c>
      <c r="M2336" s="207">
        <f t="shared" si="158"/>
        <v>328958.35000000009</v>
      </c>
      <c r="N2336" s="207">
        <f t="shared" si="160"/>
        <v>0</v>
      </c>
      <c r="O2336" s="208">
        <f t="shared" si="159"/>
        <v>328958.35000000009</v>
      </c>
      <c r="P2336" s="205">
        <v>0</v>
      </c>
      <c r="Q2336" s="208">
        <f t="shared" si="157"/>
        <v>328958.35000000009</v>
      </c>
      <c r="R2336" s="206">
        <v>9</v>
      </c>
    </row>
    <row r="2337" spans="1:18" s="200" customFormat="1">
      <c r="A2337" s="199">
        <v>2330</v>
      </c>
      <c r="B2337" s="200">
        <v>10101014501</v>
      </c>
      <c r="C2337" s="201" t="s">
        <v>1309</v>
      </c>
      <c r="D2337" s="201" t="s">
        <v>1310</v>
      </c>
      <c r="E2337" s="201" t="s">
        <v>1582</v>
      </c>
      <c r="F2337" s="201" t="s">
        <v>3660</v>
      </c>
      <c r="G2337" s="201" t="s">
        <v>855</v>
      </c>
      <c r="H2337" s="202" t="s">
        <v>769</v>
      </c>
      <c r="I2337" s="207">
        <v>281089.37</v>
      </c>
      <c r="J2337" s="207">
        <v>0</v>
      </c>
      <c r="K2337" s="207">
        <v>0</v>
      </c>
      <c r="L2337" s="207">
        <v>140545</v>
      </c>
      <c r="M2337" s="207">
        <f t="shared" si="158"/>
        <v>140544.37</v>
      </c>
      <c r="N2337" s="207">
        <f t="shared" si="160"/>
        <v>0</v>
      </c>
      <c r="O2337" s="208">
        <f t="shared" si="159"/>
        <v>140544.37</v>
      </c>
      <c r="P2337" s="205">
        <v>0</v>
      </c>
      <c r="Q2337" s="208">
        <f t="shared" si="157"/>
        <v>140544.37</v>
      </c>
      <c r="R2337" s="206">
        <v>9</v>
      </c>
    </row>
    <row r="2338" spans="1:18" s="200" customFormat="1">
      <c r="A2338" s="199">
        <v>2331</v>
      </c>
      <c r="B2338" s="200">
        <v>10101014601</v>
      </c>
      <c r="C2338" s="201" t="s">
        <v>1309</v>
      </c>
      <c r="D2338" s="201" t="s">
        <v>1310</v>
      </c>
      <c r="E2338" s="201" t="s">
        <v>1582</v>
      </c>
      <c r="F2338" s="201" t="s">
        <v>3660</v>
      </c>
      <c r="G2338" s="201" t="s">
        <v>855</v>
      </c>
      <c r="H2338" s="202" t="s">
        <v>770</v>
      </c>
      <c r="I2338" s="207">
        <v>103959.46</v>
      </c>
      <c r="J2338" s="207">
        <v>0</v>
      </c>
      <c r="K2338" s="207">
        <v>444675.72000000003</v>
      </c>
      <c r="L2338" s="207">
        <v>364041.3</v>
      </c>
      <c r="M2338" s="207">
        <f t="shared" si="158"/>
        <v>184593.88000000006</v>
      </c>
      <c r="N2338" s="207">
        <f t="shared" si="160"/>
        <v>0</v>
      </c>
      <c r="O2338" s="208">
        <f t="shared" si="159"/>
        <v>184593.88000000006</v>
      </c>
      <c r="P2338" s="205">
        <v>0</v>
      </c>
      <c r="Q2338" s="208">
        <f t="shared" ref="Q2338:Q2401" si="161">O2338-P2338</f>
        <v>184593.88000000006</v>
      </c>
      <c r="R2338" s="206">
        <v>9</v>
      </c>
    </row>
    <row r="2339" spans="1:18" s="200" customFormat="1">
      <c r="A2339" s="199">
        <v>2332</v>
      </c>
      <c r="B2339" s="200">
        <v>10101014603</v>
      </c>
      <c r="C2339" s="201" t="s">
        <v>1309</v>
      </c>
      <c r="D2339" s="201" t="s">
        <v>1310</v>
      </c>
      <c r="E2339" s="201" t="s">
        <v>1582</v>
      </c>
      <c r="F2339" s="201" t="s">
        <v>3660</v>
      </c>
      <c r="G2339" s="201" t="s">
        <v>855</v>
      </c>
      <c r="H2339" s="202" t="s">
        <v>771</v>
      </c>
      <c r="I2339" s="207">
        <v>3841.61</v>
      </c>
      <c r="J2339" s="207">
        <v>0</v>
      </c>
      <c r="K2339" s="207">
        <v>0</v>
      </c>
      <c r="L2339" s="207">
        <v>0</v>
      </c>
      <c r="M2339" s="207">
        <f t="shared" si="158"/>
        <v>3841.61</v>
      </c>
      <c r="N2339" s="207">
        <f t="shared" si="160"/>
        <v>0</v>
      </c>
      <c r="O2339" s="208">
        <f t="shared" si="159"/>
        <v>3841.61</v>
      </c>
      <c r="P2339" s="205">
        <v>0</v>
      </c>
      <c r="Q2339" s="208">
        <f t="shared" si="161"/>
        <v>3841.61</v>
      </c>
      <c r="R2339" s="206">
        <v>9</v>
      </c>
    </row>
    <row r="2340" spans="1:18" s="200" customFormat="1">
      <c r="A2340" s="199">
        <v>2333</v>
      </c>
      <c r="B2340" s="200">
        <v>10101014604</v>
      </c>
      <c r="C2340" s="201" t="s">
        <v>1309</v>
      </c>
      <c r="D2340" s="201" t="s">
        <v>1310</v>
      </c>
      <c r="E2340" s="201" t="s">
        <v>1582</v>
      </c>
      <c r="F2340" s="201" t="s">
        <v>3660</v>
      </c>
      <c r="G2340" s="201" t="s">
        <v>855</v>
      </c>
      <c r="H2340" s="202" t="s">
        <v>772</v>
      </c>
      <c r="I2340" s="207">
        <v>1047.79</v>
      </c>
      <c r="J2340" s="207">
        <v>0</v>
      </c>
      <c r="K2340" s="207">
        <v>251910.03</v>
      </c>
      <c r="L2340" s="207">
        <v>251910</v>
      </c>
      <c r="M2340" s="207">
        <f t="shared" si="158"/>
        <v>1047.820000000007</v>
      </c>
      <c r="N2340" s="207">
        <f t="shared" si="160"/>
        <v>0</v>
      </c>
      <c r="O2340" s="208">
        <f t="shared" si="159"/>
        <v>1047.820000000007</v>
      </c>
      <c r="P2340" s="205">
        <v>0</v>
      </c>
      <c r="Q2340" s="208">
        <f t="shared" si="161"/>
        <v>1047.820000000007</v>
      </c>
      <c r="R2340" s="206">
        <v>9</v>
      </c>
    </row>
    <row r="2341" spans="1:18" s="200" customFormat="1">
      <c r="A2341" s="199">
        <v>2334</v>
      </c>
      <c r="B2341" s="200">
        <v>10101014605</v>
      </c>
      <c r="C2341" s="201" t="s">
        <v>1309</v>
      </c>
      <c r="D2341" s="201" t="s">
        <v>1310</v>
      </c>
      <c r="E2341" s="201" t="s">
        <v>1582</v>
      </c>
      <c r="F2341" s="201" t="s">
        <v>3660</v>
      </c>
      <c r="G2341" s="201" t="s">
        <v>855</v>
      </c>
      <c r="H2341" s="202" t="s">
        <v>773</v>
      </c>
      <c r="I2341" s="207">
        <v>0</v>
      </c>
      <c r="J2341" s="207">
        <v>0</v>
      </c>
      <c r="K2341" s="207">
        <v>330437.76000000001</v>
      </c>
      <c r="L2341" s="207">
        <v>170185.15</v>
      </c>
      <c r="M2341" s="207">
        <f t="shared" si="158"/>
        <v>160252.61000000002</v>
      </c>
      <c r="N2341" s="207">
        <f t="shared" si="160"/>
        <v>0</v>
      </c>
      <c r="O2341" s="208">
        <f t="shared" si="159"/>
        <v>160252.61000000002</v>
      </c>
      <c r="P2341" s="205">
        <v>0</v>
      </c>
      <c r="Q2341" s="208">
        <f t="shared" si="161"/>
        <v>160252.61000000002</v>
      </c>
      <c r="R2341" s="206">
        <v>9</v>
      </c>
    </row>
    <row r="2342" spans="1:18" s="200" customFormat="1">
      <c r="A2342" s="199">
        <v>2335</v>
      </c>
      <c r="B2342" s="200">
        <v>10101014606</v>
      </c>
      <c r="C2342" s="201" t="s">
        <v>1309</v>
      </c>
      <c r="D2342" s="201" t="s">
        <v>1310</v>
      </c>
      <c r="E2342" s="201" t="s">
        <v>1582</v>
      </c>
      <c r="F2342" s="201" t="s">
        <v>3660</v>
      </c>
      <c r="G2342" s="201" t="s">
        <v>855</v>
      </c>
      <c r="H2342" s="202" t="s">
        <v>774</v>
      </c>
      <c r="I2342" s="207">
        <v>0</v>
      </c>
      <c r="J2342" s="207">
        <v>0</v>
      </c>
      <c r="K2342" s="207">
        <v>84552.45</v>
      </c>
      <c r="L2342" s="207">
        <v>84552.45</v>
      </c>
      <c r="M2342" s="207">
        <f t="shared" si="158"/>
        <v>0</v>
      </c>
      <c r="N2342" s="207">
        <f t="shared" si="160"/>
        <v>0</v>
      </c>
      <c r="O2342" s="208">
        <f t="shared" si="159"/>
        <v>0</v>
      </c>
      <c r="P2342" s="205">
        <v>0</v>
      </c>
      <c r="Q2342" s="208">
        <f t="shared" si="161"/>
        <v>0</v>
      </c>
      <c r="R2342" s="206">
        <v>9</v>
      </c>
    </row>
    <row r="2343" spans="1:18" s="200" customFormat="1">
      <c r="A2343" s="199">
        <v>2336</v>
      </c>
      <c r="B2343" s="200">
        <v>10101014607</v>
      </c>
      <c r="C2343" s="201" t="s">
        <v>1309</v>
      </c>
      <c r="D2343" s="201" t="s">
        <v>1310</v>
      </c>
      <c r="E2343" s="201" t="s">
        <v>1582</v>
      </c>
      <c r="F2343" s="201" t="s">
        <v>3660</v>
      </c>
      <c r="G2343" s="201" t="s">
        <v>855</v>
      </c>
      <c r="H2343" s="202" t="s">
        <v>775</v>
      </c>
      <c r="I2343" s="207">
        <v>0</v>
      </c>
      <c r="J2343" s="207">
        <v>0</v>
      </c>
      <c r="K2343" s="207">
        <v>0</v>
      </c>
      <c r="L2343" s="207">
        <v>0</v>
      </c>
      <c r="M2343" s="207">
        <f t="shared" si="158"/>
        <v>0</v>
      </c>
      <c r="N2343" s="207">
        <f t="shared" si="160"/>
        <v>0</v>
      </c>
      <c r="O2343" s="208">
        <f t="shared" si="159"/>
        <v>0</v>
      </c>
      <c r="P2343" s="205">
        <v>0</v>
      </c>
      <c r="Q2343" s="208">
        <f t="shared" si="161"/>
        <v>0</v>
      </c>
      <c r="R2343" s="206">
        <v>9</v>
      </c>
    </row>
    <row r="2344" spans="1:18" s="200" customFormat="1">
      <c r="A2344" s="199">
        <v>2337</v>
      </c>
      <c r="B2344" s="200">
        <v>10101014608</v>
      </c>
      <c r="C2344" s="201" t="s">
        <v>1309</v>
      </c>
      <c r="D2344" s="201" t="s">
        <v>1310</v>
      </c>
      <c r="E2344" s="201" t="s">
        <v>1582</v>
      </c>
      <c r="F2344" s="201" t="s">
        <v>3660</v>
      </c>
      <c r="G2344" s="201" t="s">
        <v>855</v>
      </c>
      <c r="H2344" s="202" t="s">
        <v>776</v>
      </c>
      <c r="I2344" s="207">
        <v>169528.15</v>
      </c>
      <c r="J2344" s="207">
        <v>0</v>
      </c>
      <c r="K2344" s="207">
        <v>492992.05</v>
      </c>
      <c r="L2344" s="207">
        <v>473279.08</v>
      </c>
      <c r="M2344" s="207">
        <f t="shared" si="158"/>
        <v>189241.11999999994</v>
      </c>
      <c r="N2344" s="207">
        <f t="shared" si="160"/>
        <v>0</v>
      </c>
      <c r="O2344" s="208">
        <f t="shared" si="159"/>
        <v>189241.11999999994</v>
      </c>
      <c r="P2344" s="205">
        <v>0</v>
      </c>
      <c r="Q2344" s="208">
        <f t="shared" si="161"/>
        <v>189241.11999999994</v>
      </c>
      <c r="R2344" s="206">
        <v>9</v>
      </c>
    </row>
    <row r="2345" spans="1:18" s="200" customFormat="1">
      <c r="A2345" s="199">
        <v>2338</v>
      </c>
      <c r="B2345" s="200">
        <v>10101014609</v>
      </c>
      <c r="C2345" s="201" t="s">
        <v>1309</v>
      </c>
      <c r="D2345" s="201" t="s">
        <v>1310</v>
      </c>
      <c r="E2345" s="201" t="s">
        <v>1582</v>
      </c>
      <c r="F2345" s="201" t="s">
        <v>3660</v>
      </c>
      <c r="G2345" s="201" t="s">
        <v>855</v>
      </c>
      <c r="H2345" s="202" t="s">
        <v>777</v>
      </c>
      <c r="I2345" s="207">
        <v>0</v>
      </c>
      <c r="J2345" s="207">
        <v>0</v>
      </c>
      <c r="K2345" s="207">
        <v>0</v>
      </c>
      <c r="L2345" s="207">
        <v>0</v>
      </c>
      <c r="M2345" s="207">
        <f t="shared" si="158"/>
        <v>0</v>
      </c>
      <c r="N2345" s="207">
        <f t="shared" si="160"/>
        <v>0</v>
      </c>
      <c r="O2345" s="208">
        <f t="shared" si="159"/>
        <v>0</v>
      </c>
      <c r="P2345" s="205">
        <v>0</v>
      </c>
      <c r="Q2345" s="208">
        <f t="shared" si="161"/>
        <v>0</v>
      </c>
      <c r="R2345" s="206">
        <v>9</v>
      </c>
    </row>
    <row r="2346" spans="1:18" s="200" customFormat="1">
      <c r="A2346" s="199">
        <v>2339</v>
      </c>
      <c r="B2346" s="200">
        <v>10101014610</v>
      </c>
      <c r="C2346" s="201" t="s">
        <v>1309</v>
      </c>
      <c r="D2346" s="201" t="s">
        <v>1310</v>
      </c>
      <c r="E2346" s="201" t="s">
        <v>1582</v>
      </c>
      <c r="F2346" s="201" t="s">
        <v>3660</v>
      </c>
      <c r="G2346" s="201" t="s">
        <v>855</v>
      </c>
      <c r="H2346" s="202" t="s">
        <v>778</v>
      </c>
      <c r="I2346" s="207">
        <v>0</v>
      </c>
      <c r="J2346" s="207">
        <v>0</v>
      </c>
      <c r="K2346" s="207">
        <v>0</v>
      </c>
      <c r="L2346" s="207">
        <v>0</v>
      </c>
      <c r="M2346" s="207">
        <f t="shared" si="158"/>
        <v>0</v>
      </c>
      <c r="N2346" s="207">
        <f t="shared" si="160"/>
        <v>0</v>
      </c>
      <c r="O2346" s="208">
        <f t="shared" si="159"/>
        <v>0</v>
      </c>
      <c r="P2346" s="205">
        <v>0</v>
      </c>
      <c r="Q2346" s="208">
        <f t="shared" si="161"/>
        <v>0</v>
      </c>
      <c r="R2346" s="206">
        <v>9</v>
      </c>
    </row>
    <row r="2347" spans="1:18" s="200" customFormat="1">
      <c r="A2347" s="199">
        <v>2340</v>
      </c>
      <c r="B2347" s="200">
        <v>10101014611</v>
      </c>
      <c r="C2347" s="201" t="s">
        <v>1309</v>
      </c>
      <c r="D2347" s="201" t="s">
        <v>1310</v>
      </c>
      <c r="E2347" s="201" t="s">
        <v>1582</v>
      </c>
      <c r="F2347" s="201" t="s">
        <v>3660</v>
      </c>
      <c r="G2347" s="201" t="s">
        <v>855</v>
      </c>
      <c r="H2347" s="202" t="s">
        <v>1875</v>
      </c>
      <c r="I2347" s="207">
        <v>0</v>
      </c>
      <c r="J2347" s="207">
        <v>0</v>
      </c>
      <c r="K2347" s="207">
        <v>0</v>
      </c>
      <c r="L2347" s="207">
        <v>0</v>
      </c>
      <c r="M2347" s="207">
        <f t="shared" si="158"/>
        <v>0</v>
      </c>
      <c r="N2347" s="207">
        <f t="shared" si="160"/>
        <v>0</v>
      </c>
      <c r="O2347" s="208">
        <f t="shared" si="159"/>
        <v>0</v>
      </c>
      <c r="P2347" s="205">
        <v>0</v>
      </c>
      <c r="Q2347" s="208">
        <f t="shared" si="161"/>
        <v>0</v>
      </c>
      <c r="R2347" s="206">
        <v>9</v>
      </c>
    </row>
    <row r="2348" spans="1:18" s="200" customFormat="1">
      <c r="A2348" s="199">
        <v>2341</v>
      </c>
      <c r="B2348" s="200">
        <v>10101014612</v>
      </c>
      <c r="C2348" s="201" t="s">
        <v>1309</v>
      </c>
      <c r="D2348" s="201" t="s">
        <v>1310</v>
      </c>
      <c r="E2348" s="201" t="s">
        <v>1582</v>
      </c>
      <c r="F2348" s="201" t="s">
        <v>3660</v>
      </c>
      <c r="G2348" s="201" t="s">
        <v>855</v>
      </c>
      <c r="H2348" s="202" t="s">
        <v>1876</v>
      </c>
      <c r="I2348" s="207">
        <v>0</v>
      </c>
      <c r="J2348" s="207">
        <v>0</v>
      </c>
      <c r="K2348" s="207">
        <v>161821.78</v>
      </c>
      <c r="L2348" s="207">
        <v>161821.78</v>
      </c>
      <c r="M2348" s="207">
        <f t="shared" si="158"/>
        <v>0</v>
      </c>
      <c r="N2348" s="207">
        <f t="shared" si="160"/>
        <v>0</v>
      </c>
      <c r="O2348" s="208">
        <f t="shared" si="159"/>
        <v>0</v>
      </c>
      <c r="P2348" s="205">
        <v>0</v>
      </c>
      <c r="Q2348" s="208">
        <f t="shared" si="161"/>
        <v>0</v>
      </c>
      <c r="R2348" s="206">
        <v>9</v>
      </c>
    </row>
    <row r="2349" spans="1:18" s="200" customFormat="1">
      <c r="A2349" s="199">
        <v>2342</v>
      </c>
      <c r="B2349" s="200">
        <v>10101014613</v>
      </c>
      <c r="C2349" s="201" t="s">
        <v>1309</v>
      </c>
      <c r="D2349" s="201" t="s">
        <v>1310</v>
      </c>
      <c r="E2349" s="201" t="s">
        <v>1582</v>
      </c>
      <c r="F2349" s="201" t="s">
        <v>3660</v>
      </c>
      <c r="G2349" s="201" t="s">
        <v>855</v>
      </c>
      <c r="H2349" s="202" t="s">
        <v>1877</v>
      </c>
      <c r="I2349" s="207">
        <v>178931</v>
      </c>
      <c r="J2349" s="207">
        <v>0</v>
      </c>
      <c r="K2349" s="207">
        <v>255705.21</v>
      </c>
      <c r="L2349" s="207">
        <v>434636.21</v>
      </c>
      <c r="M2349" s="207">
        <f t="shared" si="158"/>
        <v>0</v>
      </c>
      <c r="N2349" s="207">
        <f t="shared" si="160"/>
        <v>5.8207660913467407E-11</v>
      </c>
      <c r="O2349" s="208">
        <f t="shared" si="159"/>
        <v>-5.8207660913467407E-11</v>
      </c>
      <c r="P2349" s="205">
        <v>0</v>
      </c>
      <c r="Q2349" s="208">
        <f t="shared" si="161"/>
        <v>-5.8207660913467407E-11</v>
      </c>
      <c r="R2349" s="206">
        <v>9</v>
      </c>
    </row>
    <row r="2350" spans="1:18" s="200" customFormat="1">
      <c r="A2350" s="199">
        <v>2343</v>
      </c>
      <c r="B2350" s="200">
        <v>10101014614</v>
      </c>
      <c r="C2350" s="201" t="s">
        <v>1309</v>
      </c>
      <c r="D2350" s="201" t="s">
        <v>1310</v>
      </c>
      <c r="E2350" s="201" t="s">
        <v>1582</v>
      </c>
      <c r="F2350" s="201" t="s">
        <v>3660</v>
      </c>
      <c r="G2350" s="201" t="s">
        <v>855</v>
      </c>
      <c r="H2350" s="202" t="s">
        <v>1878</v>
      </c>
      <c r="I2350" s="207">
        <v>0</v>
      </c>
      <c r="J2350" s="207">
        <v>0</v>
      </c>
      <c r="K2350" s="207">
        <v>0</v>
      </c>
      <c r="L2350" s="207">
        <v>0</v>
      </c>
      <c r="M2350" s="207">
        <f t="shared" si="158"/>
        <v>0</v>
      </c>
      <c r="N2350" s="207">
        <f t="shared" si="160"/>
        <v>0</v>
      </c>
      <c r="O2350" s="208">
        <f t="shared" si="159"/>
        <v>0</v>
      </c>
      <c r="P2350" s="205">
        <v>0</v>
      </c>
      <c r="Q2350" s="208">
        <f t="shared" si="161"/>
        <v>0</v>
      </c>
      <c r="R2350" s="206">
        <v>9</v>
      </c>
    </row>
    <row r="2351" spans="1:18" s="200" customFormat="1">
      <c r="A2351" s="199">
        <v>2344</v>
      </c>
      <c r="B2351" s="200">
        <v>10101014615</v>
      </c>
      <c r="C2351" s="201" t="s">
        <v>1309</v>
      </c>
      <c r="D2351" s="201" t="s">
        <v>1310</v>
      </c>
      <c r="E2351" s="201" t="s">
        <v>1582</v>
      </c>
      <c r="F2351" s="201" t="s">
        <v>3660</v>
      </c>
      <c r="G2351" s="201" t="s">
        <v>855</v>
      </c>
      <c r="H2351" s="202" t="s">
        <v>1879</v>
      </c>
      <c r="I2351" s="207">
        <v>0</v>
      </c>
      <c r="J2351" s="207">
        <v>0</v>
      </c>
      <c r="K2351" s="207">
        <v>0</v>
      </c>
      <c r="L2351" s="207">
        <v>0</v>
      </c>
      <c r="M2351" s="207">
        <f t="shared" si="158"/>
        <v>0</v>
      </c>
      <c r="N2351" s="207">
        <f t="shared" si="160"/>
        <v>0</v>
      </c>
      <c r="O2351" s="208">
        <f t="shared" si="159"/>
        <v>0</v>
      </c>
      <c r="P2351" s="205">
        <v>0</v>
      </c>
      <c r="Q2351" s="208">
        <f t="shared" si="161"/>
        <v>0</v>
      </c>
      <c r="R2351" s="206">
        <v>9</v>
      </c>
    </row>
    <row r="2352" spans="1:18" s="200" customFormat="1">
      <c r="A2352" s="199">
        <v>2345</v>
      </c>
      <c r="B2352" s="200">
        <v>10101014616</v>
      </c>
      <c r="C2352" s="201" t="s">
        <v>1309</v>
      </c>
      <c r="D2352" s="201" t="s">
        <v>1310</v>
      </c>
      <c r="E2352" s="201" t="s">
        <v>1582</v>
      </c>
      <c r="F2352" s="201" t="s">
        <v>3660</v>
      </c>
      <c r="G2352" s="201" t="s">
        <v>855</v>
      </c>
      <c r="H2352" s="202" t="s">
        <v>1880</v>
      </c>
      <c r="I2352" s="207">
        <v>0</v>
      </c>
      <c r="J2352" s="207">
        <v>0</v>
      </c>
      <c r="K2352" s="207">
        <v>0</v>
      </c>
      <c r="L2352" s="207">
        <v>0</v>
      </c>
      <c r="M2352" s="207">
        <f t="shared" si="158"/>
        <v>0</v>
      </c>
      <c r="N2352" s="207">
        <f t="shared" si="160"/>
        <v>0</v>
      </c>
      <c r="O2352" s="208">
        <f t="shared" si="159"/>
        <v>0</v>
      </c>
      <c r="P2352" s="205">
        <v>0</v>
      </c>
      <c r="Q2352" s="208">
        <f t="shared" si="161"/>
        <v>0</v>
      </c>
      <c r="R2352" s="206">
        <v>9</v>
      </c>
    </row>
    <row r="2353" spans="1:18" s="200" customFormat="1">
      <c r="A2353" s="199">
        <v>2346</v>
      </c>
      <c r="B2353" s="200">
        <v>10101014617</v>
      </c>
      <c r="C2353" s="201" t="s">
        <v>1309</v>
      </c>
      <c r="D2353" s="201" t="s">
        <v>1310</v>
      </c>
      <c r="E2353" s="201" t="s">
        <v>1582</v>
      </c>
      <c r="F2353" s="201" t="s">
        <v>3660</v>
      </c>
      <c r="G2353" s="201" t="s">
        <v>855</v>
      </c>
      <c r="H2353" s="202" t="s">
        <v>3021</v>
      </c>
      <c r="I2353" s="207">
        <v>0</v>
      </c>
      <c r="J2353" s="207">
        <v>0</v>
      </c>
      <c r="K2353" s="207">
        <v>68092.5</v>
      </c>
      <c r="L2353" s="207">
        <v>68092.5</v>
      </c>
      <c r="M2353" s="207">
        <f t="shared" ref="M2353:M2416" si="162">IF((I2353+K2353)-(J2353+L2353)&lt;0,0,(I2353+K2353)-(J2353+L2353))</f>
        <v>0</v>
      </c>
      <c r="N2353" s="207">
        <f t="shared" si="160"/>
        <v>0</v>
      </c>
      <c r="O2353" s="208">
        <f t="shared" si="159"/>
        <v>0</v>
      </c>
      <c r="P2353" s="205">
        <v>0</v>
      </c>
      <c r="Q2353" s="208">
        <f t="shared" si="161"/>
        <v>0</v>
      </c>
      <c r="R2353" s="206">
        <v>9</v>
      </c>
    </row>
    <row r="2354" spans="1:18" s="200" customFormat="1">
      <c r="A2354" s="199">
        <v>2347</v>
      </c>
      <c r="B2354" s="200">
        <v>10101014801</v>
      </c>
      <c r="C2354" s="201" t="s">
        <v>1309</v>
      </c>
      <c r="D2354" s="201" t="s">
        <v>1310</v>
      </c>
      <c r="E2354" s="201" t="s">
        <v>1582</v>
      </c>
      <c r="F2354" s="201" t="s">
        <v>3660</v>
      </c>
      <c r="G2354" s="201" t="s">
        <v>855</v>
      </c>
      <c r="H2354" s="202" t="s">
        <v>779</v>
      </c>
      <c r="I2354" s="207">
        <v>307285.73</v>
      </c>
      <c r="J2354" s="207">
        <v>0</v>
      </c>
      <c r="K2354" s="207">
        <v>257545.22</v>
      </c>
      <c r="L2354" s="207">
        <v>530153.49</v>
      </c>
      <c r="M2354" s="207">
        <f t="shared" si="162"/>
        <v>34677.459999999963</v>
      </c>
      <c r="N2354" s="207">
        <f t="shared" si="160"/>
        <v>0</v>
      </c>
      <c r="O2354" s="208">
        <f t="shared" si="159"/>
        <v>34677.459999999963</v>
      </c>
      <c r="P2354" s="205">
        <v>0</v>
      </c>
      <c r="Q2354" s="208">
        <f t="shared" si="161"/>
        <v>34677.459999999963</v>
      </c>
      <c r="R2354" s="206">
        <v>9</v>
      </c>
    </row>
    <row r="2355" spans="1:18" s="200" customFormat="1">
      <c r="A2355" s="199">
        <v>2348</v>
      </c>
      <c r="B2355" s="200">
        <v>10101014901</v>
      </c>
      <c r="C2355" s="201" t="s">
        <v>1309</v>
      </c>
      <c r="D2355" s="201" t="s">
        <v>1310</v>
      </c>
      <c r="E2355" s="201" t="s">
        <v>1582</v>
      </c>
      <c r="F2355" s="201" t="s">
        <v>3660</v>
      </c>
      <c r="G2355" s="201" t="s">
        <v>855</v>
      </c>
      <c r="H2355" s="202" t="s">
        <v>780</v>
      </c>
      <c r="I2355" s="207">
        <v>0</v>
      </c>
      <c r="J2355" s="207">
        <v>0</v>
      </c>
      <c r="K2355" s="207">
        <v>678083.37</v>
      </c>
      <c r="L2355" s="207">
        <v>165401.59</v>
      </c>
      <c r="M2355" s="207">
        <f t="shared" si="162"/>
        <v>512681.78</v>
      </c>
      <c r="N2355" s="207">
        <f t="shared" si="160"/>
        <v>0</v>
      </c>
      <c r="O2355" s="208">
        <f t="shared" si="159"/>
        <v>512681.78</v>
      </c>
      <c r="P2355" s="205">
        <v>0</v>
      </c>
      <c r="Q2355" s="208">
        <f t="shared" si="161"/>
        <v>512681.78</v>
      </c>
      <c r="R2355" s="206">
        <v>9</v>
      </c>
    </row>
    <row r="2356" spans="1:18" s="200" customFormat="1">
      <c r="A2356" s="199">
        <v>2349</v>
      </c>
      <c r="B2356" s="200">
        <v>10101014902</v>
      </c>
      <c r="C2356" s="201" t="s">
        <v>1309</v>
      </c>
      <c r="D2356" s="201" t="s">
        <v>1310</v>
      </c>
      <c r="E2356" s="201" t="s">
        <v>1582</v>
      </c>
      <c r="F2356" s="201" t="s">
        <v>3660</v>
      </c>
      <c r="G2356" s="201" t="s">
        <v>855</v>
      </c>
      <c r="H2356" s="202" t="s">
        <v>781</v>
      </c>
      <c r="I2356" s="207">
        <v>9218.479999000001</v>
      </c>
      <c r="J2356" s="207">
        <v>0</v>
      </c>
      <c r="K2356" s="207">
        <v>0</v>
      </c>
      <c r="L2356" s="207">
        <v>0</v>
      </c>
      <c r="M2356" s="207">
        <f t="shared" si="162"/>
        <v>9218.479999000001</v>
      </c>
      <c r="N2356" s="207">
        <f t="shared" si="160"/>
        <v>0</v>
      </c>
      <c r="O2356" s="208">
        <f t="shared" si="159"/>
        <v>9218.479999000001</v>
      </c>
      <c r="P2356" s="205">
        <v>0</v>
      </c>
      <c r="Q2356" s="208">
        <f t="shared" si="161"/>
        <v>9218.479999000001</v>
      </c>
      <c r="R2356" s="206">
        <v>9</v>
      </c>
    </row>
    <row r="2357" spans="1:18" s="200" customFormat="1">
      <c r="A2357" s="199">
        <v>2350</v>
      </c>
      <c r="B2357" s="200">
        <v>10101015401</v>
      </c>
      <c r="C2357" s="201" t="s">
        <v>1309</v>
      </c>
      <c r="D2357" s="201" t="s">
        <v>1310</v>
      </c>
      <c r="E2357" s="201" t="s">
        <v>1582</v>
      </c>
      <c r="F2357" s="201" t="s">
        <v>3660</v>
      </c>
      <c r="G2357" s="201" t="s">
        <v>855</v>
      </c>
      <c r="H2357" s="202" t="s">
        <v>1881</v>
      </c>
      <c r="I2357" s="207">
        <v>0</v>
      </c>
      <c r="J2357" s="207">
        <v>0</v>
      </c>
      <c r="K2357" s="207">
        <v>193148.94</v>
      </c>
      <c r="L2357" s="207">
        <v>193148.94</v>
      </c>
      <c r="M2357" s="207">
        <f t="shared" si="162"/>
        <v>0</v>
      </c>
      <c r="N2357" s="207">
        <f t="shared" si="160"/>
        <v>0</v>
      </c>
      <c r="O2357" s="208">
        <f t="shared" si="159"/>
        <v>0</v>
      </c>
      <c r="P2357" s="205">
        <v>0</v>
      </c>
      <c r="Q2357" s="208">
        <f t="shared" si="161"/>
        <v>0</v>
      </c>
      <c r="R2357" s="206">
        <v>9</v>
      </c>
    </row>
    <row r="2358" spans="1:18" s="200" customFormat="1">
      <c r="A2358" s="199">
        <v>2351</v>
      </c>
      <c r="B2358" s="200">
        <v>10101015501</v>
      </c>
      <c r="C2358" s="201" t="s">
        <v>1309</v>
      </c>
      <c r="D2358" s="201" t="s">
        <v>1310</v>
      </c>
      <c r="E2358" s="201" t="s">
        <v>1582</v>
      </c>
      <c r="F2358" s="201" t="s">
        <v>3660</v>
      </c>
      <c r="G2358" s="201" t="s">
        <v>855</v>
      </c>
      <c r="H2358" s="202" t="s">
        <v>782</v>
      </c>
      <c r="I2358" s="207">
        <v>152144.29</v>
      </c>
      <c r="J2358" s="207">
        <v>0</v>
      </c>
      <c r="K2358" s="207">
        <v>38950.5</v>
      </c>
      <c r="L2358" s="207">
        <v>191094.79</v>
      </c>
      <c r="M2358" s="207">
        <f t="shared" si="162"/>
        <v>0</v>
      </c>
      <c r="N2358" s="207">
        <f t="shared" si="160"/>
        <v>0</v>
      </c>
      <c r="O2358" s="208">
        <f t="shared" si="159"/>
        <v>0</v>
      </c>
      <c r="P2358" s="205">
        <v>0</v>
      </c>
      <c r="Q2358" s="208">
        <f t="shared" si="161"/>
        <v>0</v>
      </c>
      <c r="R2358" s="206">
        <v>9</v>
      </c>
    </row>
    <row r="2359" spans="1:18" s="200" customFormat="1">
      <c r="A2359" s="199">
        <v>2352</v>
      </c>
      <c r="B2359" s="200">
        <v>10101015502</v>
      </c>
      <c r="C2359" s="201" t="s">
        <v>1309</v>
      </c>
      <c r="D2359" s="201" t="s">
        <v>1310</v>
      </c>
      <c r="E2359" s="201" t="s">
        <v>1582</v>
      </c>
      <c r="F2359" s="201" t="s">
        <v>3660</v>
      </c>
      <c r="G2359" s="201" t="s">
        <v>855</v>
      </c>
      <c r="H2359" s="202" t="s">
        <v>783</v>
      </c>
      <c r="I2359" s="207">
        <v>2795</v>
      </c>
      <c r="J2359" s="207">
        <v>0</v>
      </c>
      <c r="K2359" s="207">
        <v>0</v>
      </c>
      <c r="L2359" s="207">
        <v>2795</v>
      </c>
      <c r="M2359" s="207">
        <f t="shared" si="162"/>
        <v>0</v>
      </c>
      <c r="N2359" s="207">
        <f t="shared" si="160"/>
        <v>0</v>
      </c>
      <c r="O2359" s="208">
        <f t="shared" si="159"/>
        <v>0</v>
      </c>
      <c r="P2359" s="205">
        <v>0</v>
      </c>
      <c r="Q2359" s="208">
        <f t="shared" si="161"/>
        <v>0</v>
      </c>
      <c r="R2359" s="206">
        <v>9</v>
      </c>
    </row>
    <row r="2360" spans="1:18" s="200" customFormat="1">
      <c r="A2360" s="199">
        <v>2353</v>
      </c>
      <c r="B2360" s="200">
        <v>10101015503</v>
      </c>
      <c r="C2360" s="201" t="s">
        <v>1309</v>
      </c>
      <c r="D2360" s="201" t="s">
        <v>1310</v>
      </c>
      <c r="E2360" s="201" t="s">
        <v>1582</v>
      </c>
      <c r="F2360" s="201" t="s">
        <v>3660</v>
      </c>
      <c r="G2360" s="201" t="s">
        <v>855</v>
      </c>
      <c r="H2360" s="202" t="s">
        <v>784</v>
      </c>
      <c r="I2360" s="207">
        <v>324.94999899999999</v>
      </c>
      <c r="J2360" s="207">
        <v>0</v>
      </c>
      <c r="K2360" s="207">
        <v>0</v>
      </c>
      <c r="L2360" s="207">
        <v>324.95</v>
      </c>
      <c r="M2360" s="207">
        <f t="shared" si="162"/>
        <v>0</v>
      </c>
      <c r="N2360" s="207">
        <f t="shared" si="160"/>
        <v>9.9999999747524271E-7</v>
      </c>
      <c r="O2360" s="208">
        <f t="shared" si="159"/>
        <v>-9.9999999747524271E-7</v>
      </c>
      <c r="P2360" s="205">
        <v>0</v>
      </c>
      <c r="Q2360" s="208">
        <f t="shared" si="161"/>
        <v>-9.9999999747524271E-7</v>
      </c>
      <c r="R2360" s="206">
        <v>9</v>
      </c>
    </row>
    <row r="2361" spans="1:18" s="200" customFormat="1">
      <c r="A2361" s="199">
        <v>2354</v>
      </c>
      <c r="B2361" s="200">
        <v>10101015601</v>
      </c>
      <c r="C2361" s="201" t="s">
        <v>1309</v>
      </c>
      <c r="D2361" s="201" t="s">
        <v>1310</v>
      </c>
      <c r="E2361" s="201" t="s">
        <v>1582</v>
      </c>
      <c r="F2361" s="201" t="s">
        <v>3660</v>
      </c>
      <c r="G2361" s="201" t="s">
        <v>855</v>
      </c>
      <c r="H2361" s="202" t="s">
        <v>785</v>
      </c>
      <c r="I2361" s="207">
        <v>22242.299999000003</v>
      </c>
      <c r="J2361" s="207">
        <v>0</v>
      </c>
      <c r="K2361" s="207">
        <v>0</v>
      </c>
      <c r="L2361" s="207">
        <v>22242.3</v>
      </c>
      <c r="M2361" s="207">
        <f t="shared" si="162"/>
        <v>0</v>
      </c>
      <c r="N2361" s="207">
        <f t="shared" si="160"/>
        <v>9.9999670055694878E-7</v>
      </c>
      <c r="O2361" s="208">
        <f t="shared" si="159"/>
        <v>-9.9999670055694878E-7</v>
      </c>
      <c r="P2361" s="205">
        <v>0</v>
      </c>
      <c r="Q2361" s="208">
        <f t="shared" si="161"/>
        <v>-9.9999670055694878E-7</v>
      </c>
      <c r="R2361" s="206">
        <v>9</v>
      </c>
    </row>
    <row r="2362" spans="1:18" s="200" customFormat="1">
      <c r="A2362" s="199">
        <v>2355</v>
      </c>
      <c r="B2362" s="200">
        <v>10101015803</v>
      </c>
      <c r="C2362" s="201" t="s">
        <v>1309</v>
      </c>
      <c r="D2362" s="201" t="s">
        <v>1310</v>
      </c>
      <c r="E2362" s="201" t="s">
        <v>1582</v>
      </c>
      <c r="F2362" s="201" t="s">
        <v>3660</v>
      </c>
      <c r="G2362" s="201" t="s">
        <v>855</v>
      </c>
      <c r="H2362" s="202" t="s">
        <v>1111</v>
      </c>
      <c r="I2362" s="207">
        <v>6825.27</v>
      </c>
      <c r="J2362" s="207">
        <v>0</v>
      </c>
      <c r="K2362" s="207">
        <v>0</v>
      </c>
      <c r="L2362" s="207">
        <v>0</v>
      </c>
      <c r="M2362" s="207">
        <f t="shared" si="162"/>
        <v>6825.27</v>
      </c>
      <c r="N2362" s="207">
        <f t="shared" si="160"/>
        <v>0</v>
      </c>
      <c r="O2362" s="208">
        <f t="shared" si="159"/>
        <v>6825.27</v>
      </c>
      <c r="P2362" s="205">
        <v>0</v>
      </c>
      <c r="Q2362" s="208">
        <f t="shared" si="161"/>
        <v>6825.27</v>
      </c>
      <c r="R2362" s="206">
        <v>9</v>
      </c>
    </row>
    <row r="2363" spans="1:18" s="200" customFormat="1">
      <c r="A2363" s="199">
        <v>2356</v>
      </c>
      <c r="B2363" s="200">
        <v>10101015901</v>
      </c>
      <c r="C2363" s="201" t="s">
        <v>1309</v>
      </c>
      <c r="D2363" s="201" t="s">
        <v>1310</v>
      </c>
      <c r="E2363" s="201" t="s">
        <v>1582</v>
      </c>
      <c r="F2363" s="201" t="s">
        <v>3660</v>
      </c>
      <c r="G2363" s="201" t="s">
        <v>855</v>
      </c>
      <c r="H2363" s="202" t="s">
        <v>786</v>
      </c>
      <c r="I2363" s="207">
        <v>81452.529999000006</v>
      </c>
      <c r="J2363" s="207">
        <v>0</v>
      </c>
      <c r="K2363" s="207">
        <v>0</v>
      </c>
      <c r="L2363" s="207">
        <v>81452.53</v>
      </c>
      <c r="M2363" s="207">
        <f t="shared" si="162"/>
        <v>0</v>
      </c>
      <c r="N2363" s="207">
        <f t="shared" si="160"/>
        <v>9.9999306257814169E-7</v>
      </c>
      <c r="O2363" s="208">
        <f t="shared" si="159"/>
        <v>-9.9999306257814169E-7</v>
      </c>
      <c r="P2363" s="205">
        <v>0</v>
      </c>
      <c r="Q2363" s="208">
        <f t="shared" si="161"/>
        <v>-9.9999306257814169E-7</v>
      </c>
      <c r="R2363" s="206">
        <v>9</v>
      </c>
    </row>
    <row r="2364" spans="1:18" s="200" customFormat="1">
      <c r="A2364" s="199">
        <v>2357</v>
      </c>
      <c r="B2364" s="200">
        <v>10101016001</v>
      </c>
      <c r="C2364" s="201" t="s">
        <v>1309</v>
      </c>
      <c r="D2364" s="201" t="s">
        <v>1310</v>
      </c>
      <c r="E2364" s="201" t="s">
        <v>1582</v>
      </c>
      <c r="F2364" s="201" t="s">
        <v>3660</v>
      </c>
      <c r="G2364" s="201" t="s">
        <v>855</v>
      </c>
      <c r="H2364" s="202" t="s">
        <v>787</v>
      </c>
      <c r="I2364" s="207">
        <v>7287.4099990000004</v>
      </c>
      <c r="J2364" s="207">
        <v>0</v>
      </c>
      <c r="K2364" s="207">
        <v>0</v>
      </c>
      <c r="L2364" s="207">
        <v>0</v>
      </c>
      <c r="M2364" s="207">
        <f t="shared" si="162"/>
        <v>7287.4099990000004</v>
      </c>
      <c r="N2364" s="207">
        <f t="shared" si="160"/>
        <v>0</v>
      </c>
      <c r="O2364" s="208">
        <f t="shared" si="159"/>
        <v>7287.4099990000004</v>
      </c>
      <c r="P2364" s="205">
        <v>0</v>
      </c>
      <c r="Q2364" s="208">
        <f t="shared" si="161"/>
        <v>7287.4099990000004</v>
      </c>
      <c r="R2364" s="206">
        <v>9</v>
      </c>
    </row>
    <row r="2365" spans="1:18" s="200" customFormat="1">
      <c r="A2365" s="199">
        <v>2358</v>
      </c>
      <c r="B2365" s="200">
        <v>10101016201</v>
      </c>
      <c r="C2365" s="201" t="s">
        <v>1309</v>
      </c>
      <c r="D2365" s="201" t="s">
        <v>1310</v>
      </c>
      <c r="E2365" s="201" t="s">
        <v>1582</v>
      </c>
      <c r="F2365" s="201" t="s">
        <v>3660</v>
      </c>
      <c r="G2365" s="201" t="s">
        <v>855</v>
      </c>
      <c r="H2365" s="202" t="s">
        <v>788</v>
      </c>
      <c r="I2365" s="207">
        <v>7205368.1400000006</v>
      </c>
      <c r="J2365" s="207">
        <v>0</v>
      </c>
      <c r="K2365" s="207">
        <v>850620</v>
      </c>
      <c r="L2365" s="207">
        <v>8055988.1400000006</v>
      </c>
      <c r="M2365" s="207">
        <f t="shared" si="162"/>
        <v>0</v>
      </c>
      <c r="N2365" s="207">
        <f t="shared" si="160"/>
        <v>0</v>
      </c>
      <c r="O2365" s="208">
        <f t="shared" si="159"/>
        <v>0</v>
      </c>
      <c r="P2365" s="205">
        <v>0</v>
      </c>
      <c r="Q2365" s="208">
        <f t="shared" si="161"/>
        <v>0</v>
      </c>
      <c r="R2365" s="206">
        <v>9</v>
      </c>
    </row>
    <row r="2366" spans="1:18" s="200" customFormat="1">
      <c r="A2366" s="199">
        <v>2359</v>
      </c>
      <c r="B2366" s="200">
        <v>10101016401</v>
      </c>
      <c r="C2366" s="201" t="s">
        <v>1309</v>
      </c>
      <c r="D2366" s="201" t="s">
        <v>1310</v>
      </c>
      <c r="E2366" s="201" t="s">
        <v>1582</v>
      </c>
      <c r="F2366" s="201" t="s">
        <v>3660</v>
      </c>
      <c r="G2366" s="201" t="s">
        <v>855</v>
      </c>
      <c r="H2366" s="202" t="s">
        <v>789</v>
      </c>
      <c r="I2366" s="207">
        <v>425120.19</v>
      </c>
      <c r="J2366" s="207">
        <v>0</v>
      </c>
      <c r="K2366" s="207">
        <v>0</v>
      </c>
      <c r="L2366" s="207">
        <v>356197</v>
      </c>
      <c r="M2366" s="207">
        <f t="shared" si="162"/>
        <v>68923.19</v>
      </c>
      <c r="N2366" s="207">
        <f t="shared" si="160"/>
        <v>0</v>
      </c>
      <c r="O2366" s="208">
        <f t="shared" si="159"/>
        <v>68923.19</v>
      </c>
      <c r="P2366" s="205">
        <v>0</v>
      </c>
      <c r="Q2366" s="208">
        <f t="shared" si="161"/>
        <v>68923.19</v>
      </c>
      <c r="R2366" s="206">
        <v>9</v>
      </c>
    </row>
    <row r="2367" spans="1:18" s="200" customFormat="1">
      <c r="A2367" s="199">
        <v>2360</v>
      </c>
      <c r="B2367" s="200">
        <v>10101016402</v>
      </c>
      <c r="C2367" s="201" t="s">
        <v>1309</v>
      </c>
      <c r="D2367" s="201" t="s">
        <v>1310</v>
      </c>
      <c r="E2367" s="201" t="s">
        <v>1582</v>
      </c>
      <c r="F2367" s="201" t="s">
        <v>3660</v>
      </c>
      <c r="G2367" s="201" t="s">
        <v>855</v>
      </c>
      <c r="H2367" s="202" t="s">
        <v>1112</v>
      </c>
      <c r="I2367" s="207">
        <v>938626.82000000007</v>
      </c>
      <c r="J2367" s="207">
        <v>0</v>
      </c>
      <c r="K2367" s="207">
        <v>398164.84</v>
      </c>
      <c r="L2367" s="207">
        <v>950000</v>
      </c>
      <c r="M2367" s="207">
        <f t="shared" si="162"/>
        <v>386791.66000000015</v>
      </c>
      <c r="N2367" s="207">
        <f t="shared" si="160"/>
        <v>0</v>
      </c>
      <c r="O2367" s="208">
        <f t="shared" si="159"/>
        <v>386791.66000000015</v>
      </c>
      <c r="P2367" s="205">
        <v>0</v>
      </c>
      <c r="Q2367" s="208">
        <f t="shared" si="161"/>
        <v>386791.66000000015</v>
      </c>
      <c r="R2367" s="206">
        <v>9</v>
      </c>
    </row>
    <row r="2368" spans="1:18" s="200" customFormat="1">
      <c r="A2368" s="199">
        <v>2361</v>
      </c>
      <c r="B2368" s="200">
        <v>10101016701</v>
      </c>
      <c r="C2368" s="201" t="s">
        <v>1309</v>
      </c>
      <c r="D2368" s="201" t="s">
        <v>1310</v>
      </c>
      <c r="E2368" s="201" t="s">
        <v>1582</v>
      </c>
      <c r="F2368" s="201" t="s">
        <v>3660</v>
      </c>
      <c r="G2368" s="201" t="s">
        <v>855</v>
      </c>
      <c r="H2368" s="202" t="s">
        <v>1113</v>
      </c>
      <c r="I2368" s="207">
        <v>0</v>
      </c>
      <c r="J2368" s="207">
        <v>0</v>
      </c>
      <c r="K2368" s="207">
        <v>1746087.8900000001</v>
      </c>
      <c r="L2368" s="207">
        <v>281565.90000000002</v>
      </c>
      <c r="M2368" s="207">
        <f t="shared" si="162"/>
        <v>1464521.9900000002</v>
      </c>
      <c r="N2368" s="207">
        <f t="shared" si="160"/>
        <v>0</v>
      </c>
      <c r="O2368" s="208">
        <f t="shared" si="159"/>
        <v>1464521.9900000002</v>
      </c>
      <c r="P2368" s="205">
        <v>0</v>
      </c>
      <c r="Q2368" s="208">
        <f t="shared" si="161"/>
        <v>1464521.9900000002</v>
      </c>
      <c r="R2368" s="206">
        <v>9</v>
      </c>
    </row>
    <row r="2369" spans="1:18" s="200" customFormat="1">
      <c r="A2369" s="199">
        <v>2362</v>
      </c>
      <c r="B2369" s="200">
        <v>10101016801</v>
      </c>
      <c r="C2369" s="201" t="s">
        <v>1309</v>
      </c>
      <c r="D2369" s="201" t="s">
        <v>1310</v>
      </c>
      <c r="E2369" s="201" t="s">
        <v>1582</v>
      </c>
      <c r="F2369" s="201" t="s">
        <v>3660</v>
      </c>
      <c r="G2369" s="201" t="s">
        <v>855</v>
      </c>
      <c r="H2369" s="202" t="s">
        <v>3022</v>
      </c>
      <c r="I2369" s="207">
        <v>0</v>
      </c>
      <c r="J2369" s="207">
        <v>0</v>
      </c>
      <c r="K2369" s="207">
        <v>3007853.52</v>
      </c>
      <c r="L2369" s="207">
        <v>2547171</v>
      </c>
      <c r="M2369" s="207">
        <f t="shared" si="162"/>
        <v>460682.52</v>
      </c>
      <c r="N2369" s="207">
        <f t="shared" si="160"/>
        <v>0</v>
      </c>
      <c r="O2369" s="208">
        <f t="shared" si="159"/>
        <v>460682.52</v>
      </c>
      <c r="P2369" s="205">
        <v>0</v>
      </c>
      <c r="Q2369" s="208">
        <f t="shared" si="161"/>
        <v>460682.52</v>
      </c>
      <c r="R2369" s="206">
        <v>9</v>
      </c>
    </row>
    <row r="2370" spans="1:18" s="200" customFormat="1">
      <c r="A2370" s="199">
        <v>2363</v>
      </c>
      <c r="B2370" s="200">
        <v>10101016901</v>
      </c>
      <c r="C2370" s="201" t="s">
        <v>1309</v>
      </c>
      <c r="D2370" s="201" t="s">
        <v>1310</v>
      </c>
      <c r="E2370" s="201" t="s">
        <v>1582</v>
      </c>
      <c r="F2370" s="201" t="s">
        <v>3660</v>
      </c>
      <c r="G2370" s="201" t="s">
        <v>855</v>
      </c>
      <c r="H2370" s="202" t="s">
        <v>3023</v>
      </c>
      <c r="I2370" s="207">
        <v>0</v>
      </c>
      <c r="J2370" s="207">
        <v>0</v>
      </c>
      <c r="K2370" s="207">
        <v>45390263.109999999</v>
      </c>
      <c r="L2370" s="207">
        <v>40553969.789999999</v>
      </c>
      <c r="M2370" s="207">
        <f t="shared" si="162"/>
        <v>4836293.32</v>
      </c>
      <c r="N2370" s="207">
        <f t="shared" si="160"/>
        <v>0</v>
      </c>
      <c r="O2370" s="208">
        <f t="shared" si="159"/>
        <v>4836293.32</v>
      </c>
      <c r="P2370" s="205">
        <v>0</v>
      </c>
      <c r="Q2370" s="208">
        <f t="shared" si="161"/>
        <v>4836293.32</v>
      </c>
      <c r="R2370" s="206">
        <v>9</v>
      </c>
    </row>
    <row r="2371" spans="1:18" s="200" customFormat="1">
      <c r="A2371" s="199">
        <v>2364</v>
      </c>
      <c r="B2371" s="200">
        <v>10101017001</v>
      </c>
      <c r="C2371" s="201" t="s">
        <v>1309</v>
      </c>
      <c r="D2371" s="201" t="s">
        <v>1310</v>
      </c>
      <c r="E2371" s="201" t="s">
        <v>1582</v>
      </c>
      <c r="F2371" s="201" t="s">
        <v>3660</v>
      </c>
      <c r="G2371" s="201" t="s">
        <v>855</v>
      </c>
      <c r="H2371" s="202" t="s">
        <v>1882</v>
      </c>
      <c r="I2371" s="207">
        <v>0</v>
      </c>
      <c r="J2371" s="207">
        <v>0</v>
      </c>
      <c r="K2371" s="207">
        <v>214143.65</v>
      </c>
      <c r="L2371" s="207">
        <v>114721.16</v>
      </c>
      <c r="M2371" s="207">
        <f t="shared" si="162"/>
        <v>99422.489999999991</v>
      </c>
      <c r="N2371" s="207">
        <f t="shared" si="160"/>
        <v>0</v>
      </c>
      <c r="O2371" s="208">
        <f t="shared" si="159"/>
        <v>99422.489999999991</v>
      </c>
      <c r="P2371" s="205">
        <v>0</v>
      </c>
      <c r="Q2371" s="208">
        <f t="shared" si="161"/>
        <v>99422.489999999991</v>
      </c>
      <c r="R2371" s="206">
        <v>9</v>
      </c>
    </row>
    <row r="2372" spans="1:18" s="200" customFormat="1">
      <c r="A2372" s="199">
        <v>2365</v>
      </c>
      <c r="B2372" s="200">
        <v>10101017101</v>
      </c>
      <c r="C2372" s="201" t="s">
        <v>1309</v>
      </c>
      <c r="D2372" s="201" t="s">
        <v>1310</v>
      </c>
      <c r="E2372" s="201" t="s">
        <v>1582</v>
      </c>
      <c r="F2372" s="201" t="s">
        <v>3660</v>
      </c>
      <c r="G2372" s="201" t="s">
        <v>855</v>
      </c>
      <c r="H2372" s="202" t="s">
        <v>1883</v>
      </c>
      <c r="I2372" s="207">
        <v>11220</v>
      </c>
      <c r="J2372" s="207">
        <v>0</v>
      </c>
      <c r="K2372" s="207">
        <v>0</v>
      </c>
      <c r="L2372" s="207">
        <v>0</v>
      </c>
      <c r="M2372" s="207">
        <f t="shared" si="162"/>
        <v>11220</v>
      </c>
      <c r="N2372" s="207">
        <f t="shared" si="160"/>
        <v>0</v>
      </c>
      <c r="O2372" s="208">
        <f t="shared" si="159"/>
        <v>11220</v>
      </c>
      <c r="P2372" s="205">
        <v>0</v>
      </c>
      <c r="Q2372" s="208">
        <f t="shared" si="161"/>
        <v>11220</v>
      </c>
      <c r="R2372" s="206">
        <v>9</v>
      </c>
    </row>
    <row r="2373" spans="1:18" s="200" customFormat="1">
      <c r="A2373" s="199">
        <v>2366</v>
      </c>
      <c r="B2373" s="200">
        <v>10101017501</v>
      </c>
      <c r="C2373" s="201" t="s">
        <v>1309</v>
      </c>
      <c r="D2373" s="201" t="s">
        <v>1310</v>
      </c>
      <c r="E2373" s="201" t="s">
        <v>1582</v>
      </c>
      <c r="F2373" s="201" t="s">
        <v>3660</v>
      </c>
      <c r="G2373" s="201" t="s">
        <v>855</v>
      </c>
      <c r="H2373" s="202" t="s">
        <v>1884</v>
      </c>
      <c r="I2373" s="207">
        <v>0</v>
      </c>
      <c r="J2373" s="207">
        <v>0</v>
      </c>
      <c r="K2373" s="207">
        <v>21850</v>
      </c>
      <c r="L2373" s="207">
        <v>21850</v>
      </c>
      <c r="M2373" s="207">
        <f t="shared" si="162"/>
        <v>0</v>
      </c>
      <c r="N2373" s="207">
        <f t="shared" si="160"/>
        <v>0</v>
      </c>
      <c r="O2373" s="208">
        <f t="shared" si="159"/>
        <v>0</v>
      </c>
      <c r="P2373" s="205">
        <v>0</v>
      </c>
      <c r="Q2373" s="208">
        <f t="shared" si="161"/>
        <v>0</v>
      </c>
      <c r="R2373" s="206">
        <v>9</v>
      </c>
    </row>
    <row r="2374" spans="1:18" s="200" customFormat="1">
      <c r="A2374" s="199">
        <v>2367</v>
      </c>
      <c r="B2374" s="200">
        <v>10101017601</v>
      </c>
      <c r="C2374" s="201" t="s">
        <v>1309</v>
      </c>
      <c r="D2374" s="201" t="s">
        <v>1310</v>
      </c>
      <c r="E2374" s="201" t="s">
        <v>1582</v>
      </c>
      <c r="F2374" s="201" t="s">
        <v>3660</v>
      </c>
      <c r="G2374" s="201" t="s">
        <v>855</v>
      </c>
      <c r="H2374" s="202" t="s">
        <v>1114</v>
      </c>
      <c r="I2374" s="207">
        <v>78313.81</v>
      </c>
      <c r="J2374" s="207">
        <v>0</v>
      </c>
      <c r="K2374" s="207">
        <v>630000</v>
      </c>
      <c r="L2374" s="207">
        <v>35717.870000000003</v>
      </c>
      <c r="M2374" s="207">
        <f t="shared" si="162"/>
        <v>672595.94000000006</v>
      </c>
      <c r="N2374" s="207">
        <f t="shared" si="160"/>
        <v>0</v>
      </c>
      <c r="O2374" s="208">
        <f t="shared" ref="O2374:O2437" si="163">M2374-N2374</f>
        <v>672595.94000000006</v>
      </c>
      <c r="P2374" s="205">
        <v>0</v>
      </c>
      <c r="Q2374" s="208">
        <f t="shared" si="161"/>
        <v>672595.94000000006</v>
      </c>
      <c r="R2374" s="206">
        <v>9</v>
      </c>
    </row>
    <row r="2375" spans="1:18" s="200" customFormat="1">
      <c r="A2375" s="199">
        <v>2368</v>
      </c>
      <c r="B2375" s="200">
        <v>10101017602</v>
      </c>
      <c r="C2375" s="201" t="s">
        <v>1309</v>
      </c>
      <c r="D2375" s="201" t="s">
        <v>1310</v>
      </c>
      <c r="E2375" s="201" t="s">
        <v>1582</v>
      </c>
      <c r="F2375" s="201" t="s">
        <v>3660</v>
      </c>
      <c r="G2375" s="201" t="s">
        <v>855</v>
      </c>
      <c r="H2375" s="202" t="s">
        <v>1885</v>
      </c>
      <c r="I2375" s="207">
        <v>79834.91</v>
      </c>
      <c r="J2375" s="207">
        <v>0</v>
      </c>
      <c r="K2375" s="207">
        <v>29500</v>
      </c>
      <c r="L2375" s="207">
        <v>0</v>
      </c>
      <c r="M2375" s="207">
        <f t="shared" si="162"/>
        <v>109334.91</v>
      </c>
      <c r="N2375" s="207">
        <f t="shared" si="160"/>
        <v>0</v>
      </c>
      <c r="O2375" s="208">
        <f t="shared" si="163"/>
        <v>109334.91</v>
      </c>
      <c r="P2375" s="205">
        <v>0</v>
      </c>
      <c r="Q2375" s="208">
        <f t="shared" si="161"/>
        <v>109334.91</v>
      </c>
      <c r="R2375" s="206">
        <v>9</v>
      </c>
    </row>
    <row r="2376" spans="1:18" s="200" customFormat="1">
      <c r="A2376" s="199">
        <v>2369</v>
      </c>
      <c r="B2376" s="200">
        <v>10101017701</v>
      </c>
      <c r="C2376" s="201" t="s">
        <v>1309</v>
      </c>
      <c r="D2376" s="201" t="s">
        <v>1310</v>
      </c>
      <c r="E2376" s="201" t="s">
        <v>1582</v>
      </c>
      <c r="F2376" s="201" t="s">
        <v>3660</v>
      </c>
      <c r="G2376" s="201" t="s">
        <v>855</v>
      </c>
      <c r="H2376" s="202" t="s">
        <v>1886</v>
      </c>
      <c r="I2376" s="207">
        <v>0</v>
      </c>
      <c r="J2376" s="207">
        <v>0</v>
      </c>
      <c r="K2376" s="207">
        <v>267433.65000000002</v>
      </c>
      <c r="L2376" s="207">
        <v>0</v>
      </c>
      <c r="M2376" s="207">
        <f t="shared" si="162"/>
        <v>267433.65000000002</v>
      </c>
      <c r="N2376" s="207">
        <f t="shared" si="160"/>
        <v>0</v>
      </c>
      <c r="O2376" s="208">
        <f t="shared" si="163"/>
        <v>267433.65000000002</v>
      </c>
      <c r="P2376" s="205">
        <v>0</v>
      </c>
      <c r="Q2376" s="208">
        <f t="shared" si="161"/>
        <v>267433.65000000002</v>
      </c>
      <c r="R2376" s="206">
        <v>9</v>
      </c>
    </row>
    <row r="2377" spans="1:18" s="200" customFormat="1">
      <c r="A2377" s="199">
        <v>2370</v>
      </c>
      <c r="B2377" s="200">
        <v>10101017801</v>
      </c>
      <c r="C2377" s="201" t="s">
        <v>1309</v>
      </c>
      <c r="D2377" s="201" t="s">
        <v>1310</v>
      </c>
      <c r="E2377" s="201" t="s">
        <v>1582</v>
      </c>
      <c r="F2377" s="201" t="s">
        <v>3660</v>
      </c>
      <c r="G2377" s="201" t="s">
        <v>855</v>
      </c>
      <c r="H2377" s="202" t="s">
        <v>3024</v>
      </c>
      <c r="I2377" s="207">
        <v>378224.69</v>
      </c>
      <c r="J2377" s="207">
        <v>0</v>
      </c>
      <c r="K2377" s="207">
        <v>762426.65</v>
      </c>
      <c r="L2377" s="207">
        <v>1000000</v>
      </c>
      <c r="M2377" s="207">
        <f t="shared" si="162"/>
        <v>140651.34000000008</v>
      </c>
      <c r="N2377" s="207">
        <f t="shared" si="160"/>
        <v>0</v>
      </c>
      <c r="O2377" s="208">
        <f t="shared" si="163"/>
        <v>140651.34000000008</v>
      </c>
      <c r="P2377" s="205">
        <v>0</v>
      </c>
      <c r="Q2377" s="208">
        <f t="shared" si="161"/>
        <v>140651.34000000008</v>
      </c>
      <c r="R2377" s="206">
        <v>9</v>
      </c>
    </row>
    <row r="2378" spans="1:18" s="200" customFormat="1">
      <c r="A2378" s="199">
        <v>2371</v>
      </c>
      <c r="B2378" s="200">
        <v>10101017802</v>
      </c>
      <c r="C2378" s="201" t="s">
        <v>1309</v>
      </c>
      <c r="D2378" s="201" t="s">
        <v>1310</v>
      </c>
      <c r="E2378" s="201" t="s">
        <v>1582</v>
      </c>
      <c r="F2378" s="201" t="s">
        <v>3660</v>
      </c>
      <c r="G2378" s="201" t="s">
        <v>855</v>
      </c>
      <c r="H2378" s="202" t="s">
        <v>1887</v>
      </c>
      <c r="I2378" s="207">
        <v>294836.91000000003</v>
      </c>
      <c r="J2378" s="207">
        <v>0</v>
      </c>
      <c r="K2378" s="207">
        <v>165640.65</v>
      </c>
      <c r="L2378" s="207">
        <v>460000</v>
      </c>
      <c r="M2378" s="207">
        <f t="shared" si="162"/>
        <v>477.56000000005588</v>
      </c>
      <c r="N2378" s="207">
        <f t="shared" si="160"/>
        <v>0</v>
      </c>
      <c r="O2378" s="208">
        <f t="shared" si="163"/>
        <v>477.56000000005588</v>
      </c>
      <c r="P2378" s="205">
        <v>0</v>
      </c>
      <c r="Q2378" s="208">
        <f t="shared" si="161"/>
        <v>477.56000000005588</v>
      </c>
      <c r="R2378" s="206">
        <v>9</v>
      </c>
    </row>
    <row r="2379" spans="1:18" s="200" customFormat="1">
      <c r="A2379" s="199">
        <v>2372</v>
      </c>
      <c r="B2379" s="200">
        <v>10101017803</v>
      </c>
      <c r="C2379" s="201" t="s">
        <v>1309</v>
      </c>
      <c r="D2379" s="201" t="s">
        <v>1310</v>
      </c>
      <c r="E2379" s="201" t="s">
        <v>1582</v>
      </c>
      <c r="F2379" s="201" t="s">
        <v>3660</v>
      </c>
      <c r="G2379" s="201" t="s">
        <v>855</v>
      </c>
      <c r="H2379" s="202" t="s">
        <v>3025</v>
      </c>
      <c r="I2379" s="207">
        <v>0</v>
      </c>
      <c r="J2379" s="207">
        <v>0</v>
      </c>
      <c r="K2379" s="207">
        <v>273645.32</v>
      </c>
      <c r="L2379" s="207">
        <v>0</v>
      </c>
      <c r="M2379" s="207">
        <f t="shared" si="162"/>
        <v>273645.32</v>
      </c>
      <c r="N2379" s="207">
        <f t="shared" si="160"/>
        <v>0</v>
      </c>
      <c r="O2379" s="208">
        <f t="shared" si="163"/>
        <v>273645.32</v>
      </c>
      <c r="P2379" s="205">
        <v>0</v>
      </c>
      <c r="Q2379" s="208">
        <f t="shared" si="161"/>
        <v>273645.32</v>
      </c>
      <c r="R2379" s="206">
        <v>9</v>
      </c>
    </row>
    <row r="2380" spans="1:18" s="200" customFormat="1">
      <c r="A2380" s="199">
        <v>2373</v>
      </c>
      <c r="B2380" s="200">
        <v>10101017901</v>
      </c>
      <c r="C2380" s="201" t="s">
        <v>1309</v>
      </c>
      <c r="D2380" s="201" t="s">
        <v>1310</v>
      </c>
      <c r="E2380" s="201" t="s">
        <v>1582</v>
      </c>
      <c r="F2380" s="201" t="s">
        <v>3660</v>
      </c>
      <c r="G2380" s="201" t="s">
        <v>855</v>
      </c>
      <c r="H2380" s="202" t="s">
        <v>1888</v>
      </c>
      <c r="I2380" s="207">
        <v>0</v>
      </c>
      <c r="J2380" s="207">
        <v>0</v>
      </c>
      <c r="K2380" s="207">
        <v>0</v>
      </c>
      <c r="L2380" s="207">
        <v>0</v>
      </c>
      <c r="M2380" s="207">
        <f t="shared" si="162"/>
        <v>0</v>
      </c>
      <c r="N2380" s="207">
        <f t="shared" ref="N2380:N2443" si="164">-IF((I2380+K2380)-(J2380+L2380)&lt;0,(I2380+K2380)-(J2380+L2380),0)</f>
        <v>0</v>
      </c>
      <c r="O2380" s="208">
        <f t="shared" si="163"/>
        <v>0</v>
      </c>
      <c r="P2380" s="205">
        <v>0</v>
      </c>
      <c r="Q2380" s="208">
        <f t="shared" si="161"/>
        <v>0</v>
      </c>
      <c r="R2380" s="206">
        <v>9</v>
      </c>
    </row>
    <row r="2381" spans="1:18" s="200" customFormat="1">
      <c r="A2381" s="199">
        <v>2374</v>
      </c>
      <c r="B2381" s="200">
        <v>10101017902</v>
      </c>
      <c r="C2381" s="201" t="s">
        <v>1309</v>
      </c>
      <c r="D2381" s="201" t="s">
        <v>1310</v>
      </c>
      <c r="E2381" s="201" t="s">
        <v>1582</v>
      </c>
      <c r="F2381" s="201" t="s">
        <v>3660</v>
      </c>
      <c r="G2381" s="201" t="s">
        <v>855</v>
      </c>
      <c r="H2381" s="202" t="s">
        <v>1889</v>
      </c>
      <c r="I2381" s="207">
        <v>77280</v>
      </c>
      <c r="J2381" s="207">
        <v>0</v>
      </c>
      <c r="K2381" s="207">
        <v>19320</v>
      </c>
      <c r="L2381" s="207">
        <v>96600</v>
      </c>
      <c r="M2381" s="207">
        <f t="shared" si="162"/>
        <v>0</v>
      </c>
      <c r="N2381" s="207">
        <f t="shared" si="164"/>
        <v>0</v>
      </c>
      <c r="O2381" s="208">
        <f t="shared" si="163"/>
        <v>0</v>
      </c>
      <c r="P2381" s="205">
        <v>0</v>
      </c>
      <c r="Q2381" s="208">
        <f t="shared" si="161"/>
        <v>0</v>
      </c>
      <c r="R2381" s="206">
        <v>9</v>
      </c>
    </row>
    <row r="2382" spans="1:18" s="200" customFormat="1">
      <c r="A2382" s="199">
        <v>2375</v>
      </c>
      <c r="B2382" s="200">
        <v>10101018001</v>
      </c>
      <c r="C2382" s="201" t="s">
        <v>1309</v>
      </c>
      <c r="D2382" s="201" t="s">
        <v>1310</v>
      </c>
      <c r="E2382" s="201" t="s">
        <v>1582</v>
      </c>
      <c r="F2382" s="201" t="s">
        <v>3660</v>
      </c>
      <c r="G2382" s="201" t="s">
        <v>855</v>
      </c>
      <c r="H2382" s="202" t="s">
        <v>1890</v>
      </c>
      <c r="I2382" s="207">
        <v>562502.01</v>
      </c>
      <c r="J2382" s="207">
        <v>0</v>
      </c>
      <c r="K2382" s="207">
        <v>6169221.6299999999</v>
      </c>
      <c r="L2382" s="207">
        <v>5252129.17</v>
      </c>
      <c r="M2382" s="207">
        <f t="shared" si="162"/>
        <v>1479594.4699999997</v>
      </c>
      <c r="N2382" s="207">
        <f t="shared" si="164"/>
        <v>0</v>
      </c>
      <c r="O2382" s="208">
        <f t="shared" si="163"/>
        <v>1479594.4699999997</v>
      </c>
      <c r="P2382" s="205">
        <v>0</v>
      </c>
      <c r="Q2382" s="208">
        <f t="shared" si="161"/>
        <v>1479594.4699999997</v>
      </c>
      <c r="R2382" s="206">
        <v>9</v>
      </c>
    </row>
    <row r="2383" spans="1:18" s="200" customFormat="1">
      <c r="A2383" s="199">
        <v>2376</v>
      </c>
      <c r="B2383" s="200">
        <v>10101018002</v>
      </c>
      <c r="C2383" s="201" t="s">
        <v>1309</v>
      </c>
      <c r="D2383" s="201" t="s">
        <v>1310</v>
      </c>
      <c r="E2383" s="201" t="s">
        <v>1582</v>
      </c>
      <c r="F2383" s="201" t="s">
        <v>3660</v>
      </c>
      <c r="G2383" s="201" t="s">
        <v>855</v>
      </c>
      <c r="H2383" s="202" t="s">
        <v>1891</v>
      </c>
      <c r="I2383" s="207">
        <v>542799.93000000005</v>
      </c>
      <c r="J2383" s="207">
        <v>0</v>
      </c>
      <c r="K2383" s="207">
        <v>1820459.42</v>
      </c>
      <c r="L2383" s="207">
        <v>2363259.35</v>
      </c>
      <c r="M2383" s="207">
        <f t="shared" si="162"/>
        <v>0</v>
      </c>
      <c r="N2383" s="207">
        <f t="shared" si="164"/>
        <v>0</v>
      </c>
      <c r="O2383" s="208">
        <f t="shared" si="163"/>
        <v>0</v>
      </c>
      <c r="P2383" s="205">
        <v>0</v>
      </c>
      <c r="Q2383" s="208">
        <f t="shared" si="161"/>
        <v>0</v>
      </c>
      <c r="R2383" s="206">
        <v>9</v>
      </c>
    </row>
    <row r="2384" spans="1:18" s="200" customFormat="1">
      <c r="A2384" s="199">
        <v>2377</v>
      </c>
      <c r="B2384" s="200">
        <v>10101018003</v>
      </c>
      <c r="C2384" s="201" t="s">
        <v>1309</v>
      </c>
      <c r="D2384" s="201" t="s">
        <v>1310</v>
      </c>
      <c r="E2384" s="201" t="s">
        <v>1582</v>
      </c>
      <c r="F2384" s="201" t="s">
        <v>3660</v>
      </c>
      <c r="G2384" s="201" t="s">
        <v>855</v>
      </c>
      <c r="H2384" s="202" t="s">
        <v>1892</v>
      </c>
      <c r="I2384" s="207">
        <v>0</v>
      </c>
      <c r="J2384" s="207">
        <v>0</v>
      </c>
      <c r="K2384" s="207">
        <v>1198208.02</v>
      </c>
      <c r="L2384" s="207">
        <v>1198208.02</v>
      </c>
      <c r="M2384" s="207">
        <f t="shared" si="162"/>
        <v>0</v>
      </c>
      <c r="N2384" s="207">
        <f t="shared" si="164"/>
        <v>0</v>
      </c>
      <c r="O2384" s="208">
        <f t="shared" si="163"/>
        <v>0</v>
      </c>
      <c r="P2384" s="205">
        <v>0</v>
      </c>
      <c r="Q2384" s="208">
        <f t="shared" si="161"/>
        <v>0</v>
      </c>
      <c r="R2384" s="206">
        <v>9</v>
      </c>
    </row>
    <row r="2385" spans="1:18" s="200" customFormat="1">
      <c r="A2385" s="199">
        <v>2378</v>
      </c>
      <c r="B2385" s="200">
        <v>10101018101</v>
      </c>
      <c r="C2385" s="201" t="s">
        <v>1309</v>
      </c>
      <c r="D2385" s="201" t="s">
        <v>1310</v>
      </c>
      <c r="E2385" s="201" t="s">
        <v>1582</v>
      </c>
      <c r="F2385" s="201" t="s">
        <v>3660</v>
      </c>
      <c r="G2385" s="201" t="s">
        <v>855</v>
      </c>
      <c r="H2385" s="202" t="s">
        <v>1893</v>
      </c>
      <c r="I2385" s="207">
        <v>77579.400000000009</v>
      </c>
      <c r="J2385" s="207">
        <v>0</v>
      </c>
      <c r="K2385" s="207">
        <v>2112382.14</v>
      </c>
      <c r="L2385" s="207">
        <v>1674521</v>
      </c>
      <c r="M2385" s="207">
        <f t="shared" si="162"/>
        <v>515440.54000000004</v>
      </c>
      <c r="N2385" s="207">
        <f t="shared" si="164"/>
        <v>0</v>
      </c>
      <c r="O2385" s="208">
        <f t="shared" si="163"/>
        <v>515440.54000000004</v>
      </c>
      <c r="P2385" s="205">
        <v>0</v>
      </c>
      <c r="Q2385" s="208">
        <f t="shared" si="161"/>
        <v>515440.54000000004</v>
      </c>
      <c r="R2385" s="206">
        <v>9</v>
      </c>
    </row>
    <row r="2386" spans="1:18" s="200" customFormat="1">
      <c r="A2386" s="199">
        <v>2379</v>
      </c>
      <c r="B2386" s="200">
        <v>10101018102</v>
      </c>
      <c r="C2386" s="201" t="s">
        <v>1309</v>
      </c>
      <c r="D2386" s="201" t="s">
        <v>1310</v>
      </c>
      <c r="E2386" s="201" t="s">
        <v>1582</v>
      </c>
      <c r="F2386" s="201" t="s">
        <v>3660</v>
      </c>
      <c r="G2386" s="201" t="s">
        <v>855</v>
      </c>
      <c r="H2386" s="202" t="s">
        <v>1894</v>
      </c>
      <c r="I2386" s="207">
        <v>0</v>
      </c>
      <c r="J2386" s="207">
        <v>0</v>
      </c>
      <c r="K2386" s="207">
        <v>2259381.16</v>
      </c>
      <c r="L2386" s="207">
        <v>0</v>
      </c>
      <c r="M2386" s="207">
        <f t="shared" si="162"/>
        <v>2259381.16</v>
      </c>
      <c r="N2386" s="207">
        <f t="shared" si="164"/>
        <v>0</v>
      </c>
      <c r="O2386" s="208">
        <f t="shared" si="163"/>
        <v>2259381.16</v>
      </c>
      <c r="P2386" s="205">
        <v>0</v>
      </c>
      <c r="Q2386" s="208">
        <f t="shared" si="161"/>
        <v>2259381.16</v>
      </c>
      <c r="R2386" s="206">
        <v>9</v>
      </c>
    </row>
    <row r="2387" spans="1:18" s="200" customFormat="1">
      <c r="A2387" s="199">
        <v>2380</v>
      </c>
      <c r="B2387" s="200">
        <v>10101018201</v>
      </c>
      <c r="C2387" s="201" t="s">
        <v>1309</v>
      </c>
      <c r="D2387" s="201" t="s">
        <v>1310</v>
      </c>
      <c r="E2387" s="201" t="s">
        <v>1582</v>
      </c>
      <c r="F2387" s="201" t="s">
        <v>3660</v>
      </c>
      <c r="G2387" s="201" t="s">
        <v>855</v>
      </c>
      <c r="H2387" s="202" t="s">
        <v>1895</v>
      </c>
      <c r="I2387" s="207">
        <v>78882.05</v>
      </c>
      <c r="J2387" s="207">
        <v>0</v>
      </c>
      <c r="K2387" s="207">
        <v>133830.81</v>
      </c>
      <c r="L2387" s="207">
        <v>212712.86000000002</v>
      </c>
      <c r="M2387" s="207">
        <f t="shared" si="162"/>
        <v>0</v>
      </c>
      <c r="N2387" s="207">
        <f t="shared" si="164"/>
        <v>2.9103830456733704E-11</v>
      </c>
      <c r="O2387" s="208">
        <f t="shared" si="163"/>
        <v>-2.9103830456733704E-11</v>
      </c>
      <c r="P2387" s="205">
        <v>0</v>
      </c>
      <c r="Q2387" s="208">
        <f t="shared" si="161"/>
        <v>-2.9103830456733704E-11</v>
      </c>
      <c r="R2387" s="206">
        <v>9</v>
      </c>
    </row>
    <row r="2388" spans="1:18" s="200" customFormat="1">
      <c r="A2388" s="199">
        <v>2381</v>
      </c>
      <c r="B2388" s="200">
        <v>10101018301</v>
      </c>
      <c r="C2388" s="201" t="s">
        <v>1309</v>
      </c>
      <c r="D2388" s="201" t="s">
        <v>1310</v>
      </c>
      <c r="E2388" s="201" t="s">
        <v>1582</v>
      </c>
      <c r="F2388" s="201" t="s">
        <v>3660</v>
      </c>
      <c r="G2388" s="201" t="s">
        <v>855</v>
      </c>
      <c r="H2388" s="202" t="s">
        <v>3026</v>
      </c>
      <c r="I2388" s="207">
        <v>256577.93</v>
      </c>
      <c r="J2388" s="207">
        <v>0</v>
      </c>
      <c r="K2388" s="207">
        <v>0</v>
      </c>
      <c r="L2388" s="207">
        <v>253627</v>
      </c>
      <c r="M2388" s="207">
        <f t="shared" si="162"/>
        <v>2950.929999999993</v>
      </c>
      <c r="N2388" s="207">
        <f t="shared" si="164"/>
        <v>0</v>
      </c>
      <c r="O2388" s="208">
        <f t="shared" si="163"/>
        <v>2950.929999999993</v>
      </c>
      <c r="P2388" s="205">
        <v>0</v>
      </c>
      <c r="Q2388" s="208">
        <f t="shared" si="161"/>
        <v>2950.929999999993</v>
      </c>
      <c r="R2388" s="206">
        <v>9</v>
      </c>
    </row>
    <row r="2389" spans="1:18" s="200" customFormat="1">
      <c r="A2389" s="199">
        <v>2382</v>
      </c>
      <c r="B2389" s="200">
        <v>10101018401</v>
      </c>
      <c r="C2389" s="201" t="s">
        <v>1309</v>
      </c>
      <c r="D2389" s="201" t="s">
        <v>1310</v>
      </c>
      <c r="E2389" s="201" t="s">
        <v>1582</v>
      </c>
      <c r="F2389" s="201" t="s">
        <v>3660</v>
      </c>
      <c r="G2389" s="201" t="s">
        <v>855</v>
      </c>
      <c r="H2389" s="202" t="s">
        <v>1896</v>
      </c>
      <c r="I2389" s="207">
        <v>571359.52</v>
      </c>
      <c r="J2389" s="207">
        <v>0</v>
      </c>
      <c r="K2389" s="207">
        <v>1637062.9100000001</v>
      </c>
      <c r="L2389" s="207">
        <v>2203221.2000000002</v>
      </c>
      <c r="M2389" s="207">
        <f t="shared" si="162"/>
        <v>5201.2299999999814</v>
      </c>
      <c r="N2389" s="207">
        <f t="shared" si="164"/>
        <v>0</v>
      </c>
      <c r="O2389" s="208">
        <f t="shared" si="163"/>
        <v>5201.2299999999814</v>
      </c>
      <c r="P2389" s="205">
        <v>0</v>
      </c>
      <c r="Q2389" s="208">
        <f t="shared" si="161"/>
        <v>5201.2299999999814</v>
      </c>
      <c r="R2389" s="206">
        <v>9</v>
      </c>
    </row>
    <row r="2390" spans="1:18" s="200" customFormat="1">
      <c r="A2390" s="199">
        <v>2383</v>
      </c>
      <c r="B2390" s="200">
        <v>10101018402</v>
      </c>
      <c r="C2390" s="201" t="s">
        <v>1309</v>
      </c>
      <c r="D2390" s="201" t="s">
        <v>1310</v>
      </c>
      <c r="E2390" s="201" t="s">
        <v>1582</v>
      </c>
      <c r="F2390" s="201" t="s">
        <v>3660</v>
      </c>
      <c r="G2390" s="201" t="s">
        <v>855</v>
      </c>
      <c r="H2390" s="202" t="s">
        <v>3027</v>
      </c>
      <c r="I2390" s="207">
        <v>0</v>
      </c>
      <c r="J2390" s="207">
        <v>0</v>
      </c>
      <c r="K2390" s="207">
        <v>5980</v>
      </c>
      <c r="L2390" s="207">
        <v>5980</v>
      </c>
      <c r="M2390" s="207">
        <f t="shared" si="162"/>
        <v>0</v>
      </c>
      <c r="N2390" s="207">
        <f t="shared" si="164"/>
        <v>0</v>
      </c>
      <c r="O2390" s="208">
        <f t="shared" si="163"/>
        <v>0</v>
      </c>
      <c r="P2390" s="205">
        <v>0</v>
      </c>
      <c r="Q2390" s="208">
        <f t="shared" si="161"/>
        <v>0</v>
      </c>
      <c r="R2390" s="206">
        <v>9</v>
      </c>
    </row>
    <row r="2391" spans="1:18" s="200" customFormat="1">
      <c r="A2391" s="199">
        <v>2384</v>
      </c>
      <c r="B2391" s="200">
        <v>10101018501</v>
      </c>
      <c r="C2391" s="201" t="s">
        <v>1309</v>
      </c>
      <c r="D2391" s="201" t="s">
        <v>1310</v>
      </c>
      <c r="E2391" s="201" t="s">
        <v>1582</v>
      </c>
      <c r="F2391" s="201" t="s">
        <v>3660</v>
      </c>
      <c r="G2391" s="201" t="s">
        <v>855</v>
      </c>
      <c r="H2391" s="202" t="s">
        <v>1897</v>
      </c>
      <c r="I2391" s="207">
        <v>0</v>
      </c>
      <c r="J2391" s="207">
        <v>0</v>
      </c>
      <c r="K2391" s="207">
        <v>0</v>
      </c>
      <c r="L2391" s="207">
        <v>0</v>
      </c>
      <c r="M2391" s="207">
        <f t="shared" si="162"/>
        <v>0</v>
      </c>
      <c r="N2391" s="207">
        <f t="shared" si="164"/>
        <v>0</v>
      </c>
      <c r="O2391" s="208">
        <f t="shared" si="163"/>
        <v>0</v>
      </c>
      <c r="P2391" s="205">
        <v>0</v>
      </c>
      <c r="Q2391" s="208">
        <f t="shared" si="161"/>
        <v>0</v>
      </c>
      <c r="R2391" s="206">
        <v>9</v>
      </c>
    </row>
    <row r="2392" spans="1:18" s="200" customFormat="1">
      <c r="A2392" s="199">
        <v>2385</v>
      </c>
      <c r="B2392" s="200">
        <v>10101018601</v>
      </c>
      <c r="C2392" s="201" t="s">
        <v>1309</v>
      </c>
      <c r="D2392" s="201" t="s">
        <v>1310</v>
      </c>
      <c r="E2392" s="201" t="s">
        <v>1582</v>
      </c>
      <c r="F2392" s="201" t="s">
        <v>3660</v>
      </c>
      <c r="G2392" s="201" t="s">
        <v>855</v>
      </c>
      <c r="H2392" s="202" t="s">
        <v>1898</v>
      </c>
      <c r="I2392" s="207">
        <v>1169283.67</v>
      </c>
      <c r="J2392" s="207">
        <v>0</v>
      </c>
      <c r="K2392" s="207">
        <v>5937707.1000000006</v>
      </c>
      <c r="L2392" s="207">
        <v>5894898.3300000001</v>
      </c>
      <c r="M2392" s="207">
        <f t="shared" si="162"/>
        <v>1212092.4400000004</v>
      </c>
      <c r="N2392" s="207">
        <f t="shared" si="164"/>
        <v>0</v>
      </c>
      <c r="O2392" s="208">
        <f t="shared" si="163"/>
        <v>1212092.4400000004</v>
      </c>
      <c r="P2392" s="205">
        <v>0</v>
      </c>
      <c r="Q2392" s="208">
        <f t="shared" si="161"/>
        <v>1212092.4400000004</v>
      </c>
      <c r="R2392" s="206">
        <v>9</v>
      </c>
    </row>
    <row r="2393" spans="1:18" s="200" customFormat="1">
      <c r="A2393" s="199">
        <v>2386</v>
      </c>
      <c r="B2393" s="200">
        <v>10101018602</v>
      </c>
      <c r="C2393" s="201" t="s">
        <v>1309</v>
      </c>
      <c r="D2393" s="201" t="s">
        <v>1310</v>
      </c>
      <c r="E2393" s="201" t="s">
        <v>1582</v>
      </c>
      <c r="F2393" s="201" t="s">
        <v>3660</v>
      </c>
      <c r="G2393" s="201" t="s">
        <v>855</v>
      </c>
      <c r="H2393" s="202" t="s">
        <v>3028</v>
      </c>
      <c r="I2393" s="207">
        <v>0</v>
      </c>
      <c r="J2393" s="207">
        <v>0</v>
      </c>
      <c r="K2393" s="207">
        <v>830123.71</v>
      </c>
      <c r="L2393" s="207">
        <v>454773.19</v>
      </c>
      <c r="M2393" s="207">
        <f t="shared" si="162"/>
        <v>375350.51999999996</v>
      </c>
      <c r="N2393" s="207">
        <f t="shared" si="164"/>
        <v>0</v>
      </c>
      <c r="O2393" s="208">
        <f t="shared" si="163"/>
        <v>375350.51999999996</v>
      </c>
      <c r="P2393" s="205">
        <v>0</v>
      </c>
      <c r="Q2393" s="208">
        <f t="shared" si="161"/>
        <v>375350.51999999996</v>
      </c>
      <c r="R2393" s="206">
        <v>9</v>
      </c>
    </row>
    <row r="2394" spans="1:18" s="200" customFormat="1">
      <c r="A2394" s="199">
        <v>2387</v>
      </c>
      <c r="B2394" s="200">
        <v>10101018701</v>
      </c>
      <c r="C2394" s="201" t="s">
        <v>1309</v>
      </c>
      <c r="D2394" s="201" t="s">
        <v>1310</v>
      </c>
      <c r="E2394" s="201" t="s">
        <v>1582</v>
      </c>
      <c r="F2394" s="201" t="s">
        <v>3660</v>
      </c>
      <c r="G2394" s="201" t="s">
        <v>855</v>
      </c>
      <c r="H2394" s="202" t="s">
        <v>1899</v>
      </c>
      <c r="I2394" s="207">
        <v>0</v>
      </c>
      <c r="J2394" s="207">
        <v>0</v>
      </c>
      <c r="K2394" s="207">
        <v>2312431.21</v>
      </c>
      <c r="L2394" s="207">
        <v>1903772.4100000001</v>
      </c>
      <c r="M2394" s="207">
        <f t="shared" si="162"/>
        <v>408658.79999999981</v>
      </c>
      <c r="N2394" s="207">
        <f t="shared" si="164"/>
        <v>0</v>
      </c>
      <c r="O2394" s="208">
        <f t="shared" si="163"/>
        <v>408658.79999999981</v>
      </c>
      <c r="P2394" s="205">
        <v>0</v>
      </c>
      <c r="Q2394" s="208">
        <f t="shared" si="161"/>
        <v>408658.79999999981</v>
      </c>
      <c r="R2394" s="206">
        <v>9</v>
      </c>
    </row>
    <row r="2395" spans="1:18" s="200" customFormat="1">
      <c r="A2395" s="199">
        <v>2388</v>
      </c>
      <c r="B2395" s="200">
        <v>10101018801</v>
      </c>
      <c r="C2395" s="201" t="s">
        <v>1309</v>
      </c>
      <c r="D2395" s="201" t="s">
        <v>1310</v>
      </c>
      <c r="E2395" s="201" t="s">
        <v>1582</v>
      </c>
      <c r="F2395" s="201" t="s">
        <v>3660</v>
      </c>
      <c r="G2395" s="201" t="s">
        <v>855</v>
      </c>
      <c r="H2395" s="202" t="s">
        <v>1900</v>
      </c>
      <c r="I2395" s="207">
        <v>1278921.1000000001</v>
      </c>
      <c r="J2395" s="207">
        <v>0</v>
      </c>
      <c r="K2395" s="207">
        <v>2946801.94</v>
      </c>
      <c r="L2395" s="207">
        <v>4149327.63</v>
      </c>
      <c r="M2395" s="207">
        <f t="shared" si="162"/>
        <v>76395.410000000149</v>
      </c>
      <c r="N2395" s="207">
        <f t="shared" si="164"/>
        <v>0</v>
      </c>
      <c r="O2395" s="208">
        <f t="shared" si="163"/>
        <v>76395.410000000149</v>
      </c>
      <c r="P2395" s="205">
        <v>0</v>
      </c>
      <c r="Q2395" s="208">
        <f t="shared" si="161"/>
        <v>76395.410000000149</v>
      </c>
      <c r="R2395" s="206">
        <v>9</v>
      </c>
    </row>
    <row r="2396" spans="1:18" s="200" customFormat="1">
      <c r="A2396" s="199">
        <v>2389</v>
      </c>
      <c r="B2396" s="200">
        <v>10101018901</v>
      </c>
      <c r="C2396" s="201" t="s">
        <v>1309</v>
      </c>
      <c r="D2396" s="201" t="s">
        <v>1310</v>
      </c>
      <c r="E2396" s="201" t="s">
        <v>1582</v>
      </c>
      <c r="F2396" s="201" t="s">
        <v>3660</v>
      </c>
      <c r="G2396" s="201" t="s">
        <v>855</v>
      </c>
      <c r="H2396" s="202" t="s">
        <v>1901</v>
      </c>
      <c r="I2396" s="207">
        <v>7500000</v>
      </c>
      <c r="J2396" s="207">
        <v>0</v>
      </c>
      <c r="K2396" s="207">
        <v>16921985.52</v>
      </c>
      <c r="L2396" s="207">
        <v>24421985.52</v>
      </c>
      <c r="M2396" s="207">
        <f t="shared" si="162"/>
        <v>0</v>
      </c>
      <c r="N2396" s="207">
        <f t="shared" si="164"/>
        <v>0</v>
      </c>
      <c r="O2396" s="208">
        <f t="shared" si="163"/>
        <v>0</v>
      </c>
      <c r="P2396" s="205">
        <v>0</v>
      </c>
      <c r="Q2396" s="208">
        <f t="shared" si="161"/>
        <v>0</v>
      </c>
      <c r="R2396" s="206">
        <v>9</v>
      </c>
    </row>
    <row r="2397" spans="1:18" s="200" customFormat="1">
      <c r="A2397" s="199">
        <v>2390</v>
      </c>
      <c r="B2397" s="200">
        <v>10101018902</v>
      </c>
      <c r="C2397" s="201" t="s">
        <v>1309</v>
      </c>
      <c r="D2397" s="201" t="s">
        <v>1310</v>
      </c>
      <c r="E2397" s="201" t="s">
        <v>1582</v>
      </c>
      <c r="F2397" s="201" t="s">
        <v>3660</v>
      </c>
      <c r="G2397" s="201" t="s">
        <v>855</v>
      </c>
      <c r="H2397" s="202" t="s">
        <v>1902</v>
      </c>
      <c r="I2397" s="207">
        <v>0</v>
      </c>
      <c r="J2397" s="207">
        <v>0</v>
      </c>
      <c r="K2397" s="207">
        <v>670516.54</v>
      </c>
      <c r="L2397" s="207">
        <v>355300</v>
      </c>
      <c r="M2397" s="207">
        <f t="shared" si="162"/>
        <v>315216.54000000004</v>
      </c>
      <c r="N2397" s="207">
        <f t="shared" si="164"/>
        <v>0</v>
      </c>
      <c r="O2397" s="208">
        <f t="shared" si="163"/>
        <v>315216.54000000004</v>
      </c>
      <c r="P2397" s="205">
        <v>0</v>
      </c>
      <c r="Q2397" s="208">
        <f t="shared" si="161"/>
        <v>315216.54000000004</v>
      </c>
      <c r="R2397" s="206">
        <v>9</v>
      </c>
    </row>
    <row r="2398" spans="1:18" s="200" customFormat="1">
      <c r="A2398" s="199">
        <v>2391</v>
      </c>
      <c r="B2398" s="200">
        <v>10101018903</v>
      </c>
      <c r="C2398" s="201" t="s">
        <v>1309</v>
      </c>
      <c r="D2398" s="201" t="s">
        <v>1310</v>
      </c>
      <c r="E2398" s="201" t="s">
        <v>1582</v>
      </c>
      <c r="F2398" s="201" t="s">
        <v>3660</v>
      </c>
      <c r="G2398" s="201" t="s">
        <v>855</v>
      </c>
      <c r="H2398" s="202" t="s">
        <v>3029</v>
      </c>
      <c r="I2398" s="207">
        <v>0</v>
      </c>
      <c r="J2398" s="207">
        <v>0</v>
      </c>
      <c r="K2398" s="207">
        <v>10073807.1</v>
      </c>
      <c r="L2398" s="207">
        <v>9366096.4399999995</v>
      </c>
      <c r="M2398" s="207">
        <f t="shared" si="162"/>
        <v>707710.66000000015</v>
      </c>
      <c r="N2398" s="207">
        <f t="shared" si="164"/>
        <v>0</v>
      </c>
      <c r="O2398" s="208">
        <f t="shared" si="163"/>
        <v>707710.66000000015</v>
      </c>
      <c r="P2398" s="205">
        <v>0</v>
      </c>
      <c r="Q2398" s="208">
        <f t="shared" si="161"/>
        <v>707710.66000000015</v>
      </c>
      <c r="R2398" s="206">
        <v>9</v>
      </c>
    </row>
    <row r="2399" spans="1:18" s="200" customFormat="1">
      <c r="A2399" s="199">
        <v>2392</v>
      </c>
      <c r="B2399" s="200">
        <v>10101018904</v>
      </c>
      <c r="C2399" s="201" t="s">
        <v>1309</v>
      </c>
      <c r="D2399" s="201" t="s">
        <v>1310</v>
      </c>
      <c r="E2399" s="201" t="s">
        <v>1582</v>
      </c>
      <c r="F2399" s="201" t="s">
        <v>3660</v>
      </c>
      <c r="G2399" s="201" t="s">
        <v>855</v>
      </c>
      <c r="H2399" s="202" t="s">
        <v>3030</v>
      </c>
      <c r="I2399" s="207">
        <v>0</v>
      </c>
      <c r="J2399" s="207">
        <v>0</v>
      </c>
      <c r="K2399" s="207">
        <v>90000</v>
      </c>
      <c r="L2399" s="207">
        <v>0</v>
      </c>
      <c r="M2399" s="207">
        <f t="shared" si="162"/>
        <v>90000</v>
      </c>
      <c r="N2399" s="207">
        <f t="shared" si="164"/>
        <v>0</v>
      </c>
      <c r="O2399" s="208">
        <f t="shared" si="163"/>
        <v>90000</v>
      </c>
      <c r="P2399" s="205">
        <v>0</v>
      </c>
      <c r="Q2399" s="208">
        <f t="shared" si="161"/>
        <v>90000</v>
      </c>
      <c r="R2399" s="206">
        <v>9</v>
      </c>
    </row>
    <row r="2400" spans="1:18" s="200" customFormat="1">
      <c r="A2400" s="199">
        <v>2393</v>
      </c>
      <c r="B2400" s="200">
        <v>10101019001</v>
      </c>
      <c r="C2400" s="201" t="s">
        <v>1309</v>
      </c>
      <c r="D2400" s="201" t="s">
        <v>1310</v>
      </c>
      <c r="E2400" s="201" t="s">
        <v>1582</v>
      </c>
      <c r="F2400" s="201" t="s">
        <v>3660</v>
      </c>
      <c r="G2400" s="201" t="s">
        <v>855</v>
      </c>
      <c r="H2400" s="202" t="s">
        <v>1903</v>
      </c>
      <c r="I2400" s="207">
        <v>1081442.19</v>
      </c>
      <c r="J2400" s="207">
        <v>0</v>
      </c>
      <c r="K2400" s="207">
        <v>871535.70000000007</v>
      </c>
      <c r="L2400" s="207">
        <v>591835.28</v>
      </c>
      <c r="M2400" s="207">
        <f t="shared" si="162"/>
        <v>1361142.61</v>
      </c>
      <c r="N2400" s="207">
        <f t="shared" si="164"/>
        <v>0</v>
      </c>
      <c r="O2400" s="208">
        <f t="shared" si="163"/>
        <v>1361142.61</v>
      </c>
      <c r="P2400" s="205">
        <v>0</v>
      </c>
      <c r="Q2400" s="208">
        <f t="shared" si="161"/>
        <v>1361142.61</v>
      </c>
      <c r="R2400" s="206">
        <v>9</v>
      </c>
    </row>
    <row r="2401" spans="1:18" s="200" customFormat="1">
      <c r="A2401" s="199">
        <v>2394</v>
      </c>
      <c r="B2401" s="200">
        <v>10101019002</v>
      </c>
      <c r="C2401" s="201" t="s">
        <v>1309</v>
      </c>
      <c r="D2401" s="201" t="s">
        <v>1310</v>
      </c>
      <c r="E2401" s="201" t="s">
        <v>1582</v>
      </c>
      <c r="F2401" s="201" t="s">
        <v>3660</v>
      </c>
      <c r="G2401" s="201" t="s">
        <v>855</v>
      </c>
      <c r="H2401" s="202" t="s">
        <v>1904</v>
      </c>
      <c r="I2401" s="207">
        <v>1711412.4100000001</v>
      </c>
      <c r="J2401" s="207">
        <v>0</v>
      </c>
      <c r="K2401" s="207">
        <v>0</v>
      </c>
      <c r="L2401" s="207">
        <v>0</v>
      </c>
      <c r="M2401" s="207">
        <f t="shared" si="162"/>
        <v>1711412.4100000001</v>
      </c>
      <c r="N2401" s="207">
        <f t="shared" si="164"/>
        <v>0</v>
      </c>
      <c r="O2401" s="208">
        <f t="shared" si="163"/>
        <v>1711412.4100000001</v>
      </c>
      <c r="P2401" s="205">
        <v>0</v>
      </c>
      <c r="Q2401" s="208">
        <f t="shared" si="161"/>
        <v>1711412.4100000001</v>
      </c>
      <c r="R2401" s="206">
        <v>9</v>
      </c>
    </row>
    <row r="2402" spans="1:18" s="200" customFormat="1">
      <c r="A2402" s="199">
        <v>2395</v>
      </c>
      <c r="B2402" s="200">
        <v>10101019003</v>
      </c>
      <c r="C2402" s="201" t="s">
        <v>1309</v>
      </c>
      <c r="D2402" s="201" t="s">
        <v>1310</v>
      </c>
      <c r="E2402" s="201" t="s">
        <v>1582</v>
      </c>
      <c r="F2402" s="201" t="s">
        <v>3660</v>
      </c>
      <c r="G2402" s="201" t="s">
        <v>855</v>
      </c>
      <c r="H2402" s="202" t="s">
        <v>1905</v>
      </c>
      <c r="I2402" s="207">
        <v>1026061.28</v>
      </c>
      <c r="J2402" s="207">
        <v>0</v>
      </c>
      <c r="K2402" s="207">
        <v>2666295.88</v>
      </c>
      <c r="L2402" s="207">
        <v>2042735.28</v>
      </c>
      <c r="M2402" s="207">
        <f t="shared" si="162"/>
        <v>1649621.8800000001</v>
      </c>
      <c r="N2402" s="207">
        <f t="shared" si="164"/>
        <v>0</v>
      </c>
      <c r="O2402" s="208">
        <f t="shared" si="163"/>
        <v>1649621.8800000001</v>
      </c>
      <c r="P2402" s="205">
        <v>0</v>
      </c>
      <c r="Q2402" s="208">
        <f t="shared" ref="Q2402:Q2465" si="165">O2402-P2402</f>
        <v>1649621.8800000001</v>
      </c>
      <c r="R2402" s="206">
        <v>9</v>
      </c>
    </row>
    <row r="2403" spans="1:18" s="200" customFormat="1">
      <c r="A2403" s="199">
        <v>2396</v>
      </c>
      <c r="B2403" s="200">
        <v>10101019101</v>
      </c>
      <c r="C2403" s="201" t="s">
        <v>1309</v>
      </c>
      <c r="D2403" s="201" t="s">
        <v>1310</v>
      </c>
      <c r="E2403" s="201" t="s">
        <v>1582</v>
      </c>
      <c r="F2403" s="201" t="s">
        <v>3660</v>
      </c>
      <c r="G2403" s="201" t="s">
        <v>855</v>
      </c>
      <c r="H2403" s="202" t="s">
        <v>1906</v>
      </c>
      <c r="I2403" s="207">
        <v>71919.040000000008</v>
      </c>
      <c r="J2403" s="207">
        <v>0</v>
      </c>
      <c r="K2403" s="207">
        <v>35958.89</v>
      </c>
      <c r="L2403" s="207">
        <v>71917.97</v>
      </c>
      <c r="M2403" s="207">
        <f t="shared" si="162"/>
        <v>35959.960000000006</v>
      </c>
      <c r="N2403" s="207">
        <f t="shared" si="164"/>
        <v>0</v>
      </c>
      <c r="O2403" s="208">
        <f t="shared" si="163"/>
        <v>35959.960000000006</v>
      </c>
      <c r="P2403" s="205">
        <v>0</v>
      </c>
      <c r="Q2403" s="208">
        <f t="shared" si="165"/>
        <v>35959.960000000006</v>
      </c>
      <c r="R2403" s="206">
        <v>9</v>
      </c>
    </row>
    <row r="2404" spans="1:18" s="200" customFormat="1">
      <c r="A2404" s="199">
        <v>2397</v>
      </c>
      <c r="B2404" s="200">
        <v>10101019201</v>
      </c>
      <c r="C2404" s="201" t="s">
        <v>1309</v>
      </c>
      <c r="D2404" s="201" t="s">
        <v>1310</v>
      </c>
      <c r="E2404" s="201" t="s">
        <v>1582</v>
      </c>
      <c r="F2404" s="201" t="s">
        <v>3660</v>
      </c>
      <c r="G2404" s="201" t="s">
        <v>855</v>
      </c>
      <c r="H2404" s="202" t="s">
        <v>1907</v>
      </c>
      <c r="I2404" s="207">
        <v>0</v>
      </c>
      <c r="J2404" s="207">
        <v>0</v>
      </c>
      <c r="K2404" s="207">
        <v>482984.16000000003</v>
      </c>
      <c r="L2404" s="207">
        <v>482984.16000000003</v>
      </c>
      <c r="M2404" s="207">
        <f t="shared" si="162"/>
        <v>0</v>
      </c>
      <c r="N2404" s="207">
        <f t="shared" si="164"/>
        <v>0</v>
      </c>
      <c r="O2404" s="208">
        <f t="shared" si="163"/>
        <v>0</v>
      </c>
      <c r="P2404" s="205">
        <v>0</v>
      </c>
      <c r="Q2404" s="208">
        <f t="shared" si="165"/>
        <v>0</v>
      </c>
      <c r="R2404" s="206">
        <v>9</v>
      </c>
    </row>
    <row r="2405" spans="1:18" s="200" customFormat="1">
      <c r="A2405" s="199">
        <v>2398</v>
      </c>
      <c r="B2405" s="200">
        <v>10101019202</v>
      </c>
      <c r="C2405" s="201" t="s">
        <v>1309</v>
      </c>
      <c r="D2405" s="201" t="s">
        <v>1310</v>
      </c>
      <c r="E2405" s="201" t="s">
        <v>1582</v>
      </c>
      <c r="F2405" s="201" t="s">
        <v>3660</v>
      </c>
      <c r="G2405" s="201" t="s">
        <v>855</v>
      </c>
      <c r="H2405" s="202" t="s">
        <v>1908</v>
      </c>
      <c r="I2405" s="207">
        <v>34900</v>
      </c>
      <c r="J2405" s="207">
        <v>0</v>
      </c>
      <c r="K2405" s="207">
        <v>0</v>
      </c>
      <c r="L2405" s="207">
        <v>34900</v>
      </c>
      <c r="M2405" s="207">
        <f t="shared" si="162"/>
        <v>0</v>
      </c>
      <c r="N2405" s="207">
        <f t="shared" si="164"/>
        <v>0</v>
      </c>
      <c r="O2405" s="208">
        <f t="shared" si="163"/>
        <v>0</v>
      </c>
      <c r="P2405" s="205">
        <v>0</v>
      </c>
      <c r="Q2405" s="208">
        <f t="shared" si="165"/>
        <v>0</v>
      </c>
      <c r="R2405" s="206">
        <v>9</v>
      </c>
    </row>
    <row r="2406" spans="1:18" s="200" customFormat="1">
      <c r="A2406" s="199">
        <v>2399</v>
      </c>
      <c r="B2406" s="200">
        <v>10101019301</v>
      </c>
      <c r="C2406" s="201" t="s">
        <v>1309</v>
      </c>
      <c r="D2406" s="201" t="s">
        <v>1310</v>
      </c>
      <c r="E2406" s="201" t="s">
        <v>1582</v>
      </c>
      <c r="F2406" s="201" t="s">
        <v>3660</v>
      </c>
      <c r="G2406" s="201" t="s">
        <v>855</v>
      </c>
      <c r="H2406" s="202" t="s">
        <v>1909</v>
      </c>
      <c r="I2406" s="207">
        <v>78140.2</v>
      </c>
      <c r="J2406" s="207">
        <v>0</v>
      </c>
      <c r="K2406" s="207">
        <v>0</v>
      </c>
      <c r="L2406" s="207">
        <v>78140.2</v>
      </c>
      <c r="M2406" s="207">
        <f t="shared" si="162"/>
        <v>0</v>
      </c>
      <c r="N2406" s="207">
        <f t="shared" si="164"/>
        <v>0</v>
      </c>
      <c r="O2406" s="208">
        <f t="shared" si="163"/>
        <v>0</v>
      </c>
      <c r="P2406" s="205">
        <v>0</v>
      </c>
      <c r="Q2406" s="208">
        <f t="shared" si="165"/>
        <v>0</v>
      </c>
      <c r="R2406" s="206">
        <v>9</v>
      </c>
    </row>
    <row r="2407" spans="1:18" s="200" customFormat="1">
      <c r="A2407" s="199">
        <v>2400</v>
      </c>
      <c r="B2407" s="200">
        <v>10101019401</v>
      </c>
      <c r="C2407" s="201" t="s">
        <v>1309</v>
      </c>
      <c r="D2407" s="201" t="s">
        <v>1310</v>
      </c>
      <c r="E2407" s="201" t="s">
        <v>1582</v>
      </c>
      <c r="F2407" s="201" t="s">
        <v>3660</v>
      </c>
      <c r="G2407" s="201" t="s">
        <v>855</v>
      </c>
      <c r="H2407" s="202" t="s">
        <v>1910</v>
      </c>
      <c r="I2407" s="207">
        <v>0</v>
      </c>
      <c r="J2407" s="207">
        <v>0</v>
      </c>
      <c r="K2407" s="207">
        <v>710045.57000000007</v>
      </c>
      <c r="L2407" s="207">
        <v>710045.57000000007</v>
      </c>
      <c r="M2407" s="207">
        <f t="shared" si="162"/>
        <v>0</v>
      </c>
      <c r="N2407" s="207">
        <f t="shared" si="164"/>
        <v>0</v>
      </c>
      <c r="O2407" s="208">
        <f t="shared" si="163"/>
        <v>0</v>
      </c>
      <c r="P2407" s="205">
        <v>0</v>
      </c>
      <c r="Q2407" s="208">
        <f t="shared" si="165"/>
        <v>0</v>
      </c>
      <c r="R2407" s="206">
        <v>9</v>
      </c>
    </row>
    <row r="2408" spans="1:18" s="200" customFormat="1">
      <c r="A2408" s="199">
        <v>2401</v>
      </c>
      <c r="B2408" s="200">
        <v>10101019501</v>
      </c>
      <c r="C2408" s="201" t="s">
        <v>1309</v>
      </c>
      <c r="D2408" s="201" t="s">
        <v>1310</v>
      </c>
      <c r="E2408" s="201" t="s">
        <v>1582</v>
      </c>
      <c r="F2408" s="201" t="s">
        <v>3660</v>
      </c>
      <c r="G2408" s="201" t="s">
        <v>855</v>
      </c>
      <c r="H2408" s="202" t="s">
        <v>1911</v>
      </c>
      <c r="I2408" s="207">
        <v>21448.7</v>
      </c>
      <c r="J2408" s="207">
        <v>0</v>
      </c>
      <c r="K2408" s="207">
        <v>0</v>
      </c>
      <c r="L2408" s="207">
        <v>0</v>
      </c>
      <c r="M2408" s="207">
        <f t="shared" si="162"/>
        <v>21448.7</v>
      </c>
      <c r="N2408" s="207">
        <f t="shared" si="164"/>
        <v>0</v>
      </c>
      <c r="O2408" s="208">
        <f t="shared" si="163"/>
        <v>21448.7</v>
      </c>
      <c r="P2408" s="205">
        <v>0</v>
      </c>
      <c r="Q2408" s="208">
        <f t="shared" si="165"/>
        <v>21448.7</v>
      </c>
      <c r="R2408" s="206">
        <v>9</v>
      </c>
    </row>
    <row r="2409" spans="1:18" s="200" customFormat="1">
      <c r="A2409" s="199">
        <v>2402</v>
      </c>
      <c r="B2409" s="200">
        <v>10101019601</v>
      </c>
      <c r="C2409" s="201" t="s">
        <v>1309</v>
      </c>
      <c r="D2409" s="201" t="s">
        <v>1310</v>
      </c>
      <c r="E2409" s="201" t="s">
        <v>1582</v>
      </c>
      <c r="F2409" s="201" t="s">
        <v>3660</v>
      </c>
      <c r="G2409" s="201" t="s">
        <v>855</v>
      </c>
      <c r="H2409" s="202" t="s">
        <v>3031</v>
      </c>
      <c r="I2409" s="207">
        <v>0</v>
      </c>
      <c r="J2409" s="207">
        <v>0</v>
      </c>
      <c r="K2409" s="207">
        <v>0</v>
      </c>
      <c r="L2409" s="207">
        <v>0</v>
      </c>
      <c r="M2409" s="207">
        <f t="shared" si="162"/>
        <v>0</v>
      </c>
      <c r="N2409" s="207">
        <f t="shared" si="164"/>
        <v>0</v>
      </c>
      <c r="O2409" s="208">
        <f t="shared" si="163"/>
        <v>0</v>
      </c>
      <c r="P2409" s="205">
        <v>0</v>
      </c>
      <c r="Q2409" s="208">
        <f t="shared" si="165"/>
        <v>0</v>
      </c>
      <c r="R2409" s="206">
        <v>9</v>
      </c>
    </row>
    <row r="2410" spans="1:18" s="200" customFormat="1">
      <c r="A2410" s="199">
        <v>2403</v>
      </c>
      <c r="B2410" s="200">
        <v>10101019701</v>
      </c>
      <c r="C2410" s="201" t="s">
        <v>1309</v>
      </c>
      <c r="D2410" s="201" t="s">
        <v>1310</v>
      </c>
      <c r="E2410" s="201" t="s">
        <v>1582</v>
      </c>
      <c r="F2410" s="201" t="s">
        <v>3660</v>
      </c>
      <c r="G2410" s="201" t="s">
        <v>855</v>
      </c>
      <c r="H2410" s="202" t="s">
        <v>3032</v>
      </c>
      <c r="I2410" s="207">
        <v>55195.86</v>
      </c>
      <c r="J2410" s="207">
        <v>0</v>
      </c>
      <c r="K2410" s="207">
        <v>45996.55</v>
      </c>
      <c r="L2410" s="207">
        <v>101192.41</v>
      </c>
      <c r="M2410" s="207">
        <f t="shared" si="162"/>
        <v>0</v>
      </c>
      <c r="N2410" s="207">
        <f t="shared" si="164"/>
        <v>0</v>
      </c>
      <c r="O2410" s="208">
        <f t="shared" si="163"/>
        <v>0</v>
      </c>
      <c r="P2410" s="205">
        <v>0</v>
      </c>
      <c r="Q2410" s="208">
        <f t="shared" si="165"/>
        <v>0</v>
      </c>
      <c r="R2410" s="206">
        <v>9</v>
      </c>
    </row>
    <row r="2411" spans="1:18" s="200" customFormat="1">
      <c r="A2411" s="199">
        <v>2404</v>
      </c>
      <c r="B2411" s="200">
        <v>10101019801</v>
      </c>
      <c r="C2411" s="201" t="s">
        <v>1309</v>
      </c>
      <c r="D2411" s="201" t="s">
        <v>1310</v>
      </c>
      <c r="E2411" s="201" t="s">
        <v>1582</v>
      </c>
      <c r="F2411" s="201" t="s">
        <v>3660</v>
      </c>
      <c r="G2411" s="201" t="s">
        <v>855</v>
      </c>
      <c r="H2411" s="202" t="s">
        <v>3033</v>
      </c>
      <c r="I2411" s="207">
        <v>0</v>
      </c>
      <c r="J2411" s="207">
        <v>0</v>
      </c>
      <c r="K2411" s="207">
        <v>1395617.27</v>
      </c>
      <c r="L2411" s="207">
        <v>1392397.43</v>
      </c>
      <c r="M2411" s="207">
        <f t="shared" si="162"/>
        <v>3219.8400000000838</v>
      </c>
      <c r="N2411" s="207">
        <f t="shared" si="164"/>
        <v>0</v>
      </c>
      <c r="O2411" s="208">
        <f t="shared" si="163"/>
        <v>3219.8400000000838</v>
      </c>
      <c r="P2411" s="205">
        <v>0</v>
      </c>
      <c r="Q2411" s="208">
        <f t="shared" si="165"/>
        <v>3219.8400000000838</v>
      </c>
      <c r="R2411" s="206">
        <v>9</v>
      </c>
    </row>
    <row r="2412" spans="1:18" s="200" customFormat="1">
      <c r="A2412" s="199">
        <v>2405</v>
      </c>
      <c r="B2412" s="200">
        <v>10101019901</v>
      </c>
      <c r="C2412" s="201" t="s">
        <v>1309</v>
      </c>
      <c r="D2412" s="201" t="s">
        <v>1310</v>
      </c>
      <c r="E2412" s="201" t="s">
        <v>1582</v>
      </c>
      <c r="F2412" s="201" t="s">
        <v>3660</v>
      </c>
      <c r="G2412" s="201" t="s">
        <v>855</v>
      </c>
      <c r="H2412" s="202" t="s">
        <v>3034</v>
      </c>
      <c r="I2412" s="207">
        <v>341237.2</v>
      </c>
      <c r="J2412" s="207">
        <v>0</v>
      </c>
      <c r="K2412" s="207">
        <v>0</v>
      </c>
      <c r="L2412" s="207">
        <v>341237.2</v>
      </c>
      <c r="M2412" s="207">
        <f t="shared" si="162"/>
        <v>0</v>
      </c>
      <c r="N2412" s="207">
        <f t="shared" si="164"/>
        <v>0</v>
      </c>
      <c r="O2412" s="208">
        <f t="shared" si="163"/>
        <v>0</v>
      </c>
      <c r="P2412" s="205">
        <v>0</v>
      </c>
      <c r="Q2412" s="208">
        <f t="shared" si="165"/>
        <v>0</v>
      </c>
      <c r="R2412" s="206">
        <v>9</v>
      </c>
    </row>
    <row r="2413" spans="1:18" s="200" customFormat="1">
      <c r="A2413" s="199">
        <v>2406</v>
      </c>
      <c r="B2413" s="200">
        <v>10101020001</v>
      </c>
      <c r="C2413" s="201" t="s">
        <v>1309</v>
      </c>
      <c r="D2413" s="201" t="s">
        <v>1310</v>
      </c>
      <c r="E2413" s="201" t="s">
        <v>1582</v>
      </c>
      <c r="F2413" s="201" t="s">
        <v>3660</v>
      </c>
      <c r="G2413" s="201" t="s">
        <v>855</v>
      </c>
      <c r="H2413" s="202" t="s">
        <v>3035</v>
      </c>
      <c r="I2413" s="207">
        <v>0</v>
      </c>
      <c r="J2413" s="207">
        <v>0</v>
      </c>
      <c r="K2413" s="207">
        <v>12030474.85</v>
      </c>
      <c r="L2413" s="207">
        <v>10407840.52</v>
      </c>
      <c r="M2413" s="207">
        <f t="shared" si="162"/>
        <v>1622634.33</v>
      </c>
      <c r="N2413" s="207">
        <f t="shared" si="164"/>
        <v>0</v>
      </c>
      <c r="O2413" s="208">
        <f t="shared" si="163"/>
        <v>1622634.33</v>
      </c>
      <c r="P2413" s="205">
        <v>0</v>
      </c>
      <c r="Q2413" s="208">
        <f t="shared" si="165"/>
        <v>1622634.33</v>
      </c>
      <c r="R2413" s="206">
        <v>9</v>
      </c>
    </row>
    <row r="2414" spans="1:18" s="200" customFormat="1">
      <c r="A2414" s="199">
        <v>2407</v>
      </c>
      <c r="B2414" s="200">
        <v>10101021001</v>
      </c>
      <c r="C2414" s="201" t="s">
        <v>1309</v>
      </c>
      <c r="D2414" s="201" t="s">
        <v>1310</v>
      </c>
      <c r="E2414" s="201" t="s">
        <v>1582</v>
      </c>
      <c r="F2414" s="201" t="s">
        <v>3660</v>
      </c>
      <c r="G2414" s="201" t="s">
        <v>855</v>
      </c>
      <c r="H2414" s="202" t="s">
        <v>3036</v>
      </c>
      <c r="I2414" s="207">
        <v>0</v>
      </c>
      <c r="J2414" s="207">
        <v>0</v>
      </c>
      <c r="K2414" s="207">
        <v>91762.53</v>
      </c>
      <c r="L2414" s="207">
        <v>75241</v>
      </c>
      <c r="M2414" s="207">
        <f t="shared" si="162"/>
        <v>16521.53</v>
      </c>
      <c r="N2414" s="207">
        <f t="shared" si="164"/>
        <v>0</v>
      </c>
      <c r="O2414" s="208">
        <f t="shared" si="163"/>
        <v>16521.53</v>
      </c>
      <c r="P2414" s="205">
        <v>0</v>
      </c>
      <c r="Q2414" s="208">
        <f t="shared" si="165"/>
        <v>16521.53</v>
      </c>
      <c r="R2414" s="206">
        <v>9</v>
      </c>
    </row>
    <row r="2415" spans="1:18" s="200" customFormat="1">
      <c r="A2415" s="199">
        <v>2408</v>
      </c>
      <c r="B2415" s="200">
        <v>10101040101</v>
      </c>
      <c r="C2415" s="201" t="s">
        <v>1309</v>
      </c>
      <c r="D2415" s="201" t="s">
        <v>1310</v>
      </c>
      <c r="E2415" s="201" t="s">
        <v>1582</v>
      </c>
      <c r="F2415" s="201" t="s">
        <v>3662</v>
      </c>
      <c r="G2415" s="201" t="s">
        <v>3037</v>
      </c>
      <c r="H2415" s="202" t="s">
        <v>790</v>
      </c>
      <c r="I2415" s="207">
        <v>2.1000003814697268E-3</v>
      </c>
      <c r="J2415" s="207">
        <v>0</v>
      </c>
      <c r="K2415" s="207">
        <v>2303690.31</v>
      </c>
      <c r="L2415" s="207">
        <v>2303690.3157699998</v>
      </c>
      <c r="M2415" s="207">
        <f t="shared" si="162"/>
        <v>0</v>
      </c>
      <c r="N2415" s="207">
        <f t="shared" si="164"/>
        <v>3.6699995398521423E-3</v>
      </c>
      <c r="O2415" s="208">
        <f t="shared" si="163"/>
        <v>-3.6699995398521423E-3</v>
      </c>
      <c r="P2415" s="205">
        <v>0</v>
      </c>
      <c r="Q2415" s="208">
        <f t="shared" si="165"/>
        <v>-3.6699995398521423E-3</v>
      </c>
      <c r="R2415" s="206"/>
    </row>
    <row r="2416" spans="1:18" s="200" customFormat="1">
      <c r="A2416" s="199">
        <v>2409</v>
      </c>
      <c r="B2416" s="200">
        <v>10101040201</v>
      </c>
      <c r="C2416" s="201" t="s">
        <v>1309</v>
      </c>
      <c r="D2416" s="201" t="s">
        <v>1310</v>
      </c>
      <c r="E2416" s="201" t="s">
        <v>1582</v>
      </c>
      <c r="F2416" s="201" t="s">
        <v>3662</v>
      </c>
      <c r="G2416" s="201" t="s">
        <v>3037</v>
      </c>
      <c r="H2416" s="202" t="s">
        <v>791</v>
      </c>
      <c r="I2416" s="207">
        <v>0</v>
      </c>
      <c r="J2416" s="207">
        <v>0</v>
      </c>
      <c r="K2416" s="207">
        <v>44138.03</v>
      </c>
      <c r="L2416" s="207">
        <v>44138.03</v>
      </c>
      <c r="M2416" s="207">
        <f t="shared" si="162"/>
        <v>0</v>
      </c>
      <c r="N2416" s="207">
        <f t="shared" si="164"/>
        <v>0</v>
      </c>
      <c r="O2416" s="208">
        <f t="shared" si="163"/>
        <v>0</v>
      </c>
      <c r="P2416" s="205">
        <v>0</v>
      </c>
      <c r="Q2416" s="208">
        <f t="shared" si="165"/>
        <v>0</v>
      </c>
      <c r="R2416" s="206"/>
    </row>
    <row r="2417" spans="1:18" s="200" customFormat="1">
      <c r="A2417" s="199">
        <v>2410</v>
      </c>
      <c r="B2417" s="200">
        <v>10101040202</v>
      </c>
      <c r="C2417" s="201" t="s">
        <v>1309</v>
      </c>
      <c r="D2417" s="201" t="s">
        <v>1310</v>
      </c>
      <c r="E2417" s="201" t="s">
        <v>1582</v>
      </c>
      <c r="F2417" s="201" t="s">
        <v>3662</v>
      </c>
      <c r="G2417" s="201" t="s">
        <v>3037</v>
      </c>
      <c r="H2417" s="202" t="s">
        <v>3038</v>
      </c>
      <c r="I2417" s="207">
        <v>0</v>
      </c>
      <c r="J2417" s="207">
        <v>0</v>
      </c>
      <c r="K2417" s="207">
        <v>31993.84</v>
      </c>
      <c r="L2417" s="207">
        <v>31993.84</v>
      </c>
      <c r="M2417" s="207">
        <f t="shared" ref="M2417:M2480" si="166">IF((I2417+K2417)-(J2417+L2417)&lt;0,0,(I2417+K2417)-(J2417+L2417))</f>
        <v>0</v>
      </c>
      <c r="N2417" s="207">
        <f t="shared" si="164"/>
        <v>0</v>
      </c>
      <c r="O2417" s="208">
        <f t="shared" si="163"/>
        <v>0</v>
      </c>
      <c r="P2417" s="205">
        <v>0</v>
      </c>
      <c r="Q2417" s="208">
        <f t="shared" si="165"/>
        <v>0</v>
      </c>
      <c r="R2417" s="206"/>
    </row>
    <row r="2418" spans="1:18" s="200" customFormat="1">
      <c r="A2418" s="199">
        <v>2411</v>
      </c>
      <c r="B2418" s="200">
        <v>10101040206</v>
      </c>
      <c r="C2418" s="201" t="s">
        <v>1309</v>
      </c>
      <c r="D2418" s="201" t="s">
        <v>1310</v>
      </c>
      <c r="E2418" s="201" t="s">
        <v>1582</v>
      </c>
      <c r="F2418" s="201" t="s">
        <v>3662</v>
      </c>
      <c r="G2418" s="201" t="s">
        <v>3037</v>
      </c>
      <c r="H2418" s="202" t="s">
        <v>3039</v>
      </c>
      <c r="I2418" s="207">
        <v>0</v>
      </c>
      <c r="J2418" s="207">
        <v>0</v>
      </c>
      <c r="K2418" s="207">
        <v>25600</v>
      </c>
      <c r="L2418" s="207">
        <v>25600</v>
      </c>
      <c r="M2418" s="207">
        <f t="shared" si="166"/>
        <v>0</v>
      </c>
      <c r="N2418" s="207">
        <f t="shared" si="164"/>
        <v>0</v>
      </c>
      <c r="O2418" s="208">
        <f t="shared" si="163"/>
        <v>0</v>
      </c>
      <c r="P2418" s="205">
        <v>0</v>
      </c>
      <c r="Q2418" s="208">
        <f t="shared" si="165"/>
        <v>0</v>
      </c>
      <c r="R2418" s="206"/>
    </row>
    <row r="2419" spans="1:18" s="200" customFormat="1">
      <c r="A2419" s="199">
        <v>2412</v>
      </c>
      <c r="B2419" s="200">
        <v>10101040207</v>
      </c>
      <c r="C2419" s="201" t="s">
        <v>1309</v>
      </c>
      <c r="D2419" s="201" t="s">
        <v>1310</v>
      </c>
      <c r="E2419" s="201" t="s">
        <v>1582</v>
      </c>
      <c r="F2419" s="201" t="s">
        <v>3662</v>
      </c>
      <c r="G2419" s="201" t="s">
        <v>3037</v>
      </c>
      <c r="H2419" s="202" t="s">
        <v>3040</v>
      </c>
      <c r="I2419" s="207">
        <v>0</v>
      </c>
      <c r="J2419" s="207">
        <v>0</v>
      </c>
      <c r="K2419" s="207">
        <v>408</v>
      </c>
      <c r="L2419" s="207">
        <v>408</v>
      </c>
      <c r="M2419" s="207">
        <f t="shared" si="166"/>
        <v>0</v>
      </c>
      <c r="N2419" s="207">
        <f t="shared" si="164"/>
        <v>0</v>
      </c>
      <c r="O2419" s="208">
        <f t="shared" si="163"/>
        <v>0</v>
      </c>
      <c r="P2419" s="205">
        <v>0</v>
      </c>
      <c r="Q2419" s="208">
        <f t="shared" si="165"/>
        <v>0</v>
      </c>
      <c r="R2419" s="206"/>
    </row>
    <row r="2420" spans="1:18" s="200" customFormat="1">
      <c r="A2420" s="199">
        <v>2413</v>
      </c>
      <c r="B2420" s="200">
        <v>10101040303</v>
      </c>
      <c r="C2420" s="201" t="s">
        <v>1309</v>
      </c>
      <c r="D2420" s="201" t="s">
        <v>1310</v>
      </c>
      <c r="E2420" s="201" t="s">
        <v>1582</v>
      </c>
      <c r="F2420" s="201" t="s">
        <v>3662</v>
      </c>
      <c r="G2420" s="201" t="s">
        <v>3037</v>
      </c>
      <c r="H2420" s="202" t="s">
        <v>792</v>
      </c>
      <c r="I2420" s="207">
        <v>0</v>
      </c>
      <c r="J2420" s="207">
        <v>0</v>
      </c>
      <c r="K2420" s="207">
        <v>8649</v>
      </c>
      <c r="L2420" s="207">
        <v>8649</v>
      </c>
      <c r="M2420" s="207">
        <f t="shared" si="166"/>
        <v>0</v>
      </c>
      <c r="N2420" s="207">
        <f t="shared" si="164"/>
        <v>0</v>
      </c>
      <c r="O2420" s="208">
        <f t="shared" si="163"/>
        <v>0</v>
      </c>
      <c r="P2420" s="205">
        <v>0</v>
      </c>
      <c r="Q2420" s="208">
        <f t="shared" si="165"/>
        <v>0</v>
      </c>
      <c r="R2420" s="206"/>
    </row>
    <row r="2421" spans="1:18" s="200" customFormat="1">
      <c r="A2421" s="199">
        <v>2414</v>
      </c>
      <c r="B2421" s="200">
        <v>10101040306</v>
      </c>
      <c r="C2421" s="201" t="s">
        <v>1309</v>
      </c>
      <c r="D2421" s="201" t="s">
        <v>1310</v>
      </c>
      <c r="E2421" s="201" t="s">
        <v>1582</v>
      </c>
      <c r="F2421" s="201" t="s">
        <v>3662</v>
      </c>
      <c r="G2421" s="201" t="s">
        <v>3037</v>
      </c>
      <c r="H2421" s="202" t="s">
        <v>793</v>
      </c>
      <c r="I2421" s="207">
        <v>0</v>
      </c>
      <c r="J2421" s="207">
        <v>0</v>
      </c>
      <c r="K2421" s="207">
        <v>4950</v>
      </c>
      <c r="L2421" s="207">
        <v>4950</v>
      </c>
      <c r="M2421" s="207">
        <f t="shared" si="166"/>
        <v>0</v>
      </c>
      <c r="N2421" s="207">
        <f t="shared" si="164"/>
        <v>0</v>
      </c>
      <c r="O2421" s="208">
        <f t="shared" si="163"/>
        <v>0</v>
      </c>
      <c r="P2421" s="205">
        <v>0</v>
      </c>
      <c r="Q2421" s="208">
        <f t="shared" si="165"/>
        <v>0</v>
      </c>
      <c r="R2421" s="206"/>
    </row>
    <row r="2422" spans="1:18" s="200" customFormat="1">
      <c r="A2422" s="199">
        <v>2415</v>
      </c>
      <c r="B2422" s="200">
        <v>10101040307</v>
      </c>
      <c r="C2422" s="201" t="s">
        <v>1309</v>
      </c>
      <c r="D2422" s="201" t="s">
        <v>1310</v>
      </c>
      <c r="E2422" s="201" t="s">
        <v>1582</v>
      </c>
      <c r="F2422" s="201" t="s">
        <v>3662</v>
      </c>
      <c r="G2422" s="201" t="s">
        <v>3037</v>
      </c>
      <c r="H2422" s="202" t="s">
        <v>794</v>
      </c>
      <c r="I2422" s="207">
        <v>0</v>
      </c>
      <c r="J2422" s="207">
        <v>0</v>
      </c>
      <c r="K2422" s="207">
        <v>8800</v>
      </c>
      <c r="L2422" s="207">
        <v>8800</v>
      </c>
      <c r="M2422" s="207">
        <f t="shared" si="166"/>
        <v>0</v>
      </c>
      <c r="N2422" s="207">
        <f t="shared" si="164"/>
        <v>0</v>
      </c>
      <c r="O2422" s="208">
        <f t="shared" si="163"/>
        <v>0</v>
      </c>
      <c r="P2422" s="205">
        <v>0</v>
      </c>
      <c r="Q2422" s="208">
        <f t="shared" si="165"/>
        <v>0</v>
      </c>
      <c r="R2422" s="206"/>
    </row>
    <row r="2423" spans="1:18" s="200" customFormat="1">
      <c r="A2423" s="199">
        <v>2416</v>
      </c>
      <c r="B2423" s="200">
        <v>10101040308</v>
      </c>
      <c r="C2423" s="201" t="s">
        <v>1309</v>
      </c>
      <c r="D2423" s="201" t="s">
        <v>1310</v>
      </c>
      <c r="E2423" s="201" t="s">
        <v>1582</v>
      </c>
      <c r="F2423" s="201" t="s">
        <v>3662</v>
      </c>
      <c r="G2423" s="201" t="s">
        <v>3037</v>
      </c>
      <c r="H2423" s="202" t="s">
        <v>795</v>
      </c>
      <c r="I2423" s="207">
        <v>0</v>
      </c>
      <c r="J2423" s="207">
        <v>0</v>
      </c>
      <c r="K2423" s="207">
        <v>550250.28</v>
      </c>
      <c r="L2423" s="207">
        <v>550250.28</v>
      </c>
      <c r="M2423" s="207">
        <f t="shared" si="166"/>
        <v>0</v>
      </c>
      <c r="N2423" s="207">
        <f t="shared" si="164"/>
        <v>0</v>
      </c>
      <c r="O2423" s="208">
        <f t="shared" si="163"/>
        <v>0</v>
      </c>
      <c r="P2423" s="205">
        <v>0</v>
      </c>
      <c r="Q2423" s="208">
        <f t="shared" si="165"/>
        <v>0</v>
      </c>
      <c r="R2423" s="206"/>
    </row>
    <row r="2424" spans="1:18" s="200" customFormat="1">
      <c r="A2424" s="199">
        <v>2417</v>
      </c>
      <c r="B2424" s="200">
        <v>10101040309</v>
      </c>
      <c r="C2424" s="201" t="s">
        <v>1309</v>
      </c>
      <c r="D2424" s="201" t="s">
        <v>1310</v>
      </c>
      <c r="E2424" s="201" t="s">
        <v>1582</v>
      </c>
      <c r="F2424" s="201" t="s">
        <v>3662</v>
      </c>
      <c r="G2424" s="201" t="s">
        <v>3037</v>
      </c>
      <c r="H2424" s="202" t="s">
        <v>796</v>
      </c>
      <c r="I2424" s="207">
        <v>0</v>
      </c>
      <c r="J2424" s="207">
        <v>0</v>
      </c>
      <c r="K2424" s="207">
        <v>112021.74</v>
      </c>
      <c r="L2424" s="207">
        <v>112021.74</v>
      </c>
      <c r="M2424" s="207">
        <f t="shared" si="166"/>
        <v>0</v>
      </c>
      <c r="N2424" s="207">
        <f t="shared" si="164"/>
        <v>0</v>
      </c>
      <c r="O2424" s="208">
        <f t="shared" si="163"/>
        <v>0</v>
      </c>
      <c r="P2424" s="205">
        <v>0</v>
      </c>
      <c r="Q2424" s="208">
        <f t="shared" si="165"/>
        <v>0</v>
      </c>
      <c r="R2424" s="206"/>
    </row>
    <row r="2425" spans="1:18" s="200" customFormat="1">
      <c r="A2425" s="199">
        <v>2418</v>
      </c>
      <c r="B2425" s="200">
        <v>10101040310</v>
      </c>
      <c r="C2425" s="201" t="s">
        <v>1309</v>
      </c>
      <c r="D2425" s="201" t="s">
        <v>1310</v>
      </c>
      <c r="E2425" s="201" t="s">
        <v>1582</v>
      </c>
      <c r="F2425" s="201" t="s">
        <v>3662</v>
      </c>
      <c r="G2425" s="201" t="s">
        <v>3037</v>
      </c>
      <c r="H2425" s="202" t="s">
        <v>797</v>
      </c>
      <c r="I2425" s="207">
        <v>0</v>
      </c>
      <c r="J2425" s="207">
        <v>0</v>
      </c>
      <c r="K2425" s="207">
        <v>184535</v>
      </c>
      <c r="L2425" s="207">
        <v>184535</v>
      </c>
      <c r="M2425" s="207">
        <f t="shared" si="166"/>
        <v>0</v>
      </c>
      <c r="N2425" s="207">
        <f t="shared" si="164"/>
        <v>0</v>
      </c>
      <c r="O2425" s="208">
        <f t="shared" si="163"/>
        <v>0</v>
      </c>
      <c r="P2425" s="205">
        <v>0</v>
      </c>
      <c r="Q2425" s="208">
        <f t="shared" si="165"/>
        <v>0</v>
      </c>
      <c r="R2425" s="206"/>
    </row>
    <row r="2426" spans="1:18" s="200" customFormat="1">
      <c r="A2426" s="199">
        <v>2419</v>
      </c>
      <c r="B2426" s="200">
        <v>10101040316</v>
      </c>
      <c r="C2426" s="201" t="s">
        <v>1309</v>
      </c>
      <c r="D2426" s="201" t="s">
        <v>1310</v>
      </c>
      <c r="E2426" s="201" t="s">
        <v>1582</v>
      </c>
      <c r="F2426" s="201" t="s">
        <v>3662</v>
      </c>
      <c r="G2426" s="201" t="s">
        <v>3037</v>
      </c>
      <c r="H2426" s="202" t="s">
        <v>1115</v>
      </c>
      <c r="I2426" s="207">
        <v>0</v>
      </c>
      <c r="J2426" s="207">
        <v>0</v>
      </c>
      <c r="K2426" s="207">
        <v>2500</v>
      </c>
      <c r="L2426" s="207">
        <v>2500</v>
      </c>
      <c r="M2426" s="207">
        <f t="shared" si="166"/>
        <v>0</v>
      </c>
      <c r="N2426" s="207">
        <f t="shared" si="164"/>
        <v>0</v>
      </c>
      <c r="O2426" s="208">
        <f t="shared" si="163"/>
        <v>0</v>
      </c>
      <c r="P2426" s="205">
        <v>0</v>
      </c>
      <c r="Q2426" s="208">
        <f t="shared" si="165"/>
        <v>0</v>
      </c>
      <c r="R2426" s="206"/>
    </row>
    <row r="2427" spans="1:18" s="200" customFormat="1">
      <c r="A2427" s="199">
        <v>2420</v>
      </c>
      <c r="B2427" s="200">
        <v>10101040317</v>
      </c>
      <c r="C2427" s="201" t="s">
        <v>1309</v>
      </c>
      <c r="D2427" s="201" t="s">
        <v>1310</v>
      </c>
      <c r="E2427" s="201" t="s">
        <v>1582</v>
      </c>
      <c r="F2427" s="201" t="s">
        <v>3662</v>
      </c>
      <c r="G2427" s="201" t="s">
        <v>3037</v>
      </c>
      <c r="H2427" s="202" t="s">
        <v>1116</v>
      </c>
      <c r="I2427" s="207">
        <v>0</v>
      </c>
      <c r="J2427" s="207">
        <v>0</v>
      </c>
      <c r="K2427" s="207">
        <v>15468</v>
      </c>
      <c r="L2427" s="207">
        <v>15468</v>
      </c>
      <c r="M2427" s="207">
        <f t="shared" si="166"/>
        <v>0</v>
      </c>
      <c r="N2427" s="207">
        <f t="shared" si="164"/>
        <v>0</v>
      </c>
      <c r="O2427" s="208">
        <f t="shared" si="163"/>
        <v>0</v>
      </c>
      <c r="P2427" s="205">
        <v>0</v>
      </c>
      <c r="Q2427" s="208">
        <f t="shared" si="165"/>
        <v>0</v>
      </c>
      <c r="R2427" s="206"/>
    </row>
    <row r="2428" spans="1:18" s="200" customFormat="1">
      <c r="A2428" s="199">
        <v>2421</v>
      </c>
      <c r="B2428" s="200">
        <v>10101040318</v>
      </c>
      <c r="C2428" s="201" t="s">
        <v>1309</v>
      </c>
      <c r="D2428" s="201" t="s">
        <v>1310</v>
      </c>
      <c r="E2428" s="201" t="s">
        <v>1582</v>
      </c>
      <c r="F2428" s="201" t="s">
        <v>3662</v>
      </c>
      <c r="G2428" s="201" t="s">
        <v>3037</v>
      </c>
      <c r="H2428" s="202" t="s">
        <v>1117</v>
      </c>
      <c r="I2428" s="207">
        <v>0</v>
      </c>
      <c r="J2428" s="207">
        <v>0</v>
      </c>
      <c r="K2428" s="207">
        <v>5122</v>
      </c>
      <c r="L2428" s="207">
        <v>5122</v>
      </c>
      <c r="M2428" s="207">
        <f t="shared" si="166"/>
        <v>0</v>
      </c>
      <c r="N2428" s="207">
        <f t="shared" si="164"/>
        <v>0</v>
      </c>
      <c r="O2428" s="208">
        <f t="shared" si="163"/>
        <v>0</v>
      </c>
      <c r="P2428" s="205">
        <v>0</v>
      </c>
      <c r="Q2428" s="208">
        <f t="shared" si="165"/>
        <v>0</v>
      </c>
      <c r="R2428" s="206"/>
    </row>
    <row r="2429" spans="1:18" s="200" customFormat="1">
      <c r="A2429" s="199">
        <v>2422</v>
      </c>
      <c r="B2429" s="200">
        <v>10101040321</v>
      </c>
      <c r="C2429" s="201" t="s">
        <v>1309</v>
      </c>
      <c r="D2429" s="201" t="s">
        <v>1310</v>
      </c>
      <c r="E2429" s="201" t="s">
        <v>1582</v>
      </c>
      <c r="F2429" s="201" t="s">
        <v>3662</v>
      </c>
      <c r="G2429" s="201" t="s">
        <v>3037</v>
      </c>
      <c r="H2429" s="202" t="s">
        <v>1912</v>
      </c>
      <c r="I2429" s="207">
        <v>0</v>
      </c>
      <c r="J2429" s="207">
        <v>0</v>
      </c>
      <c r="K2429" s="207">
        <v>49068.69</v>
      </c>
      <c r="L2429" s="207">
        <v>49068.69</v>
      </c>
      <c r="M2429" s="207">
        <f t="shared" si="166"/>
        <v>0</v>
      </c>
      <c r="N2429" s="207">
        <f t="shared" si="164"/>
        <v>0</v>
      </c>
      <c r="O2429" s="208">
        <f t="shared" si="163"/>
        <v>0</v>
      </c>
      <c r="P2429" s="205">
        <v>0</v>
      </c>
      <c r="Q2429" s="208">
        <f t="shared" si="165"/>
        <v>0</v>
      </c>
      <c r="R2429" s="206"/>
    </row>
    <row r="2430" spans="1:18" s="200" customFormat="1">
      <c r="A2430" s="199">
        <v>2423</v>
      </c>
      <c r="B2430" s="200">
        <v>10101040322</v>
      </c>
      <c r="C2430" s="201" t="s">
        <v>1309</v>
      </c>
      <c r="D2430" s="201" t="s">
        <v>1310</v>
      </c>
      <c r="E2430" s="201" t="s">
        <v>1582</v>
      </c>
      <c r="F2430" s="201" t="s">
        <v>3662</v>
      </c>
      <c r="G2430" s="201" t="s">
        <v>3037</v>
      </c>
      <c r="H2430" s="202" t="s">
        <v>1118</v>
      </c>
      <c r="I2430" s="207">
        <v>0</v>
      </c>
      <c r="J2430" s="207">
        <v>0</v>
      </c>
      <c r="K2430" s="207">
        <v>2590</v>
      </c>
      <c r="L2430" s="207">
        <v>2590</v>
      </c>
      <c r="M2430" s="207">
        <f t="shared" si="166"/>
        <v>0</v>
      </c>
      <c r="N2430" s="207">
        <f t="shared" si="164"/>
        <v>0</v>
      </c>
      <c r="O2430" s="208">
        <f t="shared" si="163"/>
        <v>0</v>
      </c>
      <c r="P2430" s="205">
        <v>0</v>
      </c>
      <c r="Q2430" s="208">
        <f t="shared" si="165"/>
        <v>0</v>
      </c>
      <c r="R2430" s="206"/>
    </row>
    <row r="2431" spans="1:18" s="200" customFormat="1">
      <c r="A2431" s="199">
        <v>2424</v>
      </c>
      <c r="B2431" s="200">
        <v>10101040325</v>
      </c>
      <c r="C2431" s="201" t="s">
        <v>1309</v>
      </c>
      <c r="D2431" s="201" t="s">
        <v>1310</v>
      </c>
      <c r="E2431" s="201" t="s">
        <v>1582</v>
      </c>
      <c r="F2431" s="201" t="s">
        <v>3662</v>
      </c>
      <c r="G2431" s="201" t="s">
        <v>3037</v>
      </c>
      <c r="H2431" s="202" t="s">
        <v>1119</v>
      </c>
      <c r="I2431" s="207">
        <v>0</v>
      </c>
      <c r="J2431" s="207">
        <v>0</v>
      </c>
      <c r="K2431" s="207">
        <v>2404.4700000000003</v>
      </c>
      <c r="L2431" s="207">
        <v>2404.4700000000003</v>
      </c>
      <c r="M2431" s="207">
        <f t="shared" si="166"/>
        <v>0</v>
      </c>
      <c r="N2431" s="207">
        <f t="shared" si="164"/>
        <v>0</v>
      </c>
      <c r="O2431" s="208">
        <f t="shared" si="163"/>
        <v>0</v>
      </c>
      <c r="P2431" s="205">
        <v>0</v>
      </c>
      <c r="Q2431" s="208">
        <f t="shared" si="165"/>
        <v>0</v>
      </c>
      <c r="R2431" s="206"/>
    </row>
    <row r="2432" spans="1:18" s="200" customFormat="1">
      <c r="A2432" s="199">
        <v>2425</v>
      </c>
      <c r="B2432" s="200">
        <v>10101040326</v>
      </c>
      <c r="C2432" s="201" t="s">
        <v>1309</v>
      </c>
      <c r="D2432" s="201" t="s">
        <v>1310</v>
      </c>
      <c r="E2432" s="201" t="s">
        <v>1582</v>
      </c>
      <c r="F2432" s="201" t="s">
        <v>3662</v>
      </c>
      <c r="G2432" s="201" t="s">
        <v>3037</v>
      </c>
      <c r="H2432" s="202" t="s">
        <v>1913</v>
      </c>
      <c r="I2432" s="207">
        <v>0</v>
      </c>
      <c r="J2432" s="207">
        <v>0</v>
      </c>
      <c r="K2432" s="207">
        <v>1000</v>
      </c>
      <c r="L2432" s="207">
        <v>1000</v>
      </c>
      <c r="M2432" s="207">
        <f t="shared" si="166"/>
        <v>0</v>
      </c>
      <c r="N2432" s="207">
        <f t="shared" si="164"/>
        <v>0</v>
      </c>
      <c r="O2432" s="208">
        <f t="shared" si="163"/>
        <v>0</v>
      </c>
      <c r="P2432" s="205">
        <v>0</v>
      </c>
      <c r="Q2432" s="208">
        <f t="shared" si="165"/>
        <v>0</v>
      </c>
      <c r="R2432" s="206"/>
    </row>
    <row r="2433" spans="1:18" s="200" customFormat="1">
      <c r="A2433" s="199">
        <v>2426</v>
      </c>
      <c r="B2433" s="200">
        <v>10101040327</v>
      </c>
      <c r="C2433" s="201" t="s">
        <v>1309</v>
      </c>
      <c r="D2433" s="201" t="s">
        <v>1310</v>
      </c>
      <c r="E2433" s="201" t="s">
        <v>1582</v>
      </c>
      <c r="F2433" s="201" t="s">
        <v>3662</v>
      </c>
      <c r="G2433" s="201" t="s">
        <v>3037</v>
      </c>
      <c r="H2433" s="202" t="s">
        <v>1914</v>
      </c>
      <c r="I2433" s="207">
        <v>0</v>
      </c>
      <c r="J2433" s="207">
        <v>0</v>
      </c>
      <c r="K2433" s="207">
        <v>500</v>
      </c>
      <c r="L2433" s="207">
        <v>500</v>
      </c>
      <c r="M2433" s="207">
        <f t="shared" si="166"/>
        <v>0</v>
      </c>
      <c r="N2433" s="207">
        <f t="shared" si="164"/>
        <v>0</v>
      </c>
      <c r="O2433" s="208">
        <f t="shared" si="163"/>
        <v>0</v>
      </c>
      <c r="P2433" s="205">
        <v>0</v>
      </c>
      <c r="Q2433" s="208">
        <f t="shared" si="165"/>
        <v>0</v>
      </c>
      <c r="R2433" s="206"/>
    </row>
    <row r="2434" spans="1:18" s="200" customFormat="1">
      <c r="A2434" s="199">
        <v>2427</v>
      </c>
      <c r="B2434" s="200">
        <v>10101040328</v>
      </c>
      <c r="C2434" s="201" t="s">
        <v>1309</v>
      </c>
      <c r="D2434" s="201" t="s">
        <v>1310</v>
      </c>
      <c r="E2434" s="201" t="s">
        <v>1582</v>
      </c>
      <c r="F2434" s="201" t="s">
        <v>3662</v>
      </c>
      <c r="G2434" s="201" t="s">
        <v>3037</v>
      </c>
      <c r="H2434" s="202" t="s">
        <v>1915</v>
      </c>
      <c r="I2434" s="207">
        <v>0</v>
      </c>
      <c r="J2434" s="207">
        <v>0</v>
      </c>
      <c r="K2434" s="207">
        <v>200</v>
      </c>
      <c r="L2434" s="207">
        <v>200</v>
      </c>
      <c r="M2434" s="207">
        <f t="shared" si="166"/>
        <v>0</v>
      </c>
      <c r="N2434" s="207">
        <f t="shared" si="164"/>
        <v>0</v>
      </c>
      <c r="O2434" s="208">
        <f t="shared" si="163"/>
        <v>0</v>
      </c>
      <c r="P2434" s="205">
        <v>0</v>
      </c>
      <c r="Q2434" s="208">
        <f t="shared" si="165"/>
        <v>0</v>
      </c>
      <c r="R2434" s="206"/>
    </row>
    <row r="2435" spans="1:18" s="200" customFormat="1">
      <c r="A2435" s="199">
        <v>2428</v>
      </c>
      <c r="B2435" s="200">
        <v>10101040330</v>
      </c>
      <c r="C2435" s="201" t="s">
        <v>1309</v>
      </c>
      <c r="D2435" s="201" t="s">
        <v>1310</v>
      </c>
      <c r="E2435" s="201" t="s">
        <v>1582</v>
      </c>
      <c r="F2435" s="201" t="s">
        <v>3662</v>
      </c>
      <c r="G2435" s="201" t="s">
        <v>3037</v>
      </c>
      <c r="H2435" s="202" t="s">
        <v>3041</v>
      </c>
      <c r="I2435" s="207">
        <v>0</v>
      </c>
      <c r="J2435" s="207">
        <v>0</v>
      </c>
      <c r="K2435" s="207">
        <v>136</v>
      </c>
      <c r="L2435" s="207">
        <v>136</v>
      </c>
      <c r="M2435" s="207">
        <f t="shared" si="166"/>
        <v>0</v>
      </c>
      <c r="N2435" s="207">
        <f t="shared" si="164"/>
        <v>0</v>
      </c>
      <c r="O2435" s="208">
        <f t="shared" si="163"/>
        <v>0</v>
      </c>
      <c r="P2435" s="205">
        <v>0</v>
      </c>
      <c r="Q2435" s="208">
        <f t="shared" si="165"/>
        <v>0</v>
      </c>
      <c r="R2435" s="206"/>
    </row>
    <row r="2436" spans="1:18" s="200" customFormat="1">
      <c r="A2436" s="199">
        <v>2429</v>
      </c>
      <c r="B2436" s="200">
        <v>10101040331</v>
      </c>
      <c r="C2436" s="201" t="s">
        <v>1309</v>
      </c>
      <c r="D2436" s="201" t="s">
        <v>1310</v>
      </c>
      <c r="E2436" s="201" t="s">
        <v>1582</v>
      </c>
      <c r="F2436" s="201" t="s">
        <v>3662</v>
      </c>
      <c r="G2436" s="201" t="s">
        <v>3037</v>
      </c>
      <c r="H2436" s="202" t="s">
        <v>3042</v>
      </c>
      <c r="I2436" s="207">
        <v>0</v>
      </c>
      <c r="J2436" s="207">
        <v>0</v>
      </c>
      <c r="K2436" s="207">
        <v>4500</v>
      </c>
      <c r="L2436" s="207">
        <v>4500</v>
      </c>
      <c r="M2436" s="207">
        <f t="shared" si="166"/>
        <v>0</v>
      </c>
      <c r="N2436" s="207">
        <f t="shared" si="164"/>
        <v>0</v>
      </c>
      <c r="O2436" s="208">
        <f t="shared" si="163"/>
        <v>0</v>
      </c>
      <c r="P2436" s="205">
        <v>0</v>
      </c>
      <c r="Q2436" s="208">
        <f t="shared" si="165"/>
        <v>0</v>
      </c>
      <c r="R2436" s="206"/>
    </row>
    <row r="2437" spans="1:18" s="200" customFormat="1">
      <c r="A2437" s="199">
        <v>2430</v>
      </c>
      <c r="B2437" s="200">
        <v>10101040332</v>
      </c>
      <c r="C2437" s="201" t="s">
        <v>1309</v>
      </c>
      <c r="D2437" s="201" t="s">
        <v>1310</v>
      </c>
      <c r="E2437" s="201" t="s">
        <v>1582</v>
      </c>
      <c r="F2437" s="201" t="s">
        <v>3662</v>
      </c>
      <c r="G2437" s="201" t="s">
        <v>3037</v>
      </c>
      <c r="H2437" s="202" t="s">
        <v>3043</v>
      </c>
      <c r="I2437" s="207">
        <v>0</v>
      </c>
      <c r="J2437" s="207">
        <v>0</v>
      </c>
      <c r="K2437" s="207">
        <v>2000</v>
      </c>
      <c r="L2437" s="207">
        <v>2000</v>
      </c>
      <c r="M2437" s="207">
        <f t="shared" si="166"/>
        <v>0</v>
      </c>
      <c r="N2437" s="207">
        <f t="shared" si="164"/>
        <v>0</v>
      </c>
      <c r="O2437" s="208">
        <f t="shared" si="163"/>
        <v>0</v>
      </c>
      <c r="P2437" s="205">
        <v>0</v>
      </c>
      <c r="Q2437" s="208">
        <f t="shared" si="165"/>
        <v>0</v>
      </c>
      <c r="R2437" s="206"/>
    </row>
    <row r="2438" spans="1:18" s="200" customFormat="1">
      <c r="A2438" s="199">
        <v>2431</v>
      </c>
      <c r="B2438" s="200">
        <v>10101040401</v>
      </c>
      <c r="C2438" s="201" t="s">
        <v>1309</v>
      </c>
      <c r="D2438" s="201" t="s">
        <v>1310</v>
      </c>
      <c r="E2438" s="201" t="s">
        <v>1582</v>
      </c>
      <c r="F2438" s="201" t="s">
        <v>3662</v>
      </c>
      <c r="G2438" s="201" t="s">
        <v>3037</v>
      </c>
      <c r="H2438" s="202" t="s">
        <v>3044</v>
      </c>
      <c r="I2438" s="207">
        <v>0</v>
      </c>
      <c r="J2438" s="207">
        <v>0</v>
      </c>
      <c r="K2438" s="207">
        <v>36097</v>
      </c>
      <c r="L2438" s="207">
        <v>36097</v>
      </c>
      <c r="M2438" s="207">
        <f t="shared" si="166"/>
        <v>0</v>
      </c>
      <c r="N2438" s="207">
        <f t="shared" si="164"/>
        <v>0</v>
      </c>
      <c r="O2438" s="208">
        <f t="shared" ref="O2438:O2501" si="167">M2438-N2438</f>
        <v>0</v>
      </c>
      <c r="P2438" s="205">
        <v>0</v>
      </c>
      <c r="Q2438" s="208">
        <f t="shared" si="165"/>
        <v>0</v>
      </c>
      <c r="R2438" s="206"/>
    </row>
    <row r="2439" spans="1:18" s="200" customFormat="1">
      <c r="A2439" s="199">
        <v>2432</v>
      </c>
      <c r="B2439" s="200">
        <v>10101040403</v>
      </c>
      <c r="C2439" s="201" t="s">
        <v>1309</v>
      </c>
      <c r="D2439" s="201" t="s">
        <v>1310</v>
      </c>
      <c r="E2439" s="201" t="s">
        <v>1582</v>
      </c>
      <c r="F2439" s="201" t="s">
        <v>3662</v>
      </c>
      <c r="G2439" s="201" t="s">
        <v>3037</v>
      </c>
      <c r="H2439" s="202" t="s">
        <v>798</v>
      </c>
      <c r="I2439" s="207">
        <v>0</v>
      </c>
      <c r="J2439" s="207">
        <v>0</v>
      </c>
      <c r="K2439" s="207">
        <v>12116.91</v>
      </c>
      <c r="L2439" s="207">
        <v>12116.91</v>
      </c>
      <c r="M2439" s="207">
        <f t="shared" si="166"/>
        <v>0</v>
      </c>
      <c r="N2439" s="207">
        <f t="shared" si="164"/>
        <v>0</v>
      </c>
      <c r="O2439" s="208">
        <f t="shared" si="167"/>
        <v>0</v>
      </c>
      <c r="P2439" s="205">
        <v>0</v>
      </c>
      <c r="Q2439" s="208">
        <f t="shared" si="165"/>
        <v>0</v>
      </c>
      <c r="R2439" s="206"/>
    </row>
    <row r="2440" spans="1:18" s="200" customFormat="1">
      <c r="A2440" s="199">
        <v>2433</v>
      </c>
      <c r="B2440" s="200">
        <v>10101040405</v>
      </c>
      <c r="C2440" s="201" t="s">
        <v>1309</v>
      </c>
      <c r="D2440" s="201" t="s">
        <v>1310</v>
      </c>
      <c r="E2440" s="201" t="s">
        <v>1582</v>
      </c>
      <c r="F2440" s="201" t="s">
        <v>3662</v>
      </c>
      <c r="G2440" s="201" t="s">
        <v>3037</v>
      </c>
      <c r="H2440" s="202" t="s">
        <v>799</v>
      </c>
      <c r="I2440" s="207">
        <v>0</v>
      </c>
      <c r="J2440" s="207">
        <v>0</v>
      </c>
      <c r="K2440" s="207">
        <v>16474</v>
      </c>
      <c r="L2440" s="207">
        <v>16474</v>
      </c>
      <c r="M2440" s="207">
        <f t="shared" si="166"/>
        <v>0</v>
      </c>
      <c r="N2440" s="207">
        <f t="shared" si="164"/>
        <v>0</v>
      </c>
      <c r="O2440" s="208">
        <f t="shared" si="167"/>
        <v>0</v>
      </c>
      <c r="P2440" s="205">
        <v>0</v>
      </c>
      <c r="Q2440" s="208">
        <f t="shared" si="165"/>
        <v>0</v>
      </c>
      <c r="R2440" s="206"/>
    </row>
    <row r="2441" spans="1:18" s="200" customFormat="1">
      <c r="A2441" s="199">
        <v>2434</v>
      </c>
      <c r="B2441" s="200">
        <v>10101040406</v>
      </c>
      <c r="C2441" s="201" t="s">
        <v>1309</v>
      </c>
      <c r="D2441" s="201" t="s">
        <v>1310</v>
      </c>
      <c r="E2441" s="201" t="s">
        <v>1582</v>
      </c>
      <c r="F2441" s="201" t="s">
        <v>3662</v>
      </c>
      <c r="G2441" s="201" t="s">
        <v>3037</v>
      </c>
      <c r="H2441" s="202" t="s">
        <v>800</v>
      </c>
      <c r="I2441" s="207">
        <v>0</v>
      </c>
      <c r="J2441" s="207">
        <v>0</v>
      </c>
      <c r="K2441" s="207">
        <v>50355</v>
      </c>
      <c r="L2441" s="207">
        <v>50355</v>
      </c>
      <c r="M2441" s="207">
        <f t="shared" si="166"/>
        <v>0</v>
      </c>
      <c r="N2441" s="207">
        <f t="shared" si="164"/>
        <v>0</v>
      </c>
      <c r="O2441" s="208">
        <f t="shared" si="167"/>
        <v>0</v>
      </c>
      <c r="P2441" s="205">
        <v>0</v>
      </c>
      <c r="Q2441" s="208">
        <f t="shared" si="165"/>
        <v>0</v>
      </c>
      <c r="R2441" s="206"/>
    </row>
    <row r="2442" spans="1:18" s="200" customFormat="1">
      <c r="A2442" s="199">
        <v>2435</v>
      </c>
      <c r="B2442" s="200">
        <v>10101040407</v>
      </c>
      <c r="C2442" s="201" t="s">
        <v>1309</v>
      </c>
      <c r="D2442" s="201" t="s">
        <v>1310</v>
      </c>
      <c r="E2442" s="201" t="s">
        <v>1582</v>
      </c>
      <c r="F2442" s="201" t="s">
        <v>3662</v>
      </c>
      <c r="G2442" s="201" t="s">
        <v>3037</v>
      </c>
      <c r="H2442" s="202" t="s">
        <v>801</v>
      </c>
      <c r="I2442" s="207">
        <v>0</v>
      </c>
      <c r="J2442" s="207">
        <v>0</v>
      </c>
      <c r="K2442" s="207">
        <v>33946.559999999998</v>
      </c>
      <c r="L2442" s="207">
        <v>33946.559999999998</v>
      </c>
      <c r="M2442" s="207">
        <f t="shared" si="166"/>
        <v>0</v>
      </c>
      <c r="N2442" s="207">
        <f t="shared" si="164"/>
        <v>0</v>
      </c>
      <c r="O2442" s="208">
        <f t="shared" si="167"/>
        <v>0</v>
      </c>
      <c r="P2442" s="205">
        <v>0</v>
      </c>
      <c r="Q2442" s="208">
        <f t="shared" si="165"/>
        <v>0</v>
      </c>
      <c r="R2442" s="206"/>
    </row>
    <row r="2443" spans="1:18" s="200" customFormat="1">
      <c r="A2443" s="199">
        <v>2436</v>
      </c>
      <c r="B2443" s="200">
        <v>10101040408</v>
      </c>
      <c r="C2443" s="201" t="s">
        <v>1309</v>
      </c>
      <c r="D2443" s="201" t="s">
        <v>1310</v>
      </c>
      <c r="E2443" s="201" t="s">
        <v>1582</v>
      </c>
      <c r="F2443" s="201" t="s">
        <v>3662</v>
      </c>
      <c r="G2443" s="201" t="s">
        <v>3037</v>
      </c>
      <c r="H2443" s="202" t="s">
        <v>802</v>
      </c>
      <c r="I2443" s="207">
        <v>0</v>
      </c>
      <c r="J2443" s="207">
        <v>0</v>
      </c>
      <c r="K2443" s="207">
        <v>35089.050000000003</v>
      </c>
      <c r="L2443" s="207">
        <v>35089.050000000003</v>
      </c>
      <c r="M2443" s="207">
        <f t="shared" si="166"/>
        <v>0</v>
      </c>
      <c r="N2443" s="207">
        <f t="shared" si="164"/>
        <v>0</v>
      </c>
      <c r="O2443" s="208">
        <f t="shared" si="167"/>
        <v>0</v>
      </c>
      <c r="P2443" s="205">
        <v>0</v>
      </c>
      <c r="Q2443" s="208">
        <f t="shared" si="165"/>
        <v>0</v>
      </c>
      <c r="R2443" s="206"/>
    </row>
    <row r="2444" spans="1:18" s="200" customFormat="1">
      <c r="A2444" s="199">
        <v>2437</v>
      </c>
      <c r="B2444" s="200">
        <v>10101040410</v>
      </c>
      <c r="C2444" s="201" t="s">
        <v>1309</v>
      </c>
      <c r="D2444" s="201" t="s">
        <v>1310</v>
      </c>
      <c r="E2444" s="201" t="s">
        <v>1582</v>
      </c>
      <c r="F2444" s="201" t="s">
        <v>3662</v>
      </c>
      <c r="G2444" s="201" t="s">
        <v>3037</v>
      </c>
      <c r="H2444" s="202" t="s">
        <v>3045</v>
      </c>
      <c r="I2444" s="207">
        <v>0</v>
      </c>
      <c r="J2444" s="207">
        <v>0</v>
      </c>
      <c r="K2444" s="207">
        <v>7407.64</v>
      </c>
      <c r="L2444" s="207">
        <v>7407.64</v>
      </c>
      <c r="M2444" s="207">
        <f t="shared" si="166"/>
        <v>0</v>
      </c>
      <c r="N2444" s="207">
        <f t="shared" ref="N2444:N2507" si="168">-IF((I2444+K2444)-(J2444+L2444)&lt;0,(I2444+K2444)-(J2444+L2444),0)</f>
        <v>0</v>
      </c>
      <c r="O2444" s="208">
        <f t="shared" si="167"/>
        <v>0</v>
      </c>
      <c r="P2444" s="205">
        <v>0</v>
      </c>
      <c r="Q2444" s="208">
        <f t="shared" si="165"/>
        <v>0</v>
      </c>
      <c r="R2444" s="206"/>
    </row>
    <row r="2445" spans="1:18" s="200" customFormat="1">
      <c r="A2445" s="199">
        <v>2438</v>
      </c>
      <c r="B2445" s="200">
        <v>10101040413</v>
      </c>
      <c r="C2445" s="201" t="s">
        <v>1309</v>
      </c>
      <c r="D2445" s="201" t="s">
        <v>1310</v>
      </c>
      <c r="E2445" s="201" t="s">
        <v>1582</v>
      </c>
      <c r="F2445" s="201" t="s">
        <v>3662</v>
      </c>
      <c r="G2445" s="201" t="s">
        <v>3037</v>
      </c>
      <c r="H2445" s="202" t="s">
        <v>803</v>
      </c>
      <c r="I2445" s="207">
        <v>0</v>
      </c>
      <c r="J2445" s="207">
        <v>0</v>
      </c>
      <c r="K2445" s="207">
        <v>44393.82</v>
      </c>
      <c r="L2445" s="207">
        <v>44393.82</v>
      </c>
      <c r="M2445" s="207">
        <f t="shared" si="166"/>
        <v>0</v>
      </c>
      <c r="N2445" s="207">
        <f t="shared" si="168"/>
        <v>0</v>
      </c>
      <c r="O2445" s="208">
        <f t="shared" si="167"/>
        <v>0</v>
      </c>
      <c r="P2445" s="205">
        <v>0</v>
      </c>
      <c r="Q2445" s="208">
        <f t="shared" si="165"/>
        <v>0</v>
      </c>
      <c r="R2445" s="206"/>
    </row>
    <row r="2446" spans="1:18" s="200" customFormat="1">
      <c r="A2446" s="199">
        <v>2439</v>
      </c>
      <c r="B2446" s="200">
        <v>10101040415</v>
      </c>
      <c r="C2446" s="201" t="s">
        <v>1309</v>
      </c>
      <c r="D2446" s="201" t="s">
        <v>1310</v>
      </c>
      <c r="E2446" s="201" t="s">
        <v>1582</v>
      </c>
      <c r="F2446" s="201" t="s">
        <v>3662</v>
      </c>
      <c r="G2446" s="201" t="s">
        <v>3037</v>
      </c>
      <c r="H2446" s="202" t="s">
        <v>804</v>
      </c>
      <c r="I2446" s="207">
        <v>0</v>
      </c>
      <c r="J2446" s="207">
        <v>0</v>
      </c>
      <c r="K2446" s="207">
        <v>6900</v>
      </c>
      <c r="L2446" s="207">
        <v>6900</v>
      </c>
      <c r="M2446" s="207">
        <f t="shared" si="166"/>
        <v>0</v>
      </c>
      <c r="N2446" s="207">
        <f t="shared" si="168"/>
        <v>0</v>
      </c>
      <c r="O2446" s="208">
        <f t="shared" si="167"/>
        <v>0</v>
      </c>
      <c r="P2446" s="205">
        <v>0</v>
      </c>
      <c r="Q2446" s="208">
        <f t="shared" si="165"/>
        <v>0</v>
      </c>
      <c r="R2446" s="206"/>
    </row>
    <row r="2447" spans="1:18" s="200" customFormat="1">
      <c r="A2447" s="199">
        <v>2440</v>
      </c>
      <c r="B2447" s="200">
        <v>10101040416</v>
      </c>
      <c r="C2447" s="201" t="s">
        <v>1309</v>
      </c>
      <c r="D2447" s="201" t="s">
        <v>1310</v>
      </c>
      <c r="E2447" s="201" t="s">
        <v>1582</v>
      </c>
      <c r="F2447" s="201" t="s">
        <v>3662</v>
      </c>
      <c r="G2447" s="201" t="s">
        <v>3037</v>
      </c>
      <c r="H2447" s="202" t="s">
        <v>805</v>
      </c>
      <c r="I2447" s="207">
        <v>0</v>
      </c>
      <c r="J2447" s="207">
        <v>0</v>
      </c>
      <c r="K2447" s="207">
        <v>18772.16</v>
      </c>
      <c r="L2447" s="207">
        <v>18772.16</v>
      </c>
      <c r="M2447" s="207">
        <f t="shared" si="166"/>
        <v>0</v>
      </c>
      <c r="N2447" s="207">
        <f t="shared" si="168"/>
        <v>0</v>
      </c>
      <c r="O2447" s="208">
        <f t="shared" si="167"/>
        <v>0</v>
      </c>
      <c r="P2447" s="205">
        <v>0</v>
      </c>
      <c r="Q2447" s="208">
        <f t="shared" si="165"/>
        <v>0</v>
      </c>
      <c r="R2447" s="206"/>
    </row>
    <row r="2448" spans="1:18" s="200" customFormat="1">
      <c r="A2448" s="199">
        <v>2441</v>
      </c>
      <c r="B2448" s="200">
        <v>10101040418</v>
      </c>
      <c r="C2448" s="201" t="s">
        <v>1309</v>
      </c>
      <c r="D2448" s="201" t="s">
        <v>1310</v>
      </c>
      <c r="E2448" s="201" t="s">
        <v>1582</v>
      </c>
      <c r="F2448" s="201" t="s">
        <v>3662</v>
      </c>
      <c r="G2448" s="201" t="s">
        <v>3037</v>
      </c>
      <c r="H2448" s="202" t="s">
        <v>806</v>
      </c>
      <c r="I2448" s="207">
        <v>0</v>
      </c>
      <c r="J2448" s="207">
        <v>0</v>
      </c>
      <c r="K2448" s="207">
        <v>34730.03</v>
      </c>
      <c r="L2448" s="207">
        <v>34730.03</v>
      </c>
      <c r="M2448" s="207">
        <f t="shared" si="166"/>
        <v>0</v>
      </c>
      <c r="N2448" s="207">
        <f t="shared" si="168"/>
        <v>0</v>
      </c>
      <c r="O2448" s="208">
        <f t="shared" si="167"/>
        <v>0</v>
      </c>
      <c r="P2448" s="205">
        <v>0</v>
      </c>
      <c r="Q2448" s="208">
        <f t="shared" si="165"/>
        <v>0</v>
      </c>
      <c r="R2448" s="206"/>
    </row>
    <row r="2449" spans="1:18" s="200" customFormat="1">
      <c r="A2449" s="199">
        <v>2442</v>
      </c>
      <c r="B2449" s="200">
        <v>10101040419</v>
      </c>
      <c r="C2449" s="201" t="s">
        <v>1309</v>
      </c>
      <c r="D2449" s="201" t="s">
        <v>1310</v>
      </c>
      <c r="E2449" s="201" t="s">
        <v>1582</v>
      </c>
      <c r="F2449" s="201" t="s">
        <v>3662</v>
      </c>
      <c r="G2449" s="201" t="s">
        <v>3037</v>
      </c>
      <c r="H2449" s="202" t="s">
        <v>807</v>
      </c>
      <c r="I2449" s="207">
        <v>0</v>
      </c>
      <c r="J2449" s="207">
        <v>0</v>
      </c>
      <c r="K2449" s="207">
        <v>27535</v>
      </c>
      <c r="L2449" s="207">
        <v>27535</v>
      </c>
      <c r="M2449" s="207">
        <f t="shared" si="166"/>
        <v>0</v>
      </c>
      <c r="N2449" s="207">
        <f t="shared" si="168"/>
        <v>0</v>
      </c>
      <c r="O2449" s="208">
        <f t="shared" si="167"/>
        <v>0</v>
      </c>
      <c r="P2449" s="205">
        <v>0</v>
      </c>
      <c r="Q2449" s="208">
        <f t="shared" si="165"/>
        <v>0</v>
      </c>
      <c r="R2449" s="206"/>
    </row>
    <row r="2450" spans="1:18" s="200" customFormat="1">
      <c r="A2450" s="199">
        <v>2443</v>
      </c>
      <c r="B2450" s="200">
        <v>10101040421</v>
      </c>
      <c r="C2450" s="201" t="s">
        <v>1309</v>
      </c>
      <c r="D2450" s="201" t="s">
        <v>1310</v>
      </c>
      <c r="E2450" s="201" t="s">
        <v>1582</v>
      </c>
      <c r="F2450" s="201" t="s">
        <v>3662</v>
      </c>
      <c r="G2450" s="201" t="s">
        <v>3037</v>
      </c>
      <c r="H2450" s="202" t="s">
        <v>808</v>
      </c>
      <c r="I2450" s="207">
        <v>0</v>
      </c>
      <c r="J2450" s="207">
        <v>0</v>
      </c>
      <c r="K2450" s="207">
        <v>965</v>
      </c>
      <c r="L2450" s="207">
        <v>965</v>
      </c>
      <c r="M2450" s="207">
        <f t="shared" si="166"/>
        <v>0</v>
      </c>
      <c r="N2450" s="207">
        <f t="shared" si="168"/>
        <v>0</v>
      </c>
      <c r="O2450" s="208">
        <f t="shared" si="167"/>
        <v>0</v>
      </c>
      <c r="P2450" s="205">
        <v>0</v>
      </c>
      <c r="Q2450" s="208">
        <f t="shared" si="165"/>
        <v>0</v>
      </c>
      <c r="R2450" s="206"/>
    </row>
    <row r="2451" spans="1:18" s="200" customFormat="1">
      <c r="A2451" s="199">
        <v>2444</v>
      </c>
      <c r="B2451" s="200">
        <v>10101040422</v>
      </c>
      <c r="C2451" s="201" t="s">
        <v>1309</v>
      </c>
      <c r="D2451" s="201" t="s">
        <v>1310</v>
      </c>
      <c r="E2451" s="201" t="s">
        <v>1582</v>
      </c>
      <c r="F2451" s="201" t="s">
        <v>3662</v>
      </c>
      <c r="G2451" s="201" t="s">
        <v>3037</v>
      </c>
      <c r="H2451" s="202" t="s">
        <v>809</v>
      </c>
      <c r="I2451" s="207">
        <v>0</v>
      </c>
      <c r="J2451" s="207">
        <v>0</v>
      </c>
      <c r="K2451" s="207">
        <v>37419.19</v>
      </c>
      <c r="L2451" s="207">
        <v>37419.19</v>
      </c>
      <c r="M2451" s="207">
        <f t="shared" si="166"/>
        <v>0</v>
      </c>
      <c r="N2451" s="207">
        <f t="shared" si="168"/>
        <v>0</v>
      </c>
      <c r="O2451" s="208">
        <f t="shared" si="167"/>
        <v>0</v>
      </c>
      <c r="P2451" s="205">
        <v>0</v>
      </c>
      <c r="Q2451" s="208">
        <f t="shared" si="165"/>
        <v>0</v>
      </c>
      <c r="R2451" s="206"/>
    </row>
    <row r="2452" spans="1:18" s="200" customFormat="1">
      <c r="A2452" s="199">
        <v>2445</v>
      </c>
      <c r="B2452" s="200">
        <v>10101040425</v>
      </c>
      <c r="C2452" s="201" t="s">
        <v>1309</v>
      </c>
      <c r="D2452" s="201" t="s">
        <v>1310</v>
      </c>
      <c r="E2452" s="201" t="s">
        <v>1582</v>
      </c>
      <c r="F2452" s="201" t="s">
        <v>3662</v>
      </c>
      <c r="G2452" s="201" t="s">
        <v>3037</v>
      </c>
      <c r="H2452" s="202" t="s">
        <v>810</v>
      </c>
      <c r="I2452" s="207">
        <v>0</v>
      </c>
      <c r="J2452" s="207">
        <v>0</v>
      </c>
      <c r="K2452" s="207">
        <v>3969.1</v>
      </c>
      <c r="L2452" s="207">
        <v>3969.1</v>
      </c>
      <c r="M2452" s="207">
        <f t="shared" si="166"/>
        <v>0</v>
      </c>
      <c r="N2452" s="207">
        <f t="shared" si="168"/>
        <v>0</v>
      </c>
      <c r="O2452" s="208">
        <f t="shared" si="167"/>
        <v>0</v>
      </c>
      <c r="P2452" s="205">
        <v>0</v>
      </c>
      <c r="Q2452" s="208">
        <f t="shared" si="165"/>
        <v>0</v>
      </c>
      <c r="R2452" s="206"/>
    </row>
    <row r="2453" spans="1:18" s="200" customFormat="1">
      <c r="A2453" s="199">
        <v>2446</v>
      </c>
      <c r="B2453" s="200">
        <v>10101040426</v>
      </c>
      <c r="C2453" s="201" t="s">
        <v>1309</v>
      </c>
      <c r="D2453" s="201" t="s">
        <v>1310</v>
      </c>
      <c r="E2453" s="201" t="s">
        <v>1582</v>
      </c>
      <c r="F2453" s="201" t="s">
        <v>3662</v>
      </c>
      <c r="G2453" s="201" t="s">
        <v>3037</v>
      </c>
      <c r="H2453" s="202" t="s">
        <v>811</v>
      </c>
      <c r="I2453" s="207">
        <v>0</v>
      </c>
      <c r="J2453" s="207">
        <v>0</v>
      </c>
      <c r="K2453" s="207">
        <v>61380.86</v>
      </c>
      <c r="L2453" s="207">
        <v>61380.86</v>
      </c>
      <c r="M2453" s="207">
        <f t="shared" si="166"/>
        <v>0</v>
      </c>
      <c r="N2453" s="207">
        <f t="shared" si="168"/>
        <v>0</v>
      </c>
      <c r="O2453" s="208">
        <f t="shared" si="167"/>
        <v>0</v>
      </c>
      <c r="P2453" s="205">
        <v>0</v>
      </c>
      <c r="Q2453" s="208">
        <f t="shared" si="165"/>
        <v>0</v>
      </c>
      <c r="R2453" s="206"/>
    </row>
    <row r="2454" spans="1:18" s="200" customFormat="1">
      <c r="A2454" s="199">
        <v>2447</v>
      </c>
      <c r="B2454" s="200">
        <v>10101040428</v>
      </c>
      <c r="C2454" s="201" t="s">
        <v>1309</v>
      </c>
      <c r="D2454" s="201" t="s">
        <v>1310</v>
      </c>
      <c r="E2454" s="201" t="s">
        <v>1582</v>
      </c>
      <c r="F2454" s="201" t="s">
        <v>3662</v>
      </c>
      <c r="G2454" s="201" t="s">
        <v>3037</v>
      </c>
      <c r="H2454" s="202" t="s">
        <v>812</v>
      </c>
      <c r="I2454" s="207">
        <v>0</v>
      </c>
      <c r="J2454" s="207">
        <v>0</v>
      </c>
      <c r="K2454" s="207">
        <v>2865.7400000000002</v>
      </c>
      <c r="L2454" s="207">
        <v>2865.7400000000002</v>
      </c>
      <c r="M2454" s="207">
        <f t="shared" si="166"/>
        <v>0</v>
      </c>
      <c r="N2454" s="207">
        <f t="shared" si="168"/>
        <v>0</v>
      </c>
      <c r="O2454" s="208">
        <f t="shared" si="167"/>
        <v>0</v>
      </c>
      <c r="P2454" s="205">
        <v>0</v>
      </c>
      <c r="Q2454" s="208">
        <f t="shared" si="165"/>
        <v>0</v>
      </c>
      <c r="R2454" s="206"/>
    </row>
    <row r="2455" spans="1:18" s="200" customFormat="1">
      <c r="A2455" s="199">
        <v>2448</v>
      </c>
      <c r="B2455" s="200">
        <v>10101040429</v>
      </c>
      <c r="C2455" s="201" t="s">
        <v>1309</v>
      </c>
      <c r="D2455" s="201" t="s">
        <v>1310</v>
      </c>
      <c r="E2455" s="201" t="s">
        <v>1582</v>
      </c>
      <c r="F2455" s="201" t="s">
        <v>3662</v>
      </c>
      <c r="G2455" s="201" t="s">
        <v>3037</v>
      </c>
      <c r="H2455" s="202" t="s">
        <v>813</v>
      </c>
      <c r="I2455" s="207">
        <v>0</v>
      </c>
      <c r="J2455" s="207">
        <v>0</v>
      </c>
      <c r="K2455" s="207">
        <v>18829.689999999999</v>
      </c>
      <c r="L2455" s="207">
        <v>18829.689999999999</v>
      </c>
      <c r="M2455" s="207">
        <f t="shared" si="166"/>
        <v>0</v>
      </c>
      <c r="N2455" s="207">
        <f t="shared" si="168"/>
        <v>0</v>
      </c>
      <c r="O2455" s="208">
        <f t="shared" si="167"/>
        <v>0</v>
      </c>
      <c r="P2455" s="205">
        <v>0</v>
      </c>
      <c r="Q2455" s="208">
        <f t="shared" si="165"/>
        <v>0</v>
      </c>
      <c r="R2455" s="206"/>
    </row>
    <row r="2456" spans="1:18" s="200" customFormat="1">
      <c r="A2456" s="199">
        <v>2449</v>
      </c>
      <c r="B2456" s="200">
        <v>10101040430</v>
      </c>
      <c r="C2456" s="201" t="s">
        <v>1309</v>
      </c>
      <c r="D2456" s="201" t="s">
        <v>1310</v>
      </c>
      <c r="E2456" s="201" t="s">
        <v>1582</v>
      </c>
      <c r="F2456" s="201" t="s">
        <v>3662</v>
      </c>
      <c r="G2456" s="201" t="s">
        <v>3037</v>
      </c>
      <c r="H2456" s="202" t="s">
        <v>814</v>
      </c>
      <c r="I2456" s="207">
        <v>0</v>
      </c>
      <c r="J2456" s="207">
        <v>0</v>
      </c>
      <c r="K2456" s="207">
        <v>7350</v>
      </c>
      <c r="L2456" s="207">
        <v>7350</v>
      </c>
      <c r="M2456" s="207">
        <f t="shared" si="166"/>
        <v>0</v>
      </c>
      <c r="N2456" s="207">
        <f t="shared" si="168"/>
        <v>0</v>
      </c>
      <c r="O2456" s="208">
        <f t="shared" si="167"/>
        <v>0</v>
      </c>
      <c r="P2456" s="205">
        <v>0</v>
      </c>
      <c r="Q2456" s="208">
        <f t="shared" si="165"/>
        <v>0</v>
      </c>
      <c r="R2456" s="206"/>
    </row>
    <row r="2457" spans="1:18" s="200" customFormat="1">
      <c r="A2457" s="199">
        <v>2450</v>
      </c>
      <c r="B2457" s="200">
        <v>10101040431</v>
      </c>
      <c r="C2457" s="201" t="s">
        <v>1309</v>
      </c>
      <c r="D2457" s="201" t="s">
        <v>1310</v>
      </c>
      <c r="E2457" s="201" t="s">
        <v>1582</v>
      </c>
      <c r="F2457" s="201" t="s">
        <v>3662</v>
      </c>
      <c r="G2457" s="201" t="s">
        <v>3037</v>
      </c>
      <c r="H2457" s="202" t="s">
        <v>815</v>
      </c>
      <c r="I2457" s="207">
        <v>0</v>
      </c>
      <c r="J2457" s="207">
        <v>0</v>
      </c>
      <c r="K2457" s="207">
        <v>19393.91</v>
      </c>
      <c r="L2457" s="207">
        <v>19393.91</v>
      </c>
      <c r="M2457" s="207">
        <f t="shared" si="166"/>
        <v>0</v>
      </c>
      <c r="N2457" s="207">
        <f t="shared" si="168"/>
        <v>0</v>
      </c>
      <c r="O2457" s="208">
        <f t="shared" si="167"/>
        <v>0</v>
      </c>
      <c r="P2457" s="205">
        <v>0</v>
      </c>
      <c r="Q2457" s="208">
        <f t="shared" si="165"/>
        <v>0</v>
      </c>
      <c r="R2457" s="206"/>
    </row>
    <row r="2458" spans="1:18" s="200" customFormat="1">
      <c r="A2458" s="199">
        <v>2451</v>
      </c>
      <c r="B2458" s="200">
        <v>10101040432</v>
      </c>
      <c r="C2458" s="201" t="s">
        <v>1309</v>
      </c>
      <c r="D2458" s="201" t="s">
        <v>1310</v>
      </c>
      <c r="E2458" s="201" t="s">
        <v>1582</v>
      </c>
      <c r="F2458" s="201" t="s">
        <v>3662</v>
      </c>
      <c r="G2458" s="201" t="s">
        <v>3037</v>
      </c>
      <c r="H2458" s="202" t="s">
        <v>816</v>
      </c>
      <c r="I2458" s="207">
        <v>0</v>
      </c>
      <c r="J2458" s="207">
        <v>0</v>
      </c>
      <c r="K2458" s="207">
        <v>30074.7</v>
      </c>
      <c r="L2458" s="207">
        <v>30074.7</v>
      </c>
      <c r="M2458" s="207">
        <f t="shared" si="166"/>
        <v>0</v>
      </c>
      <c r="N2458" s="207">
        <f t="shared" si="168"/>
        <v>0</v>
      </c>
      <c r="O2458" s="208">
        <f t="shared" si="167"/>
        <v>0</v>
      </c>
      <c r="P2458" s="205">
        <v>0</v>
      </c>
      <c r="Q2458" s="208">
        <f t="shared" si="165"/>
        <v>0</v>
      </c>
      <c r="R2458" s="206"/>
    </row>
    <row r="2459" spans="1:18" s="200" customFormat="1">
      <c r="A2459" s="199">
        <v>2452</v>
      </c>
      <c r="B2459" s="200">
        <v>10101040433</v>
      </c>
      <c r="C2459" s="201" t="s">
        <v>1309</v>
      </c>
      <c r="D2459" s="201" t="s">
        <v>1310</v>
      </c>
      <c r="E2459" s="201" t="s">
        <v>1582</v>
      </c>
      <c r="F2459" s="201" t="s">
        <v>3662</v>
      </c>
      <c r="G2459" s="201" t="s">
        <v>3037</v>
      </c>
      <c r="H2459" s="202" t="s">
        <v>817</v>
      </c>
      <c r="I2459" s="207">
        <v>0</v>
      </c>
      <c r="J2459" s="207">
        <v>0</v>
      </c>
      <c r="K2459" s="207">
        <v>1058</v>
      </c>
      <c r="L2459" s="207">
        <v>1058</v>
      </c>
      <c r="M2459" s="207">
        <f t="shared" si="166"/>
        <v>0</v>
      </c>
      <c r="N2459" s="207">
        <f t="shared" si="168"/>
        <v>0</v>
      </c>
      <c r="O2459" s="208">
        <f t="shared" si="167"/>
        <v>0</v>
      </c>
      <c r="P2459" s="205">
        <v>0</v>
      </c>
      <c r="Q2459" s="208">
        <f t="shared" si="165"/>
        <v>0</v>
      </c>
      <c r="R2459" s="206"/>
    </row>
    <row r="2460" spans="1:18" s="200" customFormat="1">
      <c r="A2460" s="199">
        <v>2453</v>
      </c>
      <c r="B2460" s="200">
        <v>10101040434</v>
      </c>
      <c r="C2460" s="201" t="s">
        <v>1309</v>
      </c>
      <c r="D2460" s="201" t="s">
        <v>1310</v>
      </c>
      <c r="E2460" s="201" t="s">
        <v>1582</v>
      </c>
      <c r="F2460" s="201" t="s">
        <v>3662</v>
      </c>
      <c r="G2460" s="201" t="s">
        <v>3037</v>
      </c>
      <c r="H2460" s="202" t="s">
        <v>818</v>
      </c>
      <c r="I2460" s="207">
        <v>0</v>
      </c>
      <c r="J2460" s="207">
        <v>0</v>
      </c>
      <c r="K2460" s="207">
        <v>2437.19</v>
      </c>
      <c r="L2460" s="207">
        <v>2437.19</v>
      </c>
      <c r="M2460" s="207">
        <f t="shared" si="166"/>
        <v>0</v>
      </c>
      <c r="N2460" s="207">
        <f t="shared" si="168"/>
        <v>0</v>
      </c>
      <c r="O2460" s="208">
        <f t="shared" si="167"/>
        <v>0</v>
      </c>
      <c r="P2460" s="205">
        <v>0</v>
      </c>
      <c r="Q2460" s="208">
        <f t="shared" si="165"/>
        <v>0</v>
      </c>
      <c r="R2460" s="206"/>
    </row>
    <row r="2461" spans="1:18" s="200" customFormat="1">
      <c r="A2461" s="199">
        <v>2454</v>
      </c>
      <c r="B2461" s="200">
        <v>10101040435</v>
      </c>
      <c r="C2461" s="201" t="s">
        <v>1309</v>
      </c>
      <c r="D2461" s="201" t="s">
        <v>1310</v>
      </c>
      <c r="E2461" s="201" t="s">
        <v>1582</v>
      </c>
      <c r="F2461" s="201" t="s">
        <v>3662</v>
      </c>
      <c r="G2461" s="201" t="s">
        <v>3037</v>
      </c>
      <c r="H2461" s="202" t="s">
        <v>819</v>
      </c>
      <c r="I2461" s="207">
        <v>0</v>
      </c>
      <c r="J2461" s="207">
        <v>0</v>
      </c>
      <c r="K2461" s="207">
        <v>15595.4</v>
      </c>
      <c r="L2461" s="207">
        <v>15595.4</v>
      </c>
      <c r="M2461" s="207">
        <f t="shared" si="166"/>
        <v>0</v>
      </c>
      <c r="N2461" s="207">
        <f t="shared" si="168"/>
        <v>0</v>
      </c>
      <c r="O2461" s="208">
        <f t="shared" si="167"/>
        <v>0</v>
      </c>
      <c r="P2461" s="205">
        <v>0</v>
      </c>
      <c r="Q2461" s="208">
        <f t="shared" si="165"/>
        <v>0</v>
      </c>
      <c r="R2461" s="206"/>
    </row>
    <row r="2462" spans="1:18" s="200" customFormat="1">
      <c r="A2462" s="199">
        <v>2455</v>
      </c>
      <c r="B2462" s="200">
        <v>10101040436</v>
      </c>
      <c r="C2462" s="201" t="s">
        <v>1309</v>
      </c>
      <c r="D2462" s="201" t="s">
        <v>1310</v>
      </c>
      <c r="E2462" s="201" t="s">
        <v>1582</v>
      </c>
      <c r="F2462" s="201" t="s">
        <v>3662</v>
      </c>
      <c r="G2462" s="201" t="s">
        <v>3037</v>
      </c>
      <c r="H2462" s="202" t="s">
        <v>820</v>
      </c>
      <c r="I2462" s="207">
        <v>0</v>
      </c>
      <c r="J2462" s="207">
        <v>0</v>
      </c>
      <c r="K2462" s="207">
        <v>7244.7300000000005</v>
      </c>
      <c r="L2462" s="207">
        <v>7244.7300000000005</v>
      </c>
      <c r="M2462" s="207">
        <f t="shared" si="166"/>
        <v>0</v>
      </c>
      <c r="N2462" s="207">
        <f t="shared" si="168"/>
        <v>0</v>
      </c>
      <c r="O2462" s="208">
        <f t="shared" si="167"/>
        <v>0</v>
      </c>
      <c r="P2462" s="205">
        <v>0</v>
      </c>
      <c r="Q2462" s="208">
        <f t="shared" si="165"/>
        <v>0</v>
      </c>
      <c r="R2462" s="206"/>
    </row>
    <row r="2463" spans="1:18" s="200" customFormat="1">
      <c r="A2463" s="199">
        <v>2456</v>
      </c>
      <c r="B2463" s="200">
        <v>10101040437</v>
      </c>
      <c r="C2463" s="201" t="s">
        <v>1309</v>
      </c>
      <c r="D2463" s="201" t="s">
        <v>1310</v>
      </c>
      <c r="E2463" s="201" t="s">
        <v>1582</v>
      </c>
      <c r="F2463" s="201" t="s">
        <v>3662</v>
      </c>
      <c r="G2463" s="201" t="s">
        <v>3037</v>
      </c>
      <c r="H2463" s="202" t="s">
        <v>821</v>
      </c>
      <c r="I2463" s="207">
        <v>0</v>
      </c>
      <c r="J2463" s="207">
        <v>0</v>
      </c>
      <c r="K2463" s="207">
        <v>0</v>
      </c>
      <c r="L2463" s="207">
        <v>0</v>
      </c>
      <c r="M2463" s="207">
        <f t="shared" si="166"/>
        <v>0</v>
      </c>
      <c r="N2463" s="207">
        <f t="shared" si="168"/>
        <v>0</v>
      </c>
      <c r="O2463" s="208">
        <f t="shared" si="167"/>
        <v>0</v>
      </c>
      <c r="P2463" s="205">
        <v>0</v>
      </c>
      <c r="Q2463" s="208">
        <f t="shared" si="165"/>
        <v>0</v>
      </c>
      <c r="R2463" s="206"/>
    </row>
    <row r="2464" spans="1:18" s="200" customFormat="1">
      <c r="A2464" s="199">
        <v>2457</v>
      </c>
      <c r="B2464" s="200">
        <v>10101040438</v>
      </c>
      <c r="C2464" s="201" t="s">
        <v>1309</v>
      </c>
      <c r="D2464" s="201" t="s">
        <v>1310</v>
      </c>
      <c r="E2464" s="201" t="s">
        <v>1582</v>
      </c>
      <c r="F2464" s="201" t="s">
        <v>3662</v>
      </c>
      <c r="G2464" s="201" t="s">
        <v>3037</v>
      </c>
      <c r="H2464" s="202" t="s">
        <v>822</v>
      </c>
      <c r="I2464" s="207">
        <v>0</v>
      </c>
      <c r="J2464" s="207">
        <v>0</v>
      </c>
      <c r="K2464" s="207">
        <v>1369.13</v>
      </c>
      <c r="L2464" s="207">
        <v>1369.13</v>
      </c>
      <c r="M2464" s="207">
        <f t="shared" si="166"/>
        <v>0</v>
      </c>
      <c r="N2464" s="207">
        <f t="shared" si="168"/>
        <v>0</v>
      </c>
      <c r="O2464" s="208">
        <f t="shared" si="167"/>
        <v>0</v>
      </c>
      <c r="P2464" s="205">
        <v>0</v>
      </c>
      <c r="Q2464" s="208">
        <f t="shared" si="165"/>
        <v>0</v>
      </c>
      <c r="R2464" s="206"/>
    </row>
    <row r="2465" spans="1:18" s="200" customFormat="1">
      <c r="A2465" s="199">
        <v>2458</v>
      </c>
      <c r="B2465" s="200">
        <v>10101040439</v>
      </c>
      <c r="C2465" s="201" t="s">
        <v>1309</v>
      </c>
      <c r="D2465" s="201" t="s">
        <v>1310</v>
      </c>
      <c r="E2465" s="201" t="s">
        <v>1582</v>
      </c>
      <c r="F2465" s="201" t="s">
        <v>3662</v>
      </c>
      <c r="G2465" s="201" t="s">
        <v>3037</v>
      </c>
      <c r="H2465" s="202" t="s">
        <v>823</v>
      </c>
      <c r="I2465" s="207">
        <v>0</v>
      </c>
      <c r="J2465" s="207">
        <v>0</v>
      </c>
      <c r="K2465" s="207">
        <v>59829.07</v>
      </c>
      <c r="L2465" s="207">
        <v>59829.07</v>
      </c>
      <c r="M2465" s="207">
        <f t="shared" si="166"/>
        <v>0</v>
      </c>
      <c r="N2465" s="207">
        <f t="shared" si="168"/>
        <v>0</v>
      </c>
      <c r="O2465" s="208">
        <f t="shared" si="167"/>
        <v>0</v>
      </c>
      <c r="P2465" s="205">
        <v>0</v>
      </c>
      <c r="Q2465" s="208">
        <f t="shared" si="165"/>
        <v>0</v>
      </c>
      <c r="R2465" s="206"/>
    </row>
    <row r="2466" spans="1:18" s="200" customFormat="1">
      <c r="A2466" s="199">
        <v>2459</v>
      </c>
      <c r="B2466" s="200">
        <v>10101040440</v>
      </c>
      <c r="C2466" s="201" t="s">
        <v>1309</v>
      </c>
      <c r="D2466" s="201" t="s">
        <v>1310</v>
      </c>
      <c r="E2466" s="201" t="s">
        <v>1582</v>
      </c>
      <c r="F2466" s="201" t="s">
        <v>3662</v>
      </c>
      <c r="G2466" s="201" t="s">
        <v>3037</v>
      </c>
      <c r="H2466" s="202" t="s">
        <v>824</v>
      </c>
      <c r="I2466" s="207">
        <v>0</v>
      </c>
      <c r="J2466" s="207">
        <v>0</v>
      </c>
      <c r="K2466" s="207">
        <v>51100</v>
      </c>
      <c r="L2466" s="207">
        <v>51100</v>
      </c>
      <c r="M2466" s="207">
        <f t="shared" si="166"/>
        <v>0</v>
      </c>
      <c r="N2466" s="207">
        <f t="shared" si="168"/>
        <v>0</v>
      </c>
      <c r="O2466" s="208">
        <f t="shared" si="167"/>
        <v>0</v>
      </c>
      <c r="P2466" s="205">
        <v>0</v>
      </c>
      <c r="Q2466" s="208">
        <f t="shared" ref="Q2466:Q2529" si="169">O2466-P2466</f>
        <v>0</v>
      </c>
      <c r="R2466" s="206"/>
    </row>
    <row r="2467" spans="1:18" s="200" customFormat="1">
      <c r="A2467" s="199">
        <v>2460</v>
      </c>
      <c r="B2467" s="200">
        <v>10101040444</v>
      </c>
      <c r="C2467" s="201" t="s">
        <v>1309</v>
      </c>
      <c r="D2467" s="201" t="s">
        <v>1310</v>
      </c>
      <c r="E2467" s="201" t="s">
        <v>1582</v>
      </c>
      <c r="F2467" s="201" t="s">
        <v>3662</v>
      </c>
      <c r="G2467" s="201" t="s">
        <v>3037</v>
      </c>
      <c r="H2467" s="202" t="s">
        <v>825</v>
      </c>
      <c r="I2467" s="207">
        <v>0</v>
      </c>
      <c r="J2467" s="207">
        <v>0</v>
      </c>
      <c r="K2467" s="207">
        <v>146893.70000000001</v>
      </c>
      <c r="L2467" s="207">
        <v>146893.70000000001</v>
      </c>
      <c r="M2467" s="207">
        <f t="shared" si="166"/>
        <v>0</v>
      </c>
      <c r="N2467" s="207">
        <f t="shared" si="168"/>
        <v>0</v>
      </c>
      <c r="O2467" s="208">
        <f t="shared" si="167"/>
        <v>0</v>
      </c>
      <c r="P2467" s="205">
        <v>0</v>
      </c>
      <c r="Q2467" s="208">
        <f t="shared" si="169"/>
        <v>0</v>
      </c>
      <c r="R2467" s="206"/>
    </row>
    <row r="2468" spans="1:18" s="200" customFormat="1">
      <c r="A2468" s="199">
        <v>2461</v>
      </c>
      <c r="B2468" s="200">
        <v>10101040448</v>
      </c>
      <c r="C2468" s="201" t="s">
        <v>1309</v>
      </c>
      <c r="D2468" s="201" t="s">
        <v>1310</v>
      </c>
      <c r="E2468" s="201" t="s">
        <v>1582</v>
      </c>
      <c r="F2468" s="201" t="s">
        <v>3662</v>
      </c>
      <c r="G2468" s="201" t="s">
        <v>3037</v>
      </c>
      <c r="H2468" s="202" t="s">
        <v>826</v>
      </c>
      <c r="I2468" s="207">
        <v>0</v>
      </c>
      <c r="J2468" s="207">
        <v>0</v>
      </c>
      <c r="K2468" s="207">
        <v>37850</v>
      </c>
      <c r="L2468" s="207">
        <v>37850</v>
      </c>
      <c r="M2468" s="207">
        <f t="shared" si="166"/>
        <v>0</v>
      </c>
      <c r="N2468" s="207">
        <f t="shared" si="168"/>
        <v>0</v>
      </c>
      <c r="O2468" s="208">
        <f t="shared" si="167"/>
        <v>0</v>
      </c>
      <c r="P2468" s="205">
        <v>0</v>
      </c>
      <c r="Q2468" s="208">
        <f t="shared" si="169"/>
        <v>0</v>
      </c>
      <c r="R2468" s="206"/>
    </row>
    <row r="2469" spans="1:18" s="200" customFormat="1">
      <c r="A2469" s="199">
        <v>2462</v>
      </c>
      <c r="B2469" s="200">
        <v>10101040449</v>
      </c>
      <c r="C2469" s="201" t="s">
        <v>1309</v>
      </c>
      <c r="D2469" s="201" t="s">
        <v>1310</v>
      </c>
      <c r="E2469" s="201" t="s">
        <v>1582</v>
      </c>
      <c r="F2469" s="201" t="s">
        <v>3662</v>
      </c>
      <c r="G2469" s="201" t="s">
        <v>3037</v>
      </c>
      <c r="H2469" s="202" t="s">
        <v>827</v>
      </c>
      <c r="I2469" s="207">
        <v>0</v>
      </c>
      <c r="J2469" s="207">
        <v>0</v>
      </c>
      <c r="K2469" s="207">
        <v>13387</v>
      </c>
      <c r="L2469" s="207">
        <v>13387</v>
      </c>
      <c r="M2469" s="207">
        <f t="shared" si="166"/>
        <v>0</v>
      </c>
      <c r="N2469" s="207">
        <f t="shared" si="168"/>
        <v>0</v>
      </c>
      <c r="O2469" s="208">
        <f t="shared" si="167"/>
        <v>0</v>
      </c>
      <c r="P2469" s="205">
        <v>0</v>
      </c>
      <c r="Q2469" s="208">
        <f t="shared" si="169"/>
        <v>0</v>
      </c>
      <c r="R2469" s="206"/>
    </row>
    <row r="2470" spans="1:18" s="200" customFormat="1">
      <c r="A2470" s="199">
        <v>2463</v>
      </c>
      <c r="B2470" s="200">
        <v>10101040450</v>
      </c>
      <c r="C2470" s="201" t="s">
        <v>1309</v>
      </c>
      <c r="D2470" s="201" t="s">
        <v>1310</v>
      </c>
      <c r="E2470" s="201" t="s">
        <v>1582</v>
      </c>
      <c r="F2470" s="201" t="s">
        <v>3662</v>
      </c>
      <c r="G2470" s="201" t="s">
        <v>3037</v>
      </c>
      <c r="H2470" s="202" t="s">
        <v>828</v>
      </c>
      <c r="I2470" s="207">
        <v>0</v>
      </c>
      <c r="J2470" s="207">
        <v>0</v>
      </c>
      <c r="K2470" s="207">
        <v>0</v>
      </c>
      <c r="L2470" s="207">
        <v>0</v>
      </c>
      <c r="M2470" s="207">
        <f t="shared" si="166"/>
        <v>0</v>
      </c>
      <c r="N2470" s="207">
        <f t="shared" si="168"/>
        <v>0</v>
      </c>
      <c r="O2470" s="208">
        <f t="shared" si="167"/>
        <v>0</v>
      </c>
      <c r="P2470" s="205">
        <v>0</v>
      </c>
      <c r="Q2470" s="208">
        <f t="shared" si="169"/>
        <v>0</v>
      </c>
      <c r="R2470" s="206"/>
    </row>
    <row r="2471" spans="1:18" s="200" customFormat="1">
      <c r="A2471" s="199">
        <v>2464</v>
      </c>
      <c r="B2471" s="200">
        <v>10101040454</v>
      </c>
      <c r="C2471" s="201" t="s">
        <v>1309</v>
      </c>
      <c r="D2471" s="201" t="s">
        <v>1310</v>
      </c>
      <c r="E2471" s="201" t="s">
        <v>1582</v>
      </c>
      <c r="F2471" s="201" t="s">
        <v>3662</v>
      </c>
      <c r="G2471" s="201" t="s">
        <v>3037</v>
      </c>
      <c r="H2471" s="202" t="s">
        <v>829</v>
      </c>
      <c r="I2471" s="207">
        <v>0</v>
      </c>
      <c r="J2471" s="207">
        <v>0</v>
      </c>
      <c r="K2471" s="207">
        <v>19287.3</v>
      </c>
      <c r="L2471" s="207">
        <v>19287.3</v>
      </c>
      <c r="M2471" s="207">
        <f t="shared" si="166"/>
        <v>0</v>
      </c>
      <c r="N2471" s="207">
        <f t="shared" si="168"/>
        <v>0</v>
      </c>
      <c r="O2471" s="208">
        <f t="shared" si="167"/>
        <v>0</v>
      </c>
      <c r="P2471" s="205">
        <v>0</v>
      </c>
      <c r="Q2471" s="208">
        <f t="shared" si="169"/>
        <v>0</v>
      </c>
      <c r="R2471" s="206"/>
    </row>
    <row r="2472" spans="1:18" s="200" customFormat="1">
      <c r="A2472" s="199">
        <v>2465</v>
      </c>
      <c r="B2472" s="200">
        <v>10101040456</v>
      </c>
      <c r="C2472" s="201" t="s">
        <v>1309</v>
      </c>
      <c r="D2472" s="201" t="s">
        <v>1310</v>
      </c>
      <c r="E2472" s="201" t="s">
        <v>1582</v>
      </c>
      <c r="F2472" s="201" t="s">
        <v>3662</v>
      </c>
      <c r="G2472" s="201" t="s">
        <v>3037</v>
      </c>
      <c r="H2472" s="202" t="s">
        <v>830</v>
      </c>
      <c r="I2472" s="207">
        <v>0</v>
      </c>
      <c r="J2472" s="207">
        <v>0</v>
      </c>
      <c r="K2472" s="207">
        <v>162486</v>
      </c>
      <c r="L2472" s="207">
        <v>162486</v>
      </c>
      <c r="M2472" s="207">
        <f t="shared" si="166"/>
        <v>0</v>
      </c>
      <c r="N2472" s="207">
        <f t="shared" si="168"/>
        <v>0</v>
      </c>
      <c r="O2472" s="208">
        <f t="shared" si="167"/>
        <v>0</v>
      </c>
      <c r="P2472" s="205">
        <v>0</v>
      </c>
      <c r="Q2472" s="208">
        <f t="shared" si="169"/>
        <v>0</v>
      </c>
      <c r="R2472" s="206"/>
    </row>
    <row r="2473" spans="1:18" s="200" customFormat="1">
      <c r="A2473" s="199">
        <v>2466</v>
      </c>
      <c r="B2473" s="200">
        <v>10101040461</v>
      </c>
      <c r="C2473" s="201" t="s">
        <v>1309</v>
      </c>
      <c r="D2473" s="201" t="s">
        <v>1310</v>
      </c>
      <c r="E2473" s="201" t="s">
        <v>1582</v>
      </c>
      <c r="F2473" s="201" t="s">
        <v>3662</v>
      </c>
      <c r="G2473" s="201" t="s">
        <v>3037</v>
      </c>
      <c r="H2473" s="202" t="s">
        <v>1120</v>
      </c>
      <c r="I2473" s="207">
        <v>0</v>
      </c>
      <c r="J2473" s="207">
        <v>0</v>
      </c>
      <c r="K2473" s="207">
        <v>1400</v>
      </c>
      <c r="L2473" s="207">
        <v>1400</v>
      </c>
      <c r="M2473" s="207">
        <f t="shared" si="166"/>
        <v>0</v>
      </c>
      <c r="N2473" s="207">
        <f t="shared" si="168"/>
        <v>0</v>
      </c>
      <c r="O2473" s="208">
        <f t="shared" si="167"/>
        <v>0</v>
      </c>
      <c r="P2473" s="205">
        <v>0</v>
      </c>
      <c r="Q2473" s="208">
        <f t="shared" si="169"/>
        <v>0</v>
      </c>
      <c r="R2473" s="206"/>
    </row>
    <row r="2474" spans="1:18" s="200" customFormat="1">
      <c r="A2474" s="199">
        <v>2467</v>
      </c>
      <c r="B2474" s="200">
        <v>10101040463</v>
      </c>
      <c r="C2474" s="201" t="s">
        <v>1309</v>
      </c>
      <c r="D2474" s="201" t="s">
        <v>1310</v>
      </c>
      <c r="E2474" s="201" t="s">
        <v>1582</v>
      </c>
      <c r="F2474" s="201" t="s">
        <v>3662</v>
      </c>
      <c r="G2474" s="201" t="s">
        <v>3037</v>
      </c>
      <c r="H2474" s="202" t="s">
        <v>1916</v>
      </c>
      <c r="I2474" s="207">
        <v>0</v>
      </c>
      <c r="J2474" s="207">
        <v>0</v>
      </c>
      <c r="K2474" s="207">
        <v>62.4</v>
      </c>
      <c r="L2474" s="207">
        <v>62.4</v>
      </c>
      <c r="M2474" s="207">
        <f t="shared" si="166"/>
        <v>0</v>
      </c>
      <c r="N2474" s="207">
        <f t="shared" si="168"/>
        <v>0</v>
      </c>
      <c r="O2474" s="208">
        <f t="shared" si="167"/>
        <v>0</v>
      </c>
      <c r="P2474" s="205">
        <v>0</v>
      </c>
      <c r="Q2474" s="208">
        <f t="shared" si="169"/>
        <v>0</v>
      </c>
      <c r="R2474" s="206"/>
    </row>
    <row r="2475" spans="1:18" s="200" customFormat="1">
      <c r="A2475" s="199">
        <v>2468</v>
      </c>
      <c r="B2475" s="200">
        <v>10101040464</v>
      </c>
      <c r="C2475" s="201" t="s">
        <v>1309</v>
      </c>
      <c r="D2475" s="201" t="s">
        <v>1310</v>
      </c>
      <c r="E2475" s="201" t="s">
        <v>1582</v>
      </c>
      <c r="F2475" s="201" t="s">
        <v>3662</v>
      </c>
      <c r="G2475" s="201" t="s">
        <v>3037</v>
      </c>
      <c r="H2475" s="202" t="s">
        <v>1917</v>
      </c>
      <c r="I2475" s="207">
        <v>0</v>
      </c>
      <c r="J2475" s="207">
        <v>0</v>
      </c>
      <c r="K2475" s="207">
        <v>37480.17</v>
      </c>
      <c r="L2475" s="207">
        <v>37480.17</v>
      </c>
      <c r="M2475" s="207">
        <f t="shared" si="166"/>
        <v>0</v>
      </c>
      <c r="N2475" s="207">
        <f t="shared" si="168"/>
        <v>0</v>
      </c>
      <c r="O2475" s="208">
        <f t="shared" si="167"/>
        <v>0</v>
      </c>
      <c r="P2475" s="205">
        <v>0</v>
      </c>
      <c r="Q2475" s="208">
        <f t="shared" si="169"/>
        <v>0</v>
      </c>
      <c r="R2475" s="206"/>
    </row>
    <row r="2476" spans="1:18" s="200" customFormat="1">
      <c r="A2476" s="199">
        <v>2469</v>
      </c>
      <c r="B2476" s="200">
        <v>10101040465</v>
      </c>
      <c r="C2476" s="201" t="s">
        <v>1309</v>
      </c>
      <c r="D2476" s="201" t="s">
        <v>1310</v>
      </c>
      <c r="E2476" s="201" t="s">
        <v>1582</v>
      </c>
      <c r="F2476" s="201" t="s">
        <v>3662</v>
      </c>
      <c r="G2476" s="201" t="s">
        <v>3037</v>
      </c>
      <c r="H2476" s="202" t="s">
        <v>1918</v>
      </c>
      <c r="I2476" s="207">
        <v>0</v>
      </c>
      <c r="J2476" s="207">
        <v>0</v>
      </c>
      <c r="K2476" s="207">
        <v>16152.050000000001</v>
      </c>
      <c r="L2476" s="207">
        <v>16152.050000000001</v>
      </c>
      <c r="M2476" s="207">
        <f t="shared" si="166"/>
        <v>0</v>
      </c>
      <c r="N2476" s="207">
        <f t="shared" si="168"/>
        <v>0</v>
      </c>
      <c r="O2476" s="208">
        <f t="shared" si="167"/>
        <v>0</v>
      </c>
      <c r="P2476" s="205">
        <v>0</v>
      </c>
      <c r="Q2476" s="208">
        <f t="shared" si="169"/>
        <v>0</v>
      </c>
      <c r="R2476" s="206"/>
    </row>
    <row r="2477" spans="1:18" s="200" customFormat="1">
      <c r="A2477" s="199">
        <v>2470</v>
      </c>
      <c r="B2477" s="200">
        <v>10101040466</v>
      </c>
      <c r="C2477" s="201" t="s">
        <v>1309</v>
      </c>
      <c r="D2477" s="201" t="s">
        <v>1310</v>
      </c>
      <c r="E2477" s="201" t="s">
        <v>1582</v>
      </c>
      <c r="F2477" s="201" t="s">
        <v>3662</v>
      </c>
      <c r="G2477" s="201" t="s">
        <v>3037</v>
      </c>
      <c r="H2477" s="202" t="s">
        <v>1919</v>
      </c>
      <c r="I2477" s="207">
        <v>0</v>
      </c>
      <c r="J2477" s="207">
        <v>0</v>
      </c>
      <c r="K2477" s="207">
        <v>1368.25</v>
      </c>
      <c r="L2477" s="207">
        <v>1368.25</v>
      </c>
      <c r="M2477" s="207">
        <f t="shared" si="166"/>
        <v>0</v>
      </c>
      <c r="N2477" s="207">
        <f t="shared" si="168"/>
        <v>0</v>
      </c>
      <c r="O2477" s="208">
        <f t="shared" si="167"/>
        <v>0</v>
      </c>
      <c r="P2477" s="205">
        <v>0</v>
      </c>
      <c r="Q2477" s="208">
        <f t="shared" si="169"/>
        <v>0</v>
      </c>
      <c r="R2477" s="206"/>
    </row>
    <row r="2478" spans="1:18" s="200" customFormat="1">
      <c r="A2478" s="199">
        <v>2471</v>
      </c>
      <c r="B2478" s="200">
        <v>10101040467</v>
      </c>
      <c r="C2478" s="201" t="s">
        <v>1309</v>
      </c>
      <c r="D2478" s="201" t="s">
        <v>1310</v>
      </c>
      <c r="E2478" s="201" t="s">
        <v>1582</v>
      </c>
      <c r="F2478" s="201" t="s">
        <v>3662</v>
      </c>
      <c r="G2478" s="201" t="s">
        <v>3037</v>
      </c>
      <c r="H2478" s="202" t="s">
        <v>1920</v>
      </c>
      <c r="I2478" s="207">
        <v>0</v>
      </c>
      <c r="J2478" s="207">
        <v>0</v>
      </c>
      <c r="K2478" s="207">
        <v>40961.19</v>
      </c>
      <c r="L2478" s="207">
        <v>40961.19</v>
      </c>
      <c r="M2478" s="207">
        <f t="shared" si="166"/>
        <v>0</v>
      </c>
      <c r="N2478" s="207">
        <f t="shared" si="168"/>
        <v>0</v>
      </c>
      <c r="O2478" s="208">
        <f t="shared" si="167"/>
        <v>0</v>
      </c>
      <c r="P2478" s="205">
        <v>0</v>
      </c>
      <c r="Q2478" s="208">
        <f t="shared" si="169"/>
        <v>0</v>
      </c>
      <c r="R2478" s="206"/>
    </row>
    <row r="2479" spans="1:18" s="200" customFormat="1">
      <c r="A2479" s="199">
        <v>2472</v>
      </c>
      <c r="B2479" s="200">
        <v>10101040468</v>
      </c>
      <c r="C2479" s="201" t="s">
        <v>1309</v>
      </c>
      <c r="D2479" s="201" t="s">
        <v>1310</v>
      </c>
      <c r="E2479" s="201" t="s">
        <v>1582</v>
      </c>
      <c r="F2479" s="201" t="s">
        <v>3662</v>
      </c>
      <c r="G2479" s="201" t="s">
        <v>3037</v>
      </c>
      <c r="H2479" s="202" t="s">
        <v>1921</v>
      </c>
      <c r="I2479" s="207">
        <v>0</v>
      </c>
      <c r="J2479" s="207">
        <v>0</v>
      </c>
      <c r="K2479" s="207">
        <v>13549</v>
      </c>
      <c r="L2479" s="207">
        <v>13549</v>
      </c>
      <c r="M2479" s="207">
        <f t="shared" si="166"/>
        <v>0</v>
      </c>
      <c r="N2479" s="207">
        <f t="shared" si="168"/>
        <v>0</v>
      </c>
      <c r="O2479" s="208">
        <f t="shared" si="167"/>
        <v>0</v>
      </c>
      <c r="P2479" s="205">
        <v>0</v>
      </c>
      <c r="Q2479" s="208">
        <f t="shared" si="169"/>
        <v>0</v>
      </c>
      <c r="R2479" s="206"/>
    </row>
    <row r="2480" spans="1:18" s="200" customFormat="1">
      <c r="A2480" s="199">
        <v>2473</v>
      </c>
      <c r="B2480" s="200">
        <v>10101040469</v>
      </c>
      <c r="C2480" s="201" t="s">
        <v>1309</v>
      </c>
      <c r="D2480" s="201" t="s">
        <v>1310</v>
      </c>
      <c r="E2480" s="201" t="s">
        <v>1582</v>
      </c>
      <c r="F2480" s="201" t="s">
        <v>3662</v>
      </c>
      <c r="G2480" s="201" t="s">
        <v>3037</v>
      </c>
      <c r="H2480" s="202" t="s">
        <v>1922</v>
      </c>
      <c r="I2480" s="207">
        <v>0</v>
      </c>
      <c r="J2480" s="207">
        <v>0</v>
      </c>
      <c r="K2480" s="207">
        <v>39767.870000000003</v>
      </c>
      <c r="L2480" s="207">
        <v>39767.870000000003</v>
      </c>
      <c r="M2480" s="207">
        <f t="shared" si="166"/>
        <v>0</v>
      </c>
      <c r="N2480" s="207">
        <f t="shared" si="168"/>
        <v>0</v>
      </c>
      <c r="O2480" s="208">
        <f t="shared" si="167"/>
        <v>0</v>
      </c>
      <c r="P2480" s="205">
        <v>0</v>
      </c>
      <c r="Q2480" s="208">
        <f t="shared" si="169"/>
        <v>0</v>
      </c>
      <c r="R2480" s="206"/>
    </row>
    <row r="2481" spans="1:18" s="200" customFormat="1">
      <c r="A2481" s="199">
        <v>2474</v>
      </c>
      <c r="B2481" s="200">
        <v>10101040470</v>
      </c>
      <c r="C2481" s="201" t="s">
        <v>1309</v>
      </c>
      <c r="D2481" s="201" t="s">
        <v>1310</v>
      </c>
      <c r="E2481" s="201" t="s">
        <v>1582</v>
      </c>
      <c r="F2481" s="201" t="s">
        <v>3662</v>
      </c>
      <c r="G2481" s="201" t="s">
        <v>3037</v>
      </c>
      <c r="H2481" s="202" t="s">
        <v>3046</v>
      </c>
      <c r="I2481" s="207">
        <v>0</v>
      </c>
      <c r="J2481" s="207">
        <v>0</v>
      </c>
      <c r="K2481" s="207">
        <v>1961</v>
      </c>
      <c r="L2481" s="207">
        <v>1961</v>
      </c>
      <c r="M2481" s="207">
        <f t="shared" ref="M2481:M2544" si="170">IF((I2481+K2481)-(J2481+L2481)&lt;0,0,(I2481+K2481)-(J2481+L2481))</f>
        <v>0</v>
      </c>
      <c r="N2481" s="207">
        <f t="shared" si="168"/>
        <v>0</v>
      </c>
      <c r="O2481" s="208">
        <f t="shared" si="167"/>
        <v>0</v>
      </c>
      <c r="P2481" s="205">
        <v>0</v>
      </c>
      <c r="Q2481" s="208">
        <f t="shared" si="169"/>
        <v>0</v>
      </c>
      <c r="R2481" s="206"/>
    </row>
    <row r="2482" spans="1:18" s="200" customFormat="1">
      <c r="A2482" s="199">
        <v>2475</v>
      </c>
      <c r="B2482" s="200">
        <v>10101040471</v>
      </c>
      <c r="C2482" s="201" t="s">
        <v>1309</v>
      </c>
      <c r="D2482" s="201" t="s">
        <v>1310</v>
      </c>
      <c r="E2482" s="201" t="s">
        <v>1582</v>
      </c>
      <c r="F2482" s="201" t="s">
        <v>3662</v>
      </c>
      <c r="G2482" s="201" t="s">
        <v>3037</v>
      </c>
      <c r="H2482" s="202" t="s">
        <v>3047</v>
      </c>
      <c r="I2482" s="207">
        <v>0</v>
      </c>
      <c r="J2482" s="207">
        <v>0</v>
      </c>
      <c r="K2482" s="207">
        <v>1063</v>
      </c>
      <c r="L2482" s="207">
        <v>1063</v>
      </c>
      <c r="M2482" s="207">
        <f t="shared" si="170"/>
        <v>0</v>
      </c>
      <c r="N2482" s="207">
        <f t="shared" si="168"/>
        <v>0</v>
      </c>
      <c r="O2482" s="208">
        <f t="shared" si="167"/>
        <v>0</v>
      </c>
      <c r="P2482" s="205">
        <v>0</v>
      </c>
      <c r="Q2482" s="208">
        <f t="shared" si="169"/>
        <v>0</v>
      </c>
      <c r="R2482" s="206"/>
    </row>
    <row r="2483" spans="1:18" s="200" customFormat="1">
      <c r="A2483" s="199">
        <v>2476</v>
      </c>
      <c r="B2483" s="200">
        <v>10101040472</v>
      </c>
      <c r="C2483" s="201" t="s">
        <v>1309</v>
      </c>
      <c r="D2483" s="201" t="s">
        <v>1310</v>
      </c>
      <c r="E2483" s="201" t="s">
        <v>1582</v>
      </c>
      <c r="F2483" s="201" t="s">
        <v>3662</v>
      </c>
      <c r="G2483" s="201" t="s">
        <v>3037</v>
      </c>
      <c r="H2483" s="202" t="s">
        <v>3048</v>
      </c>
      <c r="I2483" s="207">
        <v>0</v>
      </c>
      <c r="J2483" s="207">
        <v>0</v>
      </c>
      <c r="K2483" s="207">
        <v>3271.83</v>
      </c>
      <c r="L2483" s="207">
        <v>3271.83</v>
      </c>
      <c r="M2483" s="207">
        <f t="shared" si="170"/>
        <v>0</v>
      </c>
      <c r="N2483" s="207">
        <f t="shared" si="168"/>
        <v>0</v>
      </c>
      <c r="O2483" s="208">
        <f t="shared" si="167"/>
        <v>0</v>
      </c>
      <c r="P2483" s="205">
        <v>0</v>
      </c>
      <c r="Q2483" s="208">
        <f t="shared" si="169"/>
        <v>0</v>
      </c>
      <c r="R2483" s="206"/>
    </row>
    <row r="2484" spans="1:18" s="200" customFormat="1">
      <c r="A2484" s="199">
        <v>2477</v>
      </c>
      <c r="B2484" s="200">
        <v>10101040473</v>
      </c>
      <c r="C2484" s="201" t="s">
        <v>1309</v>
      </c>
      <c r="D2484" s="201" t="s">
        <v>1310</v>
      </c>
      <c r="E2484" s="201" t="s">
        <v>1582</v>
      </c>
      <c r="F2484" s="201" t="s">
        <v>3662</v>
      </c>
      <c r="G2484" s="201" t="s">
        <v>3037</v>
      </c>
      <c r="H2484" s="202" t="s">
        <v>3049</v>
      </c>
      <c r="I2484" s="207">
        <v>0</v>
      </c>
      <c r="J2484" s="207">
        <v>0</v>
      </c>
      <c r="K2484" s="207">
        <v>180</v>
      </c>
      <c r="L2484" s="207">
        <v>180</v>
      </c>
      <c r="M2484" s="207">
        <f t="shared" si="170"/>
        <v>0</v>
      </c>
      <c r="N2484" s="207">
        <f t="shared" si="168"/>
        <v>0</v>
      </c>
      <c r="O2484" s="208">
        <f t="shared" si="167"/>
        <v>0</v>
      </c>
      <c r="P2484" s="205">
        <v>0</v>
      </c>
      <c r="Q2484" s="208">
        <f t="shared" si="169"/>
        <v>0</v>
      </c>
      <c r="R2484" s="206"/>
    </row>
    <row r="2485" spans="1:18" s="200" customFormat="1">
      <c r="A2485" s="199">
        <v>2478</v>
      </c>
      <c r="B2485" s="200">
        <v>10101040501</v>
      </c>
      <c r="C2485" s="201" t="s">
        <v>1309</v>
      </c>
      <c r="D2485" s="201" t="s">
        <v>1310</v>
      </c>
      <c r="E2485" s="201" t="s">
        <v>1582</v>
      </c>
      <c r="F2485" s="201" t="s">
        <v>3662</v>
      </c>
      <c r="G2485" s="201" t="s">
        <v>3037</v>
      </c>
      <c r="H2485" s="202" t="s">
        <v>831</v>
      </c>
      <c r="I2485" s="207">
        <v>0</v>
      </c>
      <c r="J2485" s="207">
        <v>0</v>
      </c>
      <c r="K2485" s="207">
        <v>5367.9000000000005</v>
      </c>
      <c r="L2485" s="207">
        <v>5367.9000000000005</v>
      </c>
      <c r="M2485" s="207">
        <f t="shared" si="170"/>
        <v>0</v>
      </c>
      <c r="N2485" s="207">
        <f t="shared" si="168"/>
        <v>0</v>
      </c>
      <c r="O2485" s="208">
        <f t="shared" si="167"/>
        <v>0</v>
      </c>
      <c r="P2485" s="205">
        <v>0</v>
      </c>
      <c r="Q2485" s="208">
        <f t="shared" si="169"/>
        <v>0</v>
      </c>
      <c r="R2485" s="206"/>
    </row>
    <row r="2486" spans="1:18" s="200" customFormat="1">
      <c r="A2486" s="199">
        <v>2479</v>
      </c>
      <c r="B2486" s="200">
        <v>10101040604</v>
      </c>
      <c r="C2486" s="201" t="s">
        <v>1309</v>
      </c>
      <c r="D2486" s="201" t="s">
        <v>1310</v>
      </c>
      <c r="E2486" s="201" t="s">
        <v>1582</v>
      </c>
      <c r="F2486" s="201" t="s">
        <v>3662</v>
      </c>
      <c r="G2486" s="201" t="s">
        <v>3037</v>
      </c>
      <c r="H2486" s="202" t="s">
        <v>1923</v>
      </c>
      <c r="I2486" s="207">
        <v>0</v>
      </c>
      <c r="J2486" s="207">
        <v>0</v>
      </c>
      <c r="K2486" s="207">
        <v>4352</v>
      </c>
      <c r="L2486" s="207">
        <v>4352</v>
      </c>
      <c r="M2486" s="207">
        <f t="shared" si="170"/>
        <v>0</v>
      </c>
      <c r="N2486" s="207">
        <f t="shared" si="168"/>
        <v>0</v>
      </c>
      <c r="O2486" s="208">
        <f t="shared" si="167"/>
        <v>0</v>
      </c>
      <c r="P2486" s="205">
        <v>0</v>
      </c>
      <c r="Q2486" s="208">
        <f t="shared" si="169"/>
        <v>0</v>
      </c>
      <c r="R2486" s="206"/>
    </row>
    <row r="2487" spans="1:18" s="200" customFormat="1">
      <c r="A2487" s="199">
        <v>2480</v>
      </c>
      <c r="B2487" s="200">
        <v>10101040605</v>
      </c>
      <c r="C2487" s="201" t="s">
        <v>1309</v>
      </c>
      <c r="D2487" s="201" t="s">
        <v>1310</v>
      </c>
      <c r="E2487" s="201" t="s">
        <v>1582</v>
      </c>
      <c r="F2487" s="201" t="s">
        <v>3662</v>
      </c>
      <c r="G2487" s="201" t="s">
        <v>3037</v>
      </c>
      <c r="H2487" s="202" t="s">
        <v>1924</v>
      </c>
      <c r="I2487" s="207">
        <v>0</v>
      </c>
      <c r="J2487" s="207">
        <v>0</v>
      </c>
      <c r="K2487" s="207">
        <v>21349</v>
      </c>
      <c r="L2487" s="207">
        <v>21349</v>
      </c>
      <c r="M2487" s="207">
        <f t="shared" si="170"/>
        <v>0</v>
      </c>
      <c r="N2487" s="207">
        <f t="shared" si="168"/>
        <v>0</v>
      </c>
      <c r="O2487" s="208">
        <f t="shared" si="167"/>
        <v>0</v>
      </c>
      <c r="P2487" s="205">
        <v>0</v>
      </c>
      <c r="Q2487" s="208">
        <f t="shared" si="169"/>
        <v>0</v>
      </c>
      <c r="R2487" s="206"/>
    </row>
    <row r="2488" spans="1:18" s="200" customFormat="1">
      <c r="A2488" s="199">
        <v>2481</v>
      </c>
      <c r="B2488" s="200">
        <v>10101040608</v>
      </c>
      <c r="C2488" s="201" t="s">
        <v>1309</v>
      </c>
      <c r="D2488" s="201" t="s">
        <v>1310</v>
      </c>
      <c r="E2488" s="201" t="s">
        <v>1582</v>
      </c>
      <c r="F2488" s="201" t="s">
        <v>3662</v>
      </c>
      <c r="G2488" s="201" t="s">
        <v>3037</v>
      </c>
      <c r="H2488" s="202" t="s">
        <v>1925</v>
      </c>
      <c r="I2488" s="207">
        <v>0</v>
      </c>
      <c r="J2488" s="207">
        <v>0</v>
      </c>
      <c r="K2488" s="207">
        <v>6133.6</v>
      </c>
      <c r="L2488" s="207">
        <v>6133.6</v>
      </c>
      <c r="M2488" s="207">
        <f t="shared" si="170"/>
        <v>0</v>
      </c>
      <c r="N2488" s="207">
        <f t="shared" si="168"/>
        <v>0</v>
      </c>
      <c r="O2488" s="208">
        <f t="shared" si="167"/>
        <v>0</v>
      </c>
      <c r="P2488" s="205">
        <v>0</v>
      </c>
      <c r="Q2488" s="208">
        <f t="shared" si="169"/>
        <v>0</v>
      </c>
      <c r="R2488" s="206"/>
    </row>
    <row r="2489" spans="1:18" s="200" customFormat="1">
      <c r="A2489" s="199">
        <v>2482</v>
      </c>
      <c r="B2489" s="200">
        <v>10101040610</v>
      </c>
      <c r="C2489" s="201" t="s">
        <v>1309</v>
      </c>
      <c r="D2489" s="201" t="s">
        <v>1310</v>
      </c>
      <c r="E2489" s="201" t="s">
        <v>1582</v>
      </c>
      <c r="F2489" s="201" t="s">
        <v>3662</v>
      </c>
      <c r="G2489" s="201" t="s">
        <v>3037</v>
      </c>
      <c r="H2489" s="202" t="s">
        <v>3050</v>
      </c>
      <c r="I2489" s="207">
        <v>0</v>
      </c>
      <c r="J2489" s="207">
        <v>0</v>
      </c>
      <c r="K2489" s="207">
        <v>1706.31</v>
      </c>
      <c r="L2489" s="207">
        <v>1706.31</v>
      </c>
      <c r="M2489" s="207">
        <f t="shared" si="170"/>
        <v>0</v>
      </c>
      <c r="N2489" s="207">
        <f t="shared" si="168"/>
        <v>0</v>
      </c>
      <c r="O2489" s="208">
        <f t="shared" si="167"/>
        <v>0</v>
      </c>
      <c r="P2489" s="205">
        <v>0</v>
      </c>
      <c r="Q2489" s="208">
        <f t="shared" si="169"/>
        <v>0</v>
      </c>
      <c r="R2489" s="206"/>
    </row>
    <row r="2490" spans="1:18" s="200" customFormat="1">
      <c r="A2490" s="199">
        <v>2483</v>
      </c>
      <c r="B2490" s="200">
        <v>10101040611</v>
      </c>
      <c r="C2490" s="201" t="s">
        <v>1309</v>
      </c>
      <c r="D2490" s="201" t="s">
        <v>1310</v>
      </c>
      <c r="E2490" s="201" t="s">
        <v>1582</v>
      </c>
      <c r="F2490" s="201" t="s">
        <v>3662</v>
      </c>
      <c r="G2490" s="201" t="s">
        <v>3037</v>
      </c>
      <c r="H2490" s="202" t="s">
        <v>3051</v>
      </c>
      <c r="I2490" s="207">
        <v>0</v>
      </c>
      <c r="J2490" s="207">
        <v>0</v>
      </c>
      <c r="K2490" s="207">
        <v>302073.34000000003</v>
      </c>
      <c r="L2490" s="207">
        <v>302073.34000000003</v>
      </c>
      <c r="M2490" s="207">
        <f t="shared" si="170"/>
        <v>0</v>
      </c>
      <c r="N2490" s="207">
        <f t="shared" si="168"/>
        <v>0</v>
      </c>
      <c r="O2490" s="208">
        <f t="shared" si="167"/>
        <v>0</v>
      </c>
      <c r="P2490" s="205">
        <v>0</v>
      </c>
      <c r="Q2490" s="208">
        <f t="shared" si="169"/>
        <v>0</v>
      </c>
      <c r="R2490" s="206"/>
    </row>
    <row r="2491" spans="1:18" s="200" customFormat="1">
      <c r="A2491" s="199">
        <v>2484</v>
      </c>
      <c r="B2491" s="200">
        <v>10101040612</v>
      </c>
      <c r="C2491" s="201" t="s">
        <v>1309</v>
      </c>
      <c r="D2491" s="201" t="s">
        <v>1310</v>
      </c>
      <c r="E2491" s="201" t="s">
        <v>1582</v>
      </c>
      <c r="F2491" s="201" t="s">
        <v>3662</v>
      </c>
      <c r="G2491" s="201" t="s">
        <v>3037</v>
      </c>
      <c r="H2491" s="202" t="s">
        <v>3052</v>
      </c>
      <c r="I2491" s="207">
        <v>0</v>
      </c>
      <c r="J2491" s="207">
        <v>0</v>
      </c>
      <c r="K2491" s="207">
        <v>12051.54</v>
      </c>
      <c r="L2491" s="207">
        <v>12051.54</v>
      </c>
      <c r="M2491" s="207">
        <f t="shared" si="170"/>
        <v>0</v>
      </c>
      <c r="N2491" s="207">
        <f t="shared" si="168"/>
        <v>0</v>
      </c>
      <c r="O2491" s="208">
        <f t="shared" si="167"/>
        <v>0</v>
      </c>
      <c r="P2491" s="205">
        <v>0</v>
      </c>
      <c r="Q2491" s="208">
        <f t="shared" si="169"/>
        <v>0</v>
      </c>
      <c r="R2491" s="206"/>
    </row>
    <row r="2492" spans="1:18" s="200" customFormat="1">
      <c r="A2492" s="199">
        <v>2485</v>
      </c>
      <c r="B2492" s="200">
        <v>10101040702</v>
      </c>
      <c r="C2492" s="201" t="s">
        <v>1309</v>
      </c>
      <c r="D2492" s="201" t="s">
        <v>1310</v>
      </c>
      <c r="E2492" s="201" t="s">
        <v>1582</v>
      </c>
      <c r="F2492" s="201" t="s">
        <v>3662</v>
      </c>
      <c r="G2492" s="201" t="s">
        <v>3037</v>
      </c>
      <c r="H2492" s="202" t="s">
        <v>1926</v>
      </c>
      <c r="I2492" s="207">
        <v>0</v>
      </c>
      <c r="J2492" s="207">
        <v>0</v>
      </c>
      <c r="K2492" s="207">
        <v>68810.97</v>
      </c>
      <c r="L2492" s="207">
        <v>68810.97</v>
      </c>
      <c r="M2492" s="207">
        <f t="shared" si="170"/>
        <v>0</v>
      </c>
      <c r="N2492" s="207">
        <f t="shared" si="168"/>
        <v>0</v>
      </c>
      <c r="O2492" s="208">
        <f t="shared" si="167"/>
        <v>0</v>
      </c>
      <c r="P2492" s="205">
        <v>0</v>
      </c>
      <c r="Q2492" s="208">
        <f t="shared" si="169"/>
        <v>0</v>
      </c>
      <c r="R2492" s="206"/>
    </row>
    <row r="2493" spans="1:18" s="200" customFormat="1">
      <c r="A2493" s="199">
        <v>2486</v>
      </c>
      <c r="B2493" s="200">
        <v>10101040703</v>
      </c>
      <c r="C2493" s="201" t="s">
        <v>1309</v>
      </c>
      <c r="D2493" s="201" t="s">
        <v>1310</v>
      </c>
      <c r="E2493" s="201" t="s">
        <v>1582</v>
      </c>
      <c r="F2493" s="201" t="s">
        <v>3662</v>
      </c>
      <c r="G2493" s="201" t="s">
        <v>3037</v>
      </c>
      <c r="H2493" s="202" t="s">
        <v>1927</v>
      </c>
      <c r="I2493" s="207">
        <v>0</v>
      </c>
      <c r="J2493" s="207">
        <v>0</v>
      </c>
      <c r="K2493" s="207">
        <v>179477.36000000002</v>
      </c>
      <c r="L2493" s="207">
        <v>179477.35673999999</v>
      </c>
      <c r="M2493" s="207">
        <f t="shared" si="170"/>
        <v>3.2600000267848372E-3</v>
      </c>
      <c r="N2493" s="207">
        <f t="shared" si="168"/>
        <v>0</v>
      </c>
      <c r="O2493" s="208">
        <f t="shared" si="167"/>
        <v>3.2600000267848372E-3</v>
      </c>
      <c r="P2493" s="205">
        <v>0</v>
      </c>
      <c r="Q2493" s="208">
        <f t="shared" si="169"/>
        <v>3.2600000267848372E-3</v>
      </c>
      <c r="R2493" s="206"/>
    </row>
    <row r="2494" spans="1:18" s="200" customFormat="1">
      <c r="A2494" s="199">
        <v>2487</v>
      </c>
      <c r="B2494" s="200">
        <v>10101040704</v>
      </c>
      <c r="C2494" s="201" t="s">
        <v>1309</v>
      </c>
      <c r="D2494" s="201" t="s">
        <v>1310</v>
      </c>
      <c r="E2494" s="201" t="s">
        <v>1582</v>
      </c>
      <c r="F2494" s="201" t="s">
        <v>3662</v>
      </c>
      <c r="G2494" s="201" t="s">
        <v>3037</v>
      </c>
      <c r="H2494" s="202" t="s">
        <v>1928</v>
      </c>
      <c r="I2494" s="207">
        <v>0</v>
      </c>
      <c r="J2494" s="207">
        <v>0</v>
      </c>
      <c r="K2494" s="207">
        <v>63656.41</v>
      </c>
      <c r="L2494" s="207">
        <v>63656.41</v>
      </c>
      <c r="M2494" s="207">
        <f t="shared" si="170"/>
        <v>0</v>
      </c>
      <c r="N2494" s="207">
        <f t="shared" si="168"/>
        <v>0</v>
      </c>
      <c r="O2494" s="208">
        <f t="shared" si="167"/>
        <v>0</v>
      </c>
      <c r="P2494" s="205">
        <v>0</v>
      </c>
      <c r="Q2494" s="208">
        <f t="shared" si="169"/>
        <v>0</v>
      </c>
      <c r="R2494" s="206"/>
    </row>
    <row r="2495" spans="1:18" s="200" customFormat="1">
      <c r="A2495" s="199">
        <v>2488</v>
      </c>
      <c r="B2495" s="200">
        <v>10101040705</v>
      </c>
      <c r="C2495" s="201" t="s">
        <v>1309</v>
      </c>
      <c r="D2495" s="201" t="s">
        <v>1310</v>
      </c>
      <c r="E2495" s="201" t="s">
        <v>1582</v>
      </c>
      <c r="F2495" s="201" t="s">
        <v>3662</v>
      </c>
      <c r="G2495" s="201" t="s">
        <v>3037</v>
      </c>
      <c r="H2495" s="202" t="s">
        <v>3053</v>
      </c>
      <c r="I2495" s="207">
        <v>0</v>
      </c>
      <c r="J2495" s="207">
        <v>0</v>
      </c>
      <c r="K2495" s="207">
        <v>8541.6</v>
      </c>
      <c r="L2495" s="207">
        <v>8541.6</v>
      </c>
      <c r="M2495" s="207">
        <f t="shared" si="170"/>
        <v>0</v>
      </c>
      <c r="N2495" s="207">
        <f t="shared" si="168"/>
        <v>0</v>
      </c>
      <c r="O2495" s="208">
        <f t="shared" si="167"/>
        <v>0</v>
      </c>
      <c r="P2495" s="205">
        <v>0</v>
      </c>
      <c r="Q2495" s="208">
        <f t="shared" si="169"/>
        <v>0</v>
      </c>
      <c r="R2495" s="206"/>
    </row>
    <row r="2496" spans="1:18" s="200" customFormat="1">
      <c r="A2496" s="199">
        <v>2489</v>
      </c>
      <c r="B2496" s="200">
        <v>10101040706</v>
      </c>
      <c r="C2496" s="201" t="s">
        <v>1309</v>
      </c>
      <c r="D2496" s="201" t="s">
        <v>1310</v>
      </c>
      <c r="E2496" s="201" t="s">
        <v>1582</v>
      </c>
      <c r="F2496" s="201" t="s">
        <v>3662</v>
      </c>
      <c r="G2496" s="201" t="s">
        <v>3037</v>
      </c>
      <c r="H2496" s="202" t="s">
        <v>3054</v>
      </c>
      <c r="I2496" s="207">
        <v>0</v>
      </c>
      <c r="J2496" s="207">
        <v>0</v>
      </c>
      <c r="K2496" s="207">
        <v>1297</v>
      </c>
      <c r="L2496" s="207">
        <v>1297</v>
      </c>
      <c r="M2496" s="207">
        <f t="shared" si="170"/>
        <v>0</v>
      </c>
      <c r="N2496" s="207">
        <f t="shared" si="168"/>
        <v>0</v>
      </c>
      <c r="O2496" s="208">
        <f t="shared" si="167"/>
        <v>0</v>
      </c>
      <c r="P2496" s="205">
        <v>0</v>
      </c>
      <c r="Q2496" s="208">
        <f t="shared" si="169"/>
        <v>0</v>
      </c>
      <c r="R2496" s="206"/>
    </row>
    <row r="2497" spans="1:18" s="200" customFormat="1">
      <c r="A2497" s="199">
        <v>2490</v>
      </c>
      <c r="B2497" s="200">
        <v>10101040707</v>
      </c>
      <c r="C2497" s="201" t="s">
        <v>1309</v>
      </c>
      <c r="D2497" s="201" t="s">
        <v>1310</v>
      </c>
      <c r="E2497" s="201" t="s">
        <v>1582</v>
      </c>
      <c r="F2497" s="201" t="s">
        <v>3662</v>
      </c>
      <c r="G2497" s="201" t="s">
        <v>3037</v>
      </c>
      <c r="H2497" s="202" t="s">
        <v>3055</v>
      </c>
      <c r="I2497" s="228">
        <v>0</v>
      </c>
      <c r="J2497" s="228">
        <v>0</v>
      </c>
      <c r="K2497" s="228">
        <v>60000</v>
      </c>
      <c r="L2497" s="228">
        <v>60000</v>
      </c>
      <c r="M2497" s="207">
        <f t="shared" si="170"/>
        <v>0</v>
      </c>
      <c r="N2497" s="207">
        <f t="shared" si="168"/>
        <v>0</v>
      </c>
      <c r="O2497" s="208">
        <f t="shared" si="167"/>
        <v>0</v>
      </c>
      <c r="P2497" s="205">
        <v>0</v>
      </c>
      <c r="Q2497" s="208">
        <f t="shared" si="169"/>
        <v>0</v>
      </c>
      <c r="R2497" s="206"/>
    </row>
    <row r="2498" spans="1:18" s="200" customFormat="1">
      <c r="A2498" s="199">
        <v>2491</v>
      </c>
      <c r="B2498" s="200">
        <v>10101040708</v>
      </c>
      <c r="C2498" s="201" t="s">
        <v>1309</v>
      </c>
      <c r="D2498" s="201" t="s">
        <v>1310</v>
      </c>
      <c r="E2498" s="201" t="s">
        <v>1582</v>
      </c>
      <c r="F2498" s="201" t="s">
        <v>3662</v>
      </c>
      <c r="G2498" s="201" t="s">
        <v>3037</v>
      </c>
      <c r="H2498" s="202" t="s">
        <v>3056</v>
      </c>
      <c r="I2498" s="228">
        <v>0</v>
      </c>
      <c r="J2498" s="228">
        <v>0</v>
      </c>
      <c r="K2498" s="228">
        <v>41000</v>
      </c>
      <c r="L2498" s="228">
        <v>41000</v>
      </c>
      <c r="M2498" s="207">
        <f t="shared" si="170"/>
        <v>0</v>
      </c>
      <c r="N2498" s="207">
        <f t="shared" si="168"/>
        <v>0</v>
      </c>
      <c r="O2498" s="208">
        <f t="shared" si="167"/>
        <v>0</v>
      </c>
      <c r="P2498" s="205">
        <v>0</v>
      </c>
      <c r="Q2498" s="208">
        <f t="shared" si="169"/>
        <v>0</v>
      </c>
      <c r="R2498" s="206"/>
    </row>
    <row r="2499" spans="1:18" s="200" customFormat="1">
      <c r="A2499" s="199">
        <v>2492</v>
      </c>
      <c r="B2499" s="200">
        <v>10101040709</v>
      </c>
      <c r="C2499" s="201" t="s">
        <v>1309</v>
      </c>
      <c r="D2499" s="201" t="s">
        <v>1310</v>
      </c>
      <c r="E2499" s="201" t="s">
        <v>1582</v>
      </c>
      <c r="F2499" s="201" t="s">
        <v>3662</v>
      </c>
      <c r="G2499" s="201" t="s">
        <v>3037</v>
      </c>
      <c r="H2499" s="202" t="s">
        <v>3057</v>
      </c>
      <c r="I2499" s="228">
        <v>0</v>
      </c>
      <c r="J2499" s="228">
        <v>0</v>
      </c>
      <c r="K2499" s="228">
        <v>2000</v>
      </c>
      <c r="L2499" s="228">
        <v>2000</v>
      </c>
      <c r="M2499" s="207">
        <f t="shared" si="170"/>
        <v>0</v>
      </c>
      <c r="N2499" s="207">
        <f t="shared" si="168"/>
        <v>0</v>
      </c>
      <c r="O2499" s="208">
        <f t="shared" si="167"/>
        <v>0</v>
      </c>
      <c r="P2499" s="205">
        <v>0</v>
      </c>
      <c r="Q2499" s="208">
        <f t="shared" si="169"/>
        <v>0</v>
      </c>
      <c r="R2499" s="206"/>
    </row>
    <row r="2500" spans="1:18" s="200" customFormat="1">
      <c r="A2500" s="199">
        <v>2493</v>
      </c>
      <c r="B2500" s="200">
        <v>10101040710</v>
      </c>
      <c r="C2500" s="201" t="s">
        <v>1309</v>
      </c>
      <c r="D2500" s="201" t="s">
        <v>1310</v>
      </c>
      <c r="E2500" s="201" t="s">
        <v>1582</v>
      </c>
      <c r="F2500" s="201" t="s">
        <v>3662</v>
      </c>
      <c r="G2500" s="201" t="s">
        <v>3037</v>
      </c>
      <c r="H2500" s="202" t="s">
        <v>3058</v>
      </c>
      <c r="I2500" s="228">
        <v>0</v>
      </c>
      <c r="J2500" s="228">
        <v>0</v>
      </c>
      <c r="K2500" s="228">
        <v>0</v>
      </c>
      <c r="L2500" s="228">
        <v>0</v>
      </c>
      <c r="M2500" s="207">
        <f t="shared" si="170"/>
        <v>0</v>
      </c>
      <c r="N2500" s="207">
        <f t="shared" si="168"/>
        <v>0</v>
      </c>
      <c r="O2500" s="208">
        <f t="shared" si="167"/>
        <v>0</v>
      </c>
      <c r="P2500" s="205">
        <v>0</v>
      </c>
      <c r="Q2500" s="208">
        <f t="shared" si="169"/>
        <v>0</v>
      </c>
      <c r="R2500" s="206"/>
    </row>
    <row r="2501" spans="1:18" s="200" customFormat="1">
      <c r="A2501" s="199">
        <v>2494</v>
      </c>
      <c r="B2501" s="200">
        <v>10101040711</v>
      </c>
      <c r="C2501" s="201" t="s">
        <v>1309</v>
      </c>
      <c r="D2501" s="201" t="s">
        <v>1310</v>
      </c>
      <c r="E2501" s="201" t="s">
        <v>1582</v>
      </c>
      <c r="F2501" s="201" t="s">
        <v>3662</v>
      </c>
      <c r="G2501" s="201" t="s">
        <v>3037</v>
      </c>
      <c r="H2501" s="202" t="s">
        <v>3059</v>
      </c>
      <c r="I2501" s="228">
        <v>0</v>
      </c>
      <c r="J2501" s="228">
        <v>0</v>
      </c>
      <c r="K2501" s="228">
        <v>1000</v>
      </c>
      <c r="L2501" s="228">
        <v>1000</v>
      </c>
      <c r="M2501" s="207">
        <f t="shared" si="170"/>
        <v>0</v>
      </c>
      <c r="N2501" s="207">
        <f t="shared" si="168"/>
        <v>0</v>
      </c>
      <c r="O2501" s="208">
        <f t="shared" si="167"/>
        <v>0</v>
      </c>
      <c r="P2501" s="205">
        <v>0</v>
      </c>
      <c r="Q2501" s="208">
        <f t="shared" si="169"/>
        <v>0</v>
      </c>
      <c r="R2501" s="206"/>
    </row>
    <row r="2502" spans="1:18" s="200" customFormat="1">
      <c r="A2502" s="199">
        <v>2495</v>
      </c>
      <c r="B2502" s="200">
        <v>10101040712</v>
      </c>
      <c r="C2502" s="201" t="s">
        <v>1309</v>
      </c>
      <c r="D2502" s="201" t="s">
        <v>1310</v>
      </c>
      <c r="E2502" s="201" t="s">
        <v>1582</v>
      </c>
      <c r="F2502" s="201" t="s">
        <v>3662</v>
      </c>
      <c r="G2502" s="201" t="s">
        <v>3037</v>
      </c>
      <c r="H2502" s="202" t="s">
        <v>3060</v>
      </c>
      <c r="I2502" s="228">
        <v>0</v>
      </c>
      <c r="J2502" s="228">
        <v>0</v>
      </c>
      <c r="K2502" s="228">
        <v>984</v>
      </c>
      <c r="L2502" s="228">
        <v>984</v>
      </c>
      <c r="M2502" s="207">
        <f t="shared" si="170"/>
        <v>0</v>
      </c>
      <c r="N2502" s="207">
        <f t="shared" si="168"/>
        <v>0</v>
      </c>
      <c r="O2502" s="208">
        <f t="shared" ref="O2502:O2565" si="171">M2502-N2502</f>
        <v>0</v>
      </c>
      <c r="P2502" s="205">
        <v>0</v>
      </c>
      <c r="Q2502" s="208">
        <f t="shared" si="169"/>
        <v>0</v>
      </c>
      <c r="R2502" s="206"/>
    </row>
    <row r="2503" spans="1:18" s="200" customFormat="1" hidden="1">
      <c r="A2503" s="199">
        <v>2496</v>
      </c>
      <c r="B2503" s="200">
        <v>61010101001</v>
      </c>
      <c r="C2503" s="229" t="s">
        <v>1929</v>
      </c>
      <c r="D2503" s="229" t="s">
        <v>1310</v>
      </c>
      <c r="E2503" s="229" t="s">
        <v>1582</v>
      </c>
      <c r="F2503" s="201" t="s">
        <v>3661</v>
      </c>
      <c r="G2503" s="201" t="s">
        <v>127</v>
      </c>
      <c r="H2503" s="237" t="s">
        <v>1930</v>
      </c>
      <c r="I2503" s="228">
        <v>4346.9799990000001</v>
      </c>
      <c r="J2503" s="228">
        <v>0</v>
      </c>
      <c r="K2503" s="228">
        <v>9509.23</v>
      </c>
      <c r="L2503" s="228">
        <v>8592.84</v>
      </c>
      <c r="M2503" s="207">
        <f t="shared" si="170"/>
        <v>5263.3699989999986</v>
      </c>
      <c r="N2503" s="207">
        <f t="shared" si="168"/>
        <v>0</v>
      </c>
      <c r="O2503" s="208">
        <f t="shared" si="171"/>
        <v>5263.3699989999986</v>
      </c>
      <c r="P2503" s="205">
        <v>0</v>
      </c>
      <c r="Q2503" s="208">
        <f t="shared" si="169"/>
        <v>5263.3699989999986</v>
      </c>
      <c r="R2503" s="206"/>
    </row>
    <row r="2504" spans="1:18" s="200" customFormat="1" hidden="1">
      <c r="A2504" s="199">
        <v>2497</v>
      </c>
      <c r="B2504" s="200">
        <v>61010101002</v>
      </c>
      <c r="C2504" s="229" t="s">
        <v>1929</v>
      </c>
      <c r="D2504" s="229" t="s">
        <v>1310</v>
      </c>
      <c r="E2504" s="229" t="s">
        <v>1582</v>
      </c>
      <c r="F2504" s="201" t="s">
        <v>3661</v>
      </c>
      <c r="G2504" s="201" t="s">
        <v>127</v>
      </c>
      <c r="H2504" s="237" t="s">
        <v>1931</v>
      </c>
      <c r="I2504" s="228">
        <v>0</v>
      </c>
      <c r="J2504" s="228">
        <v>0</v>
      </c>
      <c r="K2504" s="228">
        <v>15406.460000000001</v>
      </c>
      <c r="L2504" s="228">
        <v>15406.460000000001</v>
      </c>
      <c r="M2504" s="207">
        <f t="shared" si="170"/>
        <v>0</v>
      </c>
      <c r="N2504" s="207">
        <f t="shared" si="168"/>
        <v>0</v>
      </c>
      <c r="O2504" s="208">
        <f t="shared" si="171"/>
        <v>0</v>
      </c>
      <c r="P2504" s="205">
        <v>0</v>
      </c>
      <c r="Q2504" s="208">
        <f t="shared" si="169"/>
        <v>0</v>
      </c>
      <c r="R2504" s="206"/>
    </row>
    <row r="2505" spans="1:18" s="200" customFormat="1" hidden="1">
      <c r="A2505" s="199">
        <v>2498</v>
      </c>
      <c r="B2505" s="200">
        <v>61010101003</v>
      </c>
      <c r="C2505" s="229" t="s">
        <v>1929</v>
      </c>
      <c r="D2505" s="229" t="s">
        <v>1310</v>
      </c>
      <c r="E2505" s="229" t="s">
        <v>1582</v>
      </c>
      <c r="F2505" s="201" t="s">
        <v>3661</v>
      </c>
      <c r="G2505" s="201" t="s">
        <v>127</v>
      </c>
      <c r="H2505" s="237" t="s">
        <v>1932</v>
      </c>
      <c r="I2505" s="228">
        <v>216.66999899999999</v>
      </c>
      <c r="J2505" s="228">
        <v>0</v>
      </c>
      <c r="K2505" s="228">
        <v>0</v>
      </c>
      <c r="L2505" s="228">
        <v>0</v>
      </c>
      <c r="M2505" s="207">
        <f t="shared" si="170"/>
        <v>216.66999899999999</v>
      </c>
      <c r="N2505" s="207">
        <f t="shared" si="168"/>
        <v>0</v>
      </c>
      <c r="O2505" s="208">
        <f t="shared" si="171"/>
        <v>216.66999899999999</v>
      </c>
      <c r="P2505" s="205">
        <v>0</v>
      </c>
      <c r="Q2505" s="208">
        <f t="shared" si="169"/>
        <v>216.66999899999999</v>
      </c>
      <c r="R2505" s="206"/>
    </row>
    <row r="2506" spans="1:18" s="200" customFormat="1" hidden="1">
      <c r="A2506" s="199">
        <v>2499</v>
      </c>
      <c r="B2506" s="200">
        <v>61010101004</v>
      </c>
      <c r="C2506" s="229" t="s">
        <v>1929</v>
      </c>
      <c r="D2506" s="229" t="s">
        <v>1310</v>
      </c>
      <c r="E2506" s="229" t="s">
        <v>1582</v>
      </c>
      <c r="F2506" s="201" t="s">
        <v>3661</v>
      </c>
      <c r="G2506" s="201" t="s">
        <v>127</v>
      </c>
      <c r="H2506" s="237" t="s">
        <v>1933</v>
      </c>
      <c r="I2506" s="228">
        <v>4879.9399990000002</v>
      </c>
      <c r="J2506" s="228">
        <v>0</v>
      </c>
      <c r="K2506" s="228">
        <v>5763.58</v>
      </c>
      <c r="L2506" s="228">
        <v>9430.14</v>
      </c>
      <c r="M2506" s="207">
        <f t="shared" si="170"/>
        <v>1213.3799990000007</v>
      </c>
      <c r="N2506" s="207">
        <f t="shared" si="168"/>
        <v>0</v>
      </c>
      <c r="O2506" s="208">
        <f t="shared" si="171"/>
        <v>1213.3799990000007</v>
      </c>
      <c r="P2506" s="205">
        <v>0</v>
      </c>
      <c r="Q2506" s="208">
        <f t="shared" si="169"/>
        <v>1213.3799990000007</v>
      </c>
      <c r="R2506" s="206"/>
    </row>
    <row r="2507" spans="1:18" s="200" customFormat="1" hidden="1">
      <c r="A2507" s="199">
        <v>2500</v>
      </c>
      <c r="B2507" s="200">
        <v>61010101005</v>
      </c>
      <c r="C2507" s="229" t="s">
        <v>1929</v>
      </c>
      <c r="D2507" s="229" t="s">
        <v>1310</v>
      </c>
      <c r="E2507" s="229" t="s">
        <v>1582</v>
      </c>
      <c r="F2507" s="201" t="s">
        <v>3661</v>
      </c>
      <c r="G2507" s="201" t="s">
        <v>127</v>
      </c>
      <c r="H2507" s="237" t="s">
        <v>3061</v>
      </c>
      <c r="I2507" s="228">
        <v>61164.73</v>
      </c>
      <c r="J2507" s="228">
        <v>0</v>
      </c>
      <c r="K2507" s="228">
        <v>348839.33</v>
      </c>
      <c r="L2507" s="228">
        <v>339069.89</v>
      </c>
      <c r="M2507" s="207">
        <f t="shared" si="170"/>
        <v>70934.169999999984</v>
      </c>
      <c r="N2507" s="207">
        <f t="shared" si="168"/>
        <v>0</v>
      </c>
      <c r="O2507" s="208">
        <f t="shared" si="171"/>
        <v>70934.169999999984</v>
      </c>
      <c r="P2507" s="205">
        <v>0</v>
      </c>
      <c r="Q2507" s="208">
        <f t="shared" si="169"/>
        <v>70934.169999999984</v>
      </c>
      <c r="R2507" s="206"/>
    </row>
    <row r="2508" spans="1:18" s="200" customFormat="1" hidden="1">
      <c r="A2508" s="199">
        <v>2501</v>
      </c>
      <c r="B2508" s="200">
        <v>61010101006</v>
      </c>
      <c r="C2508" s="229" t="s">
        <v>1929</v>
      </c>
      <c r="D2508" s="229" t="s">
        <v>1310</v>
      </c>
      <c r="E2508" s="229" t="s">
        <v>1582</v>
      </c>
      <c r="F2508" s="201" t="s">
        <v>3661</v>
      </c>
      <c r="G2508" s="201" t="s">
        <v>127</v>
      </c>
      <c r="H2508" s="237" t="s">
        <v>3062</v>
      </c>
      <c r="I2508" s="228">
        <v>7237.92</v>
      </c>
      <c r="J2508" s="228">
        <v>0</v>
      </c>
      <c r="K2508" s="228">
        <v>0</v>
      </c>
      <c r="L2508" s="228">
        <v>6010.1</v>
      </c>
      <c r="M2508" s="207">
        <f t="shared" si="170"/>
        <v>1227.8199999999997</v>
      </c>
      <c r="N2508" s="207">
        <f t="shared" ref="N2508:N2571" si="172">-IF((I2508+K2508)-(J2508+L2508)&lt;0,(I2508+K2508)-(J2508+L2508),0)</f>
        <v>0</v>
      </c>
      <c r="O2508" s="208">
        <f t="shared" si="171"/>
        <v>1227.8199999999997</v>
      </c>
      <c r="P2508" s="205">
        <v>0</v>
      </c>
      <c r="Q2508" s="208">
        <f t="shared" si="169"/>
        <v>1227.8199999999997</v>
      </c>
      <c r="R2508" s="206"/>
    </row>
    <row r="2509" spans="1:18" s="200" customFormat="1" hidden="1">
      <c r="A2509" s="199">
        <v>2502</v>
      </c>
      <c r="B2509" s="200">
        <v>61010101007</v>
      </c>
      <c r="C2509" s="229" t="s">
        <v>1929</v>
      </c>
      <c r="D2509" s="229" t="s">
        <v>1310</v>
      </c>
      <c r="E2509" s="229" t="s">
        <v>1582</v>
      </c>
      <c r="F2509" s="201" t="s">
        <v>3661</v>
      </c>
      <c r="G2509" s="201" t="s">
        <v>127</v>
      </c>
      <c r="H2509" s="237" t="s">
        <v>1934</v>
      </c>
      <c r="I2509" s="228">
        <v>6861.38</v>
      </c>
      <c r="J2509" s="228">
        <v>0</v>
      </c>
      <c r="K2509" s="228">
        <v>0</v>
      </c>
      <c r="L2509" s="228">
        <v>1646.74</v>
      </c>
      <c r="M2509" s="207">
        <f t="shared" si="170"/>
        <v>5214.6400000000003</v>
      </c>
      <c r="N2509" s="207">
        <f t="shared" si="172"/>
        <v>0</v>
      </c>
      <c r="O2509" s="208">
        <f t="shared" si="171"/>
        <v>5214.6400000000003</v>
      </c>
      <c r="P2509" s="205">
        <v>0</v>
      </c>
      <c r="Q2509" s="208">
        <f t="shared" si="169"/>
        <v>5214.6400000000003</v>
      </c>
      <c r="R2509" s="206"/>
    </row>
    <row r="2510" spans="1:18" s="200" customFormat="1" hidden="1">
      <c r="A2510" s="199">
        <v>2503</v>
      </c>
      <c r="B2510" s="200">
        <v>61010101008</v>
      </c>
      <c r="C2510" s="229" t="s">
        <v>1929</v>
      </c>
      <c r="D2510" s="229" t="s">
        <v>1310</v>
      </c>
      <c r="E2510" s="229" t="s">
        <v>1582</v>
      </c>
      <c r="F2510" s="201" t="s">
        <v>3661</v>
      </c>
      <c r="G2510" s="201" t="s">
        <v>127</v>
      </c>
      <c r="H2510" s="237" t="s">
        <v>1935</v>
      </c>
      <c r="I2510" s="228">
        <v>4766.8500000000004</v>
      </c>
      <c r="J2510" s="228">
        <v>0</v>
      </c>
      <c r="K2510" s="228">
        <v>0</v>
      </c>
      <c r="L2510" s="228">
        <v>1191.71</v>
      </c>
      <c r="M2510" s="207">
        <f t="shared" si="170"/>
        <v>3575.1400000000003</v>
      </c>
      <c r="N2510" s="207">
        <f t="shared" si="172"/>
        <v>0</v>
      </c>
      <c r="O2510" s="208">
        <f t="shared" si="171"/>
        <v>3575.1400000000003</v>
      </c>
      <c r="P2510" s="205">
        <v>0</v>
      </c>
      <c r="Q2510" s="208">
        <f t="shared" si="169"/>
        <v>3575.1400000000003</v>
      </c>
      <c r="R2510" s="206"/>
    </row>
    <row r="2511" spans="1:18" s="200" customFormat="1" hidden="1">
      <c r="A2511" s="199">
        <v>2504</v>
      </c>
      <c r="B2511" s="200">
        <v>61010101009</v>
      </c>
      <c r="C2511" s="229" t="s">
        <v>1929</v>
      </c>
      <c r="D2511" s="229" t="s">
        <v>1310</v>
      </c>
      <c r="E2511" s="229" t="s">
        <v>1582</v>
      </c>
      <c r="F2511" s="201" t="s">
        <v>3661</v>
      </c>
      <c r="G2511" s="201" t="s">
        <v>127</v>
      </c>
      <c r="H2511" s="237" t="s">
        <v>3063</v>
      </c>
      <c r="I2511" s="228">
        <v>4660.2799990000003</v>
      </c>
      <c r="J2511" s="228">
        <v>0</v>
      </c>
      <c r="K2511" s="228">
        <v>31649.61</v>
      </c>
      <c r="L2511" s="228">
        <v>25383.690000000002</v>
      </c>
      <c r="M2511" s="207">
        <f t="shared" si="170"/>
        <v>10926.199998999997</v>
      </c>
      <c r="N2511" s="207">
        <f t="shared" si="172"/>
        <v>0</v>
      </c>
      <c r="O2511" s="208">
        <f t="shared" si="171"/>
        <v>10926.199998999997</v>
      </c>
      <c r="P2511" s="205">
        <v>0</v>
      </c>
      <c r="Q2511" s="208">
        <f t="shared" si="169"/>
        <v>10926.199998999997</v>
      </c>
      <c r="R2511" s="206"/>
    </row>
    <row r="2512" spans="1:18" s="200" customFormat="1" hidden="1">
      <c r="A2512" s="199">
        <v>2505</v>
      </c>
      <c r="B2512" s="200">
        <v>61010101010</v>
      </c>
      <c r="C2512" s="229" t="s">
        <v>1929</v>
      </c>
      <c r="D2512" s="229" t="s">
        <v>1310</v>
      </c>
      <c r="E2512" s="229" t="s">
        <v>1582</v>
      </c>
      <c r="F2512" s="201" t="s">
        <v>3661</v>
      </c>
      <c r="G2512" s="201" t="s">
        <v>127</v>
      </c>
      <c r="H2512" s="237" t="s">
        <v>1936</v>
      </c>
      <c r="I2512" s="228">
        <v>0</v>
      </c>
      <c r="J2512" s="228">
        <v>0</v>
      </c>
      <c r="K2512" s="228">
        <v>12760.23</v>
      </c>
      <c r="L2512" s="228">
        <v>4815.4800000000005</v>
      </c>
      <c r="M2512" s="207">
        <f t="shared" si="170"/>
        <v>7944.7499999999991</v>
      </c>
      <c r="N2512" s="207">
        <f t="shared" si="172"/>
        <v>0</v>
      </c>
      <c r="O2512" s="208">
        <f t="shared" si="171"/>
        <v>7944.7499999999991</v>
      </c>
      <c r="P2512" s="205">
        <v>0</v>
      </c>
      <c r="Q2512" s="208">
        <f t="shared" si="169"/>
        <v>7944.7499999999991</v>
      </c>
      <c r="R2512" s="206"/>
    </row>
    <row r="2513" spans="1:18" s="200" customFormat="1" hidden="1">
      <c r="A2513" s="199">
        <v>2506</v>
      </c>
      <c r="B2513" s="200">
        <v>61010101011</v>
      </c>
      <c r="C2513" s="229" t="s">
        <v>1929</v>
      </c>
      <c r="D2513" s="229" t="s">
        <v>1310</v>
      </c>
      <c r="E2513" s="229" t="s">
        <v>1582</v>
      </c>
      <c r="F2513" s="201" t="s">
        <v>3661</v>
      </c>
      <c r="G2513" s="201" t="s">
        <v>127</v>
      </c>
      <c r="H2513" s="237" t="s">
        <v>1937</v>
      </c>
      <c r="I2513" s="228">
        <v>1097.8199990000001</v>
      </c>
      <c r="J2513" s="228">
        <v>0</v>
      </c>
      <c r="K2513" s="228">
        <v>28393.64</v>
      </c>
      <c r="L2513" s="228">
        <v>22817.87</v>
      </c>
      <c r="M2513" s="207">
        <f t="shared" si="170"/>
        <v>6673.5899989999998</v>
      </c>
      <c r="N2513" s="207">
        <f t="shared" si="172"/>
        <v>0</v>
      </c>
      <c r="O2513" s="208">
        <f t="shared" si="171"/>
        <v>6673.5899989999998</v>
      </c>
      <c r="P2513" s="205">
        <v>0</v>
      </c>
      <c r="Q2513" s="208">
        <f t="shared" si="169"/>
        <v>6673.5899989999998</v>
      </c>
      <c r="R2513" s="206"/>
    </row>
    <row r="2514" spans="1:18" s="200" customFormat="1" hidden="1">
      <c r="A2514" s="199">
        <v>2507</v>
      </c>
      <c r="B2514" s="200">
        <v>61010101012</v>
      </c>
      <c r="C2514" s="229" t="s">
        <v>1929</v>
      </c>
      <c r="D2514" s="229" t="s">
        <v>1310</v>
      </c>
      <c r="E2514" s="229" t="s">
        <v>1582</v>
      </c>
      <c r="F2514" s="201" t="s">
        <v>3661</v>
      </c>
      <c r="G2514" s="201" t="s">
        <v>127</v>
      </c>
      <c r="H2514" s="237" t="s">
        <v>1938</v>
      </c>
      <c r="I2514" s="228">
        <v>48583.8</v>
      </c>
      <c r="J2514" s="228">
        <v>0</v>
      </c>
      <c r="K2514" s="228">
        <v>0</v>
      </c>
      <c r="L2514" s="228">
        <v>41440.75</v>
      </c>
      <c r="M2514" s="207">
        <f t="shared" si="170"/>
        <v>7143.0500000000029</v>
      </c>
      <c r="N2514" s="207">
        <f t="shared" si="172"/>
        <v>0</v>
      </c>
      <c r="O2514" s="208">
        <f t="shared" si="171"/>
        <v>7143.0500000000029</v>
      </c>
      <c r="P2514" s="205">
        <v>0</v>
      </c>
      <c r="Q2514" s="208">
        <f t="shared" si="169"/>
        <v>7143.0500000000029</v>
      </c>
      <c r="R2514" s="206"/>
    </row>
    <row r="2515" spans="1:18" s="200" customFormat="1" hidden="1">
      <c r="A2515" s="199">
        <v>2508</v>
      </c>
      <c r="B2515" s="200">
        <v>61010101013</v>
      </c>
      <c r="C2515" s="229" t="s">
        <v>1929</v>
      </c>
      <c r="D2515" s="229" t="s">
        <v>1310</v>
      </c>
      <c r="E2515" s="229" t="s">
        <v>1582</v>
      </c>
      <c r="F2515" s="201" t="s">
        <v>3661</v>
      </c>
      <c r="G2515" s="201" t="s">
        <v>127</v>
      </c>
      <c r="H2515" s="237" t="s">
        <v>1939</v>
      </c>
      <c r="I2515" s="228">
        <v>5814.1099990000002</v>
      </c>
      <c r="J2515" s="228">
        <v>0</v>
      </c>
      <c r="K2515" s="228">
        <v>68024.67</v>
      </c>
      <c r="L2515" s="228">
        <v>73838.78</v>
      </c>
      <c r="M2515" s="207">
        <f t="shared" si="170"/>
        <v>0</v>
      </c>
      <c r="N2515" s="207">
        <f t="shared" si="172"/>
        <v>1.0000076144933701E-6</v>
      </c>
      <c r="O2515" s="208">
        <f t="shared" si="171"/>
        <v>-1.0000076144933701E-6</v>
      </c>
      <c r="P2515" s="205">
        <v>0</v>
      </c>
      <c r="Q2515" s="208">
        <f t="shared" si="169"/>
        <v>-1.0000076144933701E-6</v>
      </c>
      <c r="R2515" s="206"/>
    </row>
    <row r="2516" spans="1:18" s="200" customFormat="1" hidden="1">
      <c r="A2516" s="199">
        <v>2509</v>
      </c>
      <c r="B2516" s="200">
        <v>61010101014</v>
      </c>
      <c r="C2516" s="229" t="s">
        <v>1929</v>
      </c>
      <c r="D2516" s="229" t="s">
        <v>1310</v>
      </c>
      <c r="E2516" s="229" t="s">
        <v>1582</v>
      </c>
      <c r="F2516" s="201" t="s">
        <v>3661</v>
      </c>
      <c r="G2516" s="201" t="s">
        <v>127</v>
      </c>
      <c r="H2516" s="237" t="s">
        <v>1940</v>
      </c>
      <c r="I2516" s="228">
        <v>579.6</v>
      </c>
      <c r="J2516" s="228">
        <v>0</v>
      </c>
      <c r="K2516" s="228">
        <v>0</v>
      </c>
      <c r="L2516" s="228">
        <v>579.6</v>
      </c>
      <c r="M2516" s="207">
        <f t="shared" si="170"/>
        <v>0</v>
      </c>
      <c r="N2516" s="207">
        <f t="shared" si="172"/>
        <v>0</v>
      </c>
      <c r="O2516" s="208">
        <f t="shared" si="171"/>
        <v>0</v>
      </c>
      <c r="P2516" s="205">
        <v>0</v>
      </c>
      <c r="Q2516" s="208">
        <f t="shared" si="169"/>
        <v>0</v>
      </c>
      <c r="R2516" s="206"/>
    </row>
    <row r="2517" spans="1:18" s="200" customFormat="1" hidden="1">
      <c r="A2517" s="199">
        <v>2510</v>
      </c>
      <c r="B2517" s="200">
        <v>61010101015</v>
      </c>
      <c r="C2517" s="229" t="s">
        <v>1929</v>
      </c>
      <c r="D2517" s="229" t="s">
        <v>1310</v>
      </c>
      <c r="E2517" s="229" t="s">
        <v>1582</v>
      </c>
      <c r="F2517" s="201" t="s">
        <v>3661</v>
      </c>
      <c r="G2517" s="201" t="s">
        <v>127</v>
      </c>
      <c r="H2517" s="237" t="s">
        <v>1941</v>
      </c>
      <c r="I2517" s="228">
        <v>0</v>
      </c>
      <c r="J2517" s="228">
        <v>0</v>
      </c>
      <c r="K2517" s="228">
        <v>15030.14</v>
      </c>
      <c r="L2517" s="228">
        <v>15030.14</v>
      </c>
      <c r="M2517" s="207">
        <f t="shared" si="170"/>
        <v>0</v>
      </c>
      <c r="N2517" s="207">
        <f t="shared" si="172"/>
        <v>0</v>
      </c>
      <c r="O2517" s="208">
        <f t="shared" si="171"/>
        <v>0</v>
      </c>
      <c r="P2517" s="205">
        <v>0</v>
      </c>
      <c r="Q2517" s="208">
        <f t="shared" si="169"/>
        <v>0</v>
      </c>
      <c r="R2517" s="206"/>
    </row>
    <row r="2518" spans="1:18" s="200" customFormat="1" hidden="1">
      <c r="A2518" s="199">
        <v>2511</v>
      </c>
      <c r="B2518" s="200">
        <v>61010101017</v>
      </c>
      <c r="C2518" s="229" t="s">
        <v>1929</v>
      </c>
      <c r="D2518" s="229" t="s">
        <v>1310</v>
      </c>
      <c r="E2518" s="229" t="s">
        <v>1582</v>
      </c>
      <c r="F2518" s="201" t="s">
        <v>3661</v>
      </c>
      <c r="G2518" s="201" t="s">
        <v>127</v>
      </c>
      <c r="H2518" s="237" t="s">
        <v>1942</v>
      </c>
      <c r="I2518" s="228">
        <v>0</v>
      </c>
      <c r="J2518" s="228">
        <v>0</v>
      </c>
      <c r="K2518" s="228">
        <v>6760.26</v>
      </c>
      <c r="L2518" s="228">
        <v>6760.26</v>
      </c>
      <c r="M2518" s="207">
        <f t="shared" si="170"/>
        <v>0</v>
      </c>
      <c r="N2518" s="207">
        <f t="shared" si="172"/>
        <v>0</v>
      </c>
      <c r="O2518" s="208">
        <f t="shared" si="171"/>
        <v>0</v>
      </c>
      <c r="P2518" s="205">
        <v>0</v>
      </c>
      <c r="Q2518" s="208">
        <f t="shared" si="169"/>
        <v>0</v>
      </c>
      <c r="R2518" s="206"/>
    </row>
    <row r="2519" spans="1:18" s="200" customFormat="1" hidden="1">
      <c r="A2519" s="199">
        <v>2512</v>
      </c>
      <c r="B2519" s="200">
        <v>61010101019</v>
      </c>
      <c r="C2519" s="229" t="s">
        <v>1929</v>
      </c>
      <c r="D2519" s="229" t="s">
        <v>1310</v>
      </c>
      <c r="E2519" s="229" t="s">
        <v>1582</v>
      </c>
      <c r="F2519" s="201" t="s">
        <v>3661</v>
      </c>
      <c r="G2519" s="201" t="s">
        <v>127</v>
      </c>
      <c r="H2519" s="237" t="s">
        <v>3064</v>
      </c>
      <c r="I2519" s="228">
        <v>2109.38</v>
      </c>
      <c r="J2519" s="228">
        <v>0</v>
      </c>
      <c r="K2519" s="228">
        <v>8952.67</v>
      </c>
      <c r="L2519" s="228">
        <v>3975.9</v>
      </c>
      <c r="M2519" s="207">
        <f t="shared" si="170"/>
        <v>7086.15</v>
      </c>
      <c r="N2519" s="207">
        <f t="shared" si="172"/>
        <v>0</v>
      </c>
      <c r="O2519" s="208">
        <f t="shared" si="171"/>
        <v>7086.15</v>
      </c>
      <c r="P2519" s="205">
        <v>0</v>
      </c>
      <c r="Q2519" s="208">
        <f t="shared" si="169"/>
        <v>7086.15</v>
      </c>
      <c r="R2519" s="206"/>
    </row>
    <row r="2520" spans="1:18" s="200" customFormat="1" hidden="1">
      <c r="A2520" s="199">
        <v>2513</v>
      </c>
      <c r="B2520" s="200">
        <v>61010101021</v>
      </c>
      <c r="C2520" s="229" t="s">
        <v>1929</v>
      </c>
      <c r="D2520" s="229" t="s">
        <v>1310</v>
      </c>
      <c r="E2520" s="229" t="s">
        <v>1582</v>
      </c>
      <c r="F2520" s="201" t="s">
        <v>3661</v>
      </c>
      <c r="G2520" s="201" t="s">
        <v>127</v>
      </c>
      <c r="H2520" s="237" t="s">
        <v>3065</v>
      </c>
      <c r="I2520" s="228">
        <v>0</v>
      </c>
      <c r="J2520" s="228">
        <v>0</v>
      </c>
      <c r="K2520" s="228">
        <v>3187.5</v>
      </c>
      <c r="L2520" s="228">
        <v>0</v>
      </c>
      <c r="M2520" s="207">
        <f t="shared" si="170"/>
        <v>3187.5</v>
      </c>
      <c r="N2520" s="207">
        <f t="shared" si="172"/>
        <v>0</v>
      </c>
      <c r="O2520" s="208">
        <f t="shared" si="171"/>
        <v>3187.5</v>
      </c>
      <c r="P2520" s="205">
        <v>0</v>
      </c>
      <c r="Q2520" s="208">
        <f t="shared" si="169"/>
        <v>3187.5</v>
      </c>
      <c r="R2520" s="206"/>
    </row>
    <row r="2521" spans="1:18" s="200" customFormat="1" hidden="1">
      <c r="A2521" s="199">
        <v>2514</v>
      </c>
      <c r="B2521" s="200">
        <v>61010102001</v>
      </c>
      <c r="C2521" s="229" t="s">
        <v>1929</v>
      </c>
      <c r="D2521" s="229" t="s">
        <v>1310</v>
      </c>
      <c r="E2521" s="229" t="s">
        <v>1582</v>
      </c>
      <c r="F2521" s="201" t="s">
        <v>3661</v>
      </c>
      <c r="G2521" s="201" t="s">
        <v>127</v>
      </c>
      <c r="H2521" s="237" t="s">
        <v>1943</v>
      </c>
      <c r="I2521" s="228">
        <v>16200</v>
      </c>
      <c r="J2521" s="228">
        <v>0</v>
      </c>
      <c r="K2521" s="228">
        <v>212771.73</v>
      </c>
      <c r="L2521" s="228">
        <v>186371.73</v>
      </c>
      <c r="M2521" s="207">
        <f t="shared" si="170"/>
        <v>42600</v>
      </c>
      <c r="N2521" s="207">
        <f t="shared" si="172"/>
        <v>0</v>
      </c>
      <c r="O2521" s="208">
        <f t="shared" si="171"/>
        <v>42600</v>
      </c>
      <c r="P2521" s="205">
        <v>0</v>
      </c>
      <c r="Q2521" s="208">
        <f t="shared" si="169"/>
        <v>42600</v>
      </c>
      <c r="R2521" s="206"/>
    </row>
    <row r="2522" spans="1:18" s="200" customFormat="1" hidden="1">
      <c r="A2522" s="199">
        <v>2515</v>
      </c>
      <c r="B2522" s="200">
        <v>61010103001</v>
      </c>
      <c r="C2522" s="229" t="s">
        <v>1929</v>
      </c>
      <c r="D2522" s="229" t="s">
        <v>1310</v>
      </c>
      <c r="E2522" s="229" t="s">
        <v>1582</v>
      </c>
      <c r="F2522" s="201" t="s">
        <v>3661</v>
      </c>
      <c r="G2522" s="201" t="s">
        <v>127</v>
      </c>
      <c r="H2522" s="237" t="s">
        <v>1121</v>
      </c>
      <c r="I2522" s="228">
        <v>700</v>
      </c>
      <c r="J2522" s="228">
        <v>0</v>
      </c>
      <c r="K2522" s="228">
        <v>2435.2200000000003</v>
      </c>
      <c r="L2522" s="228">
        <v>2035.22</v>
      </c>
      <c r="M2522" s="207">
        <f t="shared" si="170"/>
        <v>1100.0000000000002</v>
      </c>
      <c r="N2522" s="207">
        <f t="shared" si="172"/>
        <v>0</v>
      </c>
      <c r="O2522" s="208">
        <f t="shared" si="171"/>
        <v>1100.0000000000002</v>
      </c>
      <c r="P2522" s="205">
        <v>0</v>
      </c>
      <c r="Q2522" s="208">
        <f t="shared" si="169"/>
        <v>1100.0000000000002</v>
      </c>
      <c r="R2522" s="206"/>
    </row>
    <row r="2523" spans="1:18" s="200" customFormat="1" hidden="1">
      <c r="A2523" s="199">
        <v>2516</v>
      </c>
      <c r="B2523" s="200">
        <v>61010103002</v>
      </c>
      <c r="C2523" s="229" t="s">
        <v>1929</v>
      </c>
      <c r="D2523" s="229" t="s">
        <v>1310</v>
      </c>
      <c r="E2523" s="229" t="s">
        <v>1582</v>
      </c>
      <c r="F2523" s="201" t="s">
        <v>3661</v>
      </c>
      <c r="G2523" s="201" t="s">
        <v>127</v>
      </c>
      <c r="H2523" s="237" t="s">
        <v>3066</v>
      </c>
      <c r="I2523" s="228">
        <v>728.2</v>
      </c>
      <c r="J2523" s="228">
        <v>0</v>
      </c>
      <c r="K2523" s="228">
        <v>168.5</v>
      </c>
      <c r="L2523" s="228">
        <v>0</v>
      </c>
      <c r="M2523" s="207">
        <f t="shared" si="170"/>
        <v>896.7</v>
      </c>
      <c r="N2523" s="207">
        <f t="shared" si="172"/>
        <v>0</v>
      </c>
      <c r="O2523" s="208">
        <f t="shared" si="171"/>
        <v>896.7</v>
      </c>
      <c r="P2523" s="205">
        <v>0</v>
      </c>
      <c r="Q2523" s="208">
        <f t="shared" si="169"/>
        <v>896.7</v>
      </c>
      <c r="R2523" s="206"/>
    </row>
    <row r="2524" spans="1:18" s="200" customFormat="1" hidden="1">
      <c r="A2524" s="199">
        <v>2517</v>
      </c>
      <c r="B2524" s="200">
        <v>61010103004</v>
      </c>
      <c r="C2524" s="229" t="s">
        <v>1929</v>
      </c>
      <c r="D2524" s="229" t="s">
        <v>1310</v>
      </c>
      <c r="E2524" s="229" t="s">
        <v>1582</v>
      </c>
      <c r="F2524" s="201" t="s">
        <v>3661</v>
      </c>
      <c r="G2524" s="201" t="s">
        <v>127</v>
      </c>
      <c r="H2524" s="237" t="s">
        <v>3067</v>
      </c>
      <c r="I2524" s="228">
        <v>4830</v>
      </c>
      <c r="J2524" s="228">
        <v>0</v>
      </c>
      <c r="K2524" s="228">
        <v>550.20000000000005</v>
      </c>
      <c r="L2524" s="228">
        <v>896.7</v>
      </c>
      <c r="M2524" s="207">
        <f t="shared" si="170"/>
        <v>4483.5</v>
      </c>
      <c r="N2524" s="207">
        <f t="shared" si="172"/>
        <v>0</v>
      </c>
      <c r="O2524" s="208">
        <f t="shared" si="171"/>
        <v>4483.5</v>
      </c>
      <c r="P2524" s="205">
        <v>0</v>
      </c>
      <c r="Q2524" s="208">
        <f t="shared" si="169"/>
        <v>4483.5</v>
      </c>
      <c r="R2524" s="206"/>
    </row>
    <row r="2525" spans="1:18" s="200" customFormat="1" hidden="1">
      <c r="A2525" s="199">
        <v>2518</v>
      </c>
      <c r="B2525" s="200">
        <v>61010103005</v>
      </c>
      <c r="C2525" s="229" t="s">
        <v>1929</v>
      </c>
      <c r="D2525" s="229" t="s">
        <v>1310</v>
      </c>
      <c r="E2525" s="229" t="s">
        <v>1582</v>
      </c>
      <c r="F2525" s="201" t="s">
        <v>3661</v>
      </c>
      <c r="G2525" s="201" t="s">
        <v>127</v>
      </c>
      <c r="H2525" s="237" t="s">
        <v>3068</v>
      </c>
      <c r="I2525" s="228">
        <v>4689</v>
      </c>
      <c r="J2525" s="228">
        <v>0</v>
      </c>
      <c r="K2525" s="228">
        <v>6959.78</v>
      </c>
      <c r="L2525" s="228">
        <v>10752.08</v>
      </c>
      <c r="M2525" s="207">
        <f t="shared" si="170"/>
        <v>896.69999999999891</v>
      </c>
      <c r="N2525" s="207">
        <f t="shared" si="172"/>
        <v>0</v>
      </c>
      <c r="O2525" s="208">
        <f t="shared" si="171"/>
        <v>896.69999999999891</v>
      </c>
      <c r="P2525" s="205">
        <v>0</v>
      </c>
      <c r="Q2525" s="208">
        <f t="shared" si="169"/>
        <v>896.69999999999891</v>
      </c>
      <c r="R2525" s="206"/>
    </row>
    <row r="2526" spans="1:18" s="200" customFormat="1" hidden="1">
      <c r="A2526" s="199">
        <v>2519</v>
      </c>
      <c r="B2526" s="200">
        <v>61010103007</v>
      </c>
      <c r="C2526" s="229" t="s">
        <v>1929</v>
      </c>
      <c r="D2526" s="229" t="s">
        <v>1310</v>
      </c>
      <c r="E2526" s="229" t="s">
        <v>1582</v>
      </c>
      <c r="F2526" s="201" t="s">
        <v>3661</v>
      </c>
      <c r="G2526" s="201" t="s">
        <v>127</v>
      </c>
      <c r="H2526" s="237" t="s">
        <v>3069</v>
      </c>
      <c r="I2526" s="228">
        <v>1731.4</v>
      </c>
      <c r="J2526" s="228">
        <v>0</v>
      </c>
      <c r="K2526" s="228">
        <v>0</v>
      </c>
      <c r="L2526" s="228">
        <v>834.7</v>
      </c>
      <c r="M2526" s="207">
        <f t="shared" si="170"/>
        <v>896.7</v>
      </c>
      <c r="N2526" s="207">
        <f t="shared" si="172"/>
        <v>0</v>
      </c>
      <c r="O2526" s="208">
        <f t="shared" si="171"/>
        <v>896.7</v>
      </c>
      <c r="P2526" s="205">
        <v>0</v>
      </c>
      <c r="Q2526" s="208">
        <f t="shared" si="169"/>
        <v>896.7</v>
      </c>
      <c r="R2526" s="206"/>
    </row>
    <row r="2527" spans="1:18" s="200" customFormat="1" hidden="1">
      <c r="A2527" s="199">
        <v>2520</v>
      </c>
      <c r="B2527" s="200">
        <v>61010103009</v>
      </c>
      <c r="C2527" s="229" t="s">
        <v>1929</v>
      </c>
      <c r="D2527" s="229" t="s">
        <v>1310</v>
      </c>
      <c r="E2527" s="229" t="s">
        <v>1582</v>
      </c>
      <c r="F2527" s="201" t="s">
        <v>3661</v>
      </c>
      <c r="G2527" s="201" t="s">
        <v>127</v>
      </c>
      <c r="H2527" s="237" t="s">
        <v>3070</v>
      </c>
      <c r="I2527" s="228">
        <v>4369.1999990000004</v>
      </c>
      <c r="J2527" s="228">
        <v>0</v>
      </c>
      <c r="K2527" s="228">
        <v>114.3</v>
      </c>
      <c r="L2527" s="228">
        <v>0</v>
      </c>
      <c r="M2527" s="207">
        <f t="shared" si="170"/>
        <v>4483.4999990000006</v>
      </c>
      <c r="N2527" s="207">
        <f t="shared" si="172"/>
        <v>0</v>
      </c>
      <c r="O2527" s="208">
        <f t="shared" si="171"/>
        <v>4483.4999990000006</v>
      </c>
      <c r="P2527" s="205">
        <v>0</v>
      </c>
      <c r="Q2527" s="208">
        <f t="shared" si="169"/>
        <v>4483.4999990000006</v>
      </c>
      <c r="R2527" s="206"/>
    </row>
    <row r="2528" spans="1:18" s="200" customFormat="1" hidden="1">
      <c r="A2528" s="199">
        <v>2521</v>
      </c>
      <c r="B2528" s="200">
        <v>61010103021</v>
      </c>
      <c r="C2528" s="229" t="s">
        <v>1929</v>
      </c>
      <c r="D2528" s="229" t="s">
        <v>1310</v>
      </c>
      <c r="E2528" s="229" t="s">
        <v>1582</v>
      </c>
      <c r="F2528" s="201" t="s">
        <v>3661</v>
      </c>
      <c r="G2528" s="201" t="s">
        <v>127</v>
      </c>
      <c r="H2528" s="237" t="s">
        <v>3071</v>
      </c>
      <c r="I2528" s="228">
        <v>240</v>
      </c>
      <c r="J2528" s="228">
        <v>0</v>
      </c>
      <c r="K2528" s="228">
        <v>0</v>
      </c>
      <c r="L2528" s="228">
        <v>240</v>
      </c>
      <c r="M2528" s="207">
        <f t="shared" si="170"/>
        <v>0</v>
      </c>
      <c r="N2528" s="207">
        <f t="shared" si="172"/>
        <v>0</v>
      </c>
      <c r="O2528" s="208">
        <f t="shared" si="171"/>
        <v>0</v>
      </c>
      <c r="P2528" s="205">
        <v>0</v>
      </c>
      <c r="Q2528" s="208">
        <f t="shared" si="169"/>
        <v>0</v>
      </c>
      <c r="R2528" s="206"/>
    </row>
    <row r="2529" spans="1:21" s="200" customFormat="1" hidden="1">
      <c r="A2529" s="199">
        <v>2522</v>
      </c>
      <c r="B2529" s="200">
        <v>61010103023</v>
      </c>
      <c r="C2529" s="229" t="s">
        <v>1929</v>
      </c>
      <c r="D2529" s="229" t="s">
        <v>1310</v>
      </c>
      <c r="E2529" s="229" t="s">
        <v>1582</v>
      </c>
      <c r="F2529" s="201" t="s">
        <v>3661</v>
      </c>
      <c r="G2529" s="201" t="s">
        <v>127</v>
      </c>
      <c r="H2529" s="237" t="s">
        <v>3072</v>
      </c>
      <c r="I2529" s="228">
        <v>240</v>
      </c>
      <c r="J2529" s="228">
        <v>0</v>
      </c>
      <c r="K2529" s="228">
        <v>560</v>
      </c>
      <c r="L2529" s="228">
        <v>240</v>
      </c>
      <c r="M2529" s="207">
        <f t="shared" si="170"/>
        <v>560</v>
      </c>
      <c r="N2529" s="207">
        <f t="shared" si="172"/>
        <v>0</v>
      </c>
      <c r="O2529" s="208">
        <f t="shared" si="171"/>
        <v>560</v>
      </c>
      <c r="P2529" s="205">
        <v>0</v>
      </c>
      <c r="Q2529" s="208">
        <f t="shared" si="169"/>
        <v>560</v>
      </c>
      <c r="R2529" s="206"/>
    </row>
    <row r="2530" spans="1:21" s="200" customFormat="1" hidden="1">
      <c r="A2530" s="199">
        <v>2523</v>
      </c>
      <c r="B2530" s="200">
        <v>61010103024</v>
      </c>
      <c r="C2530" s="229" t="s">
        <v>1929</v>
      </c>
      <c r="D2530" s="229" t="s">
        <v>1310</v>
      </c>
      <c r="E2530" s="229" t="s">
        <v>1582</v>
      </c>
      <c r="F2530" s="201" t="s">
        <v>3661</v>
      </c>
      <c r="G2530" s="201" t="s">
        <v>127</v>
      </c>
      <c r="H2530" s="237" t="s">
        <v>3073</v>
      </c>
      <c r="I2530" s="228">
        <v>2520</v>
      </c>
      <c r="J2530" s="228">
        <v>0</v>
      </c>
      <c r="K2530" s="228">
        <v>3231.35</v>
      </c>
      <c r="L2530" s="228">
        <v>4351.3500000000004</v>
      </c>
      <c r="M2530" s="207">
        <f t="shared" si="170"/>
        <v>1400</v>
      </c>
      <c r="N2530" s="207">
        <f t="shared" si="172"/>
        <v>0</v>
      </c>
      <c r="O2530" s="208">
        <f t="shared" si="171"/>
        <v>1400</v>
      </c>
      <c r="P2530" s="205">
        <v>0</v>
      </c>
      <c r="Q2530" s="208">
        <f t="shared" ref="Q2530:Q2593" si="173">O2530-P2530</f>
        <v>1400</v>
      </c>
      <c r="R2530" s="206"/>
    </row>
    <row r="2531" spans="1:21" s="200" customFormat="1" hidden="1">
      <c r="A2531" s="199">
        <v>2524</v>
      </c>
      <c r="B2531" s="200">
        <v>61010103026</v>
      </c>
      <c r="C2531" s="229" t="s">
        <v>1929</v>
      </c>
      <c r="D2531" s="229" t="s">
        <v>1310</v>
      </c>
      <c r="E2531" s="229" t="s">
        <v>1582</v>
      </c>
      <c r="F2531" s="201" t="s">
        <v>3661</v>
      </c>
      <c r="G2531" s="201" t="s">
        <v>127</v>
      </c>
      <c r="H2531" s="237" t="s">
        <v>3074</v>
      </c>
      <c r="I2531" s="228">
        <v>1200</v>
      </c>
      <c r="J2531" s="228">
        <v>0</v>
      </c>
      <c r="K2531" s="228">
        <v>0</v>
      </c>
      <c r="L2531" s="228">
        <v>360</v>
      </c>
      <c r="M2531" s="207">
        <f t="shared" si="170"/>
        <v>840</v>
      </c>
      <c r="N2531" s="207">
        <f t="shared" si="172"/>
        <v>0</v>
      </c>
      <c r="O2531" s="208">
        <f t="shared" si="171"/>
        <v>840</v>
      </c>
      <c r="P2531" s="205">
        <v>0</v>
      </c>
      <c r="Q2531" s="208">
        <f t="shared" si="173"/>
        <v>840</v>
      </c>
      <c r="R2531" s="206"/>
    </row>
    <row r="2532" spans="1:21" s="200" customFormat="1" hidden="1">
      <c r="A2532" s="199">
        <v>2525</v>
      </c>
      <c r="B2532" s="200">
        <v>61010103028</v>
      </c>
      <c r="C2532" s="229" t="s">
        <v>1929</v>
      </c>
      <c r="D2532" s="229" t="s">
        <v>1310</v>
      </c>
      <c r="E2532" s="229" t="s">
        <v>1582</v>
      </c>
      <c r="F2532" s="201" t="s">
        <v>3661</v>
      </c>
      <c r="G2532" s="201" t="s">
        <v>127</v>
      </c>
      <c r="H2532" s="237" t="s">
        <v>3075</v>
      </c>
      <c r="I2532" s="228">
        <v>400</v>
      </c>
      <c r="J2532" s="228">
        <v>0</v>
      </c>
      <c r="K2532" s="228">
        <v>440</v>
      </c>
      <c r="L2532" s="228">
        <v>280</v>
      </c>
      <c r="M2532" s="207">
        <f t="shared" si="170"/>
        <v>560</v>
      </c>
      <c r="N2532" s="207">
        <f t="shared" si="172"/>
        <v>0</v>
      </c>
      <c r="O2532" s="208">
        <f t="shared" si="171"/>
        <v>560</v>
      </c>
      <c r="P2532" s="205">
        <v>0</v>
      </c>
      <c r="Q2532" s="208">
        <f t="shared" si="173"/>
        <v>560</v>
      </c>
      <c r="R2532" s="206"/>
    </row>
    <row r="2533" spans="1:21" s="200" customFormat="1" hidden="1">
      <c r="A2533" s="199">
        <v>2526</v>
      </c>
      <c r="B2533" s="238">
        <v>61010200001</v>
      </c>
      <c r="C2533" s="229" t="s">
        <v>1929</v>
      </c>
      <c r="D2533" s="229" t="s">
        <v>1310</v>
      </c>
      <c r="E2533" s="201" t="s">
        <v>1312</v>
      </c>
      <c r="F2533" s="201" t="s">
        <v>1313</v>
      </c>
      <c r="G2533" s="201" t="s">
        <v>1313</v>
      </c>
      <c r="H2533" s="237" t="s">
        <v>3076</v>
      </c>
      <c r="I2533" s="228">
        <v>449750.23999899998</v>
      </c>
      <c r="J2533" s="228">
        <v>0</v>
      </c>
      <c r="K2533" s="228">
        <v>1465797.6</v>
      </c>
      <c r="L2533" s="228">
        <v>2065589.69</v>
      </c>
      <c r="M2533" s="207">
        <f t="shared" si="170"/>
        <v>0</v>
      </c>
      <c r="N2533" s="207">
        <f t="shared" si="172"/>
        <v>150041.85000099987</v>
      </c>
      <c r="O2533" s="208">
        <f t="shared" si="171"/>
        <v>-150041.85000099987</v>
      </c>
      <c r="P2533" s="205">
        <v>0</v>
      </c>
      <c r="Q2533" s="208">
        <f>O2533+P2533</f>
        <v>-150041.85000099987</v>
      </c>
      <c r="R2533" s="206"/>
      <c r="S2533" s="209"/>
    </row>
    <row r="2534" spans="1:21" s="200" customFormat="1" hidden="1">
      <c r="A2534" s="199">
        <v>2527</v>
      </c>
      <c r="B2534" s="200">
        <v>61010300001</v>
      </c>
      <c r="C2534" s="229" t="s">
        <v>1929</v>
      </c>
      <c r="D2534" s="229" t="s">
        <v>1310</v>
      </c>
      <c r="E2534" s="229" t="s">
        <v>1582</v>
      </c>
      <c r="F2534" s="201" t="s">
        <v>3662</v>
      </c>
      <c r="G2534" s="201" t="s">
        <v>858</v>
      </c>
      <c r="H2534" s="237" t="s">
        <v>3077</v>
      </c>
      <c r="I2534" s="228">
        <v>5833.3299990000005</v>
      </c>
      <c r="J2534" s="228">
        <v>0</v>
      </c>
      <c r="K2534" s="228">
        <v>2777.78</v>
      </c>
      <c r="L2534" s="228">
        <v>5833.33</v>
      </c>
      <c r="M2534" s="207">
        <f t="shared" si="170"/>
        <v>2777.7799990000003</v>
      </c>
      <c r="N2534" s="207">
        <f t="shared" si="172"/>
        <v>0</v>
      </c>
      <c r="O2534" s="208">
        <f t="shared" si="171"/>
        <v>2777.7799990000003</v>
      </c>
      <c r="P2534" s="205">
        <v>0</v>
      </c>
      <c r="Q2534" s="208">
        <f t="shared" ref="Q2534:Q2574" si="174">O2534-P2534</f>
        <v>2777.7799990000003</v>
      </c>
      <c r="R2534" s="206"/>
    </row>
    <row r="2535" spans="1:21" s="200" customFormat="1" hidden="1">
      <c r="A2535" s="199">
        <v>2528</v>
      </c>
      <c r="B2535" s="200">
        <v>61010300002</v>
      </c>
      <c r="C2535" s="229" t="s">
        <v>1929</v>
      </c>
      <c r="D2535" s="229" t="s">
        <v>1310</v>
      </c>
      <c r="E2535" s="229" t="s">
        <v>1582</v>
      </c>
      <c r="F2535" s="201" t="s">
        <v>3662</v>
      </c>
      <c r="G2535" s="201" t="s">
        <v>858</v>
      </c>
      <c r="H2535" s="237" t="s">
        <v>3078</v>
      </c>
      <c r="I2535" s="228">
        <v>7612.1499990000011</v>
      </c>
      <c r="J2535" s="228">
        <v>0</v>
      </c>
      <c r="K2535" s="228">
        <v>2629</v>
      </c>
      <c r="L2535" s="228">
        <v>7612.1500000000005</v>
      </c>
      <c r="M2535" s="207">
        <f t="shared" si="170"/>
        <v>2628.9999990000006</v>
      </c>
      <c r="N2535" s="207">
        <f t="shared" si="172"/>
        <v>0</v>
      </c>
      <c r="O2535" s="208">
        <f t="shared" si="171"/>
        <v>2628.9999990000006</v>
      </c>
      <c r="P2535" s="205">
        <v>0</v>
      </c>
      <c r="Q2535" s="208">
        <f t="shared" si="174"/>
        <v>2628.9999990000006</v>
      </c>
      <c r="R2535" s="206"/>
    </row>
    <row r="2536" spans="1:21" s="200" customFormat="1" hidden="1">
      <c r="A2536" s="199">
        <v>2529</v>
      </c>
      <c r="B2536" s="200">
        <v>61010300003</v>
      </c>
      <c r="C2536" s="229" t="s">
        <v>1929</v>
      </c>
      <c r="D2536" s="229" t="s">
        <v>1310</v>
      </c>
      <c r="E2536" s="229" t="s">
        <v>1582</v>
      </c>
      <c r="F2536" s="201" t="s">
        <v>3662</v>
      </c>
      <c r="G2536" s="201" t="s">
        <v>858</v>
      </c>
      <c r="H2536" s="237" t="s">
        <v>3079</v>
      </c>
      <c r="I2536" s="228">
        <v>2096.02</v>
      </c>
      <c r="J2536" s="228">
        <v>0</v>
      </c>
      <c r="K2536" s="228">
        <v>0</v>
      </c>
      <c r="L2536" s="228">
        <v>2096.02</v>
      </c>
      <c r="M2536" s="207">
        <f t="shared" si="170"/>
        <v>0</v>
      </c>
      <c r="N2536" s="207">
        <f t="shared" si="172"/>
        <v>0</v>
      </c>
      <c r="O2536" s="208">
        <f t="shared" si="171"/>
        <v>0</v>
      </c>
      <c r="P2536" s="205">
        <v>0</v>
      </c>
      <c r="Q2536" s="208">
        <f t="shared" si="174"/>
        <v>0</v>
      </c>
      <c r="R2536" s="206"/>
    </row>
    <row r="2537" spans="1:21" s="200" customFormat="1" hidden="1">
      <c r="A2537" s="199">
        <v>2530</v>
      </c>
      <c r="B2537" s="200">
        <v>61010300004</v>
      </c>
      <c r="C2537" s="229" t="s">
        <v>1929</v>
      </c>
      <c r="D2537" s="229" t="s">
        <v>1310</v>
      </c>
      <c r="E2537" s="229" t="s">
        <v>1582</v>
      </c>
      <c r="F2537" s="201" t="s">
        <v>3662</v>
      </c>
      <c r="G2537" s="201" t="s">
        <v>858</v>
      </c>
      <c r="H2537" s="237" t="s">
        <v>3080</v>
      </c>
      <c r="I2537" s="228">
        <v>1068.72</v>
      </c>
      <c r="J2537" s="228">
        <v>0</v>
      </c>
      <c r="K2537" s="228">
        <v>1076.75</v>
      </c>
      <c r="L2537" s="228">
        <v>1068.72</v>
      </c>
      <c r="M2537" s="207">
        <f t="shared" si="170"/>
        <v>1076.7500000000002</v>
      </c>
      <c r="N2537" s="207">
        <f t="shared" si="172"/>
        <v>0</v>
      </c>
      <c r="O2537" s="208">
        <f t="shared" si="171"/>
        <v>1076.7500000000002</v>
      </c>
      <c r="P2537" s="205">
        <v>0</v>
      </c>
      <c r="Q2537" s="208">
        <f t="shared" si="174"/>
        <v>1076.7500000000002</v>
      </c>
      <c r="R2537" s="206"/>
    </row>
    <row r="2538" spans="1:21" s="200" customFormat="1" hidden="1">
      <c r="A2538" s="199">
        <v>2531</v>
      </c>
      <c r="B2538" s="200">
        <v>62060300001</v>
      </c>
      <c r="C2538" s="229" t="s">
        <v>1929</v>
      </c>
      <c r="D2538" s="229" t="s">
        <v>1310</v>
      </c>
      <c r="E2538" s="201" t="s">
        <v>1312</v>
      </c>
      <c r="F2538" s="201" t="s">
        <v>69</v>
      </c>
      <c r="G2538" s="201" t="s">
        <v>1383</v>
      </c>
      <c r="H2538" s="237" t="s">
        <v>3081</v>
      </c>
      <c r="I2538" s="228">
        <v>0</v>
      </c>
      <c r="J2538" s="228">
        <v>656527.71999899996</v>
      </c>
      <c r="K2538" s="228">
        <v>0</v>
      </c>
      <c r="L2538" s="228">
        <v>0</v>
      </c>
      <c r="M2538" s="207">
        <f t="shared" si="170"/>
        <v>0</v>
      </c>
      <c r="N2538" s="207">
        <f t="shared" si="172"/>
        <v>656527.71999899996</v>
      </c>
      <c r="O2538" s="208">
        <f t="shared" si="171"/>
        <v>-656527.71999899996</v>
      </c>
      <c r="P2538" s="205">
        <v>0</v>
      </c>
      <c r="Q2538" s="208">
        <f t="shared" si="174"/>
        <v>-656527.71999899996</v>
      </c>
      <c r="R2538" s="206"/>
      <c r="S2538" s="209"/>
    </row>
    <row r="2539" spans="1:21" s="200" customFormat="1" hidden="1">
      <c r="A2539" s="199">
        <v>2532</v>
      </c>
      <c r="B2539" s="200">
        <v>63100000001</v>
      </c>
      <c r="C2539" s="229" t="s">
        <v>1929</v>
      </c>
      <c r="D2539" s="229" t="s">
        <v>1320</v>
      </c>
      <c r="E2539" s="201" t="s">
        <v>70</v>
      </c>
      <c r="F2539" s="201" t="s">
        <v>3669</v>
      </c>
      <c r="G2539" s="201" t="s">
        <v>2112</v>
      </c>
      <c r="H2539" s="237" t="s">
        <v>3082</v>
      </c>
      <c r="I2539" s="228">
        <v>0</v>
      </c>
      <c r="J2539" s="228">
        <v>0</v>
      </c>
      <c r="K2539" s="228">
        <v>514993</v>
      </c>
      <c r="L2539" s="228">
        <v>28361.5</v>
      </c>
      <c r="M2539" s="207">
        <f t="shared" si="170"/>
        <v>486631.5</v>
      </c>
      <c r="N2539" s="207">
        <f t="shared" si="172"/>
        <v>0</v>
      </c>
      <c r="O2539" s="208">
        <f t="shared" si="171"/>
        <v>486631.5</v>
      </c>
      <c r="P2539" s="205">
        <v>0</v>
      </c>
      <c r="Q2539" s="208">
        <f t="shared" si="174"/>
        <v>486631.5</v>
      </c>
      <c r="R2539" s="206"/>
      <c r="T2539" s="200">
        <f>VLOOKUP(B2539,'[1]TB 2022'!$B$1:$Q$65536,16,0)</f>
        <v>486631.5</v>
      </c>
      <c r="U2539" s="225">
        <f t="shared" ref="U2539:U2575" si="175">Q2539-T2539</f>
        <v>0</v>
      </c>
    </row>
    <row r="2540" spans="1:21" s="200" customFormat="1" hidden="1">
      <c r="A2540" s="199">
        <v>2533</v>
      </c>
      <c r="B2540" s="200">
        <v>63100000003</v>
      </c>
      <c r="C2540" s="229" t="s">
        <v>1929</v>
      </c>
      <c r="D2540" s="229" t="s">
        <v>1320</v>
      </c>
      <c r="E2540" s="201" t="s">
        <v>70</v>
      </c>
      <c r="F2540" s="201" t="s">
        <v>3669</v>
      </c>
      <c r="G2540" s="201" t="s">
        <v>2112</v>
      </c>
      <c r="H2540" s="237" t="s">
        <v>3083</v>
      </c>
      <c r="I2540" s="228">
        <v>0</v>
      </c>
      <c r="J2540" s="228">
        <v>0</v>
      </c>
      <c r="K2540" s="228">
        <v>9600</v>
      </c>
      <c r="L2540" s="228">
        <v>0</v>
      </c>
      <c r="M2540" s="207">
        <f t="shared" si="170"/>
        <v>9600</v>
      </c>
      <c r="N2540" s="207">
        <f t="shared" si="172"/>
        <v>0</v>
      </c>
      <c r="O2540" s="208">
        <f t="shared" si="171"/>
        <v>9600</v>
      </c>
      <c r="P2540" s="205">
        <v>0</v>
      </c>
      <c r="Q2540" s="208">
        <f t="shared" si="174"/>
        <v>9600</v>
      </c>
      <c r="R2540" s="206"/>
      <c r="T2540" s="200">
        <f>VLOOKUP(B2540,'[1]TB 2022'!$B$1:$Q$65536,16,0)</f>
        <v>9600</v>
      </c>
      <c r="U2540" s="225">
        <f t="shared" si="175"/>
        <v>0</v>
      </c>
    </row>
    <row r="2541" spans="1:21" s="200" customFormat="1" hidden="1">
      <c r="A2541" s="199">
        <v>2534</v>
      </c>
      <c r="B2541" s="200">
        <v>63100000004</v>
      </c>
      <c r="C2541" s="229" t="s">
        <v>1929</v>
      </c>
      <c r="D2541" s="229" t="s">
        <v>1320</v>
      </c>
      <c r="E2541" s="201" t="s">
        <v>70</v>
      </c>
      <c r="F2541" s="201" t="s">
        <v>3669</v>
      </c>
      <c r="G2541" s="201" t="s">
        <v>2112</v>
      </c>
      <c r="H2541" s="237" t="s">
        <v>3084</v>
      </c>
      <c r="I2541" s="228">
        <v>0</v>
      </c>
      <c r="J2541" s="228">
        <v>0</v>
      </c>
      <c r="K2541" s="228">
        <v>28666.720000000001</v>
      </c>
      <c r="L2541" s="228">
        <v>0</v>
      </c>
      <c r="M2541" s="207">
        <f t="shared" si="170"/>
        <v>28666.720000000001</v>
      </c>
      <c r="N2541" s="207">
        <f t="shared" si="172"/>
        <v>0</v>
      </c>
      <c r="O2541" s="208">
        <f t="shared" si="171"/>
        <v>28666.720000000001</v>
      </c>
      <c r="P2541" s="205">
        <v>0</v>
      </c>
      <c r="Q2541" s="208">
        <f t="shared" si="174"/>
        <v>28666.720000000001</v>
      </c>
      <c r="R2541" s="206"/>
      <c r="T2541" s="200">
        <f>VLOOKUP(B2541,'[1]TB 2022'!$B$1:$Q$65536,16,0)</f>
        <v>28666.720000000001</v>
      </c>
      <c r="U2541" s="225">
        <f t="shared" si="175"/>
        <v>0</v>
      </c>
    </row>
    <row r="2542" spans="1:21" s="200" customFormat="1" hidden="1">
      <c r="A2542" s="199">
        <v>2535</v>
      </c>
      <c r="B2542" s="200">
        <v>63100000006</v>
      </c>
      <c r="C2542" s="229" t="s">
        <v>1929</v>
      </c>
      <c r="D2542" s="229" t="s">
        <v>1320</v>
      </c>
      <c r="E2542" s="201" t="s">
        <v>70</v>
      </c>
      <c r="F2542" s="201" t="s">
        <v>3669</v>
      </c>
      <c r="G2542" s="201" t="s">
        <v>2112</v>
      </c>
      <c r="H2542" s="237" t="s">
        <v>3085</v>
      </c>
      <c r="I2542" s="228">
        <v>0</v>
      </c>
      <c r="J2542" s="228">
        <v>0</v>
      </c>
      <c r="K2542" s="228">
        <v>32714</v>
      </c>
      <c r="L2542" s="228">
        <v>0</v>
      </c>
      <c r="M2542" s="207">
        <f t="shared" si="170"/>
        <v>32714</v>
      </c>
      <c r="N2542" s="207">
        <f t="shared" si="172"/>
        <v>0</v>
      </c>
      <c r="O2542" s="208">
        <f t="shared" si="171"/>
        <v>32714</v>
      </c>
      <c r="P2542" s="205">
        <v>0</v>
      </c>
      <c r="Q2542" s="208">
        <f t="shared" si="174"/>
        <v>32714</v>
      </c>
      <c r="R2542" s="206"/>
      <c r="T2542" s="200">
        <f>VLOOKUP(B2542,'[1]TB 2022'!$B$1:$Q$65536,16,0)</f>
        <v>32714</v>
      </c>
      <c r="U2542" s="225">
        <f t="shared" si="175"/>
        <v>0</v>
      </c>
    </row>
    <row r="2543" spans="1:21" s="200" customFormat="1" hidden="1">
      <c r="A2543" s="199">
        <v>2536</v>
      </c>
      <c r="B2543" s="200">
        <v>63100000007</v>
      </c>
      <c r="C2543" s="229" t="s">
        <v>1929</v>
      </c>
      <c r="D2543" s="229" t="s">
        <v>1320</v>
      </c>
      <c r="E2543" s="201" t="s">
        <v>70</v>
      </c>
      <c r="F2543" s="201" t="s">
        <v>3669</v>
      </c>
      <c r="G2543" s="201" t="s">
        <v>2112</v>
      </c>
      <c r="H2543" s="237" t="s">
        <v>3086</v>
      </c>
      <c r="I2543" s="228">
        <v>0</v>
      </c>
      <c r="J2543" s="228">
        <v>0</v>
      </c>
      <c r="K2543" s="228">
        <v>21120</v>
      </c>
      <c r="L2543" s="228">
        <v>0</v>
      </c>
      <c r="M2543" s="207">
        <f t="shared" si="170"/>
        <v>21120</v>
      </c>
      <c r="N2543" s="207">
        <f t="shared" si="172"/>
        <v>0</v>
      </c>
      <c r="O2543" s="208">
        <f t="shared" si="171"/>
        <v>21120</v>
      </c>
      <c r="P2543" s="205">
        <v>0</v>
      </c>
      <c r="Q2543" s="208">
        <f t="shared" si="174"/>
        <v>21120</v>
      </c>
      <c r="R2543" s="206"/>
      <c r="T2543" s="200">
        <f>VLOOKUP(B2543,'[1]TB 2022'!$B$1:$Q$65536,16,0)</f>
        <v>21120</v>
      </c>
      <c r="U2543" s="225">
        <f t="shared" si="175"/>
        <v>0</v>
      </c>
    </row>
    <row r="2544" spans="1:21" s="200" customFormat="1" hidden="1">
      <c r="A2544" s="199">
        <v>2537</v>
      </c>
      <c r="B2544" s="200">
        <v>63100000009</v>
      </c>
      <c r="C2544" s="229" t="s">
        <v>1929</v>
      </c>
      <c r="D2544" s="229" t="s">
        <v>1320</v>
      </c>
      <c r="E2544" s="201" t="s">
        <v>70</v>
      </c>
      <c r="F2544" s="201" t="s">
        <v>3669</v>
      </c>
      <c r="G2544" s="201" t="s">
        <v>2128</v>
      </c>
      <c r="H2544" s="237" t="s">
        <v>3087</v>
      </c>
      <c r="I2544" s="228">
        <v>0</v>
      </c>
      <c r="J2544" s="228">
        <v>0</v>
      </c>
      <c r="K2544" s="228">
        <v>7350</v>
      </c>
      <c r="L2544" s="228">
        <v>0</v>
      </c>
      <c r="M2544" s="207">
        <f t="shared" si="170"/>
        <v>7350</v>
      </c>
      <c r="N2544" s="207">
        <f t="shared" si="172"/>
        <v>0</v>
      </c>
      <c r="O2544" s="208">
        <f t="shared" si="171"/>
        <v>7350</v>
      </c>
      <c r="P2544" s="205">
        <v>0</v>
      </c>
      <c r="Q2544" s="208">
        <f t="shared" si="174"/>
        <v>7350</v>
      </c>
      <c r="R2544" s="206"/>
      <c r="T2544" s="200">
        <f>VLOOKUP(B2544,'[1]TB 2022'!$B$1:$Q$65536,16,0)</f>
        <v>7350</v>
      </c>
      <c r="U2544" s="225">
        <f t="shared" si="175"/>
        <v>0</v>
      </c>
    </row>
    <row r="2545" spans="1:21" s="200" customFormat="1" hidden="1">
      <c r="A2545" s="199">
        <v>2538</v>
      </c>
      <c r="B2545" s="200">
        <v>63100000010</v>
      </c>
      <c r="C2545" s="229" t="s">
        <v>1929</v>
      </c>
      <c r="D2545" s="229" t="s">
        <v>1320</v>
      </c>
      <c r="E2545" s="201" t="s">
        <v>70</v>
      </c>
      <c r="F2545" s="201" t="s">
        <v>3669</v>
      </c>
      <c r="G2545" s="201" t="s">
        <v>2121</v>
      </c>
      <c r="H2545" s="237" t="s">
        <v>3088</v>
      </c>
      <c r="I2545" s="228">
        <v>0</v>
      </c>
      <c r="J2545" s="228">
        <v>0</v>
      </c>
      <c r="K2545" s="228">
        <v>13725.86</v>
      </c>
      <c r="L2545" s="228">
        <v>0</v>
      </c>
      <c r="M2545" s="207">
        <f t="shared" ref="M2545:M2608" si="176">IF((I2545+K2545)-(J2545+L2545)&lt;0,0,(I2545+K2545)-(J2545+L2545))</f>
        <v>13725.86</v>
      </c>
      <c r="N2545" s="207">
        <f t="shared" si="172"/>
        <v>0</v>
      </c>
      <c r="O2545" s="208">
        <f t="shared" si="171"/>
        <v>13725.86</v>
      </c>
      <c r="P2545" s="205">
        <v>0</v>
      </c>
      <c r="Q2545" s="208">
        <f t="shared" si="174"/>
        <v>13725.86</v>
      </c>
      <c r="R2545" s="206"/>
      <c r="T2545" s="200">
        <f>VLOOKUP(B2545,'[1]TB 2022'!$B$1:$Q$65536,16,0)</f>
        <v>13725.86</v>
      </c>
      <c r="U2545" s="225">
        <f t="shared" si="175"/>
        <v>0</v>
      </c>
    </row>
    <row r="2546" spans="1:21" s="200" customFormat="1" hidden="1">
      <c r="A2546" s="199">
        <v>2539</v>
      </c>
      <c r="B2546" s="200">
        <v>63100000011</v>
      </c>
      <c r="C2546" s="229" t="s">
        <v>1929</v>
      </c>
      <c r="D2546" s="229" t="s">
        <v>1320</v>
      </c>
      <c r="E2546" s="201" t="s">
        <v>70</v>
      </c>
      <c r="F2546" s="201" t="s">
        <v>3669</v>
      </c>
      <c r="G2546" s="201" t="s">
        <v>2122</v>
      </c>
      <c r="H2546" s="237" t="s">
        <v>3089</v>
      </c>
      <c r="I2546" s="228">
        <v>0</v>
      </c>
      <c r="J2546" s="228">
        <v>0</v>
      </c>
      <c r="K2546" s="228">
        <v>33027.64</v>
      </c>
      <c r="L2546" s="228">
        <v>0</v>
      </c>
      <c r="M2546" s="207">
        <f t="shared" si="176"/>
        <v>33027.64</v>
      </c>
      <c r="N2546" s="207">
        <f t="shared" si="172"/>
        <v>0</v>
      </c>
      <c r="O2546" s="208">
        <f t="shared" si="171"/>
        <v>33027.64</v>
      </c>
      <c r="P2546" s="205">
        <v>0</v>
      </c>
      <c r="Q2546" s="208">
        <f t="shared" si="174"/>
        <v>33027.64</v>
      </c>
      <c r="R2546" s="206"/>
      <c r="T2546" s="200">
        <f>VLOOKUP(B2546,'[1]TB 2022'!$B$1:$Q$65536,16,0)</f>
        <v>33027.64</v>
      </c>
      <c r="U2546" s="225">
        <f t="shared" si="175"/>
        <v>0</v>
      </c>
    </row>
    <row r="2547" spans="1:21" s="200" customFormat="1" hidden="1">
      <c r="A2547" s="199">
        <v>2540</v>
      </c>
      <c r="B2547" s="200">
        <v>63100000012</v>
      </c>
      <c r="C2547" s="229" t="s">
        <v>1929</v>
      </c>
      <c r="D2547" s="229" t="s">
        <v>1320</v>
      </c>
      <c r="E2547" s="201" t="s">
        <v>70</v>
      </c>
      <c r="F2547" s="201" t="s">
        <v>3669</v>
      </c>
      <c r="G2547" s="201" t="s">
        <v>2112</v>
      </c>
      <c r="H2547" s="237" t="s">
        <v>3090</v>
      </c>
      <c r="I2547" s="228">
        <v>0</v>
      </c>
      <c r="J2547" s="228">
        <v>0</v>
      </c>
      <c r="K2547" s="228">
        <v>85740</v>
      </c>
      <c r="L2547" s="228">
        <v>0</v>
      </c>
      <c r="M2547" s="207">
        <f t="shared" si="176"/>
        <v>85740</v>
      </c>
      <c r="N2547" s="207">
        <f t="shared" si="172"/>
        <v>0</v>
      </c>
      <c r="O2547" s="208">
        <f t="shared" si="171"/>
        <v>85740</v>
      </c>
      <c r="P2547" s="205">
        <v>0</v>
      </c>
      <c r="Q2547" s="208">
        <f t="shared" si="174"/>
        <v>85740</v>
      </c>
      <c r="R2547" s="206"/>
      <c r="T2547" s="200">
        <f>VLOOKUP(B2547,'[1]TB 2022'!$B$1:$Q$65536,16,0)</f>
        <v>85740</v>
      </c>
      <c r="U2547" s="225">
        <f t="shared" si="175"/>
        <v>0</v>
      </c>
    </row>
    <row r="2548" spans="1:21" s="200" customFormat="1" hidden="1">
      <c r="A2548" s="199">
        <v>2541</v>
      </c>
      <c r="B2548" s="200">
        <v>63100000013</v>
      </c>
      <c r="C2548" s="229" t="s">
        <v>1929</v>
      </c>
      <c r="D2548" s="229" t="s">
        <v>1320</v>
      </c>
      <c r="E2548" s="201" t="s">
        <v>70</v>
      </c>
      <c r="F2548" s="201" t="s">
        <v>3669</v>
      </c>
      <c r="G2548" s="201" t="s">
        <v>2122</v>
      </c>
      <c r="H2548" s="237" t="s">
        <v>3091</v>
      </c>
      <c r="I2548" s="228">
        <v>0</v>
      </c>
      <c r="J2548" s="228">
        <v>0</v>
      </c>
      <c r="K2548" s="228">
        <v>240</v>
      </c>
      <c r="L2548" s="228">
        <v>0</v>
      </c>
      <c r="M2548" s="207">
        <f t="shared" si="176"/>
        <v>240</v>
      </c>
      <c r="N2548" s="207">
        <f t="shared" si="172"/>
        <v>0</v>
      </c>
      <c r="O2548" s="208">
        <f t="shared" si="171"/>
        <v>240</v>
      </c>
      <c r="P2548" s="205">
        <v>0</v>
      </c>
      <c r="Q2548" s="208">
        <f t="shared" si="174"/>
        <v>240</v>
      </c>
      <c r="R2548" s="206"/>
      <c r="T2548" s="200">
        <f>VLOOKUP(B2548,'[1]TB 2022'!$B$1:$Q$65536,16,0)</f>
        <v>240</v>
      </c>
      <c r="U2548" s="225">
        <f t="shared" si="175"/>
        <v>0</v>
      </c>
    </row>
    <row r="2549" spans="1:21" s="200" customFormat="1" hidden="1">
      <c r="A2549" s="199">
        <v>2542</v>
      </c>
      <c r="B2549" s="200">
        <v>63100000014</v>
      </c>
      <c r="C2549" s="229" t="s">
        <v>1929</v>
      </c>
      <c r="D2549" s="229" t="s">
        <v>1320</v>
      </c>
      <c r="E2549" s="201" t="s">
        <v>70</v>
      </c>
      <c r="F2549" s="201" t="s">
        <v>3669</v>
      </c>
      <c r="G2549" s="201" t="s">
        <v>2112</v>
      </c>
      <c r="H2549" s="237" t="s">
        <v>3092</v>
      </c>
      <c r="I2549" s="228">
        <v>0</v>
      </c>
      <c r="J2549" s="228">
        <v>0</v>
      </c>
      <c r="K2549" s="228">
        <v>57432.15</v>
      </c>
      <c r="L2549" s="228">
        <v>0</v>
      </c>
      <c r="M2549" s="207">
        <f t="shared" si="176"/>
        <v>57432.15</v>
      </c>
      <c r="N2549" s="207">
        <f t="shared" si="172"/>
        <v>0</v>
      </c>
      <c r="O2549" s="208">
        <f t="shared" si="171"/>
        <v>57432.15</v>
      </c>
      <c r="P2549" s="205">
        <v>0</v>
      </c>
      <c r="Q2549" s="208">
        <f t="shared" si="174"/>
        <v>57432.15</v>
      </c>
      <c r="R2549" s="206"/>
      <c r="T2549" s="200">
        <f>VLOOKUP(B2549,'[1]TB 2022'!$B$1:$Q$65536,16,0)</f>
        <v>57432.15</v>
      </c>
      <c r="U2549" s="225">
        <f t="shared" si="175"/>
        <v>0</v>
      </c>
    </row>
    <row r="2550" spans="1:21" s="200" customFormat="1" hidden="1">
      <c r="A2550" s="199">
        <v>2543</v>
      </c>
      <c r="B2550" s="200">
        <v>63100000015</v>
      </c>
      <c r="C2550" s="229" t="s">
        <v>1929</v>
      </c>
      <c r="D2550" s="229" t="s">
        <v>1320</v>
      </c>
      <c r="E2550" s="201" t="s">
        <v>70</v>
      </c>
      <c r="F2550" s="201" t="s">
        <v>3669</v>
      </c>
      <c r="G2550" s="201" t="s">
        <v>2112</v>
      </c>
      <c r="H2550" s="237" t="s">
        <v>3093</v>
      </c>
      <c r="I2550" s="228">
        <v>0</v>
      </c>
      <c r="J2550" s="228">
        <v>0</v>
      </c>
      <c r="K2550" s="228">
        <v>75895.34</v>
      </c>
      <c r="L2550" s="228">
        <v>0</v>
      </c>
      <c r="M2550" s="207">
        <f t="shared" si="176"/>
        <v>75895.34</v>
      </c>
      <c r="N2550" s="207">
        <f t="shared" si="172"/>
        <v>0</v>
      </c>
      <c r="O2550" s="208">
        <f t="shared" si="171"/>
        <v>75895.34</v>
      </c>
      <c r="P2550" s="205">
        <v>0</v>
      </c>
      <c r="Q2550" s="208">
        <f t="shared" si="174"/>
        <v>75895.34</v>
      </c>
      <c r="R2550" s="206"/>
      <c r="T2550" s="200">
        <f>VLOOKUP(B2550,'[1]TB 2022'!$B$1:$Q$65536,16,0)</f>
        <v>75895.34</v>
      </c>
      <c r="U2550" s="225">
        <f t="shared" si="175"/>
        <v>0</v>
      </c>
    </row>
    <row r="2551" spans="1:21" s="200" customFormat="1" hidden="1">
      <c r="A2551" s="199">
        <v>2544</v>
      </c>
      <c r="B2551" s="200">
        <v>63100000018</v>
      </c>
      <c r="C2551" s="229" t="s">
        <v>1929</v>
      </c>
      <c r="D2551" s="229" t="s">
        <v>1320</v>
      </c>
      <c r="E2551" s="201" t="s">
        <v>70</v>
      </c>
      <c r="F2551" s="201" t="s">
        <v>3669</v>
      </c>
      <c r="G2551" s="201" t="s">
        <v>2124</v>
      </c>
      <c r="H2551" s="237" t="s">
        <v>3094</v>
      </c>
      <c r="I2551" s="228">
        <v>0</v>
      </c>
      <c r="J2551" s="228">
        <v>0</v>
      </c>
      <c r="K2551" s="228">
        <v>1607.5</v>
      </c>
      <c r="L2551" s="228">
        <v>0</v>
      </c>
      <c r="M2551" s="207">
        <f t="shared" si="176"/>
        <v>1607.5</v>
      </c>
      <c r="N2551" s="207">
        <f t="shared" si="172"/>
        <v>0</v>
      </c>
      <c r="O2551" s="208">
        <f t="shared" si="171"/>
        <v>1607.5</v>
      </c>
      <c r="P2551" s="205">
        <v>0</v>
      </c>
      <c r="Q2551" s="208">
        <f t="shared" si="174"/>
        <v>1607.5</v>
      </c>
      <c r="R2551" s="206"/>
      <c r="T2551" s="200">
        <f>VLOOKUP(B2551,'[1]TB 2022'!$B$1:$Q$65536,16,0)</f>
        <v>1607.5</v>
      </c>
      <c r="U2551" s="225">
        <f t="shared" si="175"/>
        <v>0</v>
      </c>
    </row>
    <row r="2552" spans="1:21" s="200" customFormat="1" hidden="1">
      <c r="A2552" s="199">
        <v>2545</v>
      </c>
      <c r="B2552" s="200">
        <v>63100000019</v>
      </c>
      <c r="C2552" s="229" t="s">
        <v>1929</v>
      </c>
      <c r="D2552" s="229" t="s">
        <v>1320</v>
      </c>
      <c r="E2552" s="201" t="s">
        <v>70</v>
      </c>
      <c r="F2552" s="201" t="s">
        <v>3669</v>
      </c>
      <c r="G2552" s="201" t="s">
        <v>1425</v>
      </c>
      <c r="H2552" s="237" t="s">
        <v>3095</v>
      </c>
      <c r="I2552" s="228">
        <v>0</v>
      </c>
      <c r="J2552" s="228">
        <v>0</v>
      </c>
      <c r="K2552" s="228">
        <v>15596.61</v>
      </c>
      <c r="L2552" s="228">
        <v>0</v>
      </c>
      <c r="M2552" s="207">
        <f t="shared" si="176"/>
        <v>15596.61</v>
      </c>
      <c r="N2552" s="207">
        <f t="shared" si="172"/>
        <v>0</v>
      </c>
      <c r="O2552" s="208">
        <f t="shared" si="171"/>
        <v>15596.61</v>
      </c>
      <c r="P2552" s="205">
        <v>0</v>
      </c>
      <c r="Q2552" s="208">
        <f t="shared" si="174"/>
        <v>15596.61</v>
      </c>
      <c r="R2552" s="206"/>
      <c r="T2552" s="200">
        <f>VLOOKUP(B2552,'[1]TB 2022'!$B$1:$Q$65536,16,0)</f>
        <v>15596.61</v>
      </c>
      <c r="U2552" s="225">
        <f t="shared" si="175"/>
        <v>0</v>
      </c>
    </row>
    <row r="2553" spans="1:21" s="200" customFormat="1" hidden="1">
      <c r="A2553" s="199">
        <v>2546</v>
      </c>
      <c r="B2553" s="200">
        <v>63100000020</v>
      </c>
      <c r="C2553" s="229" t="s">
        <v>1929</v>
      </c>
      <c r="D2553" s="229" t="s">
        <v>1320</v>
      </c>
      <c r="E2553" s="201" t="s">
        <v>70</v>
      </c>
      <c r="F2553" s="201" t="s">
        <v>3669</v>
      </c>
      <c r="G2553" s="201" t="s">
        <v>2121</v>
      </c>
      <c r="H2553" s="237" t="s">
        <v>3096</v>
      </c>
      <c r="I2553" s="228">
        <v>0</v>
      </c>
      <c r="J2553" s="228">
        <v>0</v>
      </c>
      <c r="K2553" s="228">
        <v>1953.01</v>
      </c>
      <c r="L2553" s="228">
        <v>0</v>
      </c>
      <c r="M2553" s="207">
        <f t="shared" si="176"/>
        <v>1953.01</v>
      </c>
      <c r="N2553" s="207">
        <f t="shared" si="172"/>
        <v>0</v>
      </c>
      <c r="O2553" s="208">
        <f t="shared" si="171"/>
        <v>1953.01</v>
      </c>
      <c r="P2553" s="205">
        <v>0</v>
      </c>
      <c r="Q2553" s="208">
        <f t="shared" si="174"/>
        <v>1953.01</v>
      </c>
      <c r="R2553" s="206"/>
      <c r="T2553" s="200">
        <f>VLOOKUP(B2553,'[1]TB 2022'!$B$1:$Q$65536,16,0)</f>
        <v>1953.01</v>
      </c>
      <c r="U2553" s="225">
        <f t="shared" si="175"/>
        <v>0</v>
      </c>
    </row>
    <row r="2554" spans="1:21" s="200" customFormat="1" hidden="1">
      <c r="A2554" s="199">
        <v>2547</v>
      </c>
      <c r="B2554" s="200">
        <v>63100000021</v>
      </c>
      <c r="C2554" s="229" t="s">
        <v>1929</v>
      </c>
      <c r="D2554" s="229" t="s">
        <v>1320</v>
      </c>
      <c r="E2554" s="201" t="s">
        <v>70</v>
      </c>
      <c r="F2554" s="201" t="s">
        <v>3669</v>
      </c>
      <c r="G2554" s="201" t="s">
        <v>2231</v>
      </c>
      <c r="H2554" s="237" t="s">
        <v>3097</v>
      </c>
      <c r="I2554" s="228">
        <v>0</v>
      </c>
      <c r="J2554" s="228">
        <v>0</v>
      </c>
      <c r="K2554" s="228">
        <v>490</v>
      </c>
      <c r="L2554" s="228">
        <v>0</v>
      </c>
      <c r="M2554" s="207">
        <f t="shared" si="176"/>
        <v>490</v>
      </c>
      <c r="N2554" s="207">
        <f t="shared" si="172"/>
        <v>0</v>
      </c>
      <c r="O2554" s="208">
        <f t="shared" si="171"/>
        <v>490</v>
      </c>
      <c r="P2554" s="205">
        <v>0</v>
      </c>
      <c r="Q2554" s="208">
        <f t="shared" si="174"/>
        <v>490</v>
      </c>
      <c r="R2554" s="206"/>
      <c r="T2554" s="200">
        <f>VLOOKUP(B2554,'[1]TB 2022'!$B$1:$Q$65536,16,0)</f>
        <v>490</v>
      </c>
      <c r="U2554" s="225">
        <f t="shared" si="175"/>
        <v>0</v>
      </c>
    </row>
    <row r="2555" spans="1:21" s="200" customFormat="1" hidden="1">
      <c r="A2555" s="199">
        <v>2548</v>
      </c>
      <c r="B2555" s="200">
        <v>63100000022</v>
      </c>
      <c r="C2555" s="229" t="s">
        <v>1929</v>
      </c>
      <c r="D2555" s="229" t="s">
        <v>1320</v>
      </c>
      <c r="E2555" s="201" t="s">
        <v>70</v>
      </c>
      <c r="F2555" s="201" t="s">
        <v>3669</v>
      </c>
      <c r="G2555" s="201" t="s">
        <v>2126</v>
      </c>
      <c r="H2555" s="237" t="s">
        <v>3098</v>
      </c>
      <c r="I2555" s="228">
        <v>0</v>
      </c>
      <c r="J2555" s="228">
        <v>0</v>
      </c>
      <c r="K2555" s="228">
        <v>6367.96</v>
      </c>
      <c r="L2555" s="228">
        <v>0</v>
      </c>
      <c r="M2555" s="207">
        <f t="shared" si="176"/>
        <v>6367.96</v>
      </c>
      <c r="N2555" s="207">
        <f t="shared" si="172"/>
        <v>0</v>
      </c>
      <c r="O2555" s="208">
        <f t="shared" si="171"/>
        <v>6367.96</v>
      </c>
      <c r="P2555" s="205">
        <v>0</v>
      </c>
      <c r="Q2555" s="208">
        <f t="shared" si="174"/>
        <v>6367.96</v>
      </c>
      <c r="R2555" s="206"/>
      <c r="T2555" s="200">
        <f>VLOOKUP(B2555,'[1]TB 2022'!$B$1:$Q$65536,16,0)</f>
        <v>6367.96</v>
      </c>
      <c r="U2555" s="225">
        <f t="shared" si="175"/>
        <v>0</v>
      </c>
    </row>
    <row r="2556" spans="1:21" s="200" customFormat="1" hidden="1">
      <c r="A2556" s="199">
        <v>2549</v>
      </c>
      <c r="B2556" s="200">
        <v>63100000023</v>
      </c>
      <c r="C2556" s="229" t="s">
        <v>1929</v>
      </c>
      <c r="D2556" s="229" t="s">
        <v>1320</v>
      </c>
      <c r="E2556" s="201" t="s">
        <v>70</v>
      </c>
      <c r="F2556" s="201" t="s">
        <v>3669</v>
      </c>
      <c r="G2556" s="201" t="s">
        <v>2125</v>
      </c>
      <c r="H2556" s="237" t="s">
        <v>3099</v>
      </c>
      <c r="I2556" s="228">
        <v>0</v>
      </c>
      <c r="J2556" s="228">
        <v>0</v>
      </c>
      <c r="K2556" s="228">
        <v>103055.55</v>
      </c>
      <c r="L2556" s="228">
        <v>0</v>
      </c>
      <c r="M2556" s="207">
        <f t="shared" si="176"/>
        <v>103055.55</v>
      </c>
      <c r="N2556" s="207">
        <f t="shared" si="172"/>
        <v>0</v>
      </c>
      <c r="O2556" s="208">
        <f t="shared" si="171"/>
        <v>103055.55</v>
      </c>
      <c r="P2556" s="205">
        <v>0</v>
      </c>
      <c r="Q2556" s="208">
        <f t="shared" si="174"/>
        <v>103055.55</v>
      </c>
      <c r="R2556" s="206"/>
      <c r="T2556" s="200">
        <f>VLOOKUP(B2556,'[1]TB 2022'!$B$1:$Q$65536,16,0)</f>
        <v>103055.55</v>
      </c>
      <c r="U2556" s="225">
        <f t="shared" si="175"/>
        <v>0</v>
      </c>
    </row>
    <row r="2557" spans="1:21" s="200" customFormat="1" hidden="1">
      <c r="A2557" s="199">
        <v>2550</v>
      </c>
      <c r="B2557" s="200">
        <v>63100000024</v>
      </c>
      <c r="C2557" s="229" t="s">
        <v>1929</v>
      </c>
      <c r="D2557" s="229" t="s">
        <v>1320</v>
      </c>
      <c r="E2557" s="201" t="s">
        <v>70</v>
      </c>
      <c r="F2557" s="201" t="s">
        <v>3669</v>
      </c>
      <c r="G2557" s="201" t="s">
        <v>2126</v>
      </c>
      <c r="H2557" s="237" t="s">
        <v>3100</v>
      </c>
      <c r="I2557" s="228">
        <v>0</v>
      </c>
      <c r="J2557" s="228">
        <v>0</v>
      </c>
      <c r="K2557" s="228">
        <v>12488.630000000001</v>
      </c>
      <c r="L2557" s="228">
        <v>0</v>
      </c>
      <c r="M2557" s="207">
        <f t="shared" si="176"/>
        <v>12488.630000000001</v>
      </c>
      <c r="N2557" s="207">
        <f t="shared" si="172"/>
        <v>0</v>
      </c>
      <c r="O2557" s="208">
        <f t="shared" si="171"/>
        <v>12488.630000000001</v>
      </c>
      <c r="P2557" s="205">
        <v>0</v>
      </c>
      <c r="Q2557" s="208">
        <f t="shared" si="174"/>
        <v>12488.630000000001</v>
      </c>
      <c r="R2557" s="206"/>
      <c r="T2557" s="200">
        <f>VLOOKUP(B2557,'[1]TB 2022'!$B$1:$Q$65536,16,0)</f>
        <v>12488.630000000001</v>
      </c>
      <c r="U2557" s="225">
        <f t="shared" si="175"/>
        <v>0</v>
      </c>
    </row>
    <row r="2558" spans="1:21" s="200" customFormat="1" hidden="1">
      <c r="A2558" s="199">
        <v>2551</v>
      </c>
      <c r="B2558" s="200">
        <v>63100000026</v>
      </c>
      <c r="C2558" s="229" t="s">
        <v>1929</v>
      </c>
      <c r="D2558" s="229" t="s">
        <v>1320</v>
      </c>
      <c r="E2558" s="201" t="s">
        <v>70</v>
      </c>
      <c r="F2558" s="201" t="s">
        <v>3669</v>
      </c>
      <c r="G2558" s="201" t="s">
        <v>2126</v>
      </c>
      <c r="H2558" s="237" t="s">
        <v>3101</v>
      </c>
      <c r="I2558" s="228">
        <v>0</v>
      </c>
      <c r="J2558" s="228">
        <v>0</v>
      </c>
      <c r="K2558" s="228">
        <v>98.26</v>
      </c>
      <c r="L2558" s="228">
        <v>0</v>
      </c>
      <c r="M2558" s="207">
        <f t="shared" si="176"/>
        <v>98.26</v>
      </c>
      <c r="N2558" s="207">
        <f t="shared" si="172"/>
        <v>0</v>
      </c>
      <c r="O2558" s="208">
        <f t="shared" si="171"/>
        <v>98.26</v>
      </c>
      <c r="P2558" s="205">
        <v>0</v>
      </c>
      <c r="Q2558" s="208">
        <f t="shared" si="174"/>
        <v>98.26</v>
      </c>
      <c r="R2558" s="206"/>
      <c r="T2558" s="200">
        <f>VLOOKUP(B2558,'[1]TB 2022'!$B$1:$Q$65536,16,0)</f>
        <v>98.26</v>
      </c>
      <c r="U2558" s="225">
        <f t="shared" si="175"/>
        <v>0</v>
      </c>
    </row>
    <row r="2559" spans="1:21" s="200" customFormat="1" hidden="1">
      <c r="A2559" s="199">
        <v>2552</v>
      </c>
      <c r="B2559" s="200">
        <v>63100000027</v>
      </c>
      <c r="C2559" s="229" t="s">
        <v>1929</v>
      </c>
      <c r="D2559" s="229" t="s">
        <v>1320</v>
      </c>
      <c r="E2559" s="201" t="s">
        <v>70</v>
      </c>
      <c r="F2559" s="201" t="s">
        <v>3669</v>
      </c>
      <c r="G2559" s="201" t="s">
        <v>2231</v>
      </c>
      <c r="H2559" s="237" t="s">
        <v>3102</v>
      </c>
      <c r="I2559" s="228">
        <v>0</v>
      </c>
      <c r="J2559" s="228">
        <v>0</v>
      </c>
      <c r="K2559" s="228">
        <v>11779.43</v>
      </c>
      <c r="L2559" s="228">
        <v>0</v>
      </c>
      <c r="M2559" s="207">
        <f t="shared" si="176"/>
        <v>11779.43</v>
      </c>
      <c r="N2559" s="207">
        <f t="shared" si="172"/>
        <v>0</v>
      </c>
      <c r="O2559" s="208">
        <f t="shared" si="171"/>
        <v>11779.43</v>
      </c>
      <c r="P2559" s="205">
        <v>0</v>
      </c>
      <c r="Q2559" s="208">
        <f t="shared" si="174"/>
        <v>11779.43</v>
      </c>
      <c r="R2559" s="206"/>
      <c r="T2559" s="200">
        <f>VLOOKUP(B2559,'[1]TB 2022'!$B$1:$Q$65536,16,0)</f>
        <v>11779.43</v>
      </c>
      <c r="U2559" s="225">
        <f t="shared" si="175"/>
        <v>0</v>
      </c>
    </row>
    <row r="2560" spans="1:21" s="200" customFormat="1" hidden="1">
      <c r="A2560" s="199">
        <v>2553</v>
      </c>
      <c r="B2560" s="200">
        <v>63100000028</v>
      </c>
      <c r="C2560" s="229" t="s">
        <v>1929</v>
      </c>
      <c r="D2560" s="229" t="s">
        <v>1320</v>
      </c>
      <c r="E2560" s="201" t="s">
        <v>70</v>
      </c>
      <c r="F2560" s="201" t="s">
        <v>3669</v>
      </c>
      <c r="G2560" s="201" t="s">
        <v>2124</v>
      </c>
      <c r="H2560" s="237" t="s">
        <v>3103</v>
      </c>
      <c r="I2560" s="228">
        <v>0</v>
      </c>
      <c r="J2560" s="228">
        <v>0</v>
      </c>
      <c r="K2560" s="228">
        <v>30</v>
      </c>
      <c r="L2560" s="228">
        <v>0</v>
      </c>
      <c r="M2560" s="207">
        <f t="shared" si="176"/>
        <v>30</v>
      </c>
      <c r="N2560" s="207">
        <f t="shared" si="172"/>
        <v>0</v>
      </c>
      <c r="O2560" s="208">
        <f t="shared" si="171"/>
        <v>30</v>
      </c>
      <c r="P2560" s="205">
        <v>0</v>
      </c>
      <c r="Q2560" s="208">
        <f t="shared" si="174"/>
        <v>30</v>
      </c>
      <c r="R2560" s="206"/>
      <c r="T2560" s="200">
        <f>VLOOKUP(B2560,'[1]TB 2022'!$B$1:$Q$65536,16,0)</f>
        <v>30</v>
      </c>
      <c r="U2560" s="225">
        <f t="shared" si="175"/>
        <v>0</v>
      </c>
    </row>
    <row r="2561" spans="1:21" s="200" customFormat="1" hidden="1">
      <c r="A2561" s="199">
        <v>2554</v>
      </c>
      <c r="B2561" s="200">
        <v>63100000032</v>
      </c>
      <c r="C2561" s="229" t="s">
        <v>1929</v>
      </c>
      <c r="D2561" s="229" t="s">
        <v>1320</v>
      </c>
      <c r="E2561" s="201" t="s">
        <v>70</v>
      </c>
      <c r="F2561" s="201" t="s">
        <v>3669</v>
      </c>
      <c r="G2561" s="201" t="s">
        <v>2121</v>
      </c>
      <c r="H2561" s="237" t="s">
        <v>3104</v>
      </c>
      <c r="I2561" s="228">
        <v>0</v>
      </c>
      <c r="J2561" s="228">
        <v>0</v>
      </c>
      <c r="K2561" s="228">
        <v>70</v>
      </c>
      <c r="L2561" s="228">
        <v>0</v>
      </c>
      <c r="M2561" s="207">
        <f t="shared" si="176"/>
        <v>70</v>
      </c>
      <c r="N2561" s="207">
        <f t="shared" si="172"/>
        <v>0</v>
      </c>
      <c r="O2561" s="208">
        <f t="shared" si="171"/>
        <v>70</v>
      </c>
      <c r="P2561" s="205">
        <v>0</v>
      </c>
      <c r="Q2561" s="208">
        <f t="shared" si="174"/>
        <v>70</v>
      </c>
      <c r="R2561" s="206"/>
      <c r="T2561" s="200">
        <f>VLOOKUP(B2561,'[1]TB 2022'!$B$1:$Q$65536,16,0)</f>
        <v>70</v>
      </c>
      <c r="U2561" s="225">
        <f t="shared" si="175"/>
        <v>0</v>
      </c>
    </row>
    <row r="2562" spans="1:21" s="200" customFormat="1" hidden="1">
      <c r="A2562" s="199">
        <v>2555</v>
      </c>
      <c r="B2562" s="200">
        <v>63100000033</v>
      </c>
      <c r="C2562" s="229" t="s">
        <v>1929</v>
      </c>
      <c r="D2562" s="229" t="s">
        <v>1320</v>
      </c>
      <c r="E2562" s="201" t="s">
        <v>70</v>
      </c>
      <c r="F2562" s="201" t="s">
        <v>3669</v>
      </c>
      <c r="G2562" s="201" t="s">
        <v>2125</v>
      </c>
      <c r="H2562" s="237" t="s">
        <v>3105</v>
      </c>
      <c r="I2562" s="228">
        <v>0</v>
      </c>
      <c r="J2562" s="228">
        <v>0</v>
      </c>
      <c r="K2562" s="228">
        <v>3334</v>
      </c>
      <c r="L2562" s="228">
        <v>0</v>
      </c>
      <c r="M2562" s="207">
        <f t="shared" si="176"/>
        <v>3334</v>
      </c>
      <c r="N2562" s="207">
        <f t="shared" si="172"/>
        <v>0</v>
      </c>
      <c r="O2562" s="208">
        <f t="shared" si="171"/>
        <v>3334</v>
      </c>
      <c r="P2562" s="205">
        <v>0</v>
      </c>
      <c r="Q2562" s="208">
        <f t="shared" si="174"/>
        <v>3334</v>
      </c>
      <c r="R2562" s="206"/>
      <c r="T2562" s="200">
        <f>VLOOKUP(B2562,'[1]TB 2022'!$B$1:$Q$65536,16,0)</f>
        <v>3334</v>
      </c>
      <c r="U2562" s="225">
        <f t="shared" si="175"/>
        <v>0</v>
      </c>
    </row>
    <row r="2563" spans="1:21" s="200" customFormat="1" hidden="1">
      <c r="A2563" s="199">
        <v>2556</v>
      </c>
      <c r="B2563" s="200">
        <v>63100000037</v>
      </c>
      <c r="C2563" s="229" t="s">
        <v>1929</v>
      </c>
      <c r="D2563" s="229" t="s">
        <v>1320</v>
      </c>
      <c r="E2563" s="201" t="s">
        <v>70</v>
      </c>
      <c r="F2563" s="201" t="s">
        <v>3669</v>
      </c>
      <c r="G2563" s="201" t="s">
        <v>2231</v>
      </c>
      <c r="H2563" s="237" t="s">
        <v>3106</v>
      </c>
      <c r="I2563" s="228">
        <v>0</v>
      </c>
      <c r="J2563" s="228">
        <v>0</v>
      </c>
      <c r="K2563" s="228">
        <v>156.09</v>
      </c>
      <c r="L2563" s="228">
        <v>0</v>
      </c>
      <c r="M2563" s="207">
        <f t="shared" si="176"/>
        <v>156.09</v>
      </c>
      <c r="N2563" s="207">
        <f t="shared" si="172"/>
        <v>0</v>
      </c>
      <c r="O2563" s="208">
        <f t="shared" si="171"/>
        <v>156.09</v>
      </c>
      <c r="P2563" s="205">
        <v>0</v>
      </c>
      <c r="Q2563" s="208">
        <f t="shared" si="174"/>
        <v>156.09</v>
      </c>
      <c r="R2563" s="206"/>
      <c r="T2563" s="200">
        <f>VLOOKUP(B2563,'[1]TB 2022'!$B$1:$Q$65536,16,0)</f>
        <v>156.09</v>
      </c>
      <c r="U2563" s="225">
        <f t="shared" si="175"/>
        <v>0</v>
      </c>
    </row>
    <row r="2564" spans="1:21" s="200" customFormat="1" hidden="1">
      <c r="A2564" s="199">
        <v>2557</v>
      </c>
      <c r="B2564" s="200">
        <v>63100000040</v>
      </c>
      <c r="C2564" s="229" t="s">
        <v>1929</v>
      </c>
      <c r="D2564" s="229" t="s">
        <v>1320</v>
      </c>
      <c r="E2564" s="201" t="s">
        <v>70</v>
      </c>
      <c r="F2564" s="201" t="s">
        <v>3669</v>
      </c>
      <c r="G2564" s="201" t="s">
        <v>2231</v>
      </c>
      <c r="H2564" s="237" t="s">
        <v>3107</v>
      </c>
      <c r="I2564" s="228">
        <v>0</v>
      </c>
      <c r="J2564" s="228">
        <v>0</v>
      </c>
      <c r="K2564" s="228">
        <v>1370.97</v>
      </c>
      <c r="L2564" s="228">
        <v>0</v>
      </c>
      <c r="M2564" s="207">
        <f t="shared" si="176"/>
        <v>1370.97</v>
      </c>
      <c r="N2564" s="207">
        <f t="shared" si="172"/>
        <v>0</v>
      </c>
      <c r="O2564" s="208">
        <f t="shared" si="171"/>
        <v>1370.97</v>
      </c>
      <c r="P2564" s="205">
        <v>0</v>
      </c>
      <c r="Q2564" s="208">
        <f t="shared" si="174"/>
        <v>1370.97</v>
      </c>
      <c r="R2564" s="206"/>
      <c r="T2564" s="200">
        <f>VLOOKUP(B2564,'[1]TB 2022'!$B$1:$Q$65536,16,0)</f>
        <v>1370.97</v>
      </c>
      <c r="U2564" s="225">
        <f t="shared" si="175"/>
        <v>0</v>
      </c>
    </row>
    <row r="2565" spans="1:21" s="200" customFormat="1" hidden="1">
      <c r="A2565" s="199">
        <v>2558</v>
      </c>
      <c r="B2565" s="200">
        <v>63100000041</v>
      </c>
      <c r="C2565" s="229" t="s">
        <v>1929</v>
      </c>
      <c r="D2565" s="229" t="s">
        <v>1320</v>
      </c>
      <c r="E2565" s="201" t="s">
        <v>70</v>
      </c>
      <c r="F2565" s="201" t="s">
        <v>3671</v>
      </c>
      <c r="G2565" s="201" t="s">
        <v>1179</v>
      </c>
      <c r="H2565" s="237" t="s">
        <v>3108</v>
      </c>
      <c r="I2565" s="228">
        <v>0</v>
      </c>
      <c r="J2565" s="228">
        <v>0</v>
      </c>
      <c r="K2565" s="228">
        <v>137633.19</v>
      </c>
      <c r="L2565" s="228">
        <v>11719.210000000001</v>
      </c>
      <c r="M2565" s="207">
        <f t="shared" si="176"/>
        <v>125913.98</v>
      </c>
      <c r="N2565" s="207">
        <f t="shared" si="172"/>
        <v>0</v>
      </c>
      <c r="O2565" s="208">
        <f t="shared" si="171"/>
        <v>125913.98</v>
      </c>
      <c r="P2565" s="205">
        <v>0</v>
      </c>
      <c r="Q2565" s="208">
        <f t="shared" si="174"/>
        <v>125913.98</v>
      </c>
      <c r="R2565" s="206"/>
      <c r="T2565" s="200">
        <f>VLOOKUP(B2565,'[1]TB 2022'!$B$1:$Q$65536,16,0)</f>
        <v>125913.98</v>
      </c>
      <c r="U2565" s="225">
        <f t="shared" si="175"/>
        <v>0</v>
      </c>
    </row>
    <row r="2566" spans="1:21" s="200" customFormat="1" hidden="1">
      <c r="A2566" s="199">
        <v>2559</v>
      </c>
      <c r="B2566" s="200">
        <v>63100000043</v>
      </c>
      <c r="C2566" s="229" t="s">
        <v>1929</v>
      </c>
      <c r="D2566" s="229" t="s">
        <v>1320</v>
      </c>
      <c r="E2566" s="201" t="s">
        <v>70</v>
      </c>
      <c r="F2566" s="201" t="s">
        <v>3669</v>
      </c>
      <c r="G2566" s="201" t="s">
        <v>2121</v>
      </c>
      <c r="H2566" s="237" t="s">
        <v>3109</v>
      </c>
      <c r="I2566" s="228">
        <v>0</v>
      </c>
      <c r="J2566" s="228">
        <v>0</v>
      </c>
      <c r="K2566" s="228">
        <v>31866</v>
      </c>
      <c r="L2566" s="228">
        <v>0</v>
      </c>
      <c r="M2566" s="207">
        <f t="shared" si="176"/>
        <v>31866</v>
      </c>
      <c r="N2566" s="207">
        <f t="shared" si="172"/>
        <v>0</v>
      </c>
      <c r="O2566" s="208">
        <f t="shared" ref="O2566:O2629" si="177">M2566-N2566</f>
        <v>31866</v>
      </c>
      <c r="P2566" s="205">
        <v>0</v>
      </c>
      <c r="Q2566" s="208">
        <f t="shared" si="174"/>
        <v>31866</v>
      </c>
      <c r="R2566" s="206"/>
      <c r="T2566" s="200">
        <f>VLOOKUP(B2566,'[1]TB 2022'!$B$1:$Q$65536,16,0)</f>
        <v>31866</v>
      </c>
      <c r="U2566" s="225">
        <f t="shared" si="175"/>
        <v>0</v>
      </c>
    </row>
    <row r="2567" spans="1:21" s="200" customFormat="1" hidden="1">
      <c r="A2567" s="199">
        <v>2560</v>
      </c>
      <c r="B2567" s="200">
        <v>63100000049</v>
      </c>
      <c r="C2567" s="229" t="s">
        <v>1929</v>
      </c>
      <c r="D2567" s="229" t="s">
        <v>1320</v>
      </c>
      <c r="E2567" s="201" t="s">
        <v>70</v>
      </c>
      <c r="F2567" s="201" t="s">
        <v>3671</v>
      </c>
      <c r="G2567" s="201" t="s">
        <v>1179</v>
      </c>
      <c r="H2567" s="237" t="s">
        <v>3110</v>
      </c>
      <c r="I2567" s="228">
        <v>0</v>
      </c>
      <c r="J2567" s="228">
        <v>0</v>
      </c>
      <c r="K2567" s="228">
        <v>885402.54</v>
      </c>
      <c r="L2567" s="228">
        <v>16140.36</v>
      </c>
      <c r="M2567" s="207">
        <f t="shared" si="176"/>
        <v>869262.18</v>
      </c>
      <c r="N2567" s="207">
        <f t="shared" si="172"/>
        <v>0</v>
      </c>
      <c r="O2567" s="208">
        <f t="shared" si="177"/>
        <v>869262.18</v>
      </c>
      <c r="P2567" s="205">
        <v>0</v>
      </c>
      <c r="Q2567" s="208">
        <f t="shared" si="174"/>
        <v>869262.18</v>
      </c>
      <c r="R2567" s="206"/>
      <c r="T2567" s="200">
        <f>VLOOKUP(B2567,'[1]TB 2022'!$B$1:$Q$65536,16,0)</f>
        <v>869262.18</v>
      </c>
      <c r="U2567" s="225">
        <f t="shared" si="175"/>
        <v>0</v>
      </c>
    </row>
    <row r="2568" spans="1:21" s="200" customFormat="1" hidden="1">
      <c r="A2568" s="199">
        <v>2561</v>
      </c>
      <c r="B2568" s="200">
        <v>63100000060</v>
      </c>
      <c r="C2568" s="229" t="s">
        <v>1929</v>
      </c>
      <c r="D2568" s="229" t="s">
        <v>1320</v>
      </c>
      <c r="E2568" s="229" t="s">
        <v>70</v>
      </c>
      <c r="F2568" s="201" t="s">
        <v>3671</v>
      </c>
      <c r="G2568" s="201" t="s">
        <v>1179</v>
      </c>
      <c r="H2568" s="237" t="s">
        <v>3111</v>
      </c>
      <c r="I2568" s="228">
        <v>0</v>
      </c>
      <c r="J2568" s="228">
        <v>0</v>
      </c>
      <c r="K2568" s="228">
        <v>14444.59</v>
      </c>
      <c r="L2568" s="228">
        <v>0</v>
      </c>
      <c r="M2568" s="207">
        <f t="shared" si="176"/>
        <v>14444.59</v>
      </c>
      <c r="N2568" s="207">
        <f t="shared" si="172"/>
        <v>0</v>
      </c>
      <c r="O2568" s="208">
        <f t="shared" si="177"/>
        <v>14444.59</v>
      </c>
      <c r="P2568" s="205">
        <v>0</v>
      </c>
      <c r="Q2568" s="208">
        <f t="shared" si="174"/>
        <v>14444.59</v>
      </c>
      <c r="R2568" s="206"/>
      <c r="T2568" s="200">
        <f>VLOOKUP(B2568,'[1]TB 2022'!$B$1:$Q$65536,16,0)</f>
        <v>14444.59</v>
      </c>
      <c r="U2568" s="225">
        <f t="shared" si="175"/>
        <v>0</v>
      </c>
    </row>
    <row r="2569" spans="1:21" s="200" customFormat="1" hidden="1">
      <c r="A2569" s="199">
        <v>2562</v>
      </c>
      <c r="B2569" s="200">
        <v>63100000065</v>
      </c>
      <c r="C2569" s="229" t="s">
        <v>1929</v>
      </c>
      <c r="D2569" s="229" t="s">
        <v>1320</v>
      </c>
      <c r="E2569" s="201" t="s">
        <v>70</v>
      </c>
      <c r="F2569" s="201" t="s">
        <v>3671</v>
      </c>
      <c r="G2569" s="201" t="s">
        <v>1179</v>
      </c>
      <c r="H2569" s="237" t="s">
        <v>3112</v>
      </c>
      <c r="I2569" s="228">
        <v>0</v>
      </c>
      <c r="J2569" s="228">
        <v>0</v>
      </c>
      <c r="K2569" s="228">
        <v>150</v>
      </c>
      <c r="L2569" s="228">
        <v>0</v>
      </c>
      <c r="M2569" s="207">
        <f t="shared" si="176"/>
        <v>150</v>
      </c>
      <c r="N2569" s="207">
        <f t="shared" si="172"/>
        <v>0</v>
      </c>
      <c r="O2569" s="208">
        <f t="shared" si="177"/>
        <v>150</v>
      </c>
      <c r="P2569" s="205">
        <v>0</v>
      </c>
      <c r="Q2569" s="208">
        <f t="shared" si="174"/>
        <v>150</v>
      </c>
      <c r="R2569" s="206"/>
      <c r="T2569" s="200">
        <f>VLOOKUP(B2569,'[1]TB 2022'!$B$1:$Q$65536,16,0)</f>
        <v>150</v>
      </c>
      <c r="U2569" s="225">
        <f t="shared" si="175"/>
        <v>0</v>
      </c>
    </row>
    <row r="2570" spans="1:21" s="200" customFormat="1" hidden="1">
      <c r="A2570" s="199">
        <v>2563</v>
      </c>
      <c r="B2570" s="200">
        <v>63100000066</v>
      </c>
      <c r="C2570" s="229" t="s">
        <v>1929</v>
      </c>
      <c r="D2570" s="229" t="s">
        <v>1320</v>
      </c>
      <c r="E2570" s="201" t="s">
        <v>70</v>
      </c>
      <c r="F2570" s="201" t="s">
        <v>3669</v>
      </c>
      <c r="G2570" s="201" t="s">
        <v>2125</v>
      </c>
      <c r="H2570" s="237" t="s">
        <v>3113</v>
      </c>
      <c r="I2570" s="228">
        <v>0</v>
      </c>
      <c r="J2570" s="228">
        <v>0</v>
      </c>
      <c r="K2570" s="228">
        <v>4500</v>
      </c>
      <c r="L2570" s="228">
        <v>0</v>
      </c>
      <c r="M2570" s="207">
        <f t="shared" si="176"/>
        <v>4500</v>
      </c>
      <c r="N2570" s="207">
        <f t="shared" si="172"/>
        <v>0</v>
      </c>
      <c r="O2570" s="208">
        <f t="shared" si="177"/>
        <v>4500</v>
      </c>
      <c r="P2570" s="205">
        <v>0</v>
      </c>
      <c r="Q2570" s="208">
        <f t="shared" si="174"/>
        <v>4500</v>
      </c>
      <c r="R2570" s="206"/>
      <c r="T2570" s="200">
        <f>VLOOKUP(B2570,'[1]TB 2022'!$B$1:$Q$65536,16,0)</f>
        <v>4500</v>
      </c>
      <c r="U2570" s="225">
        <f t="shared" si="175"/>
        <v>0</v>
      </c>
    </row>
    <row r="2571" spans="1:21" s="200" customFormat="1" hidden="1">
      <c r="A2571" s="199">
        <v>2564</v>
      </c>
      <c r="B2571" s="200">
        <v>63100000067</v>
      </c>
      <c r="C2571" s="229" t="s">
        <v>1929</v>
      </c>
      <c r="D2571" s="229" t="s">
        <v>1320</v>
      </c>
      <c r="E2571" s="201" t="s">
        <v>70</v>
      </c>
      <c r="F2571" s="201" t="s">
        <v>3671</v>
      </c>
      <c r="G2571" s="201" t="s">
        <v>1179</v>
      </c>
      <c r="H2571" s="237" t="s">
        <v>3114</v>
      </c>
      <c r="I2571" s="228">
        <v>0</v>
      </c>
      <c r="J2571" s="228">
        <v>0</v>
      </c>
      <c r="K2571" s="228">
        <v>17400</v>
      </c>
      <c r="L2571" s="228">
        <v>0</v>
      </c>
      <c r="M2571" s="207">
        <f t="shared" si="176"/>
        <v>17400</v>
      </c>
      <c r="N2571" s="207">
        <f t="shared" si="172"/>
        <v>0</v>
      </c>
      <c r="O2571" s="208">
        <f t="shared" si="177"/>
        <v>17400</v>
      </c>
      <c r="P2571" s="205">
        <v>0</v>
      </c>
      <c r="Q2571" s="208">
        <f t="shared" si="174"/>
        <v>17400</v>
      </c>
      <c r="R2571" s="206"/>
      <c r="T2571" s="200">
        <f>VLOOKUP(B2571,'[1]TB 2022'!$B$1:$Q$65536,16,0)</f>
        <v>17400</v>
      </c>
      <c r="U2571" s="225">
        <f t="shared" si="175"/>
        <v>0</v>
      </c>
    </row>
    <row r="2572" spans="1:21" s="200" customFormat="1" hidden="1">
      <c r="A2572" s="199">
        <v>2565</v>
      </c>
      <c r="B2572" s="200">
        <v>63100000074</v>
      </c>
      <c r="C2572" s="229" t="s">
        <v>1929</v>
      </c>
      <c r="D2572" s="229" t="s">
        <v>1320</v>
      </c>
      <c r="E2572" s="201" t="s">
        <v>70</v>
      </c>
      <c r="F2572" s="201" t="s">
        <v>3669</v>
      </c>
      <c r="G2572" s="201" t="s">
        <v>2126</v>
      </c>
      <c r="H2572" s="237" t="s">
        <v>3115</v>
      </c>
      <c r="I2572" s="228">
        <v>0</v>
      </c>
      <c r="J2572" s="228">
        <v>0</v>
      </c>
      <c r="K2572" s="228">
        <v>666</v>
      </c>
      <c r="L2572" s="228">
        <v>0</v>
      </c>
      <c r="M2572" s="207">
        <f t="shared" si="176"/>
        <v>666</v>
      </c>
      <c r="N2572" s="207">
        <f t="shared" ref="N2572:N2635" si="178">-IF((I2572+K2572)-(J2572+L2572)&lt;0,(I2572+K2572)-(J2572+L2572),0)</f>
        <v>0</v>
      </c>
      <c r="O2572" s="208">
        <f t="shared" si="177"/>
        <v>666</v>
      </c>
      <c r="P2572" s="205">
        <v>0</v>
      </c>
      <c r="Q2572" s="208">
        <f t="shared" si="174"/>
        <v>666</v>
      </c>
      <c r="R2572" s="206"/>
      <c r="T2572" s="200">
        <f>VLOOKUP(B2572,'[1]TB 2022'!$B$1:$Q$65536,16,0)</f>
        <v>666</v>
      </c>
      <c r="U2572" s="225">
        <f t="shared" si="175"/>
        <v>0</v>
      </c>
    </row>
    <row r="2573" spans="1:21" s="200" customFormat="1" hidden="1">
      <c r="A2573" s="199">
        <v>2566</v>
      </c>
      <c r="B2573" s="200">
        <v>63100000075</v>
      </c>
      <c r="C2573" s="229" t="s">
        <v>1929</v>
      </c>
      <c r="D2573" s="229" t="s">
        <v>1320</v>
      </c>
      <c r="E2573" s="201" t="s">
        <v>70</v>
      </c>
      <c r="F2573" s="201" t="s">
        <v>3669</v>
      </c>
      <c r="G2573" s="201" t="s">
        <v>2231</v>
      </c>
      <c r="H2573" s="237" t="s">
        <v>1959</v>
      </c>
      <c r="I2573" s="228">
        <v>0</v>
      </c>
      <c r="J2573" s="228">
        <v>0</v>
      </c>
      <c r="K2573" s="228">
        <v>50</v>
      </c>
      <c r="L2573" s="228">
        <v>0</v>
      </c>
      <c r="M2573" s="207">
        <f t="shared" si="176"/>
        <v>50</v>
      </c>
      <c r="N2573" s="207">
        <f t="shared" si="178"/>
        <v>0</v>
      </c>
      <c r="O2573" s="208">
        <f t="shared" si="177"/>
        <v>50</v>
      </c>
      <c r="P2573" s="205">
        <v>0</v>
      </c>
      <c r="Q2573" s="208">
        <f t="shared" si="174"/>
        <v>50</v>
      </c>
      <c r="R2573" s="206"/>
      <c r="T2573" s="200">
        <f>VLOOKUP(B2573,'[1]TB 2022'!$B$1:$Q$65536,16,0)</f>
        <v>50</v>
      </c>
      <c r="U2573" s="225">
        <f t="shared" si="175"/>
        <v>0</v>
      </c>
    </row>
    <row r="2574" spans="1:21" s="200" customFormat="1" hidden="1">
      <c r="A2574" s="199">
        <v>2567</v>
      </c>
      <c r="B2574" s="200">
        <v>63100000076</v>
      </c>
      <c r="C2574" s="229" t="s">
        <v>1929</v>
      </c>
      <c r="D2574" s="229" t="s">
        <v>1320</v>
      </c>
      <c r="E2574" s="201" t="s">
        <v>70</v>
      </c>
      <c r="F2574" s="201" t="s">
        <v>3671</v>
      </c>
      <c r="G2574" s="201" t="s">
        <v>1179</v>
      </c>
      <c r="H2574" s="237" t="s">
        <v>3116</v>
      </c>
      <c r="I2574" s="228">
        <v>0</v>
      </c>
      <c r="J2574" s="228">
        <v>0</v>
      </c>
      <c r="K2574" s="228">
        <v>131.6</v>
      </c>
      <c r="L2574" s="228">
        <v>0</v>
      </c>
      <c r="M2574" s="207">
        <f t="shared" si="176"/>
        <v>131.6</v>
      </c>
      <c r="N2574" s="207">
        <f t="shared" si="178"/>
        <v>0</v>
      </c>
      <c r="O2574" s="208">
        <f t="shared" si="177"/>
        <v>131.6</v>
      </c>
      <c r="P2574" s="205">
        <v>0</v>
      </c>
      <c r="Q2574" s="208">
        <f t="shared" si="174"/>
        <v>131.6</v>
      </c>
      <c r="R2574" s="206"/>
      <c r="T2574" s="200">
        <f>VLOOKUP(B2574,'[1]TB 2022'!$B$1:$Q$65536,16,0)</f>
        <v>131.6</v>
      </c>
      <c r="U2574" s="225">
        <f t="shared" si="175"/>
        <v>0</v>
      </c>
    </row>
    <row r="2575" spans="1:21" s="200" customFormat="1" hidden="1">
      <c r="A2575" s="199">
        <v>2568</v>
      </c>
      <c r="B2575" s="200">
        <v>64100000000</v>
      </c>
      <c r="C2575" s="229" t="s">
        <v>1929</v>
      </c>
      <c r="D2575" s="229" t="s">
        <v>1320</v>
      </c>
      <c r="E2575" s="201" t="s">
        <v>3497</v>
      </c>
      <c r="F2575" s="201" t="s">
        <v>3677</v>
      </c>
      <c r="G2575" s="201" t="s">
        <v>3581</v>
      </c>
      <c r="H2575" s="237" t="s">
        <v>3118</v>
      </c>
      <c r="I2575" s="228">
        <v>0</v>
      </c>
      <c r="J2575" s="228">
        <v>0</v>
      </c>
      <c r="K2575" s="228">
        <v>0</v>
      </c>
      <c r="L2575" s="228">
        <v>1464163.0599900002</v>
      </c>
      <c r="M2575" s="207">
        <f t="shared" si="176"/>
        <v>0</v>
      </c>
      <c r="N2575" s="207">
        <f t="shared" si="178"/>
        <v>1464163.0599900002</v>
      </c>
      <c r="O2575" s="208">
        <f t="shared" si="177"/>
        <v>-1464163.0599900002</v>
      </c>
      <c r="P2575" s="239">
        <v>1464163.05999</v>
      </c>
      <c r="Q2575" s="208">
        <f>O2575+P2575</f>
        <v>0</v>
      </c>
      <c r="R2575" s="206"/>
      <c r="S2575" s="209"/>
      <c r="T2575" s="200">
        <f>VLOOKUP(B2575,'[1]TB 2022'!$B$1:$Q$65536,16,0)</f>
        <v>-1464163.0599900002</v>
      </c>
      <c r="U2575" s="225">
        <f t="shared" si="175"/>
        <v>1464163.0599900002</v>
      </c>
    </row>
    <row r="2576" spans="1:21" s="200" customFormat="1" hidden="1">
      <c r="A2576" s="199">
        <v>2569</v>
      </c>
      <c r="B2576" s="200">
        <v>81010100101</v>
      </c>
      <c r="C2576" s="229" t="s">
        <v>1945</v>
      </c>
      <c r="D2576" s="229" t="s">
        <v>1310</v>
      </c>
      <c r="E2576" s="229" t="s">
        <v>1582</v>
      </c>
      <c r="F2576" s="201" t="s">
        <v>3660</v>
      </c>
      <c r="G2576" s="201" t="s">
        <v>855</v>
      </c>
      <c r="H2576" s="237" t="s">
        <v>3119</v>
      </c>
      <c r="I2576" s="228">
        <v>224931.84</v>
      </c>
      <c r="J2576" s="228">
        <v>0</v>
      </c>
      <c r="K2576" s="228">
        <v>223149.34</v>
      </c>
      <c r="L2576" s="228">
        <v>448081.17998999998</v>
      </c>
      <c r="M2576" s="207">
        <f t="shared" si="176"/>
        <v>1.0000017937272787E-5</v>
      </c>
      <c r="N2576" s="207">
        <f t="shared" si="178"/>
        <v>0</v>
      </c>
      <c r="O2576" s="208">
        <f t="shared" si="177"/>
        <v>1.0000017937272787E-5</v>
      </c>
      <c r="P2576" s="205">
        <v>0</v>
      </c>
      <c r="Q2576" s="208">
        <f t="shared" ref="Q2576:Q2607" si="179">O2576-P2576</f>
        <v>1.0000017937272787E-5</v>
      </c>
      <c r="R2576" s="206">
        <v>9</v>
      </c>
    </row>
    <row r="2577" spans="1:18" s="200" customFormat="1" hidden="1">
      <c r="A2577" s="199">
        <v>2570</v>
      </c>
      <c r="B2577" s="200">
        <v>81010100201</v>
      </c>
      <c r="C2577" s="229" t="s">
        <v>1945</v>
      </c>
      <c r="D2577" s="229" t="s">
        <v>1310</v>
      </c>
      <c r="E2577" s="229" t="s">
        <v>1582</v>
      </c>
      <c r="F2577" s="201" t="s">
        <v>3660</v>
      </c>
      <c r="G2577" s="201" t="s">
        <v>855</v>
      </c>
      <c r="H2577" s="237" t="s">
        <v>3120</v>
      </c>
      <c r="I2577" s="228">
        <v>237066.38</v>
      </c>
      <c r="J2577" s="228">
        <v>0</v>
      </c>
      <c r="K2577" s="228">
        <v>0</v>
      </c>
      <c r="L2577" s="228">
        <v>0</v>
      </c>
      <c r="M2577" s="207">
        <f t="shared" si="176"/>
        <v>237066.38</v>
      </c>
      <c r="N2577" s="207">
        <f t="shared" si="178"/>
        <v>0</v>
      </c>
      <c r="O2577" s="208">
        <f t="shared" si="177"/>
        <v>237066.38</v>
      </c>
      <c r="P2577" s="205">
        <v>0</v>
      </c>
      <c r="Q2577" s="208">
        <f t="shared" si="179"/>
        <v>237066.38</v>
      </c>
      <c r="R2577" s="206">
        <v>9</v>
      </c>
    </row>
    <row r="2578" spans="1:18" s="200" customFormat="1" hidden="1">
      <c r="A2578" s="199">
        <v>2571</v>
      </c>
      <c r="B2578" s="200">
        <v>81010100301</v>
      </c>
      <c r="C2578" s="229" t="s">
        <v>1945</v>
      </c>
      <c r="D2578" s="229" t="s">
        <v>1310</v>
      </c>
      <c r="E2578" s="229" t="s">
        <v>1582</v>
      </c>
      <c r="F2578" s="201" t="s">
        <v>3660</v>
      </c>
      <c r="G2578" s="201" t="s">
        <v>855</v>
      </c>
      <c r="H2578" s="237" t="s">
        <v>3121</v>
      </c>
      <c r="I2578" s="228">
        <v>0</v>
      </c>
      <c r="J2578" s="228">
        <v>0</v>
      </c>
      <c r="K2578" s="228">
        <v>0</v>
      </c>
      <c r="L2578" s="228">
        <v>0</v>
      </c>
      <c r="M2578" s="207">
        <f t="shared" si="176"/>
        <v>0</v>
      </c>
      <c r="N2578" s="207">
        <f t="shared" si="178"/>
        <v>0</v>
      </c>
      <c r="O2578" s="208">
        <f t="shared" si="177"/>
        <v>0</v>
      </c>
      <c r="P2578" s="205">
        <v>0</v>
      </c>
      <c r="Q2578" s="208">
        <f t="shared" si="179"/>
        <v>0</v>
      </c>
      <c r="R2578" s="206">
        <v>9</v>
      </c>
    </row>
    <row r="2579" spans="1:18" s="200" customFormat="1" hidden="1">
      <c r="A2579" s="199">
        <v>2572</v>
      </c>
      <c r="B2579" s="200">
        <v>81010100401</v>
      </c>
      <c r="C2579" s="229" t="s">
        <v>1945</v>
      </c>
      <c r="D2579" s="229" t="s">
        <v>1310</v>
      </c>
      <c r="E2579" s="229" t="s">
        <v>1582</v>
      </c>
      <c r="F2579" s="201" t="s">
        <v>3660</v>
      </c>
      <c r="G2579" s="201" t="s">
        <v>855</v>
      </c>
      <c r="H2579" s="237" t="s">
        <v>3122</v>
      </c>
      <c r="I2579" s="228">
        <v>0</v>
      </c>
      <c r="J2579" s="228">
        <v>0</v>
      </c>
      <c r="K2579" s="228">
        <v>0</v>
      </c>
      <c r="L2579" s="228">
        <v>0</v>
      </c>
      <c r="M2579" s="207">
        <f t="shared" si="176"/>
        <v>0</v>
      </c>
      <c r="N2579" s="207">
        <f t="shared" si="178"/>
        <v>0</v>
      </c>
      <c r="O2579" s="208">
        <f t="shared" si="177"/>
        <v>0</v>
      </c>
      <c r="P2579" s="205">
        <v>0</v>
      </c>
      <c r="Q2579" s="208">
        <f t="shared" si="179"/>
        <v>0</v>
      </c>
      <c r="R2579" s="206">
        <v>9</v>
      </c>
    </row>
    <row r="2580" spans="1:18" s="200" customFormat="1" hidden="1">
      <c r="A2580" s="199">
        <v>2573</v>
      </c>
      <c r="B2580" s="200">
        <v>81010100501</v>
      </c>
      <c r="C2580" s="229" t="s">
        <v>1945</v>
      </c>
      <c r="D2580" s="229" t="s">
        <v>1310</v>
      </c>
      <c r="E2580" s="229" t="s">
        <v>1582</v>
      </c>
      <c r="F2580" s="201" t="s">
        <v>3660</v>
      </c>
      <c r="G2580" s="201" t="s">
        <v>855</v>
      </c>
      <c r="H2580" s="237" t="s">
        <v>3123</v>
      </c>
      <c r="I2580" s="228">
        <v>210480.38</v>
      </c>
      <c r="J2580" s="228">
        <v>0</v>
      </c>
      <c r="K2580" s="228">
        <v>0</v>
      </c>
      <c r="L2580" s="228">
        <v>210480.38</v>
      </c>
      <c r="M2580" s="207">
        <f t="shared" si="176"/>
        <v>0</v>
      </c>
      <c r="N2580" s="207">
        <f t="shared" si="178"/>
        <v>0</v>
      </c>
      <c r="O2580" s="208">
        <f t="shared" si="177"/>
        <v>0</v>
      </c>
      <c r="P2580" s="205">
        <v>0</v>
      </c>
      <c r="Q2580" s="208">
        <f t="shared" si="179"/>
        <v>0</v>
      </c>
      <c r="R2580" s="206">
        <v>9</v>
      </c>
    </row>
    <row r="2581" spans="1:18" s="200" customFormat="1" hidden="1">
      <c r="A2581" s="199">
        <v>2574</v>
      </c>
      <c r="B2581" s="200">
        <v>81010100601</v>
      </c>
      <c r="C2581" s="229" t="s">
        <v>1945</v>
      </c>
      <c r="D2581" s="229" t="s">
        <v>1310</v>
      </c>
      <c r="E2581" s="229" t="s">
        <v>1582</v>
      </c>
      <c r="F2581" s="201" t="s">
        <v>3660</v>
      </c>
      <c r="G2581" s="201" t="s">
        <v>855</v>
      </c>
      <c r="H2581" s="237" t="s">
        <v>3124</v>
      </c>
      <c r="I2581" s="228">
        <v>307951.60000000003</v>
      </c>
      <c r="J2581" s="228">
        <v>0</v>
      </c>
      <c r="K2581" s="228">
        <v>67755.240000000005</v>
      </c>
      <c r="L2581" s="228">
        <v>0</v>
      </c>
      <c r="M2581" s="207">
        <f t="shared" si="176"/>
        <v>375706.84</v>
      </c>
      <c r="N2581" s="207">
        <f t="shared" si="178"/>
        <v>0</v>
      </c>
      <c r="O2581" s="208">
        <f t="shared" si="177"/>
        <v>375706.84</v>
      </c>
      <c r="P2581" s="205">
        <v>0</v>
      </c>
      <c r="Q2581" s="208">
        <f t="shared" si="179"/>
        <v>375706.84</v>
      </c>
      <c r="R2581" s="206">
        <v>9</v>
      </c>
    </row>
    <row r="2582" spans="1:18" s="200" customFormat="1" hidden="1">
      <c r="A2582" s="199">
        <v>2575</v>
      </c>
      <c r="B2582" s="200">
        <v>81010100602</v>
      </c>
      <c r="C2582" s="229" t="s">
        <v>1945</v>
      </c>
      <c r="D2582" s="229" t="s">
        <v>1310</v>
      </c>
      <c r="E2582" s="229" t="s">
        <v>1582</v>
      </c>
      <c r="F2582" s="201" t="s">
        <v>3660</v>
      </c>
      <c r="G2582" s="201" t="s">
        <v>855</v>
      </c>
      <c r="H2582" s="237" t="s">
        <v>3125</v>
      </c>
      <c r="I2582" s="228">
        <v>131762.86000000002</v>
      </c>
      <c r="J2582" s="228">
        <v>0</v>
      </c>
      <c r="K2582" s="228">
        <v>163335.64999000001</v>
      </c>
      <c r="L2582" s="228">
        <v>131762.85999</v>
      </c>
      <c r="M2582" s="207">
        <f t="shared" si="176"/>
        <v>163335.65000000005</v>
      </c>
      <c r="N2582" s="207">
        <f t="shared" si="178"/>
        <v>0</v>
      </c>
      <c r="O2582" s="208">
        <f t="shared" si="177"/>
        <v>163335.65000000005</v>
      </c>
      <c r="P2582" s="205">
        <v>0</v>
      </c>
      <c r="Q2582" s="208">
        <f t="shared" si="179"/>
        <v>163335.65000000005</v>
      </c>
      <c r="R2582" s="206">
        <v>9</v>
      </c>
    </row>
    <row r="2583" spans="1:18" s="200" customFormat="1" hidden="1">
      <c r="A2583" s="199">
        <v>2576</v>
      </c>
      <c r="B2583" s="200">
        <v>81010100701</v>
      </c>
      <c r="C2583" s="229" t="s">
        <v>1945</v>
      </c>
      <c r="D2583" s="229" t="s">
        <v>1310</v>
      </c>
      <c r="E2583" s="229" t="s">
        <v>1582</v>
      </c>
      <c r="F2583" s="201" t="s">
        <v>3660</v>
      </c>
      <c r="G2583" s="201" t="s">
        <v>855</v>
      </c>
      <c r="H2583" s="237" t="s">
        <v>3126</v>
      </c>
      <c r="I2583" s="228">
        <v>1230</v>
      </c>
      <c r="J2583" s="228">
        <v>0</v>
      </c>
      <c r="K2583" s="228">
        <v>0</v>
      </c>
      <c r="L2583" s="228">
        <v>0</v>
      </c>
      <c r="M2583" s="207">
        <f t="shared" si="176"/>
        <v>1230</v>
      </c>
      <c r="N2583" s="207">
        <f t="shared" si="178"/>
        <v>0</v>
      </c>
      <c r="O2583" s="208">
        <f t="shared" si="177"/>
        <v>1230</v>
      </c>
      <c r="P2583" s="205">
        <v>0</v>
      </c>
      <c r="Q2583" s="208">
        <f t="shared" si="179"/>
        <v>1230</v>
      </c>
      <c r="R2583" s="206">
        <v>9</v>
      </c>
    </row>
    <row r="2584" spans="1:18" s="200" customFormat="1" hidden="1">
      <c r="A2584" s="199">
        <v>2577</v>
      </c>
      <c r="B2584" s="200">
        <v>81010100801</v>
      </c>
      <c r="C2584" s="229" t="s">
        <v>1945</v>
      </c>
      <c r="D2584" s="229" t="s">
        <v>1310</v>
      </c>
      <c r="E2584" s="229" t="s">
        <v>1582</v>
      </c>
      <c r="F2584" s="201" t="s">
        <v>3660</v>
      </c>
      <c r="G2584" s="201" t="s">
        <v>855</v>
      </c>
      <c r="H2584" s="237" t="s">
        <v>3127</v>
      </c>
      <c r="I2584" s="228">
        <v>91367.51</v>
      </c>
      <c r="J2584" s="228">
        <v>0</v>
      </c>
      <c r="K2584" s="228">
        <v>0</v>
      </c>
      <c r="L2584" s="228">
        <v>0</v>
      </c>
      <c r="M2584" s="207">
        <f t="shared" si="176"/>
        <v>91367.51</v>
      </c>
      <c r="N2584" s="207">
        <f t="shared" si="178"/>
        <v>0</v>
      </c>
      <c r="O2584" s="208">
        <f t="shared" si="177"/>
        <v>91367.51</v>
      </c>
      <c r="P2584" s="205">
        <v>0</v>
      </c>
      <c r="Q2584" s="208">
        <f t="shared" si="179"/>
        <v>91367.51</v>
      </c>
      <c r="R2584" s="206">
        <v>9</v>
      </c>
    </row>
    <row r="2585" spans="1:18" s="200" customFormat="1" hidden="1">
      <c r="A2585" s="199">
        <v>2578</v>
      </c>
      <c r="B2585" s="200">
        <v>81010100901</v>
      </c>
      <c r="C2585" s="229" t="s">
        <v>1945</v>
      </c>
      <c r="D2585" s="229" t="s">
        <v>1310</v>
      </c>
      <c r="E2585" s="229" t="s">
        <v>1582</v>
      </c>
      <c r="F2585" s="201" t="s">
        <v>3660</v>
      </c>
      <c r="G2585" s="201" t="s">
        <v>855</v>
      </c>
      <c r="H2585" s="237" t="s">
        <v>3128</v>
      </c>
      <c r="I2585" s="228">
        <v>0</v>
      </c>
      <c r="J2585" s="228">
        <v>0</v>
      </c>
      <c r="K2585" s="228">
        <v>9339.98999</v>
      </c>
      <c r="L2585" s="228">
        <v>9339.99</v>
      </c>
      <c r="M2585" s="207">
        <f t="shared" si="176"/>
        <v>0</v>
      </c>
      <c r="N2585" s="207">
        <f t="shared" si="178"/>
        <v>9.9999997473787516E-6</v>
      </c>
      <c r="O2585" s="208">
        <f t="shared" si="177"/>
        <v>-9.9999997473787516E-6</v>
      </c>
      <c r="P2585" s="205">
        <v>0</v>
      </c>
      <c r="Q2585" s="208">
        <f t="shared" si="179"/>
        <v>-9.9999997473787516E-6</v>
      </c>
      <c r="R2585" s="206">
        <v>9</v>
      </c>
    </row>
    <row r="2586" spans="1:18" s="200" customFormat="1" hidden="1">
      <c r="A2586" s="199">
        <v>2579</v>
      </c>
      <c r="B2586" s="200">
        <v>81010101001</v>
      </c>
      <c r="C2586" s="229" t="s">
        <v>1945</v>
      </c>
      <c r="D2586" s="229" t="s">
        <v>1310</v>
      </c>
      <c r="E2586" s="229" t="s">
        <v>1582</v>
      </c>
      <c r="F2586" s="201" t="s">
        <v>3660</v>
      </c>
      <c r="G2586" s="201" t="s">
        <v>855</v>
      </c>
      <c r="H2586" s="237" t="s">
        <v>3129</v>
      </c>
      <c r="I2586" s="228">
        <v>0</v>
      </c>
      <c r="J2586" s="228">
        <v>0</v>
      </c>
      <c r="K2586" s="228">
        <v>473836</v>
      </c>
      <c r="L2586" s="228">
        <v>128000</v>
      </c>
      <c r="M2586" s="207">
        <f t="shared" si="176"/>
        <v>345836</v>
      </c>
      <c r="N2586" s="207">
        <f t="shared" si="178"/>
        <v>0</v>
      </c>
      <c r="O2586" s="208">
        <f t="shared" si="177"/>
        <v>345836</v>
      </c>
      <c r="P2586" s="205">
        <v>0</v>
      </c>
      <c r="Q2586" s="208">
        <f t="shared" si="179"/>
        <v>345836</v>
      </c>
      <c r="R2586" s="206">
        <v>9</v>
      </c>
    </row>
    <row r="2587" spans="1:18" s="200" customFormat="1" hidden="1">
      <c r="A2587" s="199">
        <v>2580</v>
      </c>
      <c r="B2587" s="200">
        <v>81010101101</v>
      </c>
      <c r="C2587" s="229" t="s">
        <v>1945</v>
      </c>
      <c r="D2587" s="229" t="s">
        <v>1310</v>
      </c>
      <c r="E2587" s="229" t="s">
        <v>1582</v>
      </c>
      <c r="F2587" s="201" t="s">
        <v>3660</v>
      </c>
      <c r="G2587" s="201" t="s">
        <v>855</v>
      </c>
      <c r="H2587" s="237" t="s">
        <v>3130</v>
      </c>
      <c r="I2587" s="228">
        <v>0</v>
      </c>
      <c r="J2587" s="228">
        <v>0</v>
      </c>
      <c r="K2587" s="228">
        <v>780045.01998999994</v>
      </c>
      <c r="L2587" s="228">
        <v>675305.75999000005</v>
      </c>
      <c r="M2587" s="207">
        <f t="shared" si="176"/>
        <v>104739.25999999989</v>
      </c>
      <c r="N2587" s="207">
        <f t="shared" si="178"/>
        <v>0</v>
      </c>
      <c r="O2587" s="208">
        <f t="shared" si="177"/>
        <v>104739.25999999989</v>
      </c>
      <c r="P2587" s="205">
        <v>0</v>
      </c>
      <c r="Q2587" s="208">
        <f t="shared" si="179"/>
        <v>104739.25999999989</v>
      </c>
      <c r="R2587" s="206">
        <v>9</v>
      </c>
    </row>
    <row r="2588" spans="1:18" s="200" customFormat="1" hidden="1">
      <c r="A2588" s="199">
        <v>2581</v>
      </c>
      <c r="B2588" s="200">
        <v>81010101102</v>
      </c>
      <c r="C2588" s="229" t="s">
        <v>1945</v>
      </c>
      <c r="D2588" s="229" t="s">
        <v>1310</v>
      </c>
      <c r="E2588" s="229" t="s">
        <v>1582</v>
      </c>
      <c r="F2588" s="201" t="s">
        <v>3660</v>
      </c>
      <c r="G2588" s="201" t="s">
        <v>855</v>
      </c>
      <c r="H2588" s="237" t="s">
        <v>3131</v>
      </c>
      <c r="I2588" s="228">
        <v>0</v>
      </c>
      <c r="J2588" s="228">
        <v>0</v>
      </c>
      <c r="K2588" s="228">
        <v>508463.89</v>
      </c>
      <c r="L2588" s="228">
        <v>437451</v>
      </c>
      <c r="M2588" s="207">
        <f t="shared" si="176"/>
        <v>71012.890000000014</v>
      </c>
      <c r="N2588" s="207">
        <f t="shared" si="178"/>
        <v>0</v>
      </c>
      <c r="O2588" s="208">
        <f t="shared" si="177"/>
        <v>71012.890000000014</v>
      </c>
      <c r="P2588" s="205">
        <v>0</v>
      </c>
      <c r="Q2588" s="208">
        <f t="shared" si="179"/>
        <v>71012.890000000014</v>
      </c>
      <c r="R2588" s="206">
        <v>9</v>
      </c>
    </row>
    <row r="2589" spans="1:18" s="200" customFormat="1" hidden="1">
      <c r="A2589" s="199">
        <v>2582</v>
      </c>
      <c r="B2589" s="200">
        <v>81010101103</v>
      </c>
      <c r="C2589" s="229" t="s">
        <v>1945</v>
      </c>
      <c r="D2589" s="229" t="s">
        <v>1310</v>
      </c>
      <c r="E2589" s="229" t="s">
        <v>1582</v>
      </c>
      <c r="F2589" s="201" t="s">
        <v>3660</v>
      </c>
      <c r="G2589" s="201" t="s">
        <v>855</v>
      </c>
      <c r="H2589" s="237" t="s">
        <v>3132</v>
      </c>
      <c r="I2589" s="228">
        <v>0</v>
      </c>
      <c r="J2589" s="228">
        <v>0</v>
      </c>
      <c r="K2589" s="228">
        <v>0</v>
      </c>
      <c r="L2589" s="228">
        <v>0</v>
      </c>
      <c r="M2589" s="207">
        <f t="shared" si="176"/>
        <v>0</v>
      </c>
      <c r="N2589" s="207">
        <f t="shared" si="178"/>
        <v>0</v>
      </c>
      <c r="O2589" s="208">
        <f t="shared" si="177"/>
        <v>0</v>
      </c>
      <c r="P2589" s="205">
        <v>0</v>
      </c>
      <c r="Q2589" s="208">
        <f t="shared" si="179"/>
        <v>0</v>
      </c>
      <c r="R2589" s="206">
        <v>9</v>
      </c>
    </row>
    <row r="2590" spans="1:18" s="200" customFormat="1" hidden="1">
      <c r="A2590" s="199">
        <v>2583</v>
      </c>
      <c r="B2590" s="200">
        <v>81010101201</v>
      </c>
      <c r="C2590" s="229" t="s">
        <v>1945</v>
      </c>
      <c r="D2590" s="229" t="s">
        <v>1310</v>
      </c>
      <c r="E2590" s="229" t="s">
        <v>1582</v>
      </c>
      <c r="F2590" s="201" t="s">
        <v>3660</v>
      </c>
      <c r="G2590" s="201" t="s">
        <v>855</v>
      </c>
      <c r="H2590" s="237" t="s">
        <v>3133</v>
      </c>
      <c r="I2590" s="228">
        <v>0</v>
      </c>
      <c r="J2590" s="228">
        <v>0</v>
      </c>
      <c r="K2590" s="228">
        <v>6500</v>
      </c>
      <c r="L2590" s="228">
        <v>6500</v>
      </c>
      <c r="M2590" s="207">
        <f t="shared" si="176"/>
        <v>0</v>
      </c>
      <c r="N2590" s="207">
        <f t="shared" si="178"/>
        <v>0</v>
      </c>
      <c r="O2590" s="208">
        <f t="shared" si="177"/>
        <v>0</v>
      </c>
      <c r="P2590" s="205">
        <v>0</v>
      </c>
      <c r="Q2590" s="208">
        <f t="shared" si="179"/>
        <v>0</v>
      </c>
      <c r="R2590" s="206">
        <v>9</v>
      </c>
    </row>
    <row r="2591" spans="1:18" s="200" customFormat="1" hidden="1">
      <c r="A2591" s="199">
        <v>2584</v>
      </c>
      <c r="B2591" s="200">
        <v>81010101301</v>
      </c>
      <c r="C2591" s="229" t="s">
        <v>1945</v>
      </c>
      <c r="D2591" s="229" t="s">
        <v>1310</v>
      </c>
      <c r="E2591" s="229" t="s">
        <v>1582</v>
      </c>
      <c r="F2591" s="201" t="s">
        <v>3660</v>
      </c>
      <c r="G2591" s="201" t="s">
        <v>855</v>
      </c>
      <c r="H2591" s="237" t="s">
        <v>3134</v>
      </c>
      <c r="I2591" s="228">
        <v>0</v>
      </c>
      <c r="J2591" s="228">
        <v>0</v>
      </c>
      <c r="K2591" s="228">
        <v>12937.5</v>
      </c>
      <c r="L2591" s="228">
        <v>12937.5</v>
      </c>
      <c r="M2591" s="207">
        <f t="shared" si="176"/>
        <v>0</v>
      </c>
      <c r="N2591" s="207">
        <f t="shared" si="178"/>
        <v>0</v>
      </c>
      <c r="O2591" s="208">
        <f t="shared" si="177"/>
        <v>0</v>
      </c>
      <c r="P2591" s="205">
        <v>0</v>
      </c>
      <c r="Q2591" s="208">
        <f t="shared" si="179"/>
        <v>0</v>
      </c>
      <c r="R2591" s="206">
        <v>9</v>
      </c>
    </row>
    <row r="2592" spans="1:18" s="200" customFormat="1" hidden="1">
      <c r="A2592" s="199">
        <v>2585</v>
      </c>
      <c r="B2592" s="200">
        <v>81010101401</v>
      </c>
      <c r="C2592" s="229" t="s">
        <v>1945</v>
      </c>
      <c r="D2592" s="229" t="s">
        <v>1310</v>
      </c>
      <c r="E2592" s="229" t="s">
        <v>1582</v>
      </c>
      <c r="F2592" s="201" t="s">
        <v>3660</v>
      </c>
      <c r="G2592" s="201" t="s">
        <v>855</v>
      </c>
      <c r="H2592" s="237" t="s">
        <v>3135</v>
      </c>
      <c r="I2592" s="228">
        <v>28750</v>
      </c>
      <c r="J2592" s="228">
        <v>0</v>
      </c>
      <c r="K2592" s="228">
        <v>0</v>
      </c>
      <c r="L2592" s="228">
        <v>0</v>
      </c>
      <c r="M2592" s="207">
        <f t="shared" si="176"/>
        <v>28750</v>
      </c>
      <c r="N2592" s="207">
        <f t="shared" si="178"/>
        <v>0</v>
      </c>
      <c r="O2592" s="208">
        <f t="shared" si="177"/>
        <v>28750</v>
      </c>
      <c r="P2592" s="205">
        <v>0</v>
      </c>
      <c r="Q2592" s="208">
        <f t="shared" si="179"/>
        <v>28750</v>
      </c>
      <c r="R2592" s="206">
        <v>9</v>
      </c>
    </row>
    <row r="2593" spans="1:18" s="200" customFormat="1" hidden="1">
      <c r="A2593" s="199">
        <v>2586</v>
      </c>
      <c r="B2593" s="200">
        <v>81010101501</v>
      </c>
      <c r="C2593" s="229" t="s">
        <v>1945</v>
      </c>
      <c r="D2593" s="229" t="s">
        <v>1310</v>
      </c>
      <c r="E2593" s="229" t="s">
        <v>1582</v>
      </c>
      <c r="F2593" s="201" t="s">
        <v>3660</v>
      </c>
      <c r="G2593" s="201" t="s">
        <v>855</v>
      </c>
      <c r="H2593" s="237" t="s">
        <v>3136</v>
      </c>
      <c r="I2593" s="228">
        <v>0</v>
      </c>
      <c r="J2593" s="228">
        <v>0</v>
      </c>
      <c r="K2593" s="228">
        <v>2070</v>
      </c>
      <c r="L2593" s="228">
        <v>2070</v>
      </c>
      <c r="M2593" s="207">
        <f t="shared" si="176"/>
        <v>0</v>
      </c>
      <c r="N2593" s="207">
        <f t="shared" si="178"/>
        <v>0</v>
      </c>
      <c r="O2593" s="208">
        <f t="shared" si="177"/>
        <v>0</v>
      </c>
      <c r="P2593" s="205">
        <v>0</v>
      </c>
      <c r="Q2593" s="208">
        <f t="shared" si="179"/>
        <v>0</v>
      </c>
      <c r="R2593" s="206">
        <v>9</v>
      </c>
    </row>
    <row r="2594" spans="1:18" s="200" customFormat="1" hidden="1">
      <c r="A2594" s="199">
        <v>2587</v>
      </c>
      <c r="B2594" s="200">
        <v>81010101601</v>
      </c>
      <c r="C2594" s="229" t="s">
        <v>1945</v>
      </c>
      <c r="D2594" s="229" t="s">
        <v>1310</v>
      </c>
      <c r="E2594" s="229" t="s">
        <v>1582</v>
      </c>
      <c r="F2594" s="201" t="s">
        <v>3660</v>
      </c>
      <c r="G2594" s="201" t="s">
        <v>855</v>
      </c>
      <c r="H2594" s="237" t="s">
        <v>3137</v>
      </c>
      <c r="I2594" s="228">
        <v>0</v>
      </c>
      <c r="J2594" s="228">
        <v>0</v>
      </c>
      <c r="K2594" s="228">
        <v>120182</v>
      </c>
      <c r="L2594" s="228">
        <v>120182</v>
      </c>
      <c r="M2594" s="207">
        <f t="shared" si="176"/>
        <v>0</v>
      </c>
      <c r="N2594" s="207">
        <f t="shared" si="178"/>
        <v>0</v>
      </c>
      <c r="O2594" s="208">
        <f t="shared" si="177"/>
        <v>0</v>
      </c>
      <c r="P2594" s="205">
        <v>0</v>
      </c>
      <c r="Q2594" s="208">
        <f t="shared" si="179"/>
        <v>0</v>
      </c>
      <c r="R2594" s="206">
        <v>9</v>
      </c>
    </row>
    <row r="2595" spans="1:18" s="200" customFormat="1" hidden="1">
      <c r="A2595" s="199">
        <v>2588</v>
      </c>
      <c r="B2595" s="200">
        <v>81010101701</v>
      </c>
      <c r="C2595" s="229" t="s">
        <v>1945</v>
      </c>
      <c r="D2595" s="229" t="s">
        <v>1310</v>
      </c>
      <c r="E2595" s="229" t="s">
        <v>1582</v>
      </c>
      <c r="F2595" s="201" t="s">
        <v>3660</v>
      </c>
      <c r="G2595" s="201" t="s">
        <v>855</v>
      </c>
      <c r="H2595" s="237" t="s">
        <v>3138</v>
      </c>
      <c r="I2595" s="228">
        <v>0</v>
      </c>
      <c r="J2595" s="228">
        <v>0</v>
      </c>
      <c r="K2595" s="228">
        <v>88964</v>
      </c>
      <c r="L2595" s="228">
        <v>4500</v>
      </c>
      <c r="M2595" s="207">
        <f t="shared" si="176"/>
        <v>84464</v>
      </c>
      <c r="N2595" s="207">
        <f t="shared" si="178"/>
        <v>0</v>
      </c>
      <c r="O2595" s="208">
        <f t="shared" si="177"/>
        <v>84464</v>
      </c>
      <c r="P2595" s="205">
        <v>0</v>
      </c>
      <c r="Q2595" s="208">
        <f t="shared" si="179"/>
        <v>84464</v>
      </c>
      <c r="R2595" s="206">
        <v>9</v>
      </c>
    </row>
    <row r="2596" spans="1:18" s="200" customFormat="1" hidden="1">
      <c r="A2596" s="199">
        <v>2589</v>
      </c>
      <c r="B2596" s="200">
        <v>81010101702</v>
      </c>
      <c r="C2596" s="229" t="s">
        <v>1945</v>
      </c>
      <c r="D2596" s="229" t="s">
        <v>1310</v>
      </c>
      <c r="E2596" s="229" t="s">
        <v>1582</v>
      </c>
      <c r="F2596" s="201" t="s">
        <v>3660</v>
      </c>
      <c r="G2596" s="201" t="s">
        <v>855</v>
      </c>
      <c r="H2596" s="237" t="s">
        <v>3139</v>
      </c>
      <c r="I2596" s="228">
        <v>0</v>
      </c>
      <c r="J2596" s="228">
        <v>0</v>
      </c>
      <c r="K2596" s="228">
        <v>13455</v>
      </c>
      <c r="L2596" s="228">
        <v>13455</v>
      </c>
      <c r="M2596" s="207">
        <f t="shared" si="176"/>
        <v>0</v>
      </c>
      <c r="N2596" s="207">
        <f t="shared" si="178"/>
        <v>0</v>
      </c>
      <c r="O2596" s="208">
        <f t="shared" si="177"/>
        <v>0</v>
      </c>
      <c r="P2596" s="205">
        <v>0</v>
      </c>
      <c r="Q2596" s="208">
        <f t="shared" si="179"/>
        <v>0</v>
      </c>
      <c r="R2596" s="206">
        <v>9</v>
      </c>
    </row>
    <row r="2597" spans="1:18" s="200" customFormat="1" hidden="1">
      <c r="A2597" s="199">
        <v>2590</v>
      </c>
      <c r="B2597" s="200">
        <v>81010101801</v>
      </c>
      <c r="C2597" s="229" t="s">
        <v>1945</v>
      </c>
      <c r="D2597" s="229" t="s">
        <v>1310</v>
      </c>
      <c r="E2597" s="229" t="s">
        <v>1582</v>
      </c>
      <c r="F2597" s="201" t="s">
        <v>3660</v>
      </c>
      <c r="G2597" s="201" t="s">
        <v>855</v>
      </c>
      <c r="H2597" s="237" t="s">
        <v>3140</v>
      </c>
      <c r="I2597" s="228">
        <v>0</v>
      </c>
      <c r="J2597" s="228">
        <v>0</v>
      </c>
      <c r="K2597" s="228">
        <v>7418</v>
      </c>
      <c r="L2597" s="228">
        <v>7418</v>
      </c>
      <c r="M2597" s="207">
        <f t="shared" si="176"/>
        <v>0</v>
      </c>
      <c r="N2597" s="207">
        <f t="shared" si="178"/>
        <v>0</v>
      </c>
      <c r="O2597" s="208">
        <f t="shared" si="177"/>
        <v>0</v>
      </c>
      <c r="P2597" s="205">
        <v>0</v>
      </c>
      <c r="Q2597" s="208">
        <f t="shared" si="179"/>
        <v>0</v>
      </c>
      <c r="R2597" s="206">
        <v>9</v>
      </c>
    </row>
    <row r="2598" spans="1:18" s="200" customFormat="1" hidden="1">
      <c r="A2598" s="199">
        <v>2591</v>
      </c>
      <c r="B2598" s="200">
        <v>81010101901</v>
      </c>
      <c r="C2598" s="229" t="s">
        <v>1945</v>
      </c>
      <c r="D2598" s="229" t="s">
        <v>1310</v>
      </c>
      <c r="E2598" s="229" t="s">
        <v>1582</v>
      </c>
      <c r="F2598" s="201" t="s">
        <v>3660</v>
      </c>
      <c r="G2598" s="201" t="s">
        <v>855</v>
      </c>
      <c r="H2598" s="237" t="s">
        <v>3141</v>
      </c>
      <c r="I2598" s="228">
        <v>0</v>
      </c>
      <c r="J2598" s="228">
        <v>0</v>
      </c>
      <c r="K2598" s="228">
        <v>1771028.75</v>
      </c>
      <c r="L2598" s="228">
        <v>1593383.1300000001</v>
      </c>
      <c r="M2598" s="207">
        <f t="shared" si="176"/>
        <v>177645.61999999988</v>
      </c>
      <c r="N2598" s="207">
        <f t="shared" si="178"/>
        <v>0</v>
      </c>
      <c r="O2598" s="208">
        <f t="shared" si="177"/>
        <v>177645.61999999988</v>
      </c>
      <c r="P2598" s="205">
        <v>0</v>
      </c>
      <c r="Q2598" s="208">
        <f t="shared" si="179"/>
        <v>177645.61999999988</v>
      </c>
      <c r="R2598" s="206">
        <v>9</v>
      </c>
    </row>
    <row r="2599" spans="1:18" s="200" customFormat="1" hidden="1">
      <c r="A2599" s="199">
        <v>2592</v>
      </c>
      <c r="B2599" s="200">
        <v>81010102001</v>
      </c>
      <c r="C2599" s="229" t="s">
        <v>1945</v>
      </c>
      <c r="D2599" s="229" t="s">
        <v>1310</v>
      </c>
      <c r="E2599" s="229" t="s">
        <v>1582</v>
      </c>
      <c r="F2599" s="201" t="s">
        <v>3660</v>
      </c>
      <c r="G2599" s="201" t="s">
        <v>855</v>
      </c>
      <c r="H2599" s="237" t="s">
        <v>3142</v>
      </c>
      <c r="I2599" s="228">
        <v>0</v>
      </c>
      <c r="J2599" s="228">
        <v>0</v>
      </c>
      <c r="K2599" s="228">
        <v>10120</v>
      </c>
      <c r="L2599" s="228">
        <v>10120</v>
      </c>
      <c r="M2599" s="207">
        <f t="shared" si="176"/>
        <v>0</v>
      </c>
      <c r="N2599" s="207">
        <f t="shared" si="178"/>
        <v>0</v>
      </c>
      <c r="O2599" s="208">
        <f t="shared" si="177"/>
        <v>0</v>
      </c>
      <c r="P2599" s="205">
        <v>0</v>
      </c>
      <c r="Q2599" s="208">
        <f t="shared" si="179"/>
        <v>0</v>
      </c>
      <c r="R2599" s="206">
        <v>9</v>
      </c>
    </row>
    <row r="2600" spans="1:18" s="200" customFormat="1" hidden="1">
      <c r="A2600" s="199">
        <v>2593</v>
      </c>
      <c r="B2600" s="200">
        <v>81010102101</v>
      </c>
      <c r="C2600" s="229" t="s">
        <v>1945</v>
      </c>
      <c r="D2600" s="229" t="s">
        <v>1310</v>
      </c>
      <c r="E2600" s="229" t="s">
        <v>1582</v>
      </c>
      <c r="F2600" s="201" t="s">
        <v>3660</v>
      </c>
      <c r="G2600" s="201" t="s">
        <v>855</v>
      </c>
      <c r="H2600" s="237" t="s">
        <v>3143</v>
      </c>
      <c r="I2600" s="228">
        <v>0</v>
      </c>
      <c r="J2600" s="228">
        <v>0</v>
      </c>
      <c r="K2600" s="228">
        <v>45617.05</v>
      </c>
      <c r="L2600" s="228">
        <v>24983.3</v>
      </c>
      <c r="M2600" s="207">
        <f t="shared" si="176"/>
        <v>20633.750000000004</v>
      </c>
      <c r="N2600" s="207">
        <f t="shared" si="178"/>
        <v>0</v>
      </c>
      <c r="O2600" s="208">
        <f t="shared" si="177"/>
        <v>20633.750000000004</v>
      </c>
      <c r="P2600" s="205">
        <v>0</v>
      </c>
      <c r="Q2600" s="208">
        <f t="shared" si="179"/>
        <v>20633.750000000004</v>
      </c>
      <c r="R2600" s="206">
        <v>9</v>
      </c>
    </row>
    <row r="2601" spans="1:18" s="200" customFormat="1" hidden="1">
      <c r="A2601" s="199">
        <v>2594</v>
      </c>
      <c r="B2601" s="200">
        <v>81010102201</v>
      </c>
      <c r="C2601" s="229" t="s">
        <v>1945</v>
      </c>
      <c r="D2601" s="229" t="s">
        <v>1310</v>
      </c>
      <c r="E2601" s="229" t="s">
        <v>1582</v>
      </c>
      <c r="F2601" s="201" t="s">
        <v>3660</v>
      </c>
      <c r="G2601" s="201" t="s">
        <v>855</v>
      </c>
      <c r="H2601" s="237" t="s">
        <v>3144</v>
      </c>
      <c r="I2601" s="228">
        <v>0</v>
      </c>
      <c r="J2601" s="228">
        <v>0</v>
      </c>
      <c r="K2601" s="228">
        <v>15640.49</v>
      </c>
      <c r="L2601" s="228">
        <v>15640.49</v>
      </c>
      <c r="M2601" s="207">
        <f t="shared" si="176"/>
        <v>0</v>
      </c>
      <c r="N2601" s="207">
        <f t="shared" si="178"/>
        <v>0</v>
      </c>
      <c r="O2601" s="208">
        <f t="shared" si="177"/>
        <v>0</v>
      </c>
      <c r="P2601" s="205">
        <v>0</v>
      </c>
      <c r="Q2601" s="208">
        <f t="shared" si="179"/>
        <v>0</v>
      </c>
      <c r="R2601" s="206">
        <v>9</v>
      </c>
    </row>
    <row r="2602" spans="1:18" s="200" customFormat="1" hidden="1">
      <c r="A2602" s="199">
        <v>2595</v>
      </c>
      <c r="B2602" s="240">
        <v>81010200001</v>
      </c>
      <c r="C2602" s="229" t="s">
        <v>1945</v>
      </c>
      <c r="D2602" s="229" t="s">
        <v>1310</v>
      </c>
      <c r="E2602" s="229" t="s">
        <v>1582</v>
      </c>
      <c r="F2602" s="201" t="s">
        <v>3674</v>
      </c>
      <c r="G2602" s="201" t="s">
        <v>1583</v>
      </c>
      <c r="H2602" s="237" t="s">
        <v>3145</v>
      </c>
      <c r="I2602" s="228">
        <v>4589.49</v>
      </c>
      <c r="J2602" s="228">
        <v>0</v>
      </c>
      <c r="K2602" s="228">
        <v>441162.73</v>
      </c>
      <c r="L2602" s="228">
        <v>445752.22000000003</v>
      </c>
      <c r="M2602" s="207">
        <f t="shared" si="176"/>
        <v>0</v>
      </c>
      <c r="N2602" s="207">
        <f t="shared" si="178"/>
        <v>5.8207660913467407E-11</v>
      </c>
      <c r="O2602" s="208">
        <f t="shared" si="177"/>
        <v>-5.8207660913467407E-11</v>
      </c>
      <c r="P2602" s="205">
        <v>0</v>
      </c>
      <c r="Q2602" s="208">
        <f t="shared" si="179"/>
        <v>-5.8207660913467407E-11</v>
      </c>
      <c r="R2602" s="206">
        <v>8</v>
      </c>
    </row>
    <row r="2603" spans="1:18" s="200" customFormat="1" hidden="1">
      <c r="A2603" s="199">
        <v>2596</v>
      </c>
      <c r="B2603" s="240">
        <v>81010300001</v>
      </c>
      <c r="C2603" s="229" t="s">
        <v>1945</v>
      </c>
      <c r="D2603" s="229" t="s">
        <v>1310</v>
      </c>
      <c r="E2603" s="229" t="s">
        <v>1582</v>
      </c>
      <c r="F2603" s="201" t="s">
        <v>3674</v>
      </c>
      <c r="G2603" s="201" t="s">
        <v>1584</v>
      </c>
      <c r="H2603" s="237" t="s">
        <v>3146</v>
      </c>
      <c r="I2603" s="228">
        <v>44500.81</v>
      </c>
      <c r="J2603" s="228">
        <v>0</v>
      </c>
      <c r="K2603" s="228">
        <v>5925092.7700000005</v>
      </c>
      <c r="L2603" s="228">
        <v>5958853.5</v>
      </c>
      <c r="M2603" s="207">
        <f t="shared" si="176"/>
        <v>10740.080000000075</v>
      </c>
      <c r="N2603" s="207">
        <f t="shared" si="178"/>
        <v>0</v>
      </c>
      <c r="O2603" s="208">
        <f t="shared" si="177"/>
        <v>10740.080000000075</v>
      </c>
      <c r="P2603" s="205">
        <v>0</v>
      </c>
      <c r="Q2603" s="208">
        <f t="shared" si="179"/>
        <v>10740.080000000075</v>
      </c>
      <c r="R2603" s="206">
        <v>8</v>
      </c>
    </row>
    <row r="2604" spans="1:18" s="200" customFormat="1" hidden="1">
      <c r="A2604" s="199">
        <v>2597</v>
      </c>
      <c r="B2604" s="240">
        <v>81010400001</v>
      </c>
      <c r="C2604" s="229" t="s">
        <v>1945</v>
      </c>
      <c r="D2604" s="229" t="s">
        <v>1310</v>
      </c>
      <c r="E2604" s="201" t="s">
        <v>1582</v>
      </c>
      <c r="F2604" s="201" t="s">
        <v>3662</v>
      </c>
      <c r="G2604" s="201" t="s">
        <v>3037</v>
      </c>
      <c r="H2604" s="237" t="s">
        <v>3147</v>
      </c>
      <c r="I2604" s="228">
        <v>0</v>
      </c>
      <c r="J2604" s="228">
        <v>0</v>
      </c>
      <c r="K2604" s="228">
        <v>1014157.43</v>
      </c>
      <c r="L2604" s="228">
        <v>1014157.4299600001</v>
      </c>
      <c r="M2604" s="207">
        <f t="shared" si="176"/>
        <v>3.9999955333769321E-5</v>
      </c>
      <c r="N2604" s="207">
        <f t="shared" si="178"/>
        <v>0</v>
      </c>
      <c r="O2604" s="208">
        <f t="shared" si="177"/>
        <v>3.9999955333769321E-5</v>
      </c>
      <c r="P2604" s="205">
        <v>0</v>
      </c>
      <c r="Q2604" s="208">
        <f t="shared" si="179"/>
        <v>3.9999955333769321E-5</v>
      </c>
      <c r="R2604" s="206"/>
    </row>
    <row r="2605" spans="1:18" s="200" customFormat="1" hidden="1">
      <c r="A2605" s="199">
        <v>2598</v>
      </c>
      <c r="B2605" s="240">
        <v>81010400002</v>
      </c>
      <c r="C2605" s="229" t="s">
        <v>1945</v>
      </c>
      <c r="D2605" s="229" t="s">
        <v>1310</v>
      </c>
      <c r="E2605" s="201" t="s">
        <v>1582</v>
      </c>
      <c r="F2605" s="201" t="s">
        <v>3662</v>
      </c>
      <c r="G2605" s="201" t="s">
        <v>3037</v>
      </c>
      <c r="H2605" s="237" t="s">
        <v>3148</v>
      </c>
      <c r="I2605" s="228">
        <v>0</v>
      </c>
      <c r="J2605" s="228">
        <v>0</v>
      </c>
      <c r="K2605" s="228">
        <v>28350</v>
      </c>
      <c r="L2605" s="228">
        <v>28350</v>
      </c>
      <c r="M2605" s="207">
        <f t="shared" si="176"/>
        <v>0</v>
      </c>
      <c r="N2605" s="207">
        <f t="shared" si="178"/>
        <v>0</v>
      </c>
      <c r="O2605" s="208">
        <f t="shared" si="177"/>
        <v>0</v>
      </c>
      <c r="P2605" s="205">
        <v>0</v>
      </c>
      <c r="Q2605" s="208">
        <f t="shared" si="179"/>
        <v>0</v>
      </c>
      <c r="R2605" s="206"/>
    </row>
    <row r="2606" spans="1:18" s="200" customFormat="1" hidden="1">
      <c r="A2606" s="199">
        <v>2599</v>
      </c>
      <c r="B2606" s="240">
        <v>81010400003</v>
      </c>
      <c r="C2606" s="229" t="s">
        <v>1945</v>
      </c>
      <c r="D2606" s="229" t="s">
        <v>1310</v>
      </c>
      <c r="E2606" s="201" t="s">
        <v>1582</v>
      </c>
      <c r="F2606" s="201" t="s">
        <v>3662</v>
      </c>
      <c r="G2606" s="201" t="s">
        <v>3037</v>
      </c>
      <c r="H2606" s="237" t="s">
        <v>3149</v>
      </c>
      <c r="I2606" s="228">
        <v>0</v>
      </c>
      <c r="J2606" s="228">
        <v>0</v>
      </c>
      <c r="K2606" s="228">
        <v>18403</v>
      </c>
      <c r="L2606" s="228">
        <v>18402.99999</v>
      </c>
      <c r="M2606" s="207">
        <f t="shared" si="176"/>
        <v>9.9999997473787516E-6</v>
      </c>
      <c r="N2606" s="207">
        <f t="shared" si="178"/>
        <v>0</v>
      </c>
      <c r="O2606" s="208">
        <f t="shared" si="177"/>
        <v>9.9999997473787516E-6</v>
      </c>
      <c r="P2606" s="205">
        <v>0</v>
      </c>
      <c r="Q2606" s="208">
        <f t="shared" si="179"/>
        <v>9.9999997473787516E-6</v>
      </c>
      <c r="R2606" s="206"/>
    </row>
    <row r="2607" spans="1:18" s="200" customFormat="1" hidden="1">
      <c r="A2607" s="199">
        <v>2600</v>
      </c>
      <c r="B2607" s="240">
        <v>81010400004</v>
      </c>
      <c r="C2607" s="229" t="s">
        <v>1945</v>
      </c>
      <c r="D2607" s="229" t="s">
        <v>1310</v>
      </c>
      <c r="E2607" s="201" t="s">
        <v>1582</v>
      </c>
      <c r="F2607" s="201" t="s">
        <v>3662</v>
      </c>
      <c r="G2607" s="201" t="s">
        <v>3037</v>
      </c>
      <c r="H2607" s="237" t="s">
        <v>3150</v>
      </c>
      <c r="I2607" s="228">
        <v>0</v>
      </c>
      <c r="J2607" s="228">
        <v>0</v>
      </c>
      <c r="K2607" s="228">
        <v>5600</v>
      </c>
      <c r="L2607" s="228">
        <v>5600</v>
      </c>
      <c r="M2607" s="207">
        <f t="shared" si="176"/>
        <v>0</v>
      </c>
      <c r="N2607" s="207">
        <f t="shared" si="178"/>
        <v>0</v>
      </c>
      <c r="O2607" s="208">
        <f t="shared" si="177"/>
        <v>0</v>
      </c>
      <c r="P2607" s="205">
        <v>0</v>
      </c>
      <c r="Q2607" s="208">
        <f t="shared" si="179"/>
        <v>0</v>
      </c>
      <c r="R2607" s="206"/>
    </row>
    <row r="2608" spans="1:18" s="200" customFormat="1" hidden="1">
      <c r="A2608" s="199">
        <v>2601</v>
      </c>
      <c r="B2608" s="240">
        <v>81010400005</v>
      </c>
      <c r="C2608" s="229" t="s">
        <v>1945</v>
      </c>
      <c r="D2608" s="229" t="s">
        <v>1310</v>
      </c>
      <c r="E2608" s="201" t="s">
        <v>1582</v>
      </c>
      <c r="F2608" s="201" t="s">
        <v>3662</v>
      </c>
      <c r="G2608" s="201" t="s">
        <v>3037</v>
      </c>
      <c r="H2608" s="237" t="s">
        <v>3151</v>
      </c>
      <c r="I2608" s="228">
        <v>0</v>
      </c>
      <c r="J2608" s="228">
        <v>0</v>
      </c>
      <c r="K2608" s="228">
        <v>7700</v>
      </c>
      <c r="L2608" s="228">
        <v>7700</v>
      </c>
      <c r="M2608" s="207">
        <f t="shared" si="176"/>
        <v>0</v>
      </c>
      <c r="N2608" s="207">
        <f t="shared" si="178"/>
        <v>0</v>
      </c>
      <c r="O2608" s="208">
        <f t="shared" si="177"/>
        <v>0</v>
      </c>
      <c r="P2608" s="205">
        <v>0</v>
      </c>
      <c r="Q2608" s="208">
        <f t="shared" ref="Q2608:Q2639" si="180">O2608-P2608</f>
        <v>0</v>
      </c>
      <c r="R2608" s="206"/>
    </row>
    <row r="2609" spans="1:18" s="200" customFormat="1" hidden="1">
      <c r="A2609" s="199">
        <v>2602</v>
      </c>
      <c r="B2609" s="240">
        <v>81010400006</v>
      </c>
      <c r="C2609" s="229" t="s">
        <v>1945</v>
      </c>
      <c r="D2609" s="229" t="s">
        <v>1310</v>
      </c>
      <c r="E2609" s="201" t="s">
        <v>1582</v>
      </c>
      <c r="F2609" s="201" t="s">
        <v>3662</v>
      </c>
      <c r="G2609" s="201" t="s">
        <v>3037</v>
      </c>
      <c r="H2609" s="237" t="s">
        <v>3152</v>
      </c>
      <c r="I2609" s="228">
        <v>0</v>
      </c>
      <c r="J2609" s="228">
        <v>0</v>
      </c>
      <c r="K2609" s="228">
        <v>4000</v>
      </c>
      <c r="L2609" s="228">
        <v>4000</v>
      </c>
      <c r="M2609" s="207">
        <f t="shared" ref="M2609:M2672" si="181">IF((I2609+K2609)-(J2609+L2609)&lt;0,0,(I2609+K2609)-(J2609+L2609))</f>
        <v>0</v>
      </c>
      <c r="N2609" s="207">
        <f t="shared" si="178"/>
        <v>0</v>
      </c>
      <c r="O2609" s="208">
        <f t="shared" si="177"/>
        <v>0</v>
      </c>
      <c r="P2609" s="205">
        <v>0</v>
      </c>
      <c r="Q2609" s="208">
        <f t="shared" si="180"/>
        <v>0</v>
      </c>
      <c r="R2609" s="206"/>
    </row>
    <row r="2610" spans="1:18" s="200" customFormat="1" hidden="1">
      <c r="A2610" s="199">
        <v>2603</v>
      </c>
      <c r="B2610" s="240">
        <v>81010400007</v>
      </c>
      <c r="C2610" s="229" t="s">
        <v>1945</v>
      </c>
      <c r="D2610" s="229" t="s">
        <v>1310</v>
      </c>
      <c r="E2610" s="201" t="s">
        <v>1582</v>
      </c>
      <c r="F2610" s="201" t="s">
        <v>3662</v>
      </c>
      <c r="G2610" s="201" t="s">
        <v>3037</v>
      </c>
      <c r="H2610" s="237" t="s">
        <v>3153</v>
      </c>
      <c r="I2610" s="228">
        <v>0</v>
      </c>
      <c r="J2610" s="228">
        <v>0</v>
      </c>
      <c r="K2610" s="228">
        <v>1016</v>
      </c>
      <c r="L2610" s="228">
        <v>1016</v>
      </c>
      <c r="M2610" s="207">
        <f t="shared" si="181"/>
        <v>0</v>
      </c>
      <c r="N2610" s="207">
        <f t="shared" si="178"/>
        <v>0</v>
      </c>
      <c r="O2610" s="208">
        <f t="shared" si="177"/>
        <v>0</v>
      </c>
      <c r="P2610" s="205">
        <v>0</v>
      </c>
      <c r="Q2610" s="208">
        <f t="shared" si="180"/>
        <v>0</v>
      </c>
      <c r="R2610" s="206"/>
    </row>
    <row r="2611" spans="1:18" s="200" customFormat="1" hidden="1">
      <c r="A2611" s="199">
        <v>2604</v>
      </c>
      <c r="B2611" s="240">
        <v>81010400008</v>
      </c>
      <c r="C2611" s="229" t="s">
        <v>1945</v>
      </c>
      <c r="D2611" s="229" t="s">
        <v>1310</v>
      </c>
      <c r="E2611" s="201" t="s">
        <v>1582</v>
      </c>
      <c r="F2611" s="201" t="s">
        <v>3662</v>
      </c>
      <c r="G2611" s="201" t="s">
        <v>3037</v>
      </c>
      <c r="H2611" s="237" t="s">
        <v>3154</v>
      </c>
      <c r="I2611" s="228">
        <v>0</v>
      </c>
      <c r="J2611" s="228">
        <v>0</v>
      </c>
      <c r="K2611" s="228">
        <v>531.1</v>
      </c>
      <c r="L2611" s="228">
        <v>531.1</v>
      </c>
      <c r="M2611" s="207">
        <f t="shared" si="181"/>
        <v>0</v>
      </c>
      <c r="N2611" s="207">
        <f t="shared" si="178"/>
        <v>0</v>
      </c>
      <c r="O2611" s="208">
        <f t="shared" si="177"/>
        <v>0</v>
      </c>
      <c r="P2611" s="205">
        <v>0</v>
      </c>
      <c r="Q2611" s="208">
        <f t="shared" si="180"/>
        <v>0</v>
      </c>
      <c r="R2611" s="206"/>
    </row>
    <row r="2612" spans="1:18" s="200" customFormat="1" hidden="1">
      <c r="A2612" s="199">
        <v>2605</v>
      </c>
      <c r="B2612" s="240">
        <v>81010400009</v>
      </c>
      <c r="C2612" s="229" t="s">
        <v>1945</v>
      </c>
      <c r="D2612" s="229" t="s">
        <v>1310</v>
      </c>
      <c r="E2612" s="201" t="s">
        <v>1582</v>
      </c>
      <c r="F2612" s="201" t="s">
        <v>3662</v>
      </c>
      <c r="G2612" s="201" t="s">
        <v>3037</v>
      </c>
      <c r="H2612" s="237" t="s">
        <v>3155</v>
      </c>
      <c r="I2612" s="228">
        <v>0</v>
      </c>
      <c r="J2612" s="228">
        <v>0</v>
      </c>
      <c r="K2612" s="228">
        <v>1680</v>
      </c>
      <c r="L2612" s="228">
        <v>1680</v>
      </c>
      <c r="M2612" s="207">
        <f t="shared" si="181"/>
        <v>0</v>
      </c>
      <c r="N2612" s="207">
        <f t="shared" si="178"/>
        <v>0</v>
      </c>
      <c r="O2612" s="208">
        <f t="shared" si="177"/>
        <v>0</v>
      </c>
      <c r="P2612" s="205">
        <v>0</v>
      </c>
      <c r="Q2612" s="208">
        <f t="shared" si="180"/>
        <v>0</v>
      </c>
      <c r="R2612" s="206"/>
    </row>
    <row r="2613" spans="1:18" s="200" customFormat="1" hidden="1">
      <c r="A2613" s="199">
        <v>2606</v>
      </c>
      <c r="B2613" s="240">
        <v>81010400010</v>
      </c>
      <c r="C2613" s="229" t="s">
        <v>1945</v>
      </c>
      <c r="D2613" s="229" t="s">
        <v>1310</v>
      </c>
      <c r="E2613" s="201" t="s">
        <v>1582</v>
      </c>
      <c r="F2613" s="201" t="s">
        <v>3662</v>
      </c>
      <c r="G2613" s="201" t="s">
        <v>3037</v>
      </c>
      <c r="H2613" s="237" t="s">
        <v>3156</v>
      </c>
      <c r="I2613" s="228">
        <v>0</v>
      </c>
      <c r="J2613" s="228">
        <v>0</v>
      </c>
      <c r="K2613" s="228">
        <v>1000</v>
      </c>
      <c r="L2613" s="228">
        <v>1000</v>
      </c>
      <c r="M2613" s="207">
        <f t="shared" si="181"/>
        <v>0</v>
      </c>
      <c r="N2613" s="207">
        <f t="shared" si="178"/>
        <v>0</v>
      </c>
      <c r="O2613" s="208">
        <f t="shared" si="177"/>
        <v>0</v>
      </c>
      <c r="P2613" s="205">
        <v>0</v>
      </c>
      <c r="Q2613" s="208">
        <f t="shared" si="180"/>
        <v>0</v>
      </c>
      <c r="R2613" s="206"/>
    </row>
    <row r="2614" spans="1:18" s="200" customFormat="1" hidden="1">
      <c r="A2614" s="199">
        <v>2607</v>
      </c>
      <c r="B2614" s="240">
        <v>81010400011</v>
      </c>
      <c r="C2614" s="229" t="s">
        <v>1945</v>
      </c>
      <c r="D2614" s="229" t="s">
        <v>1310</v>
      </c>
      <c r="E2614" s="201" t="s">
        <v>1582</v>
      </c>
      <c r="F2614" s="201" t="s">
        <v>3662</v>
      </c>
      <c r="G2614" s="201" t="s">
        <v>3037</v>
      </c>
      <c r="H2614" s="237" t="s">
        <v>3157</v>
      </c>
      <c r="I2614" s="228">
        <v>0</v>
      </c>
      <c r="J2614" s="228">
        <v>0</v>
      </c>
      <c r="K2614" s="228">
        <v>100</v>
      </c>
      <c r="L2614" s="228">
        <v>100</v>
      </c>
      <c r="M2614" s="207">
        <f t="shared" si="181"/>
        <v>0</v>
      </c>
      <c r="N2614" s="207">
        <f t="shared" si="178"/>
        <v>0</v>
      </c>
      <c r="O2614" s="208">
        <f t="shared" si="177"/>
        <v>0</v>
      </c>
      <c r="P2614" s="205">
        <v>0</v>
      </c>
      <c r="Q2614" s="208">
        <f t="shared" si="180"/>
        <v>0</v>
      </c>
      <c r="R2614" s="206"/>
    </row>
    <row r="2615" spans="1:18" s="200" customFormat="1" hidden="1">
      <c r="A2615" s="199">
        <v>2608</v>
      </c>
      <c r="B2615" s="240">
        <v>81010400012</v>
      </c>
      <c r="C2615" s="229" t="s">
        <v>1945</v>
      </c>
      <c r="D2615" s="229" t="s">
        <v>1310</v>
      </c>
      <c r="E2615" s="201" t="s">
        <v>1582</v>
      </c>
      <c r="F2615" s="201" t="s">
        <v>3662</v>
      </c>
      <c r="G2615" s="201" t="s">
        <v>3037</v>
      </c>
      <c r="H2615" s="237" t="s">
        <v>3158</v>
      </c>
      <c r="I2615" s="228">
        <v>0</v>
      </c>
      <c r="J2615" s="228">
        <v>0</v>
      </c>
      <c r="K2615" s="228">
        <v>588</v>
      </c>
      <c r="L2615" s="228">
        <v>588</v>
      </c>
      <c r="M2615" s="207">
        <f t="shared" si="181"/>
        <v>0</v>
      </c>
      <c r="N2615" s="207">
        <f t="shared" si="178"/>
        <v>0</v>
      </c>
      <c r="O2615" s="208">
        <f t="shared" si="177"/>
        <v>0</v>
      </c>
      <c r="P2615" s="205">
        <v>0</v>
      </c>
      <c r="Q2615" s="208">
        <f t="shared" si="180"/>
        <v>0</v>
      </c>
      <c r="R2615" s="206"/>
    </row>
    <row r="2616" spans="1:18" s="200" customFormat="1" hidden="1">
      <c r="A2616" s="199">
        <v>2609</v>
      </c>
      <c r="B2616" s="240">
        <v>81010400013</v>
      </c>
      <c r="C2616" s="229" t="s">
        <v>1945</v>
      </c>
      <c r="D2616" s="229" t="s">
        <v>1310</v>
      </c>
      <c r="E2616" s="201" t="s">
        <v>1582</v>
      </c>
      <c r="F2616" s="201" t="s">
        <v>3662</v>
      </c>
      <c r="G2616" s="201" t="s">
        <v>3037</v>
      </c>
      <c r="H2616" s="237" t="s">
        <v>3159</v>
      </c>
      <c r="I2616" s="228">
        <v>0</v>
      </c>
      <c r="J2616" s="228">
        <v>0</v>
      </c>
      <c r="K2616" s="228">
        <v>1000</v>
      </c>
      <c r="L2616" s="228">
        <v>1000</v>
      </c>
      <c r="M2616" s="207">
        <f t="shared" si="181"/>
        <v>0</v>
      </c>
      <c r="N2616" s="207">
        <f t="shared" si="178"/>
        <v>0</v>
      </c>
      <c r="O2616" s="208">
        <f t="shared" si="177"/>
        <v>0</v>
      </c>
      <c r="P2616" s="205">
        <v>0</v>
      </c>
      <c r="Q2616" s="208">
        <f t="shared" si="180"/>
        <v>0</v>
      </c>
      <c r="R2616" s="206"/>
    </row>
    <row r="2617" spans="1:18" s="200" customFormat="1" hidden="1">
      <c r="A2617" s="199">
        <v>2610</v>
      </c>
      <c r="B2617" s="240">
        <v>81010400014</v>
      </c>
      <c r="C2617" s="229" t="s">
        <v>1945</v>
      </c>
      <c r="D2617" s="229" t="s">
        <v>1310</v>
      </c>
      <c r="E2617" s="201" t="s">
        <v>1582</v>
      </c>
      <c r="F2617" s="201" t="s">
        <v>3662</v>
      </c>
      <c r="G2617" s="201" t="s">
        <v>3037</v>
      </c>
      <c r="H2617" s="237" t="s">
        <v>3160</v>
      </c>
      <c r="I2617" s="228">
        <v>0</v>
      </c>
      <c r="J2617" s="228">
        <v>0</v>
      </c>
      <c r="K2617" s="228">
        <v>1000</v>
      </c>
      <c r="L2617" s="228">
        <v>1000</v>
      </c>
      <c r="M2617" s="207">
        <f t="shared" si="181"/>
        <v>0</v>
      </c>
      <c r="N2617" s="207">
        <f t="shared" si="178"/>
        <v>0</v>
      </c>
      <c r="O2617" s="208">
        <f t="shared" si="177"/>
        <v>0</v>
      </c>
      <c r="P2617" s="205">
        <v>0</v>
      </c>
      <c r="Q2617" s="208">
        <f t="shared" si="180"/>
        <v>0</v>
      </c>
      <c r="R2617" s="206"/>
    </row>
    <row r="2618" spans="1:18" s="200" customFormat="1" hidden="1">
      <c r="A2618" s="199">
        <v>2611</v>
      </c>
      <c r="B2618" s="240">
        <v>81010400015</v>
      </c>
      <c r="C2618" s="229" t="s">
        <v>1945</v>
      </c>
      <c r="D2618" s="229" t="s">
        <v>1310</v>
      </c>
      <c r="E2618" s="201" t="s">
        <v>1582</v>
      </c>
      <c r="F2618" s="201" t="s">
        <v>3662</v>
      </c>
      <c r="G2618" s="201" t="s">
        <v>3037</v>
      </c>
      <c r="H2618" s="237" t="s">
        <v>3161</v>
      </c>
      <c r="I2618" s="228">
        <v>0</v>
      </c>
      <c r="J2618" s="228">
        <v>0</v>
      </c>
      <c r="K2618" s="228">
        <v>33330</v>
      </c>
      <c r="L2618" s="228">
        <v>33330</v>
      </c>
      <c r="M2618" s="207">
        <f t="shared" si="181"/>
        <v>0</v>
      </c>
      <c r="N2618" s="207">
        <f t="shared" si="178"/>
        <v>0</v>
      </c>
      <c r="O2618" s="208">
        <f t="shared" si="177"/>
        <v>0</v>
      </c>
      <c r="P2618" s="205">
        <v>0</v>
      </c>
      <c r="Q2618" s="208">
        <f t="shared" si="180"/>
        <v>0</v>
      </c>
      <c r="R2618" s="206"/>
    </row>
    <row r="2619" spans="1:18" s="200" customFormat="1" hidden="1">
      <c r="A2619" s="199">
        <v>2612</v>
      </c>
      <c r="B2619" s="240">
        <v>81010400016</v>
      </c>
      <c r="C2619" s="229" t="s">
        <v>1945</v>
      </c>
      <c r="D2619" s="229" t="s">
        <v>1310</v>
      </c>
      <c r="E2619" s="201" t="s">
        <v>1582</v>
      </c>
      <c r="F2619" s="201" t="s">
        <v>3662</v>
      </c>
      <c r="G2619" s="201" t="s">
        <v>3037</v>
      </c>
      <c r="H2619" s="237" t="s">
        <v>3162</v>
      </c>
      <c r="I2619" s="228">
        <v>0</v>
      </c>
      <c r="J2619" s="228">
        <v>0</v>
      </c>
      <c r="K2619" s="228">
        <v>450</v>
      </c>
      <c r="L2619" s="228">
        <v>450</v>
      </c>
      <c r="M2619" s="207">
        <f t="shared" si="181"/>
        <v>0</v>
      </c>
      <c r="N2619" s="207">
        <f t="shared" si="178"/>
        <v>0</v>
      </c>
      <c r="O2619" s="208">
        <f t="shared" si="177"/>
        <v>0</v>
      </c>
      <c r="P2619" s="205">
        <v>0</v>
      </c>
      <c r="Q2619" s="208">
        <f t="shared" si="180"/>
        <v>0</v>
      </c>
      <c r="R2619" s="206"/>
    </row>
    <row r="2620" spans="1:18" s="200" customFormat="1" hidden="1">
      <c r="A2620" s="199">
        <v>2613</v>
      </c>
      <c r="B2620" s="240">
        <v>81010400017</v>
      </c>
      <c r="C2620" s="229" t="s">
        <v>1945</v>
      </c>
      <c r="D2620" s="229" t="s">
        <v>1310</v>
      </c>
      <c r="E2620" s="201" t="s">
        <v>1582</v>
      </c>
      <c r="F2620" s="201" t="s">
        <v>3662</v>
      </c>
      <c r="G2620" s="201" t="s">
        <v>3037</v>
      </c>
      <c r="H2620" s="237" t="s">
        <v>3163</v>
      </c>
      <c r="I2620" s="228">
        <v>0</v>
      </c>
      <c r="J2620" s="228">
        <v>0</v>
      </c>
      <c r="K2620" s="228">
        <v>500</v>
      </c>
      <c r="L2620" s="228">
        <v>500</v>
      </c>
      <c r="M2620" s="207">
        <f t="shared" si="181"/>
        <v>0</v>
      </c>
      <c r="N2620" s="207">
        <f t="shared" si="178"/>
        <v>0</v>
      </c>
      <c r="O2620" s="208">
        <f t="shared" si="177"/>
        <v>0</v>
      </c>
      <c r="P2620" s="205">
        <v>0</v>
      </c>
      <c r="Q2620" s="208">
        <f t="shared" si="180"/>
        <v>0</v>
      </c>
      <c r="R2620" s="206"/>
    </row>
    <row r="2621" spans="1:18" s="200" customFormat="1" hidden="1">
      <c r="A2621" s="199">
        <v>2614</v>
      </c>
      <c r="B2621" s="240">
        <v>81010400018</v>
      </c>
      <c r="C2621" s="229" t="s">
        <v>1945</v>
      </c>
      <c r="D2621" s="229" t="s">
        <v>1310</v>
      </c>
      <c r="E2621" s="201" t="s">
        <v>1582</v>
      </c>
      <c r="F2621" s="201" t="s">
        <v>3662</v>
      </c>
      <c r="G2621" s="201" t="s">
        <v>3037</v>
      </c>
      <c r="H2621" s="237" t="s">
        <v>3164</v>
      </c>
      <c r="I2621" s="228">
        <v>0</v>
      </c>
      <c r="J2621" s="228">
        <v>0</v>
      </c>
      <c r="K2621" s="228">
        <v>1000</v>
      </c>
      <c r="L2621" s="228">
        <v>1000</v>
      </c>
      <c r="M2621" s="207">
        <f t="shared" si="181"/>
        <v>0</v>
      </c>
      <c r="N2621" s="207">
        <f t="shared" si="178"/>
        <v>0</v>
      </c>
      <c r="O2621" s="208">
        <f t="shared" si="177"/>
        <v>0</v>
      </c>
      <c r="P2621" s="205">
        <v>0</v>
      </c>
      <c r="Q2621" s="208">
        <f t="shared" si="180"/>
        <v>0</v>
      </c>
      <c r="R2621" s="206"/>
    </row>
    <row r="2622" spans="1:18" s="200" customFormat="1" hidden="1">
      <c r="A2622" s="199">
        <v>2615</v>
      </c>
      <c r="B2622" s="240">
        <v>81010500001</v>
      </c>
      <c r="C2622" s="229" t="s">
        <v>1945</v>
      </c>
      <c r="D2622" s="229" t="s">
        <v>1310</v>
      </c>
      <c r="E2622" s="229" t="s">
        <v>1582</v>
      </c>
      <c r="F2622" s="201" t="s">
        <v>3662</v>
      </c>
      <c r="G2622" s="201" t="s">
        <v>858</v>
      </c>
      <c r="H2622" s="237" t="s">
        <v>3165</v>
      </c>
      <c r="I2622" s="228">
        <v>17139.580000000002</v>
      </c>
      <c r="J2622" s="228">
        <v>0</v>
      </c>
      <c r="K2622" s="228">
        <v>32265</v>
      </c>
      <c r="L2622" s="228">
        <v>17139.580000000002</v>
      </c>
      <c r="M2622" s="207">
        <f t="shared" si="181"/>
        <v>32265</v>
      </c>
      <c r="N2622" s="207">
        <f t="shared" si="178"/>
        <v>0</v>
      </c>
      <c r="O2622" s="208">
        <f t="shared" si="177"/>
        <v>32265</v>
      </c>
      <c r="P2622" s="205">
        <v>0</v>
      </c>
      <c r="Q2622" s="208">
        <f t="shared" si="180"/>
        <v>32265</v>
      </c>
      <c r="R2622" s="206"/>
    </row>
    <row r="2623" spans="1:18" s="200" customFormat="1" hidden="1">
      <c r="A2623" s="199">
        <v>2616</v>
      </c>
      <c r="B2623" s="240">
        <v>81010500002</v>
      </c>
      <c r="C2623" s="229" t="s">
        <v>1945</v>
      </c>
      <c r="D2623" s="229" t="s">
        <v>1310</v>
      </c>
      <c r="E2623" s="229" t="s">
        <v>1582</v>
      </c>
      <c r="F2623" s="201" t="s">
        <v>3662</v>
      </c>
      <c r="G2623" s="201" t="s">
        <v>858</v>
      </c>
      <c r="H2623" s="237" t="s">
        <v>3166</v>
      </c>
      <c r="I2623" s="228">
        <v>0</v>
      </c>
      <c r="J2623" s="228">
        <v>0</v>
      </c>
      <c r="K2623" s="228">
        <v>0</v>
      </c>
      <c r="L2623" s="228">
        <v>0</v>
      </c>
      <c r="M2623" s="207">
        <f t="shared" si="181"/>
        <v>0</v>
      </c>
      <c r="N2623" s="207">
        <f t="shared" si="178"/>
        <v>0</v>
      </c>
      <c r="O2623" s="208">
        <f t="shared" si="177"/>
        <v>0</v>
      </c>
      <c r="P2623" s="205">
        <v>0</v>
      </c>
      <c r="Q2623" s="208">
        <f t="shared" si="180"/>
        <v>0</v>
      </c>
      <c r="R2623" s="206"/>
    </row>
    <row r="2624" spans="1:18" s="200" customFormat="1" hidden="1">
      <c r="A2624" s="199">
        <v>2617</v>
      </c>
      <c r="B2624" s="240">
        <v>81010500003</v>
      </c>
      <c r="C2624" s="229" t="s">
        <v>1945</v>
      </c>
      <c r="D2624" s="229" t="s">
        <v>1310</v>
      </c>
      <c r="E2624" s="229" t="s">
        <v>1582</v>
      </c>
      <c r="F2624" s="201" t="s">
        <v>3662</v>
      </c>
      <c r="G2624" s="201" t="s">
        <v>858</v>
      </c>
      <c r="H2624" s="237" t="s">
        <v>3167</v>
      </c>
      <c r="I2624" s="228">
        <v>85555.56</v>
      </c>
      <c r="J2624" s="228">
        <v>0</v>
      </c>
      <c r="K2624" s="228">
        <v>128389</v>
      </c>
      <c r="L2624" s="228">
        <v>85555.559989999994</v>
      </c>
      <c r="M2624" s="207">
        <f t="shared" si="181"/>
        <v>128389.00001</v>
      </c>
      <c r="N2624" s="207">
        <f t="shared" si="178"/>
        <v>0</v>
      </c>
      <c r="O2624" s="208">
        <f t="shared" si="177"/>
        <v>128389.00001</v>
      </c>
      <c r="P2624" s="205">
        <v>0</v>
      </c>
      <c r="Q2624" s="208">
        <f t="shared" si="180"/>
        <v>128389.00001</v>
      </c>
      <c r="R2624" s="206"/>
    </row>
    <row r="2625" spans="1:19" s="200" customFormat="1" hidden="1">
      <c r="A2625" s="199">
        <v>2618</v>
      </c>
      <c r="B2625" s="240">
        <v>81010500004</v>
      </c>
      <c r="C2625" s="229" t="s">
        <v>1945</v>
      </c>
      <c r="D2625" s="229" t="s">
        <v>1310</v>
      </c>
      <c r="E2625" s="229" t="s">
        <v>1582</v>
      </c>
      <c r="F2625" s="201" t="s">
        <v>3662</v>
      </c>
      <c r="G2625" s="201" t="s">
        <v>858</v>
      </c>
      <c r="H2625" s="237" t="s">
        <v>3168</v>
      </c>
      <c r="I2625" s="228">
        <v>0</v>
      </c>
      <c r="J2625" s="228">
        <v>0</v>
      </c>
      <c r="K2625" s="228">
        <v>0</v>
      </c>
      <c r="L2625" s="228">
        <v>0</v>
      </c>
      <c r="M2625" s="207">
        <f t="shared" si="181"/>
        <v>0</v>
      </c>
      <c r="N2625" s="207">
        <f t="shared" si="178"/>
        <v>0</v>
      </c>
      <c r="O2625" s="208">
        <f t="shared" si="177"/>
        <v>0</v>
      </c>
      <c r="P2625" s="205">
        <v>0</v>
      </c>
      <c r="Q2625" s="208">
        <f t="shared" si="180"/>
        <v>0</v>
      </c>
      <c r="R2625" s="206"/>
    </row>
    <row r="2626" spans="1:19" s="200" customFormat="1" hidden="1">
      <c r="A2626" s="199">
        <v>2619</v>
      </c>
      <c r="B2626" s="240">
        <v>81010500005</v>
      </c>
      <c r="C2626" s="229" t="s">
        <v>1945</v>
      </c>
      <c r="D2626" s="229" t="s">
        <v>1310</v>
      </c>
      <c r="E2626" s="229" t="s">
        <v>1582</v>
      </c>
      <c r="F2626" s="201" t="s">
        <v>3662</v>
      </c>
      <c r="G2626" s="201" t="s">
        <v>858</v>
      </c>
      <c r="H2626" s="237" t="s">
        <v>3169</v>
      </c>
      <c r="I2626" s="228">
        <v>0</v>
      </c>
      <c r="J2626" s="228">
        <v>0</v>
      </c>
      <c r="K2626" s="228">
        <v>0</v>
      </c>
      <c r="L2626" s="228">
        <v>0</v>
      </c>
      <c r="M2626" s="207">
        <f t="shared" si="181"/>
        <v>0</v>
      </c>
      <c r="N2626" s="207">
        <f t="shared" si="178"/>
        <v>0</v>
      </c>
      <c r="O2626" s="208">
        <f t="shared" si="177"/>
        <v>0</v>
      </c>
      <c r="P2626" s="205">
        <v>0</v>
      </c>
      <c r="Q2626" s="208">
        <f t="shared" si="180"/>
        <v>0</v>
      </c>
      <c r="R2626" s="206"/>
    </row>
    <row r="2627" spans="1:19" s="200" customFormat="1" hidden="1">
      <c r="A2627" s="199">
        <v>2620</v>
      </c>
      <c r="B2627" s="240">
        <v>81010500006</v>
      </c>
      <c r="C2627" s="229" t="s">
        <v>1945</v>
      </c>
      <c r="D2627" s="229" t="s">
        <v>1310</v>
      </c>
      <c r="E2627" s="229" t="s">
        <v>1582</v>
      </c>
      <c r="F2627" s="201" t="s">
        <v>3662</v>
      </c>
      <c r="G2627" s="201" t="s">
        <v>858</v>
      </c>
      <c r="H2627" s="237" t="s">
        <v>3170</v>
      </c>
      <c r="I2627" s="228">
        <v>0</v>
      </c>
      <c r="J2627" s="228">
        <v>0</v>
      </c>
      <c r="K2627" s="228">
        <v>0</v>
      </c>
      <c r="L2627" s="228">
        <v>0</v>
      </c>
      <c r="M2627" s="207">
        <f t="shared" si="181"/>
        <v>0</v>
      </c>
      <c r="N2627" s="207">
        <f t="shared" si="178"/>
        <v>0</v>
      </c>
      <c r="O2627" s="208">
        <f t="shared" si="177"/>
        <v>0</v>
      </c>
      <c r="P2627" s="205">
        <v>0</v>
      </c>
      <c r="Q2627" s="208">
        <f t="shared" si="180"/>
        <v>0</v>
      </c>
      <c r="R2627" s="206"/>
    </row>
    <row r="2628" spans="1:19" s="200" customFormat="1" hidden="1">
      <c r="A2628" s="199">
        <v>2621</v>
      </c>
      <c r="B2628" s="240">
        <v>81010500007</v>
      </c>
      <c r="C2628" s="229" t="s">
        <v>1945</v>
      </c>
      <c r="D2628" s="229" t="s">
        <v>1310</v>
      </c>
      <c r="E2628" s="229" t="s">
        <v>1582</v>
      </c>
      <c r="F2628" s="201" t="s">
        <v>3662</v>
      </c>
      <c r="G2628" s="201" t="s">
        <v>858</v>
      </c>
      <c r="H2628" s="237" t="s">
        <v>3171</v>
      </c>
      <c r="I2628" s="228">
        <v>0</v>
      </c>
      <c r="J2628" s="228">
        <v>0</v>
      </c>
      <c r="K2628" s="228">
        <v>0</v>
      </c>
      <c r="L2628" s="228">
        <v>0</v>
      </c>
      <c r="M2628" s="207">
        <f t="shared" si="181"/>
        <v>0</v>
      </c>
      <c r="N2628" s="207">
        <f t="shared" si="178"/>
        <v>0</v>
      </c>
      <c r="O2628" s="208">
        <f t="shared" si="177"/>
        <v>0</v>
      </c>
      <c r="P2628" s="205">
        <v>0</v>
      </c>
      <c r="Q2628" s="208">
        <f t="shared" si="180"/>
        <v>0</v>
      </c>
      <c r="R2628" s="206"/>
    </row>
    <row r="2629" spans="1:19" s="200" customFormat="1" hidden="1">
      <c r="A2629" s="199">
        <v>2622</v>
      </c>
      <c r="B2629" s="240">
        <v>81010601001</v>
      </c>
      <c r="C2629" s="229" t="s">
        <v>1945</v>
      </c>
      <c r="D2629" s="229" t="s">
        <v>1310</v>
      </c>
      <c r="E2629" s="229" t="s">
        <v>1582</v>
      </c>
      <c r="F2629" s="201" t="s">
        <v>3661</v>
      </c>
      <c r="G2629" s="201" t="s">
        <v>127</v>
      </c>
      <c r="H2629" s="237" t="s">
        <v>3172</v>
      </c>
      <c r="I2629" s="228">
        <v>19236</v>
      </c>
      <c r="J2629" s="228">
        <v>0</v>
      </c>
      <c r="K2629" s="228">
        <v>463276.98</v>
      </c>
      <c r="L2629" s="228">
        <v>2698</v>
      </c>
      <c r="M2629" s="207">
        <f t="shared" si="181"/>
        <v>479814.98</v>
      </c>
      <c r="N2629" s="207">
        <f t="shared" si="178"/>
        <v>0</v>
      </c>
      <c r="O2629" s="208">
        <f t="shared" si="177"/>
        <v>479814.98</v>
      </c>
      <c r="P2629" s="205">
        <v>0</v>
      </c>
      <c r="Q2629" s="208">
        <f t="shared" si="180"/>
        <v>479814.98</v>
      </c>
      <c r="R2629" s="206"/>
    </row>
    <row r="2630" spans="1:19" s="200" customFormat="1" hidden="1">
      <c r="A2630" s="199">
        <v>2623</v>
      </c>
      <c r="B2630" s="240">
        <v>81010602001</v>
      </c>
      <c r="C2630" s="229" t="s">
        <v>1945</v>
      </c>
      <c r="D2630" s="229" t="s">
        <v>1310</v>
      </c>
      <c r="E2630" s="229" t="s">
        <v>1582</v>
      </c>
      <c r="F2630" s="201" t="s">
        <v>3661</v>
      </c>
      <c r="G2630" s="201" t="s">
        <v>127</v>
      </c>
      <c r="H2630" s="237" t="s">
        <v>3173</v>
      </c>
      <c r="I2630" s="228">
        <v>0</v>
      </c>
      <c r="J2630" s="228">
        <v>0</v>
      </c>
      <c r="K2630" s="228">
        <v>0</v>
      </c>
      <c r="L2630" s="228">
        <v>0</v>
      </c>
      <c r="M2630" s="207">
        <f t="shared" si="181"/>
        <v>0</v>
      </c>
      <c r="N2630" s="207">
        <f t="shared" si="178"/>
        <v>0</v>
      </c>
      <c r="O2630" s="208">
        <f t="shared" ref="O2630:O2693" si="182">M2630-N2630</f>
        <v>0</v>
      </c>
      <c r="P2630" s="205">
        <v>0</v>
      </c>
      <c r="Q2630" s="208">
        <f t="shared" si="180"/>
        <v>0</v>
      </c>
      <c r="R2630" s="206"/>
    </row>
    <row r="2631" spans="1:19" s="200" customFormat="1" hidden="1">
      <c r="A2631" s="199">
        <v>2624</v>
      </c>
      <c r="B2631" s="240">
        <v>81010603001</v>
      </c>
      <c r="C2631" s="229" t="s">
        <v>1945</v>
      </c>
      <c r="D2631" s="229" t="s">
        <v>1310</v>
      </c>
      <c r="E2631" s="229" t="s">
        <v>1582</v>
      </c>
      <c r="F2631" s="201" t="s">
        <v>3661</v>
      </c>
      <c r="G2631" s="201" t="s">
        <v>127</v>
      </c>
      <c r="H2631" s="237" t="s">
        <v>3174</v>
      </c>
      <c r="I2631" s="228">
        <v>0</v>
      </c>
      <c r="J2631" s="228">
        <v>0</v>
      </c>
      <c r="K2631" s="228">
        <v>3366</v>
      </c>
      <c r="L2631" s="228">
        <v>0</v>
      </c>
      <c r="M2631" s="207">
        <f t="shared" si="181"/>
        <v>3366</v>
      </c>
      <c r="N2631" s="207">
        <f t="shared" si="178"/>
        <v>0</v>
      </c>
      <c r="O2631" s="208">
        <f t="shared" si="182"/>
        <v>3366</v>
      </c>
      <c r="P2631" s="205">
        <v>0</v>
      </c>
      <c r="Q2631" s="208">
        <f t="shared" si="180"/>
        <v>3366</v>
      </c>
      <c r="R2631" s="206"/>
    </row>
    <row r="2632" spans="1:19" s="200" customFormat="1" hidden="1">
      <c r="A2632" s="199">
        <v>2625</v>
      </c>
      <c r="B2632" s="240">
        <v>81010604001</v>
      </c>
      <c r="C2632" s="229" t="s">
        <v>1945</v>
      </c>
      <c r="D2632" s="229" t="s">
        <v>1310</v>
      </c>
      <c r="E2632" s="229" t="s">
        <v>1582</v>
      </c>
      <c r="F2632" s="201" t="s">
        <v>3661</v>
      </c>
      <c r="G2632" s="201" t="s">
        <v>127</v>
      </c>
      <c r="H2632" s="237" t="s">
        <v>3175</v>
      </c>
      <c r="I2632" s="228">
        <v>80292.72</v>
      </c>
      <c r="J2632" s="228">
        <v>0</v>
      </c>
      <c r="K2632" s="228">
        <v>55120</v>
      </c>
      <c r="L2632" s="228">
        <v>80292.719989999998</v>
      </c>
      <c r="M2632" s="207">
        <f t="shared" si="181"/>
        <v>55120.000010000003</v>
      </c>
      <c r="N2632" s="207">
        <f t="shared" si="178"/>
        <v>0</v>
      </c>
      <c r="O2632" s="208">
        <f t="shared" si="182"/>
        <v>55120.000010000003</v>
      </c>
      <c r="P2632" s="205">
        <v>0</v>
      </c>
      <c r="Q2632" s="208">
        <f t="shared" si="180"/>
        <v>55120.000010000003</v>
      </c>
      <c r="R2632" s="206"/>
    </row>
    <row r="2633" spans="1:19" s="200" customFormat="1" hidden="1">
      <c r="A2633" s="199">
        <v>2626</v>
      </c>
      <c r="B2633" s="240">
        <v>81010605001</v>
      </c>
      <c r="C2633" s="229" t="s">
        <v>1945</v>
      </c>
      <c r="D2633" s="229" t="s">
        <v>1310</v>
      </c>
      <c r="E2633" s="229" t="s">
        <v>1582</v>
      </c>
      <c r="F2633" s="201" t="s">
        <v>3661</v>
      </c>
      <c r="G2633" s="201" t="s">
        <v>127</v>
      </c>
      <c r="H2633" s="237" t="s">
        <v>3176</v>
      </c>
      <c r="I2633" s="228">
        <v>0</v>
      </c>
      <c r="J2633" s="228">
        <v>0</v>
      </c>
      <c r="K2633" s="228">
        <v>45218</v>
      </c>
      <c r="L2633" s="228">
        <v>0</v>
      </c>
      <c r="M2633" s="207">
        <f t="shared" si="181"/>
        <v>45218</v>
      </c>
      <c r="N2633" s="207">
        <f t="shared" si="178"/>
        <v>0</v>
      </c>
      <c r="O2633" s="208">
        <f t="shared" si="182"/>
        <v>45218</v>
      </c>
      <c r="P2633" s="205">
        <v>0</v>
      </c>
      <c r="Q2633" s="208">
        <f t="shared" si="180"/>
        <v>45218</v>
      </c>
      <c r="R2633" s="206"/>
    </row>
    <row r="2634" spans="1:19" s="200" customFormat="1" hidden="1">
      <c r="A2634" s="199">
        <v>2627</v>
      </c>
      <c r="B2634" s="240">
        <v>81010606001</v>
      </c>
      <c r="C2634" s="229" t="s">
        <v>1945</v>
      </c>
      <c r="D2634" s="229" t="s">
        <v>1310</v>
      </c>
      <c r="E2634" s="229" t="s">
        <v>1582</v>
      </c>
      <c r="F2634" s="201" t="s">
        <v>3661</v>
      </c>
      <c r="G2634" s="201" t="s">
        <v>127</v>
      </c>
      <c r="H2634" s="237" t="s">
        <v>3177</v>
      </c>
      <c r="I2634" s="228">
        <v>60300</v>
      </c>
      <c r="J2634" s="228">
        <v>0</v>
      </c>
      <c r="K2634" s="228">
        <v>0</v>
      </c>
      <c r="L2634" s="228">
        <v>60300</v>
      </c>
      <c r="M2634" s="207">
        <f t="shared" si="181"/>
        <v>0</v>
      </c>
      <c r="N2634" s="207">
        <f t="shared" si="178"/>
        <v>0</v>
      </c>
      <c r="O2634" s="208">
        <f t="shared" si="182"/>
        <v>0</v>
      </c>
      <c r="P2634" s="205">
        <v>0</v>
      </c>
      <c r="Q2634" s="208">
        <f t="shared" si="180"/>
        <v>0</v>
      </c>
      <c r="R2634" s="206"/>
    </row>
    <row r="2635" spans="1:19" s="200" customFormat="1" hidden="1">
      <c r="A2635" s="199">
        <v>2628</v>
      </c>
      <c r="B2635" s="240">
        <v>81010606002</v>
      </c>
      <c r="C2635" s="229" t="s">
        <v>1945</v>
      </c>
      <c r="D2635" s="229" t="s">
        <v>1310</v>
      </c>
      <c r="E2635" s="229" t="s">
        <v>1582</v>
      </c>
      <c r="F2635" s="201" t="s">
        <v>3661</v>
      </c>
      <c r="G2635" s="201" t="s">
        <v>127</v>
      </c>
      <c r="H2635" s="237" t="s">
        <v>3178</v>
      </c>
      <c r="I2635" s="228">
        <v>36322</v>
      </c>
      <c r="J2635" s="228">
        <v>0</v>
      </c>
      <c r="K2635" s="228">
        <v>0</v>
      </c>
      <c r="L2635" s="228">
        <v>36322</v>
      </c>
      <c r="M2635" s="207">
        <f t="shared" si="181"/>
        <v>0</v>
      </c>
      <c r="N2635" s="207">
        <f t="shared" si="178"/>
        <v>0</v>
      </c>
      <c r="O2635" s="208">
        <f t="shared" si="182"/>
        <v>0</v>
      </c>
      <c r="P2635" s="205">
        <v>0</v>
      </c>
      <c r="Q2635" s="208">
        <f t="shared" si="180"/>
        <v>0</v>
      </c>
      <c r="R2635" s="206"/>
    </row>
    <row r="2636" spans="1:19" s="200" customFormat="1" hidden="1">
      <c r="A2636" s="199">
        <v>2629</v>
      </c>
      <c r="B2636" s="240">
        <v>81010607001</v>
      </c>
      <c r="C2636" s="229" t="s">
        <v>1945</v>
      </c>
      <c r="D2636" s="229" t="s">
        <v>1310</v>
      </c>
      <c r="E2636" s="201" t="s">
        <v>1582</v>
      </c>
      <c r="F2636" s="201" t="s">
        <v>3661</v>
      </c>
      <c r="G2636" s="201" t="s">
        <v>127</v>
      </c>
      <c r="H2636" s="237" t="s">
        <v>3179</v>
      </c>
      <c r="I2636" s="228">
        <v>93267</v>
      </c>
      <c r="J2636" s="228">
        <v>0</v>
      </c>
      <c r="K2636" s="228">
        <v>94815</v>
      </c>
      <c r="L2636" s="228">
        <v>93267</v>
      </c>
      <c r="M2636" s="207">
        <f t="shared" si="181"/>
        <v>94815</v>
      </c>
      <c r="N2636" s="207">
        <f t="shared" ref="N2636:N2699" si="183">-IF((I2636+K2636)-(J2636+L2636)&lt;0,(I2636+K2636)-(J2636+L2636),0)</f>
        <v>0</v>
      </c>
      <c r="O2636" s="208">
        <f t="shared" si="182"/>
        <v>94815</v>
      </c>
      <c r="P2636" s="205">
        <v>0</v>
      </c>
      <c r="Q2636" s="208">
        <f t="shared" si="180"/>
        <v>94815</v>
      </c>
      <c r="R2636" s="206"/>
    </row>
    <row r="2637" spans="1:19" s="200" customFormat="1" hidden="1">
      <c r="A2637" s="199">
        <v>2630</v>
      </c>
      <c r="B2637" s="241">
        <v>81010700001</v>
      </c>
      <c r="C2637" s="229" t="s">
        <v>1945</v>
      </c>
      <c r="D2637" s="229" t="s">
        <v>1310</v>
      </c>
      <c r="E2637" s="201" t="s">
        <v>1312</v>
      </c>
      <c r="F2637" s="201" t="s">
        <v>1313</v>
      </c>
      <c r="G2637" s="201" t="s">
        <v>1313</v>
      </c>
      <c r="H2637" s="237" t="s">
        <v>3180</v>
      </c>
      <c r="I2637" s="228">
        <v>0</v>
      </c>
      <c r="J2637" s="228">
        <v>6488080.2700000005</v>
      </c>
      <c r="K2637" s="228">
        <v>1117900.7799799999</v>
      </c>
      <c r="L2637" s="228">
        <v>5353457.39989</v>
      </c>
      <c r="M2637" s="207">
        <f t="shared" si="181"/>
        <v>0</v>
      </c>
      <c r="N2637" s="207">
        <f t="shared" si="183"/>
        <v>10723636.889910001</v>
      </c>
      <c r="O2637" s="208">
        <f t="shared" si="182"/>
        <v>-10723636.889910001</v>
      </c>
      <c r="P2637" s="205">
        <v>0</v>
      </c>
      <c r="Q2637" s="208">
        <f>O2637+P2637</f>
        <v>-10723636.889910001</v>
      </c>
      <c r="R2637" s="206"/>
      <c r="S2637" s="209"/>
    </row>
    <row r="2638" spans="1:19" s="200" customFormat="1" hidden="1">
      <c r="A2638" s="199">
        <v>2631</v>
      </c>
      <c r="B2638" s="242">
        <v>81010700002</v>
      </c>
      <c r="C2638" s="229" t="s">
        <v>1945</v>
      </c>
      <c r="D2638" s="229" t="s">
        <v>1310</v>
      </c>
      <c r="E2638" s="201" t="s">
        <v>1312</v>
      </c>
      <c r="F2638" s="201" t="s">
        <v>1313</v>
      </c>
      <c r="G2638" s="201" t="s">
        <v>1313</v>
      </c>
      <c r="H2638" s="237" t="s">
        <v>3181</v>
      </c>
      <c r="I2638" s="228">
        <v>0</v>
      </c>
      <c r="J2638" s="228">
        <v>64412.79</v>
      </c>
      <c r="K2638" s="228">
        <v>67804.100000000006</v>
      </c>
      <c r="L2638" s="228">
        <v>3391.31</v>
      </c>
      <c r="M2638" s="207">
        <f t="shared" si="181"/>
        <v>0</v>
      </c>
      <c r="N2638" s="207">
        <f t="shared" si="183"/>
        <v>0</v>
      </c>
      <c r="O2638" s="208">
        <f t="shared" si="182"/>
        <v>0</v>
      </c>
      <c r="P2638" s="205">
        <v>0</v>
      </c>
      <c r="Q2638" s="208">
        <f t="shared" ref="Q2638:Q2669" si="184">O2638-P2638</f>
        <v>0</v>
      </c>
      <c r="R2638" s="206"/>
    </row>
    <row r="2639" spans="1:19" s="200" customFormat="1" hidden="1">
      <c r="A2639" s="199">
        <v>2632</v>
      </c>
      <c r="B2639" s="240">
        <v>81010800001</v>
      </c>
      <c r="C2639" s="229" t="s">
        <v>1945</v>
      </c>
      <c r="D2639" s="229" t="s">
        <v>1310</v>
      </c>
      <c r="E2639" s="229" t="s">
        <v>1582</v>
      </c>
      <c r="F2639" s="201" t="s">
        <v>3662</v>
      </c>
      <c r="G2639" s="201" t="s">
        <v>3182</v>
      </c>
      <c r="H2639" s="237" t="s">
        <v>3183</v>
      </c>
      <c r="I2639" s="228">
        <v>85000</v>
      </c>
      <c r="J2639" s="228">
        <v>0</v>
      </c>
      <c r="K2639" s="228">
        <v>28119.95</v>
      </c>
      <c r="L2639" s="228">
        <v>0</v>
      </c>
      <c r="M2639" s="207">
        <f t="shared" si="181"/>
        <v>113119.95</v>
      </c>
      <c r="N2639" s="207">
        <f t="shared" si="183"/>
        <v>0</v>
      </c>
      <c r="O2639" s="208">
        <f t="shared" si="182"/>
        <v>113119.95</v>
      </c>
      <c r="P2639" s="205">
        <v>0</v>
      </c>
      <c r="Q2639" s="208">
        <f t="shared" si="184"/>
        <v>113119.95</v>
      </c>
      <c r="R2639" s="206"/>
    </row>
    <row r="2640" spans="1:19" s="200" customFormat="1" hidden="1">
      <c r="A2640" s="199">
        <v>2633</v>
      </c>
      <c r="B2640" s="240">
        <v>81010900001</v>
      </c>
      <c r="C2640" s="229" t="s">
        <v>1945</v>
      </c>
      <c r="D2640" s="229" t="s">
        <v>1310</v>
      </c>
      <c r="E2640" s="229" t="s">
        <v>1582</v>
      </c>
      <c r="F2640" s="201" t="s">
        <v>3662</v>
      </c>
      <c r="G2640" s="201" t="s">
        <v>2111</v>
      </c>
      <c r="H2640" s="237" t="s">
        <v>3184</v>
      </c>
      <c r="I2640" s="228">
        <v>0</v>
      </c>
      <c r="J2640" s="228">
        <v>0</v>
      </c>
      <c r="K2640" s="228">
        <v>841281.06938</v>
      </c>
      <c r="L2640" s="228">
        <v>841281.06998999999</v>
      </c>
      <c r="M2640" s="207">
        <f t="shared" si="181"/>
        <v>0</v>
      </c>
      <c r="N2640" s="207">
        <f t="shared" si="183"/>
        <v>6.0999998822808266E-4</v>
      </c>
      <c r="O2640" s="208">
        <f t="shared" si="182"/>
        <v>-6.0999998822808266E-4</v>
      </c>
      <c r="P2640" s="205">
        <v>0</v>
      </c>
      <c r="Q2640" s="208">
        <f t="shared" si="184"/>
        <v>-6.0999998822808266E-4</v>
      </c>
      <c r="R2640" s="206"/>
    </row>
    <row r="2641" spans="1:19" s="200" customFormat="1" hidden="1">
      <c r="A2641" s="199">
        <v>2634</v>
      </c>
      <c r="B2641" s="240">
        <v>81011000001</v>
      </c>
      <c r="C2641" s="229" t="s">
        <v>1945</v>
      </c>
      <c r="D2641" s="229" t="s">
        <v>1310</v>
      </c>
      <c r="E2641" s="229" t="s">
        <v>1582</v>
      </c>
      <c r="F2641" s="201" t="s">
        <v>3662</v>
      </c>
      <c r="G2641" s="201" t="s">
        <v>224</v>
      </c>
      <c r="H2641" s="237" t="s">
        <v>3185</v>
      </c>
      <c r="I2641" s="228">
        <v>0</v>
      </c>
      <c r="J2641" s="228">
        <v>0</v>
      </c>
      <c r="K2641" s="228">
        <v>27104</v>
      </c>
      <c r="L2641" s="228">
        <v>0</v>
      </c>
      <c r="M2641" s="207">
        <f t="shared" si="181"/>
        <v>27104</v>
      </c>
      <c r="N2641" s="207">
        <f t="shared" si="183"/>
        <v>0</v>
      </c>
      <c r="O2641" s="208">
        <f t="shared" si="182"/>
        <v>27104</v>
      </c>
      <c r="P2641" s="205">
        <v>0</v>
      </c>
      <c r="Q2641" s="208">
        <f t="shared" si="184"/>
        <v>27104</v>
      </c>
      <c r="R2641" s="206"/>
    </row>
    <row r="2642" spans="1:19" s="200" customFormat="1" hidden="1">
      <c r="A2642" s="199">
        <v>2635</v>
      </c>
      <c r="B2642" s="240">
        <v>81011201001</v>
      </c>
      <c r="C2642" s="229" t="s">
        <v>1945</v>
      </c>
      <c r="D2642" s="229" t="s">
        <v>1310</v>
      </c>
      <c r="E2642" s="229" t="s">
        <v>1582</v>
      </c>
      <c r="F2642" s="201" t="s">
        <v>3674</v>
      </c>
      <c r="G2642" s="201" t="s">
        <v>2280</v>
      </c>
      <c r="H2642" s="237" t="s">
        <v>3186</v>
      </c>
      <c r="I2642" s="228">
        <v>25380</v>
      </c>
      <c r="J2642" s="228">
        <v>0</v>
      </c>
      <c r="K2642" s="228">
        <v>0</v>
      </c>
      <c r="L2642" s="228">
        <v>25380</v>
      </c>
      <c r="M2642" s="207">
        <f t="shared" si="181"/>
        <v>0</v>
      </c>
      <c r="N2642" s="207">
        <f t="shared" si="183"/>
        <v>0</v>
      </c>
      <c r="O2642" s="208">
        <f t="shared" si="182"/>
        <v>0</v>
      </c>
      <c r="P2642" s="205">
        <v>0</v>
      </c>
      <c r="Q2642" s="208">
        <f t="shared" si="184"/>
        <v>0</v>
      </c>
      <c r="R2642" s="206"/>
    </row>
    <row r="2643" spans="1:19" s="200" customFormat="1" hidden="1">
      <c r="A2643" s="199">
        <v>2636</v>
      </c>
      <c r="B2643" s="201">
        <v>81011400001</v>
      </c>
      <c r="C2643" s="229" t="s">
        <v>1945</v>
      </c>
      <c r="D2643" s="229" t="s">
        <v>1310</v>
      </c>
      <c r="E2643" s="201" t="s">
        <v>1582</v>
      </c>
      <c r="F2643" s="201" t="s">
        <v>3675</v>
      </c>
      <c r="G2643" s="201" t="s">
        <v>3561</v>
      </c>
      <c r="H2643" s="237" t="s">
        <v>3187</v>
      </c>
      <c r="I2643" s="228">
        <v>0</v>
      </c>
      <c r="J2643" s="228">
        <v>0</v>
      </c>
      <c r="K2643" s="228">
        <v>1356307</v>
      </c>
      <c r="L2643" s="228">
        <v>0</v>
      </c>
      <c r="M2643" s="207">
        <f t="shared" si="181"/>
        <v>1356307</v>
      </c>
      <c r="N2643" s="207">
        <f t="shared" si="183"/>
        <v>0</v>
      </c>
      <c r="O2643" s="208">
        <f t="shared" si="182"/>
        <v>1356307</v>
      </c>
      <c r="P2643" s="205">
        <v>0</v>
      </c>
      <c r="Q2643" s="208">
        <f t="shared" si="184"/>
        <v>1356307</v>
      </c>
      <c r="R2643" s="206"/>
    </row>
    <row r="2644" spans="1:19" s="200" customFormat="1" hidden="1">
      <c r="A2644" s="199">
        <v>2637</v>
      </c>
      <c r="B2644" s="200">
        <v>81020100001</v>
      </c>
      <c r="C2644" s="229" t="s">
        <v>1945</v>
      </c>
      <c r="D2644" s="229" t="s">
        <v>1310</v>
      </c>
      <c r="E2644" s="201" t="s">
        <v>1311</v>
      </c>
      <c r="F2644" s="201" t="s">
        <v>3658</v>
      </c>
      <c r="G2644" s="201" t="s">
        <v>1330</v>
      </c>
      <c r="H2644" s="237" t="s">
        <v>3188</v>
      </c>
      <c r="I2644" s="228">
        <v>7302.63</v>
      </c>
      <c r="J2644" s="228">
        <v>0</v>
      </c>
      <c r="K2644" s="228">
        <v>0</v>
      </c>
      <c r="L2644" s="228">
        <v>0</v>
      </c>
      <c r="M2644" s="207">
        <f t="shared" si="181"/>
        <v>7302.63</v>
      </c>
      <c r="N2644" s="207">
        <f t="shared" si="183"/>
        <v>0</v>
      </c>
      <c r="O2644" s="208">
        <f t="shared" si="182"/>
        <v>7302.63</v>
      </c>
      <c r="P2644" s="205">
        <v>0</v>
      </c>
      <c r="Q2644" s="208">
        <f t="shared" si="184"/>
        <v>7302.63</v>
      </c>
      <c r="R2644" s="206"/>
    </row>
    <row r="2645" spans="1:19" s="200" customFormat="1" hidden="1">
      <c r="A2645" s="199">
        <v>2638</v>
      </c>
      <c r="B2645" s="200">
        <v>81020100002</v>
      </c>
      <c r="C2645" s="229" t="s">
        <v>1945</v>
      </c>
      <c r="D2645" s="229" t="s">
        <v>1310</v>
      </c>
      <c r="E2645" s="201" t="s">
        <v>1311</v>
      </c>
      <c r="F2645" s="201" t="s">
        <v>3658</v>
      </c>
      <c r="G2645" s="201" t="s">
        <v>2191</v>
      </c>
      <c r="H2645" s="237" t="s">
        <v>3189</v>
      </c>
      <c r="I2645" s="228">
        <v>30621.65</v>
      </c>
      <c r="J2645" s="228">
        <v>0</v>
      </c>
      <c r="K2645" s="228">
        <v>5535.3</v>
      </c>
      <c r="L2645" s="228">
        <v>0</v>
      </c>
      <c r="M2645" s="207">
        <f t="shared" si="181"/>
        <v>36156.950000000004</v>
      </c>
      <c r="N2645" s="207">
        <f t="shared" si="183"/>
        <v>0</v>
      </c>
      <c r="O2645" s="208">
        <f t="shared" si="182"/>
        <v>36156.950000000004</v>
      </c>
      <c r="P2645" s="205">
        <v>0</v>
      </c>
      <c r="Q2645" s="208">
        <f t="shared" si="184"/>
        <v>36156.950000000004</v>
      </c>
      <c r="R2645" s="206"/>
    </row>
    <row r="2646" spans="1:19" s="200" customFormat="1" hidden="1">
      <c r="A2646" s="199">
        <v>2639</v>
      </c>
      <c r="B2646" s="200">
        <v>81020200001</v>
      </c>
      <c r="C2646" s="229" t="s">
        <v>1945</v>
      </c>
      <c r="D2646" s="229" t="s">
        <v>1310</v>
      </c>
      <c r="E2646" s="201" t="s">
        <v>1311</v>
      </c>
      <c r="F2646" s="201" t="s">
        <v>3658</v>
      </c>
      <c r="G2646" s="201" t="s">
        <v>1330</v>
      </c>
      <c r="H2646" s="237" t="s">
        <v>3190</v>
      </c>
      <c r="I2646" s="228">
        <v>218352.52000000002</v>
      </c>
      <c r="J2646" s="228">
        <v>0</v>
      </c>
      <c r="K2646" s="228">
        <v>8073.91</v>
      </c>
      <c r="L2646" s="228">
        <v>0</v>
      </c>
      <c r="M2646" s="207">
        <f t="shared" si="181"/>
        <v>226426.43000000002</v>
      </c>
      <c r="N2646" s="207">
        <f t="shared" si="183"/>
        <v>0</v>
      </c>
      <c r="O2646" s="208">
        <f t="shared" si="182"/>
        <v>226426.43000000002</v>
      </c>
      <c r="P2646" s="205">
        <v>0</v>
      </c>
      <c r="Q2646" s="208">
        <f t="shared" si="184"/>
        <v>226426.43000000002</v>
      </c>
      <c r="R2646" s="206"/>
    </row>
    <row r="2647" spans="1:19" s="200" customFormat="1" hidden="1">
      <c r="A2647" s="199">
        <v>2640</v>
      </c>
      <c r="B2647" s="200">
        <v>81020200002</v>
      </c>
      <c r="C2647" s="229" t="s">
        <v>1945</v>
      </c>
      <c r="D2647" s="229" t="s">
        <v>1310</v>
      </c>
      <c r="E2647" s="201" t="s">
        <v>1311</v>
      </c>
      <c r="F2647" s="201" t="s">
        <v>3658</v>
      </c>
      <c r="G2647" s="201" t="s">
        <v>1335</v>
      </c>
      <c r="H2647" s="237" t="s">
        <v>3191</v>
      </c>
      <c r="I2647" s="228">
        <v>1841638.76</v>
      </c>
      <c r="J2647" s="228">
        <v>0</v>
      </c>
      <c r="K2647" s="228">
        <v>504800</v>
      </c>
      <c r="L2647" s="228">
        <v>0</v>
      </c>
      <c r="M2647" s="207">
        <f t="shared" si="181"/>
        <v>2346438.7599999998</v>
      </c>
      <c r="N2647" s="207">
        <f t="shared" si="183"/>
        <v>0</v>
      </c>
      <c r="O2647" s="208">
        <f t="shared" si="182"/>
        <v>2346438.7599999998</v>
      </c>
      <c r="P2647" s="205">
        <v>0</v>
      </c>
      <c r="Q2647" s="208">
        <f t="shared" si="184"/>
        <v>2346438.7599999998</v>
      </c>
      <c r="R2647" s="206"/>
    </row>
    <row r="2648" spans="1:19" s="200" customFormat="1" hidden="1">
      <c r="A2648" s="199">
        <v>2641</v>
      </c>
      <c r="B2648" s="200">
        <v>81020200004</v>
      </c>
      <c r="C2648" s="229" t="s">
        <v>1945</v>
      </c>
      <c r="D2648" s="229" t="s">
        <v>1310</v>
      </c>
      <c r="E2648" s="201" t="s">
        <v>1311</v>
      </c>
      <c r="F2648" s="201" t="s">
        <v>3658</v>
      </c>
      <c r="G2648" s="201" t="s">
        <v>3559</v>
      </c>
      <c r="H2648" s="237" t="s">
        <v>3192</v>
      </c>
      <c r="I2648" s="228">
        <v>40199.43</v>
      </c>
      <c r="J2648" s="228">
        <v>0</v>
      </c>
      <c r="K2648" s="228">
        <v>9997.5</v>
      </c>
      <c r="L2648" s="228">
        <v>0</v>
      </c>
      <c r="M2648" s="207">
        <f t="shared" si="181"/>
        <v>50196.93</v>
      </c>
      <c r="N2648" s="207">
        <f t="shared" si="183"/>
        <v>0</v>
      </c>
      <c r="O2648" s="208">
        <f t="shared" si="182"/>
        <v>50196.93</v>
      </c>
      <c r="P2648" s="205">
        <v>0</v>
      </c>
      <c r="Q2648" s="208">
        <f t="shared" si="184"/>
        <v>50196.93</v>
      </c>
      <c r="R2648" s="206"/>
    </row>
    <row r="2649" spans="1:19" s="200" customFormat="1" hidden="1">
      <c r="A2649" s="199">
        <v>2642</v>
      </c>
      <c r="B2649" s="200">
        <v>81020200005</v>
      </c>
      <c r="C2649" s="229" t="s">
        <v>1945</v>
      </c>
      <c r="D2649" s="229" t="s">
        <v>1310</v>
      </c>
      <c r="E2649" s="201" t="s">
        <v>1311</v>
      </c>
      <c r="F2649" s="201" t="s">
        <v>3658</v>
      </c>
      <c r="G2649" s="201" t="s">
        <v>1330</v>
      </c>
      <c r="H2649" s="237" t="s">
        <v>3193</v>
      </c>
      <c r="I2649" s="228">
        <v>1750</v>
      </c>
      <c r="J2649" s="228">
        <v>0</v>
      </c>
      <c r="K2649" s="228">
        <v>0</v>
      </c>
      <c r="L2649" s="228">
        <v>0</v>
      </c>
      <c r="M2649" s="207">
        <f t="shared" si="181"/>
        <v>1750</v>
      </c>
      <c r="N2649" s="207">
        <f t="shared" si="183"/>
        <v>0</v>
      </c>
      <c r="O2649" s="208">
        <f t="shared" si="182"/>
        <v>1750</v>
      </c>
      <c r="P2649" s="205">
        <v>0</v>
      </c>
      <c r="Q2649" s="208">
        <f t="shared" si="184"/>
        <v>1750</v>
      </c>
      <c r="R2649" s="206"/>
    </row>
    <row r="2650" spans="1:19" s="200" customFormat="1" hidden="1">
      <c r="A2650" s="199">
        <v>2643</v>
      </c>
      <c r="B2650" s="200">
        <v>81030000001</v>
      </c>
      <c r="C2650" s="229" t="s">
        <v>1945</v>
      </c>
      <c r="D2650" s="229" t="s">
        <v>1310</v>
      </c>
      <c r="E2650" s="201" t="s">
        <v>1311</v>
      </c>
      <c r="F2650" s="201" t="s">
        <v>3653</v>
      </c>
      <c r="G2650" s="201" t="s">
        <v>3565</v>
      </c>
      <c r="H2650" s="237" t="s">
        <v>3194</v>
      </c>
      <c r="I2650" s="228">
        <v>1490972.26</v>
      </c>
      <c r="J2650" s="228">
        <v>0</v>
      </c>
      <c r="K2650" s="228">
        <v>49999.6</v>
      </c>
      <c r="L2650" s="228">
        <v>0</v>
      </c>
      <c r="M2650" s="207">
        <f t="shared" si="181"/>
        <v>1540971.86</v>
      </c>
      <c r="N2650" s="207">
        <f t="shared" si="183"/>
        <v>0</v>
      </c>
      <c r="O2650" s="208">
        <f t="shared" si="182"/>
        <v>1540971.86</v>
      </c>
      <c r="P2650" s="205">
        <v>0</v>
      </c>
      <c r="Q2650" s="208">
        <f t="shared" si="184"/>
        <v>1540971.86</v>
      </c>
      <c r="R2650" s="206"/>
    </row>
    <row r="2651" spans="1:19" s="200" customFormat="1" hidden="1">
      <c r="A2651" s="199">
        <v>2644</v>
      </c>
      <c r="B2651" s="200">
        <v>82010100001</v>
      </c>
      <c r="C2651" s="229" t="s">
        <v>1945</v>
      </c>
      <c r="D2651" s="229" t="s">
        <v>1310</v>
      </c>
      <c r="E2651" s="201" t="s">
        <v>1314</v>
      </c>
      <c r="F2651" s="201" t="s">
        <v>3654</v>
      </c>
      <c r="G2651" s="201" t="s">
        <v>996</v>
      </c>
      <c r="H2651" s="237" t="s">
        <v>1946</v>
      </c>
      <c r="I2651" s="228">
        <v>0</v>
      </c>
      <c r="J2651" s="228">
        <v>40.01</v>
      </c>
      <c r="K2651" s="228">
        <v>0</v>
      </c>
      <c r="L2651" s="228">
        <v>0</v>
      </c>
      <c r="M2651" s="207">
        <f t="shared" si="181"/>
        <v>0</v>
      </c>
      <c r="N2651" s="207">
        <f t="shared" si="183"/>
        <v>40.01</v>
      </c>
      <c r="O2651" s="208">
        <f t="shared" si="182"/>
        <v>-40.01</v>
      </c>
      <c r="P2651" s="205">
        <v>0</v>
      </c>
      <c r="Q2651" s="208">
        <f t="shared" si="184"/>
        <v>-40.01</v>
      </c>
      <c r="R2651" s="206"/>
      <c r="S2651" s="209">
        <f>N2651-K2651</f>
        <v>40.01</v>
      </c>
    </row>
    <row r="2652" spans="1:19" s="200" customFormat="1" hidden="1">
      <c r="A2652" s="199">
        <v>2645</v>
      </c>
      <c r="B2652" s="200">
        <v>82010100002</v>
      </c>
      <c r="C2652" s="229" t="s">
        <v>1945</v>
      </c>
      <c r="D2652" s="229" t="s">
        <v>1310</v>
      </c>
      <c r="E2652" s="201" t="s">
        <v>1314</v>
      </c>
      <c r="F2652" s="201" t="s">
        <v>3654</v>
      </c>
      <c r="G2652" s="201" t="s">
        <v>996</v>
      </c>
      <c r="H2652" s="237" t="s">
        <v>1947</v>
      </c>
      <c r="I2652" s="228">
        <v>50950</v>
      </c>
      <c r="J2652" s="228">
        <v>0</v>
      </c>
      <c r="K2652" s="228">
        <v>0</v>
      </c>
      <c r="L2652" s="228">
        <v>50950</v>
      </c>
      <c r="M2652" s="207">
        <f t="shared" si="181"/>
        <v>0</v>
      </c>
      <c r="N2652" s="207">
        <f t="shared" si="183"/>
        <v>0</v>
      </c>
      <c r="O2652" s="208">
        <f t="shared" si="182"/>
        <v>0</v>
      </c>
      <c r="P2652" s="205">
        <v>0</v>
      </c>
      <c r="Q2652" s="208">
        <f t="shared" si="184"/>
        <v>0</v>
      </c>
      <c r="R2652" s="206"/>
    </row>
    <row r="2653" spans="1:19" s="200" customFormat="1" hidden="1">
      <c r="A2653" s="199">
        <v>2646</v>
      </c>
      <c r="B2653" s="200">
        <v>82010100003</v>
      </c>
      <c r="C2653" s="229" t="s">
        <v>1945</v>
      </c>
      <c r="D2653" s="229" t="s">
        <v>1310</v>
      </c>
      <c r="E2653" s="201" t="s">
        <v>1582</v>
      </c>
      <c r="F2653" s="201" t="s">
        <v>3662</v>
      </c>
      <c r="G2653" s="201" t="s">
        <v>887</v>
      </c>
      <c r="H2653" s="237" t="s">
        <v>1948</v>
      </c>
      <c r="I2653" s="228">
        <v>0</v>
      </c>
      <c r="J2653" s="228">
        <v>0</v>
      </c>
      <c r="K2653" s="228">
        <v>1195168</v>
      </c>
      <c r="L2653" s="228">
        <v>1123502.17995</v>
      </c>
      <c r="M2653" s="207">
        <f t="shared" si="181"/>
        <v>71665.82004999998</v>
      </c>
      <c r="N2653" s="207">
        <f t="shared" si="183"/>
        <v>0</v>
      </c>
      <c r="O2653" s="208">
        <f t="shared" si="182"/>
        <v>71665.82004999998</v>
      </c>
      <c r="P2653" s="205">
        <v>0</v>
      </c>
      <c r="Q2653" s="208">
        <f t="shared" si="184"/>
        <v>71665.82004999998</v>
      </c>
      <c r="R2653" s="206"/>
    </row>
    <row r="2654" spans="1:19" s="200" customFormat="1" hidden="1">
      <c r="A2654" s="199">
        <v>2647</v>
      </c>
      <c r="B2654" s="200">
        <v>82010100004</v>
      </c>
      <c r="C2654" s="229" t="s">
        <v>1945</v>
      </c>
      <c r="D2654" s="229" t="s">
        <v>1310</v>
      </c>
      <c r="E2654" s="201" t="s">
        <v>1582</v>
      </c>
      <c r="F2654" s="201" t="s">
        <v>3662</v>
      </c>
      <c r="G2654" s="201" t="s">
        <v>887</v>
      </c>
      <c r="H2654" s="237" t="s">
        <v>1949</v>
      </c>
      <c r="I2654" s="228">
        <v>0</v>
      </c>
      <c r="J2654" s="228">
        <v>0</v>
      </c>
      <c r="K2654" s="228">
        <v>459312.7</v>
      </c>
      <c r="L2654" s="228">
        <v>457009.53</v>
      </c>
      <c r="M2654" s="207">
        <f t="shared" si="181"/>
        <v>2303.1699999999837</v>
      </c>
      <c r="N2654" s="207">
        <f t="shared" si="183"/>
        <v>0</v>
      </c>
      <c r="O2654" s="208">
        <f t="shared" si="182"/>
        <v>2303.1699999999837</v>
      </c>
      <c r="P2654" s="205">
        <v>0</v>
      </c>
      <c r="Q2654" s="208">
        <f t="shared" si="184"/>
        <v>2303.1699999999837</v>
      </c>
      <c r="R2654" s="206"/>
    </row>
    <row r="2655" spans="1:19" s="200" customFormat="1" hidden="1">
      <c r="A2655" s="199">
        <v>2648</v>
      </c>
      <c r="B2655" s="200">
        <v>82010100005</v>
      </c>
      <c r="C2655" s="229" t="s">
        <v>1945</v>
      </c>
      <c r="D2655" s="229" t="s">
        <v>1310</v>
      </c>
      <c r="E2655" s="201" t="s">
        <v>1314</v>
      </c>
      <c r="F2655" s="201" t="s">
        <v>3654</v>
      </c>
      <c r="G2655" s="201" t="s">
        <v>996</v>
      </c>
      <c r="H2655" s="237" t="s">
        <v>3195</v>
      </c>
      <c r="I2655" s="228">
        <v>0</v>
      </c>
      <c r="J2655" s="228">
        <v>0</v>
      </c>
      <c r="K2655" s="228">
        <v>288204.38</v>
      </c>
      <c r="L2655" s="228">
        <v>288204.37999000004</v>
      </c>
      <c r="M2655" s="207">
        <f t="shared" si="181"/>
        <v>9.9999597296118736E-6</v>
      </c>
      <c r="N2655" s="207">
        <f t="shared" si="183"/>
        <v>0</v>
      </c>
      <c r="O2655" s="208">
        <f t="shared" si="182"/>
        <v>9.9999597296118736E-6</v>
      </c>
      <c r="P2655" s="205">
        <v>0</v>
      </c>
      <c r="Q2655" s="208">
        <f t="shared" si="184"/>
        <v>9.9999597296118736E-6</v>
      </c>
      <c r="R2655" s="206"/>
    </row>
    <row r="2656" spans="1:19" s="200" customFormat="1" hidden="1">
      <c r="A2656" s="199">
        <v>2649</v>
      </c>
      <c r="B2656" s="200">
        <v>82010100006</v>
      </c>
      <c r="C2656" s="229" t="s">
        <v>1945</v>
      </c>
      <c r="D2656" s="229" t="s">
        <v>1310</v>
      </c>
      <c r="E2656" s="201" t="s">
        <v>1314</v>
      </c>
      <c r="F2656" s="201" t="s">
        <v>3654</v>
      </c>
      <c r="G2656" s="201" t="s">
        <v>996</v>
      </c>
      <c r="H2656" s="237" t="s">
        <v>1950</v>
      </c>
      <c r="I2656" s="228">
        <v>9022.9</v>
      </c>
      <c r="J2656" s="228">
        <v>0</v>
      </c>
      <c r="K2656" s="228">
        <v>12931</v>
      </c>
      <c r="L2656" s="228">
        <v>21953.9</v>
      </c>
      <c r="M2656" s="207">
        <f t="shared" si="181"/>
        <v>0</v>
      </c>
      <c r="N2656" s="207">
        <f t="shared" si="183"/>
        <v>0</v>
      </c>
      <c r="O2656" s="208">
        <f t="shared" si="182"/>
        <v>0</v>
      </c>
      <c r="P2656" s="205">
        <v>0</v>
      </c>
      <c r="Q2656" s="208">
        <f t="shared" si="184"/>
        <v>0</v>
      </c>
      <c r="R2656" s="206"/>
    </row>
    <row r="2657" spans="1:19" s="200" customFormat="1" hidden="1">
      <c r="A2657" s="199">
        <v>2650</v>
      </c>
      <c r="B2657" s="200">
        <v>82010100009</v>
      </c>
      <c r="C2657" s="229" t="s">
        <v>1945</v>
      </c>
      <c r="D2657" s="229" t="s">
        <v>1310</v>
      </c>
      <c r="E2657" s="201" t="s">
        <v>1314</v>
      </c>
      <c r="F2657" s="201" t="s">
        <v>3654</v>
      </c>
      <c r="G2657" s="201" t="s">
        <v>996</v>
      </c>
      <c r="H2657" s="237" t="s">
        <v>3196</v>
      </c>
      <c r="I2657" s="228">
        <v>0</v>
      </c>
      <c r="J2657" s="228">
        <v>0</v>
      </c>
      <c r="K2657" s="228">
        <v>4830</v>
      </c>
      <c r="L2657" s="228">
        <v>4830</v>
      </c>
      <c r="M2657" s="207">
        <f t="shared" si="181"/>
        <v>0</v>
      </c>
      <c r="N2657" s="207">
        <f t="shared" si="183"/>
        <v>0</v>
      </c>
      <c r="O2657" s="208">
        <f t="shared" si="182"/>
        <v>0</v>
      </c>
      <c r="P2657" s="205">
        <v>0</v>
      </c>
      <c r="Q2657" s="208">
        <f t="shared" si="184"/>
        <v>0</v>
      </c>
      <c r="R2657" s="206"/>
    </row>
    <row r="2658" spans="1:19" s="200" customFormat="1" hidden="1">
      <c r="A2658" s="199">
        <v>2651</v>
      </c>
      <c r="B2658" s="200">
        <v>82010100010</v>
      </c>
      <c r="C2658" s="229" t="s">
        <v>1945</v>
      </c>
      <c r="D2658" s="229" t="s">
        <v>1310</v>
      </c>
      <c r="E2658" s="201" t="s">
        <v>1314</v>
      </c>
      <c r="F2658" s="201" t="s">
        <v>3654</v>
      </c>
      <c r="G2658" s="201" t="s">
        <v>996</v>
      </c>
      <c r="H2658" s="237" t="s">
        <v>3197</v>
      </c>
      <c r="I2658" s="228">
        <v>0</v>
      </c>
      <c r="J2658" s="228">
        <v>115000</v>
      </c>
      <c r="K2658" s="228">
        <v>391000</v>
      </c>
      <c r="L2658" s="228">
        <v>276000</v>
      </c>
      <c r="M2658" s="207">
        <f t="shared" si="181"/>
        <v>0</v>
      </c>
      <c r="N2658" s="207">
        <f t="shared" si="183"/>
        <v>0</v>
      </c>
      <c r="O2658" s="208">
        <f t="shared" si="182"/>
        <v>0</v>
      </c>
      <c r="P2658" s="205">
        <v>0</v>
      </c>
      <c r="Q2658" s="208">
        <f t="shared" si="184"/>
        <v>0</v>
      </c>
      <c r="R2658" s="206"/>
    </row>
    <row r="2659" spans="1:19" s="200" customFormat="1" hidden="1">
      <c r="A2659" s="199">
        <v>2652</v>
      </c>
      <c r="B2659" s="200">
        <v>82010100011</v>
      </c>
      <c r="C2659" s="229" t="s">
        <v>1945</v>
      </c>
      <c r="D2659" s="229" t="s">
        <v>1310</v>
      </c>
      <c r="E2659" s="201" t="s">
        <v>1314</v>
      </c>
      <c r="F2659" s="201" t="s">
        <v>3654</v>
      </c>
      <c r="G2659" s="201" t="s">
        <v>996</v>
      </c>
      <c r="H2659" s="237" t="s">
        <v>3198</v>
      </c>
      <c r="I2659" s="228">
        <v>0</v>
      </c>
      <c r="J2659" s="228">
        <v>0</v>
      </c>
      <c r="K2659" s="228">
        <v>555680</v>
      </c>
      <c r="L2659" s="228">
        <v>555680</v>
      </c>
      <c r="M2659" s="207">
        <f t="shared" si="181"/>
        <v>0</v>
      </c>
      <c r="N2659" s="207">
        <f t="shared" si="183"/>
        <v>0</v>
      </c>
      <c r="O2659" s="208">
        <f t="shared" si="182"/>
        <v>0</v>
      </c>
      <c r="P2659" s="205">
        <v>0</v>
      </c>
      <c r="Q2659" s="208">
        <f t="shared" si="184"/>
        <v>0</v>
      </c>
      <c r="R2659" s="206"/>
    </row>
    <row r="2660" spans="1:19" s="200" customFormat="1" hidden="1">
      <c r="A2660" s="199">
        <v>2653</v>
      </c>
      <c r="B2660" s="200">
        <v>82010100013</v>
      </c>
      <c r="C2660" s="229" t="s">
        <v>1945</v>
      </c>
      <c r="D2660" s="229" t="s">
        <v>1310</v>
      </c>
      <c r="E2660" s="201" t="s">
        <v>1314</v>
      </c>
      <c r="F2660" s="201" t="s">
        <v>3654</v>
      </c>
      <c r="G2660" s="201" t="s">
        <v>996</v>
      </c>
      <c r="H2660" s="237" t="s">
        <v>1952</v>
      </c>
      <c r="I2660" s="228">
        <v>0</v>
      </c>
      <c r="J2660" s="228">
        <v>0</v>
      </c>
      <c r="K2660" s="228">
        <v>65723.439989999999</v>
      </c>
      <c r="L2660" s="228">
        <v>86739.339989999993</v>
      </c>
      <c r="M2660" s="207">
        <f t="shared" si="181"/>
        <v>0</v>
      </c>
      <c r="N2660" s="207">
        <f t="shared" si="183"/>
        <v>21015.899999999994</v>
      </c>
      <c r="O2660" s="208">
        <f t="shared" si="182"/>
        <v>-21015.899999999994</v>
      </c>
      <c r="P2660" s="205">
        <v>0</v>
      </c>
      <c r="Q2660" s="208">
        <f t="shared" si="184"/>
        <v>-21015.899999999994</v>
      </c>
      <c r="R2660" s="206"/>
      <c r="S2660" s="209"/>
    </row>
    <row r="2661" spans="1:19" s="200" customFormat="1" hidden="1">
      <c r="A2661" s="199">
        <v>2654</v>
      </c>
      <c r="B2661" s="200">
        <v>82010100014</v>
      </c>
      <c r="C2661" s="229" t="s">
        <v>1945</v>
      </c>
      <c r="D2661" s="229" t="s">
        <v>1310</v>
      </c>
      <c r="E2661" s="201" t="s">
        <v>1314</v>
      </c>
      <c r="F2661" s="201" t="s">
        <v>3654</v>
      </c>
      <c r="G2661" s="201" t="s">
        <v>996</v>
      </c>
      <c r="H2661" s="237" t="s">
        <v>1953</v>
      </c>
      <c r="I2661" s="228">
        <v>0</v>
      </c>
      <c r="J2661" s="228">
        <v>441.6</v>
      </c>
      <c r="K2661" s="228">
        <v>441.6</v>
      </c>
      <c r="L2661" s="228">
        <v>0</v>
      </c>
      <c r="M2661" s="207">
        <f t="shared" si="181"/>
        <v>0</v>
      </c>
      <c r="N2661" s="207">
        <f t="shared" si="183"/>
        <v>0</v>
      </c>
      <c r="O2661" s="208">
        <f t="shared" si="182"/>
        <v>0</v>
      </c>
      <c r="P2661" s="205">
        <v>0</v>
      </c>
      <c r="Q2661" s="208">
        <f t="shared" si="184"/>
        <v>0</v>
      </c>
      <c r="R2661" s="206"/>
    </row>
    <row r="2662" spans="1:19" s="200" customFormat="1" hidden="1">
      <c r="A2662" s="199">
        <v>2655</v>
      </c>
      <c r="B2662" s="200">
        <v>82010100015</v>
      </c>
      <c r="C2662" s="229" t="s">
        <v>1945</v>
      </c>
      <c r="D2662" s="229" t="s">
        <v>1310</v>
      </c>
      <c r="E2662" s="201" t="s">
        <v>1314</v>
      </c>
      <c r="F2662" s="201" t="s">
        <v>3654</v>
      </c>
      <c r="G2662" s="201" t="s">
        <v>996</v>
      </c>
      <c r="H2662" s="237" t="s">
        <v>1954</v>
      </c>
      <c r="I2662" s="228">
        <v>0</v>
      </c>
      <c r="J2662" s="228">
        <v>0</v>
      </c>
      <c r="K2662" s="228">
        <v>29014.5</v>
      </c>
      <c r="L2662" s="228">
        <v>29014.5</v>
      </c>
      <c r="M2662" s="207">
        <f t="shared" si="181"/>
        <v>0</v>
      </c>
      <c r="N2662" s="207">
        <f t="shared" si="183"/>
        <v>0</v>
      </c>
      <c r="O2662" s="208">
        <f t="shared" si="182"/>
        <v>0</v>
      </c>
      <c r="P2662" s="205">
        <v>0</v>
      </c>
      <c r="Q2662" s="208">
        <f t="shared" si="184"/>
        <v>0</v>
      </c>
      <c r="R2662" s="206"/>
    </row>
    <row r="2663" spans="1:19" s="200" customFormat="1" hidden="1">
      <c r="A2663" s="199">
        <v>2656</v>
      </c>
      <c r="B2663" s="200">
        <v>82010100017</v>
      </c>
      <c r="C2663" s="229" t="s">
        <v>1945</v>
      </c>
      <c r="D2663" s="229" t="s">
        <v>1310</v>
      </c>
      <c r="E2663" s="201" t="s">
        <v>1314</v>
      </c>
      <c r="F2663" s="201" t="s">
        <v>3654</v>
      </c>
      <c r="G2663" s="201" t="s">
        <v>996</v>
      </c>
      <c r="H2663" s="237" t="s">
        <v>1955</v>
      </c>
      <c r="I2663" s="228">
        <v>0</v>
      </c>
      <c r="J2663" s="228">
        <v>33182.33</v>
      </c>
      <c r="K2663" s="228">
        <v>25000</v>
      </c>
      <c r="L2663" s="228">
        <v>0</v>
      </c>
      <c r="M2663" s="207">
        <f t="shared" si="181"/>
        <v>0</v>
      </c>
      <c r="N2663" s="207">
        <f t="shared" si="183"/>
        <v>8182.3300000000017</v>
      </c>
      <c r="O2663" s="208">
        <f t="shared" si="182"/>
        <v>-8182.3300000000017</v>
      </c>
      <c r="P2663" s="205">
        <v>0</v>
      </c>
      <c r="Q2663" s="208">
        <f t="shared" si="184"/>
        <v>-8182.3300000000017</v>
      </c>
      <c r="R2663" s="206"/>
      <c r="S2663" s="209"/>
    </row>
    <row r="2664" spans="1:19" s="200" customFormat="1" hidden="1">
      <c r="A2664" s="199">
        <v>2657</v>
      </c>
      <c r="B2664" s="200">
        <v>82010100019</v>
      </c>
      <c r="C2664" s="229" t="s">
        <v>1945</v>
      </c>
      <c r="D2664" s="229" t="s">
        <v>1310</v>
      </c>
      <c r="E2664" s="201" t="s">
        <v>1314</v>
      </c>
      <c r="F2664" s="201" t="s">
        <v>3654</v>
      </c>
      <c r="G2664" s="201" t="s">
        <v>996</v>
      </c>
      <c r="H2664" s="237" t="s">
        <v>1956</v>
      </c>
      <c r="I2664" s="228">
        <v>274687.84999999998</v>
      </c>
      <c r="J2664" s="228">
        <v>0</v>
      </c>
      <c r="K2664" s="228">
        <v>142462</v>
      </c>
      <c r="L2664" s="228">
        <v>417149.85000000003</v>
      </c>
      <c r="M2664" s="207">
        <f t="shared" si="181"/>
        <v>0</v>
      </c>
      <c r="N2664" s="207">
        <f t="shared" si="183"/>
        <v>5.8207660913467407E-11</v>
      </c>
      <c r="O2664" s="208">
        <f t="shared" si="182"/>
        <v>-5.8207660913467407E-11</v>
      </c>
      <c r="P2664" s="205">
        <v>0</v>
      </c>
      <c r="Q2664" s="208">
        <f t="shared" si="184"/>
        <v>-5.8207660913467407E-11</v>
      </c>
      <c r="R2664" s="206"/>
    </row>
    <row r="2665" spans="1:19" s="200" customFormat="1" hidden="1">
      <c r="A2665" s="199">
        <v>2658</v>
      </c>
      <c r="B2665" s="200">
        <v>82010100020</v>
      </c>
      <c r="C2665" s="229" t="s">
        <v>1945</v>
      </c>
      <c r="D2665" s="229" t="s">
        <v>1310</v>
      </c>
      <c r="E2665" s="201" t="s">
        <v>1314</v>
      </c>
      <c r="F2665" s="201" t="s">
        <v>3654</v>
      </c>
      <c r="G2665" s="201" t="s">
        <v>996</v>
      </c>
      <c r="H2665" s="237" t="s">
        <v>3199</v>
      </c>
      <c r="I2665" s="228">
        <v>0</v>
      </c>
      <c r="J2665" s="228">
        <v>0</v>
      </c>
      <c r="K2665" s="228">
        <v>106260</v>
      </c>
      <c r="L2665" s="228">
        <v>106260</v>
      </c>
      <c r="M2665" s="207">
        <f t="shared" si="181"/>
        <v>0</v>
      </c>
      <c r="N2665" s="207">
        <f t="shared" si="183"/>
        <v>0</v>
      </c>
      <c r="O2665" s="208">
        <f t="shared" si="182"/>
        <v>0</v>
      </c>
      <c r="P2665" s="205">
        <v>0</v>
      </c>
      <c r="Q2665" s="208">
        <f t="shared" si="184"/>
        <v>0</v>
      </c>
      <c r="R2665" s="206"/>
    </row>
    <row r="2666" spans="1:19" s="200" customFormat="1" hidden="1">
      <c r="A2666" s="199">
        <v>2659</v>
      </c>
      <c r="B2666" s="200">
        <v>82010100021</v>
      </c>
      <c r="C2666" s="229" t="s">
        <v>1945</v>
      </c>
      <c r="D2666" s="229" t="s">
        <v>1310</v>
      </c>
      <c r="E2666" s="201" t="s">
        <v>1314</v>
      </c>
      <c r="F2666" s="201" t="s">
        <v>3654</v>
      </c>
      <c r="G2666" s="201" t="s">
        <v>996</v>
      </c>
      <c r="H2666" s="237" t="s">
        <v>3200</v>
      </c>
      <c r="I2666" s="228">
        <v>0</v>
      </c>
      <c r="J2666" s="228">
        <v>0</v>
      </c>
      <c r="K2666" s="228">
        <v>11160.75</v>
      </c>
      <c r="L2666" s="228">
        <v>11160.75</v>
      </c>
      <c r="M2666" s="207">
        <f t="shared" si="181"/>
        <v>0</v>
      </c>
      <c r="N2666" s="207">
        <f t="shared" si="183"/>
        <v>0</v>
      </c>
      <c r="O2666" s="208">
        <f t="shared" si="182"/>
        <v>0</v>
      </c>
      <c r="P2666" s="205">
        <v>0</v>
      </c>
      <c r="Q2666" s="208">
        <f t="shared" si="184"/>
        <v>0</v>
      </c>
      <c r="R2666" s="206"/>
    </row>
    <row r="2667" spans="1:19" s="200" customFormat="1" hidden="1">
      <c r="A2667" s="199">
        <v>2660</v>
      </c>
      <c r="B2667" s="200">
        <v>82010100022</v>
      </c>
      <c r="C2667" s="229" t="s">
        <v>1945</v>
      </c>
      <c r="D2667" s="229" t="s">
        <v>1310</v>
      </c>
      <c r="E2667" s="201" t="s">
        <v>1314</v>
      </c>
      <c r="F2667" s="201" t="s">
        <v>3654</v>
      </c>
      <c r="G2667" s="201" t="s">
        <v>996</v>
      </c>
      <c r="H2667" s="237" t="s">
        <v>3201</v>
      </c>
      <c r="I2667" s="228">
        <v>0</v>
      </c>
      <c r="J2667" s="228">
        <v>0</v>
      </c>
      <c r="K2667" s="228">
        <v>98900</v>
      </c>
      <c r="L2667" s="228">
        <v>98900</v>
      </c>
      <c r="M2667" s="207">
        <f t="shared" si="181"/>
        <v>0</v>
      </c>
      <c r="N2667" s="207">
        <f t="shared" si="183"/>
        <v>0</v>
      </c>
      <c r="O2667" s="208">
        <f t="shared" si="182"/>
        <v>0</v>
      </c>
      <c r="P2667" s="205">
        <v>0</v>
      </c>
      <c r="Q2667" s="208">
        <f t="shared" si="184"/>
        <v>0</v>
      </c>
      <c r="R2667" s="206"/>
    </row>
    <row r="2668" spans="1:19" s="200" customFormat="1" hidden="1">
      <c r="A2668" s="199">
        <v>2661</v>
      </c>
      <c r="B2668" s="200">
        <v>82010100023</v>
      </c>
      <c r="C2668" s="229" t="s">
        <v>1945</v>
      </c>
      <c r="D2668" s="229" t="s">
        <v>1310</v>
      </c>
      <c r="E2668" s="201" t="s">
        <v>1314</v>
      </c>
      <c r="F2668" s="201" t="s">
        <v>3654</v>
      </c>
      <c r="G2668" s="201" t="s">
        <v>996</v>
      </c>
      <c r="H2668" s="237" t="s">
        <v>3202</v>
      </c>
      <c r="I2668" s="228">
        <v>0</v>
      </c>
      <c r="J2668" s="228">
        <v>0</v>
      </c>
      <c r="K2668" s="228">
        <v>12995</v>
      </c>
      <c r="L2668" s="228">
        <v>12995</v>
      </c>
      <c r="M2668" s="207">
        <f t="shared" si="181"/>
        <v>0</v>
      </c>
      <c r="N2668" s="207">
        <f t="shared" si="183"/>
        <v>0</v>
      </c>
      <c r="O2668" s="208">
        <f t="shared" si="182"/>
        <v>0</v>
      </c>
      <c r="P2668" s="205">
        <v>0</v>
      </c>
      <c r="Q2668" s="208">
        <f t="shared" si="184"/>
        <v>0</v>
      </c>
      <c r="R2668" s="206"/>
    </row>
    <row r="2669" spans="1:19" s="200" customFormat="1" hidden="1">
      <c r="A2669" s="199">
        <v>2662</v>
      </c>
      <c r="B2669" s="200">
        <v>82010100024</v>
      </c>
      <c r="C2669" s="229" t="s">
        <v>1945</v>
      </c>
      <c r="D2669" s="229" t="s">
        <v>1310</v>
      </c>
      <c r="E2669" s="201" t="s">
        <v>1314</v>
      </c>
      <c r="F2669" s="201" t="s">
        <v>3654</v>
      </c>
      <c r="G2669" s="201" t="s">
        <v>996</v>
      </c>
      <c r="H2669" s="237" t="s">
        <v>3203</v>
      </c>
      <c r="I2669" s="228">
        <v>0</v>
      </c>
      <c r="J2669" s="228">
        <v>0</v>
      </c>
      <c r="K2669" s="228">
        <v>12075</v>
      </c>
      <c r="L2669" s="228">
        <v>12075</v>
      </c>
      <c r="M2669" s="207">
        <f t="shared" si="181"/>
        <v>0</v>
      </c>
      <c r="N2669" s="207">
        <f t="shared" si="183"/>
        <v>0</v>
      </c>
      <c r="O2669" s="208">
        <f t="shared" si="182"/>
        <v>0</v>
      </c>
      <c r="P2669" s="205">
        <v>0</v>
      </c>
      <c r="Q2669" s="208">
        <f t="shared" si="184"/>
        <v>0</v>
      </c>
      <c r="R2669" s="206"/>
    </row>
    <row r="2670" spans="1:19" s="200" customFormat="1" hidden="1">
      <c r="A2670" s="199">
        <v>2663</v>
      </c>
      <c r="B2670" s="200">
        <v>82010100025</v>
      </c>
      <c r="C2670" s="229" t="s">
        <v>1945</v>
      </c>
      <c r="D2670" s="229" t="s">
        <v>1310</v>
      </c>
      <c r="E2670" s="201" t="s">
        <v>1314</v>
      </c>
      <c r="F2670" s="201" t="s">
        <v>3654</v>
      </c>
      <c r="G2670" s="201" t="s">
        <v>996</v>
      </c>
      <c r="H2670" s="237" t="s">
        <v>3204</v>
      </c>
      <c r="I2670" s="228">
        <v>0</v>
      </c>
      <c r="J2670" s="228">
        <v>0</v>
      </c>
      <c r="K2670" s="228">
        <v>32431</v>
      </c>
      <c r="L2670" s="228">
        <v>80333.249970000004</v>
      </c>
      <c r="M2670" s="207">
        <f t="shared" si="181"/>
        <v>0</v>
      </c>
      <c r="N2670" s="207">
        <f t="shared" si="183"/>
        <v>47902.249970000004</v>
      </c>
      <c r="O2670" s="208">
        <f t="shared" si="182"/>
        <v>-47902.249970000004</v>
      </c>
      <c r="P2670" s="205">
        <v>0</v>
      </c>
      <c r="Q2670" s="208">
        <f t="shared" ref="Q2670:Q2701" si="185">O2670-P2670</f>
        <v>-47902.249970000004</v>
      </c>
      <c r="R2670" s="206"/>
      <c r="S2670" s="209">
        <f>N2670-K2670</f>
        <v>15471.249970000004</v>
      </c>
    </row>
    <row r="2671" spans="1:19" s="200" customFormat="1" hidden="1">
      <c r="A2671" s="199">
        <v>2664</v>
      </c>
      <c r="B2671" s="200">
        <v>82010100026</v>
      </c>
      <c r="C2671" s="229" t="s">
        <v>1945</v>
      </c>
      <c r="D2671" s="229" t="s">
        <v>1310</v>
      </c>
      <c r="E2671" s="201" t="s">
        <v>1314</v>
      </c>
      <c r="F2671" s="201" t="s">
        <v>3654</v>
      </c>
      <c r="G2671" s="201" t="s">
        <v>996</v>
      </c>
      <c r="H2671" s="237" t="s">
        <v>3205</v>
      </c>
      <c r="I2671" s="228">
        <v>0</v>
      </c>
      <c r="J2671" s="228">
        <v>0</v>
      </c>
      <c r="K2671" s="228">
        <v>1572385</v>
      </c>
      <c r="L2671" s="228">
        <v>1572385</v>
      </c>
      <c r="M2671" s="207">
        <f t="shared" si="181"/>
        <v>0</v>
      </c>
      <c r="N2671" s="207">
        <f t="shared" si="183"/>
        <v>0</v>
      </c>
      <c r="O2671" s="208">
        <f t="shared" si="182"/>
        <v>0</v>
      </c>
      <c r="P2671" s="205">
        <v>0</v>
      </c>
      <c r="Q2671" s="208">
        <f t="shared" si="185"/>
        <v>0</v>
      </c>
      <c r="R2671" s="206"/>
    </row>
    <row r="2672" spans="1:19" s="200" customFormat="1" hidden="1">
      <c r="A2672" s="199">
        <v>2665</v>
      </c>
      <c r="B2672" s="200">
        <v>82010100027</v>
      </c>
      <c r="C2672" s="229" t="s">
        <v>1945</v>
      </c>
      <c r="D2672" s="229" t="s">
        <v>1310</v>
      </c>
      <c r="E2672" s="201" t="s">
        <v>1314</v>
      </c>
      <c r="F2672" s="201" t="s">
        <v>3654</v>
      </c>
      <c r="G2672" s="201" t="s">
        <v>996</v>
      </c>
      <c r="H2672" s="237" t="s">
        <v>3206</v>
      </c>
      <c r="I2672" s="228">
        <v>0</v>
      </c>
      <c r="J2672" s="228">
        <v>0</v>
      </c>
      <c r="K2672" s="228">
        <v>62265.599999999999</v>
      </c>
      <c r="L2672" s="228">
        <v>62265.599979999999</v>
      </c>
      <c r="M2672" s="207">
        <f t="shared" si="181"/>
        <v>1.9999999494757503E-5</v>
      </c>
      <c r="N2672" s="207">
        <f t="shared" si="183"/>
        <v>0</v>
      </c>
      <c r="O2672" s="208">
        <f t="shared" si="182"/>
        <v>1.9999999494757503E-5</v>
      </c>
      <c r="P2672" s="205">
        <v>0</v>
      </c>
      <c r="Q2672" s="208">
        <f t="shared" si="185"/>
        <v>1.9999999494757503E-5</v>
      </c>
      <c r="R2672" s="206"/>
    </row>
    <row r="2673" spans="1:19" s="200" customFormat="1" hidden="1">
      <c r="A2673" s="199">
        <v>2666</v>
      </c>
      <c r="B2673" s="200">
        <v>82010100028</v>
      </c>
      <c r="C2673" s="229" t="s">
        <v>1945</v>
      </c>
      <c r="D2673" s="229" t="s">
        <v>1310</v>
      </c>
      <c r="E2673" s="201" t="s">
        <v>1314</v>
      </c>
      <c r="F2673" s="201" t="s">
        <v>3654</v>
      </c>
      <c r="G2673" s="201" t="s">
        <v>996</v>
      </c>
      <c r="H2673" s="237" t="s">
        <v>3207</v>
      </c>
      <c r="I2673" s="228">
        <v>0</v>
      </c>
      <c r="J2673" s="228">
        <v>0</v>
      </c>
      <c r="K2673" s="228">
        <v>12282</v>
      </c>
      <c r="L2673" s="228">
        <v>12282</v>
      </c>
      <c r="M2673" s="207">
        <f t="shared" ref="M2673:M2736" si="186">IF((I2673+K2673)-(J2673+L2673)&lt;0,0,(I2673+K2673)-(J2673+L2673))</f>
        <v>0</v>
      </c>
      <c r="N2673" s="207">
        <f t="shared" si="183"/>
        <v>0</v>
      </c>
      <c r="O2673" s="208">
        <f t="shared" si="182"/>
        <v>0</v>
      </c>
      <c r="P2673" s="205">
        <v>0</v>
      </c>
      <c r="Q2673" s="208">
        <f t="shared" si="185"/>
        <v>0</v>
      </c>
      <c r="R2673" s="206"/>
    </row>
    <row r="2674" spans="1:19" s="200" customFormat="1" hidden="1">
      <c r="A2674" s="199">
        <v>2667</v>
      </c>
      <c r="B2674" s="200">
        <v>82010100029</v>
      </c>
      <c r="C2674" s="229" t="s">
        <v>1945</v>
      </c>
      <c r="D2674" s="229" t="s">
        <v>1310</v>
      </c>
      <c r="E2674" s="201" t="s">
        <v>1314</v>
      </c>
      <c r="F2674" s="201" t="s">
        <v>3654</v>
      </c>
      <c r="G2674" s="201" t="s">
        <v>996</v>
      </c>
      <c r="H2674" s="237" t="s">
        <v>3208</v>
      </c>
      <c r="I2674" s="228">
        <v>0</v>
      </c>
      <c r="J2674" s="228">
        <v>0</v>
      </c>
      <c r="K2674" s="228">
        <v>114689.5</v>
      </c>
      <c r="L2674" s="228">
        <v>224485.75</v>
      </c>
      <c r="M2674" s="207">
        <f t="shared" si="186"/>
        <v>0</v>
      </c>
      <c r="N2674" s="207">
        <f t="shared" si="183"/>
        <v>109796.25</v>
      </c>
      <c r="O2674" s="208">
        <f t="shared" si="182"/>
        <v>-109796.25</v>
      </c>
      <c r="P2674" s="205">
        <v>0</v>
      </c>
      <c r="Q2674" s="208">
        <f t="shared" si="185"/>
        <v>-109796.25</v>
      </c>
      <c r="R2674" s="206"/>
      <c r="S2674" s="209"/>
    </row>
    <row r="2675" spans="1:19" s="200" customFormat="1" hidden="1">
      <c r="A2675" s="199">
        <v>2668</v>
      </c>
      <c r="B2675" s="200">
        <v>82010100030</v>
      </c>
      <c r="C2675" s="229" t="s">
        <v>1945</v>
      </c>
      <c r="D2675" s="229" t="s">
        <v>1310</v>
      </c>
      <c r="E2675" s="201" t="s">
        <v>1314</v>
      </c>
      <c r="F2675" s="201" t="s">
        <v>3654</v>
      </c>
      <c r="G2675" s="201" t="s">
        <v>996</v>
      </c>
      <c r="H2675" s="237" t="s">
        <v>3209</v>
      </c>
      <c r="I2675" s="228">
        <v>0</v>
      </c>
      <c r="J2675" s="228">
        <v>0</v>
      </c>
      <c r="K2675" s="228">
        <v>46500</v>
      </c>
      <c r="L2675" s="228">
        <v>46500</v>
      </c>
      <c r="M2675" s="207">
        <f t="shared" si="186"/>
        <v>0</v>
      </c>
      <c r="N2675" s="207">
        <f t="shared" si="183"/>
        <v>0</v>
      </c>
      <c r="O2675" s="208">
        <f t="shared" si="182"/>
        <v>0</v>
      </c>
      <c r="P2675" s="205">
        <v>0</v>
      </c>
      <c r="Q2675" s="208">
        <f t="shared" si="185"/>
        <v>0</v>
      </c>
      <c r="R2675" s="206"/>
    </row>
    <row r="2676" spans="1:19" s="200" customFormat="1" hidden="1">
      <c r="A2676" s="199">
        <v>2669</v>
      </c>
      <c r="B2676" s="200">
        <v>82010100031</v>
      </c>
      <c r="C2676" s="229" t="s">
        <v>1945</v>
      </c>
      <c r="D2676" s="229" t="s">
        <v>1310</v>
      </c>
      <c r="E2676" s="201" t="s">
        <v>1314</v>
      </c>
      <c r="F2676" s="201" t="s">
        <v>3654</v>
      </c>
      <c r="G2676" s="201" t="s">
        <v>996</v>
      </c>
      <c r="H2676" s="237" t="s">
        <v>3210</v>
      </c>
      <c r="I2676" s="228">
        <v>0</v>
      </c>
      <c r="J2676" s="228">
        <v>0</v>
      </c>
      <c r="K2676" s="228">
        <v>15302</v>
      </c>
      <c r="L2676" s="228">
        <v>15302</v>
      </c>
      <c r="M2676" s="207">
        <f t="shared" si="186"/>
        <v>0</v>
      </c>
      <c r="N2676" s="207">
        <f t="shared" si="183"/>
        <v>0</v>
      </c>
      <c r="O2676" s="208">
        <f t="shared" si="182"/>
        <v>0</v>
      </c>
      <c r="P2676" s="205">
        <v>0</v>
      </c>
      <c r="Q2676" s="208">
        <f t="shared" si="185"/>
        <v>0</v>
      </c>
      <c r="R2676" s="206"/>
    </row>
    <row r="2677" spans="1:19" s="200" customFormat="1" hidden="1">
      <c r="A2677" s="199">
        <v>2670</v>
      </c>
      <c r="B2677" s="200">
        <v>82010100032</v>
      </c>
      <c r="C2677" s="229" t="s">
        <v>1945</v>
      </c>
      <c r="D2677" s="229" t="s">
        <v>1310</v>
      </c>
      <c r="E2677" s="201" t="s">
        <v>1314</v>
      </c>
      <c r="F2677" s="201" t="s">
        <v>3654</v>
      </c>
      <c r="G2677" s="201" t="s">
        <v>996</v>
      </c>
      <c r="H2677" s="237" t="s">
        <v>3211</v>
      </c>
      <c r="I2677" s="228">
        <v>0</v>
      </c>
      <c r="J2677" s="228">
        <v>0</v>
      </c>
      <c r="K2677" s="228">
        <v>38275</v>
      </c>
      <c r="L2677" s="228">
        <v>38275</v>
      </c>
      <c r="M2677" s="207">
        <f t="shared" si="186"/>
        <v>0</v>
      </c>
      <c r="N2677" s="207">
        <f t="shared" si="183"/>
        <v>0</v>
      </c>
      <c r="O2677" s="208">
        <f t="shared" si="182"/>
        <v>0</v>
      </c>
      <c r="P2677" s="205">
        <v>0</v>
      </c>
      <c r="Q2677" s="208">
        <f t="shared" si="185"/>
        <v>0</v>
      </c>
      <c r="R2677" s="206"/>
    </row>
    <row r="2678" spans="1:19" s="200" customFormat="1" hidden="1">
      <c r="A2678" s="199">
        <v>2671</v>
      </c>
      <c r="B2678" s="200">
        <v>82010100033</v>
      </c>
      <c r="C2678" s="229" t="s">
        <v>1945</v>
      </c>
      <c r="D2678" s="229" t="s">
        <v>1310</v>
      </c>
      <c r="E2678" s="201" t="s">
        <v>1314</v>
      </c>
      <c r="F2678" s="201" t="s">
        <v>3654</v>
      </c>
      <c r="G2678" s="201" t="s">
        <v>996</v>
      </c>
      <c r="H2678" s="237" t="s">
        <v>3212</v>
      </c>
      <c r="I2678" s="228">
        <v>0</v>
      </c>
      <c r="J2678" s="228">
        <v>0</v>
      </c>
      <c r="K2678" s="228">
        <v>72467.8</v>
      </c>
      <c r="L2678" s="228">
        <v>153414.11000000002</v>
      </c>
      <c r="M2678" s="207">
        <f t="shared" si="186"/>
        <v>0</v>
      </c>
      <c r="N2678" s="207">
        <f t="shared" si="183"/>
        <v>80946.310000000012</v>
      </c>
      <c r="O2678" s="208">
        <f t="shared" si="182"/>
        <v>-80946.310000000012</v>
      </c>
      <c r="P2678" s="205">
        <v>0</v>
      </c>
      <c r="Q2678" s="208">
        <f t="shared" si="185"/>
        <v>-80946.310000000012</v>
      </c>
      <c r="R2678" s="206"/>
      <c r="S2678" s="209">
        <f>N2678-K2678</f>
        <v>8478.5100000000093</v>
      </c>
    </row>
    <row r="2679" spans="1:19" s="200" customFormat="1" hidden="1">
      <c r="A2679" s="199">
        <v>2672</v>
      </c>
      <c r="B2679" s="200">
        <v>82010100034</v>
      </c>
      <c r="C2679" s="229" t="s">
        <v>1945</v>
      </c>
      <c r="D2679" s="229" t="s">
        <v>1310</v>
      </c>
      <c r="E2679" s="201" t="s">
        <v>1314</v>
      </c>
      <c r="F2679" s="201" t="s">
        <v>3654</v>
      </c>
      <c r="G2679" s="201" t="s">
        <v>996</v>
      </c>
      <c r="H2679" s="237" t="s">
        <v>3213</v>
      </c>
      <c r="I2679" s="228">
        <v>0</v>
      </c>
      <c r="J2679" s="228">
        <v>0</v>
      </c>
      <c r="K2679" s="228">
        <v>22527</v>
      </c>
      <c r="L2679" s="228">
        <v>22527</v>
      </c>
      <c r="M2679" s="207">
        <f t="shared" si="186"/>
        <v>0</v>
      </c>
      <c r="N2679" s="207">
        <f t="shared" si="183"/>
        <v>0</v>
      </c>
      <c r="O2679" s="208">
        <f t="shared" si="182"/>
        <v>0</v>
      </c>
      <c r="P2679" s="205">
        <v>0</v>
      </c>
      <c r="Q2679" s="208">
        <f t="shared" si="185"/>
        <v>0</v>
      </c>
      <c r="R2679" s="206"/>
    </row>
    <row r="2680" spans="1:19" s="200" customFormat="1" hidden="1">
      <c r="A2680" s="199">
        <v>2673</v>
      </c>
      <c r="B2680" s="200">
        <v>82010100035</v>
      </c>
      <c r="C2680" s="229" t="s">
        <v>1945</v>
      </c>
      <c r="D2680" s="229" t="s">
        <v>1310</v>
      </c>
      <c r="E2680" s="201" t="s">
        <v>1314</v>
      </c>
      <c r="F2680" s="201" t="s">
        <v>3654</v>
      </c>
      <c r="G2680" s="201" t="s">
        <v>996</v>
      </c>
      <c r="H2680" s="237" t="s">
        <v>3214</v>
      </c>
      <c r="I2680" s="228">
        <v>0</v>
      </c>
      <c r="J2680" s="228">
        <v>0</v>
      </c>
      <c r="K2680" s="228">
        <v>2300</v>
      </c>
      <c r="L2680" s="228">
        <v>2300</v>
      </c>
      <c r="M2680" s="207">
        <f t="shared" si="186"/>
        <v>0</v>
      </c>
      <c r="N2680" s="207">
        <f t="shared" si="183"/>
        <v>0</v>
      </c>
      <c r="O2680" s="208">
        <f t="shared" si="182"/>
        <v>0</v>
      </c>
      <c r="P2680" s="205">
        <v>0</v>
      </c>
      <c r="Q2680" s="208">
        <f t="shared" si="185"/>
        <v>0</v>
      </c>
      <c r="R2680" s="206"/>
    </row>
    <row r="2681" spans="1:19" s="200" customFormat="1" hidden="1">
      <c r="A2681" s="199">
        <v>2674</v>
      </c>
      <c r="B2681" s="200">
        <v>82010100036</v>
      </c>
      <c r="C2681" s="229" t="s">
        <v>1945</v>
      </c>
      <c r="D2681" s="229" t="s">
        <v>1310</v>
      </c>
      <c r="E2681" s="201" t="s">
        <v>1314</v>
      </c>
      <c r="F2681" s="201" t="s">
        <v>3654</v>
      </c>
      <c r="G2681" s="201" t="s">
        <v>996</v>
      </c>
      <c r="H2681" s="237" t="s">
        <v>3215</v>
      </c>
      <c r="I2681" s="228">
        <v>0</v>
      </c>
      <c r="J2681" s="228">
        <v>0</v>
      </c>
      <c r="K2681" s="228">
        <v>528804.5</v>
      </c>
      <c r="L2681" s="228">
        <v>528804.5</v>
      </c>
      <c r="M2681" s="207">
        <f t="shared" si="186"/>
        <v>0</v>
      </c>
      <c r="N2681" s="207">
        <f t="shared" si="183"/>
        <v>0</v>
      </c>
      <c r="O2681" s="208">
        <f t="shared" si="182"/>
        <v>0</v>
      </c>
      <c r="P2681" s="205">
        <v>0</v>
      </c>
      <c r="Q2681" s="208">
        <f t="shared" si="185"/>
        <v>0</v>
      </c>
      <c r="R2681" s="206"/>
    </row>
    <row r="2682" spans="1:19" s="200" customFormat="1" hidden="1">
      <c r="A2682" s="199">
        <v>2675</v>
      </c>
      <c r="B2682" s="200">
        <v>82010100037</v>
      </c>
      <c r="C2682" s="229" t="s">
        <v>1945</v>
      </c>
      <c r="D2682" s="229" t="s">
        <v>1310</v>
      </c>
      <c r="E2682" s="201" t="s">
        <v>1314</v>
      </c>
      <c r="F2682" s="201" t="s">
        <v>3654</v>
      </c>
      <c r="G2682" s="201" t="s">
        <v>996</v>
      </c>
      <c r="H2682" s="237" t="s">
        <v>3216</v>
      </c>
      <c r="I2682" s="228">
        <v>0</v>
      </c>
      <c r="J2682" s="228">
        <v>0</v>
      </c>
      <c r="K2682" s="228">
        <v>1725</v>
      </c>
      <c r="L2682" s="228">
        <v>1725</v>
      </c>
      <c r="M2682" s="207">
        <f t="shared" si="186"/>
        <v>0</v>
      </c>
      <c r="N2682" s="207">
        <f t="shared" si="183"/>
        <v>0</v>
      </c>
      <c r="O2682" s="208">
        <f t="shared" si="182"/>
        <v>0</v>
      </c>
      <c r="P2682" s="205">
        <v>0</v>
      </c>
      <c r="Q2682" s="208">
        <f t="shared" si="185"/>
        <v>0</v>
      </c>
      <c r="R2682" s="206"/>
    </row>
    <row r="2683" spans="1:19" s="200" customFormat="1" hidden="1">
      <c r="A2683" s="199">
        <v>2676</v>
      </c>
      <c r="B2683" s="200">
        <v>82010200001</v>
      </c>
      <c r="C2683" s="229" t="s">
        <v>1945</v>
      </c>
      <c r="D2683" s="229" t="s">
        <v>1310</v>
      </c>
      <c r="E2683" s="201" t="s">
        <v>1314</v>
      </c>
      <c r="F2683" s="201" t="s">
        <v>3655</v>
      </c>
      <c r="G2683" s="201" t="s">
        <v>2113</v>
      </c>
      <c r="H2683" s="237" t="s">
        <v>3217</v>
      </c>
      <c r="I2683" s="228">
        <v>0</v>
      </c>
      <c r="J2683" s="228">
        <v>0</v>
      </c>
      <c r="K2683" s="228">
        <v>17247</v>
      </c>
      <c r="L2683" s="228">
        <v>17247</v>
      </c>
      <c r="M2683" s="207">
        <f t="shared" si="186"/>
        <v>0</v>
      </c>
      <c r="N2683" s="207">
        <f t="shared" si="183"/>
        <v>0</v>
      </c>
      <c r="O2683" s="208">
        <f t="shared" si="182"/>
        <v>0</v>
      </c>
      <c r="P2683" s="205">
        <v>0</v>
      </c>
      <c r="Q2683" s="208">
        <f t="shared" si="185"/>
        <v>0</v>
      </c>
      <c r="R2683" s="206"/>
    </row>
    <row r="2684" spans="1:19" s="200" customFormat="1" hidden="1">
      <c r="A2684" s="199">
        <v>2677</v>
      </c>
      <c r="B2684" s="200">
        <v>82010200002</v>
      </c>
      <c r="C2684" s="229" t="s">
        <v>1945</v>
      </c>
      <c r="D2684" s="229" t="s">
        <v>1310</v>
      </c>
      <c r="E2684" s="201" t="s">
        <v>1314</v>
      </c>
      <c r="F2684" s="201" t="s">
        <v>3655</v>
      </c>
      <c r="G2684" s="201" t="s">
        <v>2113</v>
      </c>
      <c r="H2684" s="237" t="s">
        <v>3218</v>
      </c>
      <c r="I2684" s="228">
        <v>0</v>
      </c>
      <c r="J2684" s="228">
        <v>0</v>
      </c>
      <c r="K2684" s="228">
        <v>14200</v>
      </c>
      <c r="L2684" s="228">
        <v>14200</v>
      </c>
      <c r="M2684" s="207">
        <f t="shared" si="186"/>
        <v>0</v>
      </c>
      <c r="N2684" s="207">
        <f t="shared" si="183"/>
        <v>0</v>
      </c>
      <c r="O2684" s="208">
        <f t="shared" si="182"/>
        <v>0</v>
      </c>
      <c r="P2684" s="205">
        <v>0</v>
      </c>
      <c r="Q2684" s="208">
        <f t="shared" si="185"/>
        <v>0</v>
      </c>
      <c r="R2684" s="206"/>
    </row>
    <row r="2685" spans="1:19" s="200" customFormat="1" hidden="1">
      <c r="A2685" s="199">
        <v>2678</v>
      </c>
      <c r="B2685" s="200">
        <v>82010200003</v>
      </c>
      <c r="C2685" s="229" t="s">
        <v>1945</v>
      </c>
      <c r="D2685" s="229" t="s">
        <v>1310</v>
      </c>
      <c r="E2685" s="201" t="s">
        <v>1582</v>
      </c>
      <c r="F2685" s="201" t="s">
        <v>3662</v>
      </c>
      <c r="G2685" s="201" t="s">
        <v>887</v>
      </c>
      <c r="H2685" s="237" t="s">
        <v>3219</v>
      </c>
      <c r="I2685" s="228">
        <v>0</v>
      </c>
      <c r="J2685" s="228">
        <v>0</v>
      </c>
      <c r="K2685" s="228">
        <v>81783</v>
      </c>
      <c r="L2685" s="228">
        <v>80883</v>
      </c>
      <c r="M2685" s="207">
        <f t="shared" si="186"/>
        <v>900</v>
      </c>
      <c r="N2685" s="207">
        <f t="shared" si="183"/>
        <v>0</v>
      </c>
      <c r="O2685" s="208">
        <f t="shared" si="182"/>
        <v>900</v>
      </c>
      <c r="P2685" s="205">
        <v>0</v>
      </c>
      <c r="Q2685" s="208">
        <f t="shared" si="185"/>
        <v>900</v>
      </c>
      <c r="R2685" s="206"/>
    </row>
    <row r="2686" spans="1:19" s="200" customFormat="1" hidden="1">
      <c r="A2686" s="199">
        <v>2679</v>
      </c>
      <c r="B2686" s="200">
        <v>82010200004</v>
      </c>
      <c r="C2686" s="229" t="s">
        <v>1945</v>
      </c>
      <c r="D2686" s="229" t="s">
        <v>1310</v>
      </c>
      <c r="E2686" s="201" t="s">
        <v>1314</v>
      </c>
      <c r="F2686" s="201" t="s">
        <v>3655</v>
      </c>
      <c r="G2686" s="201" t="s">
        <v>2113</v>
      </c>
      <c r="H2686" s="237" t="s">
        <v>3220</v>
      </c>
      <c r="I2686" s="228">
        <v>0</v>
      </c>
      <c r="J2686" s="228">
        <v>0</v>
      </c>
      <c r="K2686" s="228">
        <v>29430</v>
      </c>
      <c r="L2686" s="228">
        <v>31740</v>
      </c>
      <c r="M2686" s="207">
        <f t="shared" si="186"/>
        <v>0</v>
      </c>
      <c r="N2686" s="207">
        <f t="shared" si="183"/>
        <v>2310</v>
      </c>
      <c r="O2686" s="208">
        <f t="shared" si="182"/>
        <v>-2310</v>
      </c>
      <c r="P2686" s="205">
        <v>0</v>
      </c>
      <c r="Q2686" s="208">
        <f t="shared" si="185"/>
        <v>-2310</v>
      </c>
      <c r="R2686" s="206"/>
      <c r="S2686" s="209"/>
    </row>
    <row r="2687" spans="1:19" s="200" customFormat="1" hidden="1">
      <c r="A2687" s="199">
        <v>2680</v>
      </c>
      <c r="B2687" s="200">
        <v>82010200005</v>
      </c>
      <c r="C2687" s="229" t="s">
        <v>1945</v>
      </c>
      <c r="D2687" s="229" t="s">
        <v>1310</v>
      </c>
      <c r="E2687" s="201" t="s">
        <v>1314</v>
      </c>
      <c r="F2687" s="201" t="s">
        <v>3655</v>
      </c>
      <c r="G2687" s="201" t="s">
        <v>2113</v>
      </c>
      <c r="H2687" s="237" t="s">
        <v>3221</v>
      </c>
      <c r="I2687" s="228">
        <v>0</v>
      </c>
      <c r="J2687" s="228">
        <v>0</v>
      </c>
      <c r="K2687" s="228">
        <v>15000</v>
      </c>
      <c r="L2687" s="228">
        <v>15000</v>
      </c>
      <c r="M2687" s="207">
        <f t="shared" si="186"/>
        <v>0</v>
      </c>
      <c r="N2687" s="207">
        <f t="shared" si="183"/>
        <v>0</v>
      </c>
      <c r="O2687" s="208">
        <f t="shared" si="182"/>
        <v>0</v>
      </c>
      <c r="P2687" s="205">
        <v>0</v>
      </c>
      <c r="Q2687" s="208">
        <f t="shared" si="185"/>
        <v>0</v>
      </c>
      <c r="R2687" s="206"/>
    </row>
    <row r="2688" spans="1:19" s="200" customFormat="1" hidden="1">
      <c r="A2688" s="199">
        <v>2681</v>
      </c>
      <c r="B2688" s="200">
        <v>82010200006</v>
      </c>
      <c r="C2688" s="229" t="s">
        <v>1945</v>
      </c>
      <c r="D2688" s="229" t="s">
        <v>1310</v>
      </c>
      <c r="E2688" s="201" t="s">
        <v>1582</v>
      </c>
      <c r="F2688" s="201" t="s">
        <v>3662</v>
      </c>
      <c r="G2688" s="201" t="s">
        <v>887</v>
      </c>
      <c r="H2688" s="237" t="s">
        <v>3222</v>
      </c>
      <c r="I2688" s="228">
        <v>0</v>
      </c>
      <c r="J2688" s="228">
        <v>0</v>
      </c>
      <c r="K2688" s="228">
        <v>5500</v>
      </c>
      <c r="L2688" s="228">
        <v>5500</v>
      </c>
      <c r="M2688" s="207">
        <f t="shared" si="186"/>
        <v>0</v>
      </c>
      <c r="N2688" s="207">
        <f t="shared" si="183"/>
        <v>0</v>
      </c>
      <c r="O2688" s="208">
        <f t="shared" si="182"/>
        <v>0</v>
      </c>
      <c r="P2688" s="205">
        <v>0</v>
      </c>
      <c r="Q2688" s="208">
        <f t="shared" si="185"/>
        <v>0</v>
      </c>
      <c r="R2688" s="206"/>
    </row>
    <row r="2689" spans="1:19" s="200" customFormat="1" hidden="1">
      <c r="A2689" s="199">
        <v>2682</v>
      </c>
      <c r="B2689" s="200">
        <v>82010300001</v>
      </c>
      <c r="C2689" s="229" t="s">
        <v>1945</v>
      </c>
      <c r="D2689" s="229" t="s">
        <v>1310</v>
      </c>
      <c r="E2689" s="201" t="s">
        <v>1314</v>
      </c>
      <c r="F2689" s="201" t="s">
        <v>3655</v>
      </c>
      <c r="G2689" s="201" t="s">
        <v>1125</v>
      </c>
      <c r="H2689" s="237" t="s">
        <v>3223</v>
      </c>
      <c r="I2689" s="228">
        <v>0</v>
      </c>
      <c r="J2689" s="228">
        <v>0</v>
      </c>
      <c r="K2689" s="228">
        <v>11250</v>
      </c>
      <c r="L2689" s="228">
        <v>11250</v>
      </c>
      <c r="M2689" s="207">
        <f t="shared" si="186"/>
        <v>0</v>
      </c>
      <c r="N2689" s="207">
        <f t="shared" si="183"/>
        <v>0</v>
      </c>
      <c r="O2689" s="208">
        <f t="shared" si="182"/>
        <v>0</v>
      </c>
      <c r="P2689" s="205">
        <v>0</v>
      </c>
      <c r="Q2689" s="208">
        <f t="shared" si="185"/>
        <v>0</v>
      </c>
      <c r="R2689" s="206"/>
      <c r="S2689" s="209" t="s">
        <v>3736</v>
      </c>
    </row>
    <row r="2690" spans="1:19" s="200" customFormat="1" hidden="1">
      <c r="A2690" s="199">
        <v>2683</v>
      </c>
      <c r="B2690" s="200">
        <v>82010300002</v>
      </c>
      <c r="C2690" s="229" t="s">
        <v>1945</v>
      </c>
      <c r="D2690" s="229" t="s">
        <v>1310</v>
      </c>
      <c r="E2690" s="201" t="s">
        <v>1314</v>
      </c>
      <c r="F2690" s="201" t="s">
        <v>3655</v>
      </c>
      <c r="G2690" s="201" t="s">
        <v>1125</v>
      </c>
      <c r="H2690" s="237" t="s">
        <v>3224</v>
      </c>
      <c r="I2690" s="228">
        <v>0</v>
      </c>
      <c r="J2690" s="228">
        <v>241082.9</v>
      </c>
      <c r="K2690" s="228">
        <v>283925</v>
      </c>
      <c r="L2690" s="228">
        <v>42842.1</v>
      </c>
      <c r="M2690" s="207">
        <f t="shared" si="186"/>
        <v>0</v>
      </c>
      <c r="N2690" s="207">
        <f t="shared" si="183"/>
        <v>0</v>
      </c>
      <c r="O2690" s="208">
        <f t="shared" si="182"/>
        <v>0</v>
      </c>
      <c r="P2690" s="205">
        <v>0</v>
      </c>
      <c r="Q2690" s="208">
        <f t="shared" si="185"/>
        <v>0</v>
      </c>
      <c r="R2690" s="206"/>
      <c r="S2690" s="209" t="s">
        <v>3736</v>
      </c>
    </row>
    <row r="2691" spans="1:19" s="200" customFormat="1" hidden="1">
      <c r="A2691" s="199">
        <v>2684</v>
      </c>
      <c r="B2691" s="200">
        <v>82010300003</v>
      </c>
      <c r="C2691" s="229" t="s">
        <v>1945</v>
      </c>
      <c r="D2691" s="229" t="s">
        <v>1310</v>
      </c>
      <c r="E2691" s="201" t="s">
        <v>1314</v>
      </c>
      <c r="F2691" s="201" t="s">
        <v>3655</v>
      </c>
      <c r="G2691" s="201" t="s">
        <v>1125</v>
      </c>
      <c r="H2691" s="237" t="s">
        <v>3225</v>
      </c>
      <c r="I2691" s="228">
        <v>0</v>
      </c>
      <c r="J2691" s="228">
        <v>48921.67</v>
      </c>
      <c r="K2691" s="228">
        <v>0</v>
      </c>
      <c r="L2691" s="228">
        <v>0</v>
      </c>
      <c r="M2691" s="207">
        <f t="shared" si="186"/>
        <v>0</v>
      </c>
      <c r="N2691" s="207">
        <f t="shared" si="183"/>
        <v>48921.67</v>
      </c>
      <c r="O2691" s="208">
        <f t="shared" si="182"/>
        <v>-48921.67</v>
      </c>
      <c r="P2691" s="205">
        <v>0</v>
      </c>
      <c r="Q2691" s="208">
        <f t="shared" si="185"/>
        <v>-48921.67</v>
      </c>
      <c r="R2691" s="206"/>
      <c r="S2691" s="209" t="s">
        <v>3736</v>
      </c>
    </row>
    <row r="2692" spans="1:19" s="200" customFormat="1" hidden="1">
      <c r="A2692" s="199">
        <v>2685</v>
      </c>
      <c r="B2692" s="200">
        <v>82010300004</v>
      </c>
      <c r="C2692" s="229" t="s">
        <v>1945</v>
      </c>
      <c r="D2692" s="229" t="s">
        <v>1310</v>
      </c>
      <c r="E2692" s="201" t="s">
        <v>1314</v>
      </c>
      <c r="F2692" s="201" t="s">
        <v>3655</v>
      </c>
      <c r="G2692" s="201" t="s">
        <v>1125</v>
      </c>
      <c r="H2692" s="237" t="s">
        <v>3226</v>
      </c>
      <c r="I2692" s="228">
        <v>0</v>
      </c>
      <c r="J2692" s="228">
        <v>312120</v>
      </c>
      <c r="K2692" s="228">
        <v>372172.5</v>
      </c>
      <c r="L2692" s="228">
        <v>60052.5</v>
      </c>
      <c r="M2692" s="207">
        <f t="shared" si="186"/>
        <v>0</v>
      </c>
      <c r="N2692" s="207">
        <f t="shared" si="183"/>
        <v>0</v>
      </c>
      <c r="O2692" s="208">
        <f t="shared" si="182"/>
        <v>0</v>
      </c>
      <c r="P2692" s="205">
        <v>0</v>
      </c>
      <c r="Q2692" s="208">
        <f t="shared" si="185"/>
        <v>0</v>
      </c>
      <c r="R2692" s="206"/>
      <c r="S2692" s="209" t="s">
        <v>3736</v>
      </c>
    </row>
    <row r="2693" spans="1:19" s="200" customFormat="1" hidden="1">
      <c r="A2693" s="199">
        <v>2686</v>
      </c>
      <c r="B2693" s="200">
        <v>82010300005</v>
      </c>
      <c r="C2693" s="229" t="s">
        <v>1945</v>
      </c>
      <c r="D2693" s="229" t="s">
        <v>1310</v>
      </c>
      <c r="E2693" s="201" t="s">
        <v>1314</v>
      </c>
      <c r="F2693" s="201" t="s">
        <v>3655</v>
      </c>
      <c r="G2693" s="201" t="s">
        <v>1125</v>
      </c>
      <c r="H2693" s="237" t="s">
        <v>3227</v>
      </c>
      <c r="I2693" s="228">
        <v>0</v>
      </c>
      <c r="J2693" s="228">
        <v>220320</v>
      </c>
      <c r="K2693" s="228">
        <v>235620</v>
      </c>
      <c r="L2693" s="228">
        <v>15300</v>
      </c>
      <c r="M2693" s="207">
        <f t="shared" si="186"/>
        <v>0</v>
      </c>
      <c r="N2693" s="207">
        <f t="shared" si="183"/>
        <v>0</v>
      </c>
      <c r="O2693" s="208">
        <f t="shared" si="182"/>
        <v>0</v>
      </c>
      <c r="P2693" s="205">
        <v>0</v>
      </c>
      <c r="Q2693" s="208">
        <f t="shared" si="185"/>
        <v>0</v>
      </c>
      <c r="R2693" s="206"/>
      <c r="S2693" s="209" t="s">
        <v>3736</v>
      </c>
    </row>
    <row r="2694" spans="1:19" s="200" customFormat="1" hidden="1">
      <c r="A2694" s="199">
        <v>2687</v>
      </c>
      <c r="B2694" s="200">
        <v>82010300006</v>
      </c>
      <c r="C2694" s="229" t="s">
        <v>1945</v>
      </c>
      <c r="D2694" s="229" t="s">
        <v>1310</v>
      </c>
      <c r="E2694" s="201" t="s">
        <v>1314</v>
      </c>
      <c r="F2694" s="201" t="s">
        <v>3655</v>
      </c>
      <c r="G2694" s="201" t="s">
        <v>1125</v>
      </c>
      <c r="H2694" s="237" t="s">
        <v>3228</v>
      </c>
      <c r="I2694" s="228">
        <v>0</v>
      </c>
      <c r="J2694" s="228">
        <v>73478.27</v>
      </c>
      <c r="K2694" s="228">
        <v>73478.27</v>
      </c>
      <c r="L2694" s="228">
        <v>0</v>
      </c>
      <c r="M2694" s="207">
        <f t="shared" si="186"/>
        <v>0</v>
      </c>
      <c r="N2694" s="207">
        <f t="shared" si="183"/>
        <v>0</v>
      </c>
      <c r="O2694" s="208">
        <f t="shared" ref="O2694:O2757" si="187">M2694-N2694</f>
        <v>0</v>
      </c>
      <c r="P2694" s="205">
        <v>0</v>
      </c>
      <c r="Q2694" s="208">
        <f t="shared" si="185"/>
        <v>0</v>
      </c>
      <c r="R2694" s="206"/>
      <c r="S2694" s="209" t="s">
        <v>3736</v>
      </c>
    </row>
    <row r="2695" spans="1:19" s="200" customFormat="1" hidden="1">
      <c r="A2695" s="199">
        <v>2688</v>
      </c>
      <c r="B2695" s="200">
        <v>82010300007</v>
      </c>
      <c r="C2695" s="229" t="s">
        <v>1945</v>
      </c>
      <c r="D2695" s="229" t="s">
        <v>1310</v>
      </c>
      <c r="E2695" s="201" t="s">
        <v>1314</v>
      </c>
      <c r="F2695" s="201" t="s">
        <v>3655</v>
      </c>
      <c r="G2695" s="201" t="s">
        <v>1125</v>
      </c>
      <c r="H2695" s="237" t="s">
        <v>3229</v>
      </c>
      <c r="I2695" s="228">
        <v>0</v>
      </c>
      <c r="J2695" s="228">
        <v>81840</v>
      </c>
      <c r="K2695" s="228">
        <v>409200</v>
      </c>
      <c r="L2695" s="228">
        <v>327360</v>
      </c>
      <c r="M2695" s="207">
        <f t="shared" si="186"/>
        <v>0</v>
      </c>
      <c r="N2695" s="207">
        <f t="shared" si="183"/>
        <v>0</v>
      </c>
      <c r="O2695" s="208">
        <f t="shared" si="187"/>
        <v>0</v>
      </c>
      <c r="P2695" s="205">
        <v>0</v>
      </c>
      <c r="Q2695" s="208">
        <f t="shared" si="185"/>
        <v>0</v>
      </c>
      <c r="R2695" s="206"/>
      <c r="S2695" s="209" t="s">
        <v>3736</v>
      </c>
    </row>
    <row r="2696" spans="1:19" s="200" customFormat="1" hidden="1">
      <c r="A2696" s="199">
        <v>2689</v>
      </c>
      <c r="B2696" s="200">
        <v>82010300008</v>
      </c>
      <c r="C2696" s="229" t="s">
        <v>1945</v>
      </c>
      <c r="D2696" s="229" t="s">
        <v>1310</v>
      </c>
      <c r="E2696" s="201" t="s">
        <v>1314</v>
      </c>
      <c r="F2696" s="201" t="s">
        <v>3655</v>
      </c>
      <c r="G2696" s="201" t="s">
        <v>1125</v>
      </c>
      <c r="H2696" s="237" t="s">
        <v>3230</v>
      </c>
      <c r="I2696" s="228">
        <v>0</v>
      </c>
      <c r="J2696" s="228">
        <v>33043.480000000003</v>
      </c>
      <c r="K2696" s="228">
        <v>64347.83</v>
      </c>
      <c r="L2696" s="228">
        <v>31304.349989999999</v>
      </c>
      <c r="M2696" s="207">
        <f t="shared" si="186"/>
        <v>1.0000003385357559E-5</v>
      </c>
      <c r="N2696" s="207">
        <f t="shared" si="183"/>
        <v>0</v>
      </c>
      <c r="O2696" s="208">
        <f t="shared" si="187"/>
        <v>1.0000003385357559E-5</v>
      </c>
      <c r="P2696" s="205">
        <v>0</v>
      </c>
      <c r="Q2696" s="208">
        <f t="shared" si="185"/>
        <v>1.0000003385357559E-5</v>
      </c>
      <c r="R2696" s="206"/>
      <c r="S2696" s="209" t="s">
        <v>3736</v>
      </c>
    </row>
    <row r="2697" spans="1:19" s="200" customFormat="1" hidden="1">
      <c r="A2697" s="199">
        <v>2690</v>
      </c>
      <c r="B2697" s="200">
        <v>82010300009</v>
      </c>
      <c r="C2697" s="229" t="s">
        <v>1945</v>
      </c>
      <c r="D2697" s="229" t="s">
        <v>1310</v>
      </c>
      <c r="E2697" s="201" t="s">
        <v>1314</v>
      </c>
      <c r="F2697" s="201" t="s">
        <v>3655</v>
      </c>
      <c r="G2697" s="201" t="s">
        <v>1125</v>
      </c>
      <c r="H2697" s="237" t="s">
        <v>3231</v>
      </c>
      <c r="I2697" s="228">
        <v>0</v>
      </c>
      <c r="J2697" s="228">
        <v>0</v>
      </c>
      <c r="K2697" s="228">
        <v>60869.57</v>
      </c>
      <c r="L2697" s="228">
        <v>60869.57</v>
      </c>
      <c r="M2697" s="207">
        <f t="shared" si="186"/>
        <v>0</v>
      </c>
      <c r="N2697" s="207">
        <f t="shared" si="183"/>
        <v>0</v>
      </c>
      <c r="O2697" s="208">
        <f t="shared" si="187"/>
        <v>0</v>
      </c>
      <c r="P2697" s="205">
        <v>0</v>
      </c>
      <c r="Q2697" s="208">
        <f t="shared" si="185"/>
        <v>0</v>
      </c>
      <c r="R2697" s="206"/>
      <c r="S2697" s="209" t="s">
        <v>3736</v>
      </c>
    </row>
    <row r="2698" spans="1:19" s="200" customFormat="1" hidden="1">
      <c r="A2698" s="199">
        <v>2691</v>
      </c>
      <c r="B2698" s="200">
        <v>82010300010</v>
      </c>
      <c r="C2698" s="229" t="s">
        <v>1945</v>
      </c>
      <c r="D2698" s="229" t="s">
        <v>1310</v>
      </c>
      <c r="E2698" s="201" t="s">
        <v>1314</v>
      </c>
      <c r="F2698" s="201" t="s">
        <v>3655</v>
      </c>
      <c r="G2698" s="201" t="s">
        <v>1125</v>
      </c>
      <c r="H2698" s="237" t="s">
        <v>3232</v>
      </c>
      <c r="I2698" s="228">
        <v>0</v>
      </c>
      <c r="J2698" s="228">
        <v>0</v>
      </c>
      <c r="K2698" s="228">
        <v>407061</v>
      </c>
      <c r="L2698" s="228">
        <v>407061</v>
      </c>
      <c r="M2698" s="207">
        <f t="shared" si="186"/>
        <v>0</v>
      </c>
      <c r="N2698" s="207">
        <f t="shared" si="183"/>
        <v>0</v>
      </c>
      <c r="O2698" s="208">
        <f t="shared" si="187"/>
        <v>0</v>
      </c>
      <c r="P2698" s="205">
        <v>0</v>
      </c>
      <c r="Q2698" s="208">
        <f t="shared" si="185"/>
        <v>0</v>
      </c>
      <c r="R2698" s="206"/>
      <c r="S2698" s="209" t="s">
        <v>3736</v>
      </c>
    </row>
    <row r="2699" spans="1:19" s="200" customFormat="1" hidden="1">
      <c r="A2699" s="199">
        <v>2692</v>
      </c>
      <c r="B2699" s="200">
        <v>82010300011</v>
      </c>
      <c r="C2699" s="229" t="s">
        <v>1945</v>
      </c>
      <c r="D2699" s="229" t="s">
        <v>1310</v>
      </c>
      <c r="E2699" s="201" t="s">
        <v>1314</v>
      </c>
      <c r="F2699" s="201" t="s">
        <v>3655</v>
      </c>
      <c r="G2699" s="201" t="s">
        <v>1125</v>
      </c>
      <c r="H2699" s="237" t="s">
        <v>3233</v>
      </c>
      <c r="I2699" s="228">
        <v>0</v>
      </c>
      <c r="J2699" s="228">
        <v>0</v>
      </c>
      <c r="K2699" s="228">
        <v>5849.56999</v>
      </c>
      <c r="L2699" s="228">
        <v>5849.56999</v>
      </c>
      <c r="M2699" s="207">
        <f t="shared" si="186"/>
        <v>0</v>
      </c>
      <c r="N2699" s="207">
        <f t="shared" si="183"/>
        <v>0</v>
      </c>
      <c r="O2699" s="208">
        <f t="shared" si="187"/>
        <v>0</v>
      </c>
      <c r="P2699" s="205">
        <v>0</v>
      </c>
      <c r="Q2699" s="208">
        <f t="shared" si="185"/>
        <v>0</v>
      </c>
      <c r="R2699" s="206"/>
      <c r="S2699" s="209" t="s">
        <v>3736</v>
      </c>
    </row>
    <row r="2700" spans="1:19" s="200" customFormat="1" hidden="1">
      <c r="A2700" s="199">
        <v>2693</v>
      </c>
      <c r="B2700" s="200">
        <v>82010300012</v>
      </c>
      <c r="C2700" s="229" t="s">
        <v>1945</v>
      </c>
      <c r="D2700" s="229" t="s">
        <v>1310</v>
      </c>
      <c r="E2700" s="201" t="s">
        <v>1314</v>
      </c>
      <c r="F2700" s="201" t="s">
        <v>3655</v>
      </c>
      <c r="G2700" s="201" t="s">
        <v>1125</v>
      </c>
      <c r="H2700" s="237" t="s">
        <v>3234</v>
      </c>
      <c r="I2700" s="228">
        <v>0</v>
      </c>
      <c r="J2700" s="228">
        <v>0</v>
      </c>
      <c r="K2700" s="228">
        <v>495134.19</v>
      </c>
      <c r="L2700" s="228">
        <v>966616.52</v>
      </c>
      <c r="M2700" s="207">
        <f t="shared" si="186"/>
        <v>0</v>
      </c>
      <c r="N2700" s="207">
        <f t="shared" ref="N2700:N2763" si="188">-IF((I2700+K2700)-(J2700+L2700)&lt;0,(I2700+K2700)-(J2700+L2700),0)</f>
        <v>471482.33</v>
      </c>
      <c r="O2700" s="208">
        <f t="shared" si="187"/>
        <v>-471482.33</v>
      </c>
      <c r="P2700" s="205">
        <v>0</v>
      </c>
      <c r="Q2700" s="208">
        <f t="shared" si="185"/>
        <v>-471482.33</v>
      </c>
      <c r="R2700" s="206"/>
      <c r="S2700" s="209" t="s">
        <v>3736</v>
      </c>
    </row>
    <row r="2701" spans="1:19" s="200" customFormat="1" hidden="1">
      <c r="A2701" s="199">
        <v>2694</v>
      </c>
      <c r="B2701" s="200">
        <v>82010300013</v>
      </c>
      <c r="C2701" s="229" t="s">
        <v>1945</v>
      </c>
      <c r="D2701" s="229" t="s">
        <v>1310</v>
      </c>
      <c r="E2701" s="201" t="s">
        <v>1314</v>
      </c>
      <c r="F2701" s="201" t="s">
        <v>3655</v>
      </c>
      <c r="G2701" s="201" t="s">
        <v>1125</v>
      </c>
      <c r="H2701" s="237" t="s">
        <v>3235</v>
      </c>
      <c r="I2701" s="228">
        <v>0</v>
      </c>
      <c r="J2701" s="228">
        <v>0</v>
      </c>
      <c r="K2701" s="228">
        <v>0</v>
      </c>
      <c r="L2701" s="228">
        <v>45584.35</v>
      </c>
      <c r="M2701" s="207">
        <f t="shared" si="186"/>
        <v>0</v>
      </c>
      <c r="N2701" s="207">
        <f t="shared" si="188"/>
        <v>45584.35</v>
      </c>
      <c r="O2701" s="208">
        <f t="shared" si="187"/>
        <v>-45584.35</v>
      </c>
      <c r="P2701" s="205">
        <v>0</v>
      </c>
      <c r="Q2701" s="208">
        <f t="shared" si="185"/>
        <v>-45584.35</v>
      </c>
      <c r="R2701" s="206"/>
      <c r="S2701" s="209" t="s">
        <v>3736</v>
      </c>
    </row>
    <row r="2702" spans="1:19" s="200" customFormat="1" hidden="1">
      <c r="A2702" s="199">
        <v>2695</v>
      </c>
      <c r="B2702" s="200">
        <v>82010300014</v>
      </c>
      <c r="C2702" s="229" t="s">
        <v>1945</v>
      </c>
      <c r="D2702" s="229" t="s">
        <v>1310</v>
      </c>
      <c r="E2702" s="201" t="s">
        <v>1314</v>
      </c>
      <c r="F2702" s="201" t="s">
        <v>3655</v>
      </c>
      <c r="G2702" s="201" t="s">
        <v>1125</v>
      </c>
      <c r="H2702" s="237" t="s">
        <v>3236</v>
      </c>
      <c r="I2702" s="228">
        <v>0</v>
      </c>
      <c r="J2702" s="228">
        <v>0</v>
      </c>
      <c r="K2702" s="228">
        <v>0</v>
      </c>
      <c r="L2702" s="228">
        <v>173913.04</v>
      </c>
      <c r="M2702" s="207">
        <f t="shared" si="186"/>
        <v>0</v>
      </c>
      <c r="N2702" s="207">
        <f t="shared" si="188"/>
        <v>173913.04</v>
      </c>
      <c r="O2702" s="208">
        <f t="shared" si="187"/>
        <v>-173913.04</v>
      </c>
      <c r="P2702" s="205">
        <v>0</v>
      </c>
      <c r="Q2702" s="208">
        <f t="shared" ref="Q2702:Q2733" si="189">O2702-P2702</f>
        <v>-173913.04</v>
      </c>
      <c r="R2702" s="206"/>
      <c r="S2702" s="209" t="s">
        <v>3736</v>
      </c>
    </row>
    <row r="2703" spans="1:19" s="200" customFormat="1" hidden="1">
      <c r="A2703" s="199">
        <v>2696</v>
      </c>
      <c r="B2703" s="200">
        <v>82020000001</v>
      </c>
      <c r="C2703" s="229" t="s">
        <v>1945</v>
      </c>
      <c r="D2703" s="229" t="s">
        <v>1310</v>
      </c>
      <c r="E2703" s="201" t="s">
        <v>1314</v>
      </c>
      <c r="F2703" s="201" t="s">
        <v>3654</v>
      </c>
      <c r="G2703" s="201" t="s">
        <v>157</v>
      </c>
      <c r="H2703" s="237" t="s">
        <v>3237</v>
      </c>
      <c r="I2703" s="228">
        <v>0</v>
      </c>
      <c r="J2703" s="228">
        <v>3588</v>
      </c>
      <c r="K2703" s="228">
        <v>3588</v>
      </c>
      <c r="L2703" s="228">
        <v>0</v>
      </c>
      <c r="M2703" s="207">
        <f t="shared" si="186"/>
        <v>0</v>
      </c>
      <c r="N2703" s="207">
        <f t="shared" si="188"/>
        <v>0</v>
      </c>
      <c r="O2703" s="208">
        <f t="shared" si="187"/>
        <v>0</v>
      </c>
      <c r="P2703" s="205">
        <v>0</v>
      </c>
      <c r="Q2703" s="208">
        <f t="shared" si="189"/>
        <v>0</v>
      </c>
      <c r="R2703" s="206"/>
    </row>
    <row r="2704" spans="1:19" s="200" customFormat="1" hidden="1">
      <c r="A2704" s="199">
        <v>2697</v>
      </c>
      <c r="B2704" s="200">
        <v>82020000002</v>
      </c>
      <c r="C2704" s="229" t="s">
        <v>1945</v>
      </c>
      <c r="D2704" s="229" t="s">
        <v>1310</v>
      </c>
      <c r="E2704" s="201" t="s">
        <v>1314</v>
      </c>
      <c r="F2704" s="201" t="s">
        <v>3654</v>
      </c>
      <c r="G2704" s="201" t="s">
        <v>157</v>
      </c>
      <c r="H2704" s="237" t="s">
        <v>3238</v>
      </c>
      <c r="I2704" s="228">
        <v>0</v>
      </c>
      <c r="J2704" s="228">
        <v>0</v>
      </c>
      <c r="K2704" s="228">
        <v>445786</v>
      </c>
      <c r="L2704" s="228">
        <v>445786</v>
      </c>
      <c r="M2704" s="207">
        <f t="shared" si="186"/>
        <v>0</v>
      </c>
      <c r="N2704" s="207">
        <f t="shared" si="188"/>
        <v>0</v>
      </c>
      <c r="O2704" s="208">
        <f t="shared" si="187"/>
        <v>0</v>
      </c>
      <c r="P2704" s="205">
        <v>0</v>
      </c>
      <c r="Q2704" s="208">
        <f t="shared" si="189"/>
        <v>0</v>
      </c>
      <c r="R2704" s="206"/>
    </row>
    <row r="2705" spans="1:19" s="200" customFormat="1" hidden="1">
      <c r="A2705" s="199">
        <v>2698</v>
      </c>
      <c r="B2705" s="200">
        <v>82020000003</v>
      </c>
      <c r="C2705" s="229" t="s">
        <v>1945</v>
      </c>
      <c r="D2705" s="229" t="s">
        <v>1310</v>
      </c>
      <c r="E2705" s="201" t="s">
        <v>1314</v>
      </c>
      <c r="F2705" s="201" t="s">
        <v>3654</v>
      </c>
      <c r="G2705" s="201" t="s">
        <v>157</v>
      </c>
      <c r="H2705" s="237" t="s">
        <v>3239</v>
      </c>
      <c r="I2705" s="228">
        <v>0</v>
      </c>
      <c r="J2705" s="228">
        <v>0</v>
      </c>
      <c r="K2705" s="228">
        <v>70000</v>
      </c>
      <c r="L2705" s="228">
        <v>70000</v>
      </c>
      <c r="M2705" s="207">
        <f t="shared" si="186"/>
        <v>0</v>
      </c>
      <c r="N2705" s="207">
        <f t="shared" si="188"/>
        <v>0</v>
      </c>
      <c r="O2705" s="208">
        <f t="shared" si="187"/>
        <v>0</v>
      </c>
      <c r="P2705" s="205">
        <v>0</v>
      </c>
      <c r="Q2705" s="208">
        <f t="shared" si="189"/>
        <v>0</v>
      </c>
      <c r="R2705" s="206"/>
    </row>
    <row r="2706" spans="1:19" s="200" customFormat="1" hidden="1">
      <c r="A2706" s="199">
        <v>2699</v>
      </c>
      <c r="B2706" s="200">
        <v>82020000004</v>
      </c>
      <c r="C2706" s="229" t="s">
        <v>1945</v>
      </c>
      <c r="D2706" s="229" t="s">
        <v>1310</v>
      </c>
      <c r="E2706" s="201" t="s">
        <v>1314</v>
      </c>
      <c r="F2706" s="201" t="s">
        <v>3654</v>
      </c>
      <c r="G2706" s="201" t="s">
        <v>157</v>
      </c>
      <c r="H2706" s="237" t="s">
        <v>3240</v>
      </c>
      <c r="I2706" s="228">
        <v>0</v>
      </c>
      <c r="J2706" s="228">
        <v>0</v>
      </c>
      <c r="K2706" s="228">
        <v>244540</v>
      </c>
      <c r="L2706" s="228">
        <v>244540</v>
      </c>
      <c r="M2706" s="207">
        <f t="shared" si="186"/>
        <v>0</v>
      </c>
      <c r="N2706" s="207">
        <f t="shared" si="188"/>
        <v>0</v>
      </c>
      <c r="O2706" s="208">
        <f t="shared" si="187"/>
        <v>0</v>
      </c>
      <c r="P2706" s="205">
        <v>0</v>
      </c>
      <c r="Q2706" s="208">
        <f t="shared" si="189"/>
        <v>0</v>
      </c>
      <c r="R2706" s="206"/>
    </row>
    <row r="2707" spans="1:19" s="200" customFormat="1" hidden="1">
      <c r="A2707" s="199">
        <v>2700</v>
      </c>
      <c r="B2707" s="200">
        <v>82020000005</v>
      </c>
      <c r="C2707" s="229" t="s">
        <v>1945</v>
      </c>
      <c r="D2707" s="229" t="s">
        <v>1310</v>
      </c>
      <c r="E2707" s="201" t="s">
        <v>1314</v>
      </c>
      <c r="F2707" s="201" t="s">
        <v>3654</v>
      </c>
      <c r="G2707" s="201" t="s">
        <v>157</v>
      </c>
      <c r="H2707" s="237" t="s">
        <v>3241</v>
      </c>
      <c r="I2707" s="228">
        <v>0</v>
      </c>
      <c r="J2707" s="228">
        <v>0</v>
      </c>
      <c r="K2707" s="228">
        <v>406065</v>
      </c>
      <c r="L2707" s="228">
        <v>406065</v>
      </c>
      <c r="M2707" s="207">
        <f t="shared" si="186"/>
        <v>0</v>
      </c>
      <c r="N2707" s="207">
        <f t="shared" si="188"/>
        <v>0</v>
      </c>
      <c r="O2707" s="208">
        <f t="shared" si="187"/>
        <v>0</v>
      </c>
      <c r="P2707" s="205">
        <v>0</v>
      </c>
      <c r="Q2707" s="208">
        <f t="shared" si="189"/>
        <v>0</v>
      </c>
      <c r="R2707" s="206"/>
    </row>
    <row r="2708" spans="1:19" s="200" customFormat="1" hidden="1">
      <c r="A2708" s="199">
        <v>2701</v>
      </c>
      <c r="B2708" s="200">
        <v>82020000006</v>
      </c>
      <c r="C2708" s="229" t="s">
        <v>1945</v>
      </c>
      <c r="D2708" s="229" t="s">
        <v>1310</v>
      </c>
      <c r="E2708" s="201" t="s">
        <v>1314</v>
      </c>
      <c r="F2708" s="201" t="s">
        <v>3654</v>
      </c>
      <c r="G2708" s="201" t="s">
        <v>157</v>
      </c>
      <c r="H2708" s="237" t="s">
        <v>3242</v>
      </c>
      <c r="I2708" s="228">
        <v>0</v>
      </c>
      <c r="J2708" s="228">
        <v>0</v>
      </c>
      <c r="K2708" s="228">
        <v>70000</v>
      </c>
      <c r="L2708" s="228">
        <v>70000</v>
      </c>
      <c r="M2708" s="207">
        <f t="shared" si="186"/>
        <v>0</v>
      </c>
      <c r="N2708" s="207">
        <f t="shared" si="188"/>
        <v>0</v>
      </c>
      <c r="O2708" s="208">
        <f t="shared" si="187"/>
        <v>0</v>
      </c>
      <c r="P2708" s="205">
        <v>0</v>
      </c>
      <c r="Q2708" s="208">
        <f t="shared" si="189"/>
        <v>0</v>
      </c>
      <c r="R2708" s="206"/>
    </row>
    <row r="2709" spans="1:19" s="200" customFormat="1" hidden="1">
      <c r="A2709" s="199">
        <v>2702</v>
      </c>
      <c r="B2709" s="200">
        <v>82020000007</v>
      </c>
      <c r="C2709" s="229" t="s">
        <v>1945</v>
      </c>
      <c r="D2709" s="229" t="s">
        <v>1310</v>
      </c>
      <c r="E2709" s="201" t="s">
        <v>1314</v>
      </c>
      <c r="F2709" s="201" t="s">
        <v>3654</v>
      </c>
      <c r="G2709" s="201" t="s">
        <v>157</v>
      </c>
      <c r="H2709" s="237" t="s">
        <v>3243</v>
      </c>
      <c r="I2709" s="228">
        <v>0</v>
      </c>
      <c r="J2709" s="228">
        <v>0</v>
      </c>
      <c r="K2709" s="228">
        <v>80000</v>
      </c>
      <c r="L2709" s="228">
        <v>80000</v>
      </c>
      <c r="M2709" s="207">
        <f t="shared" si="186"/>
        <v>0</v>
      </c>
      <c r="N2709" s="207">
        <f t="shared" si="188"/>
        <v>0</v>
      </c>
      <c r="O2709" s="208">
        <f t="shared" si="187"/>
        <v>0</v>
      </c>
      <c r="P2709" s="205">
        <v>0</v>
      </c>
      <c r="Q2709" s="208">
        <f t="shared" si="189"/>
        <v>0</v>
      </c>
      <c r="R2709" s="206"/>
    </row>
    <row r="2710" spans="1:19" s="200" customFormat="1" hidden="1">
      <c r="A2710" s="199">
        <v>2703</v>
      </c>
      <c r="B2710" s="200">
        <v>82020000008</v>
      </c>
      <c r="C2710" s="229" t="s">
        <v>1945</v>
      </c>
      <c r="D2710" s="229" t="s">
        <v>1310</v>
      </c>
      <c r="E2710" s="201" t="s">
        <v>1314</v>
      </c>
      <c r="F2710" s="201" t="s">
        <v>3654</v>
      </c>
      <c r="G2710" s="201" t="s">
        <v>157</v>
      </c>
      <c r="H2710" s="237" t="s">
        <v>3244</v>
      </c>
      <c r="I2710" s="228">
        <v>0</v>
      </c>
      <c r="J2710" s="228">
        <v>0</v>
      </c>
      <c r="K2710" s="228">
        <v>63525</v>
      </c>
      <c r="L2710" s="228">
        <v>63525</v>
      </c>
      <c r="M2710" s="207">
        <f t="shared" si="186"/>
        <v>0</v>
      </c>
      <c r="N2710" s="207">
        <f t="shared" si="188"/>
        <v>0</v>
      </c>
      <c r="O2710" s="208">
        <f t="shared" si="187"/>
        <v>0</v>
      </c>
      <c r="P2710" s="205">
        <v>0</v>
      </c>
      <c r="Q2710" s="208">
        <f t="shared" si="189"/>
        <v>0</v>
      </c>
      <c r="R2710" s="206"/>
    </row>
    <row r="2711" spans="1:19" s="200" customFormat="1" hidden="1">
      <c r="A2711" s="199">
        <v>2704</v>
      </c>
      <c r="B2711" s="200">
        <v>82020000009</v>
      </c>
      <c r="C2711" s="229" t="s">
        <v>1945</v>
      </c>
      <c r="D2711" s="229" t="s">
        <v>1310</v>
      </c>
      <c r="E2711" s="201" t="s">
        <v>1314</v>
      </c>
      <c r="F2711" s="201" t="s">
        <v>3654</v>
      </c>
      <c r="G2711" s="201" t="s">
        <v>157</v>
      </c>
      <c r="H2711" s="237" t="s">
        <v>3245</v>
      </c>
      <c r="I2711" s="228">
        <v>0</v>
      </c>
      <c r="J2711" s="228">
        <v>0</v>
      </c>
      <c r="K2711" s="228">
        <v>230950</v>
      </c>
      <c r="L2711" s="228">
        <v>230950</v>
      </c>
      <c r="M2711" s="207">
        <f t="shared" si="186"/>
        <v>0</v>
      </c>
      <c r="N2711" s="207">
        <f t="shared" si="188"/>
        <v>0</v>
      </c>
      <c r="O2711" s="208">
        <f t="shared" si="187"/>
        <v>0</v>
      </c>
      <c r="P2711" s="205">
        <v>0</v>
      </c>
      <c r="Q2711" s="208">
        <f t="shared" si="189"/>
        <v>0</v>
      </c>
      <c r="R2711" s="206"/>
    </row>
    <row r="2712" spans="1:19" s="200" customFormat="1" hidden="1">
      <c r="A2712" s="199">
        <v>2705</v>
      </c>
      <c r="B2712" s="200">
        <v>82020000010</v>
      </c>
      <c r="C2712" s="229" t="s">
        <v>1945</v>
      </c>
      <c r="D2712" s="229" t="s">
        <v>1310</v>
      </c>
      <c r="E2712" s="201" t="s">
        <v>1314</v>
      </c>
      <c r="F2712" s="201" t="s">
        <v>3654</v>
      </c>
      <c r="G2712" s="201" t="s">
        <v>157</v>
      </c>
      <c r="H2712" s="237" t="s">
        <v>3246</v>
      </c>
      <c r="I2712" s="228">
        <v>0</v>
      </c>
      <c r="J2712" s="228">
        <v>0</v>
      </c>
      <c r="K2712" s="228">
        <v>328650</v>
      </c>
      <c r="L2712" s="228">
        <v>328650</v>
      </c>
      <c r="M2712" s="207">
        <f t="shared" si="186"/>
        <v>0</v>
      </c>
      <c r="N2712" s="207">
        <f t="shared" si="188"/>
        <v>0</v>
      </c>
      <c r="O2712" s="208">
        <f t="shared" si="187"/>
        <v>0</v>
      </c>
      <c r="P2712" s="205">
        <v>0</v>
      </c>
      <c r="Q2712" s="208">
        <f t="shared" si="189"/>
        <v>0</v>
      </c>
      <c r="R2712" s="206"/>
    </row>
    <row r="2713" spans="1:19" s="200" customFormat="1" hidden="1">
      <c r="A2713" s="199">
        <v>2706</v>
      </c>
      <c r="B2713" s="200">
        <v>82020000011</v>
      </c>
      <c r="C2713" s="229" t="s">
        <v>1945</v>
      </c>
      <c r="D2713" s="229" t="s">
        <v>1310</v>
      </c>
      <c r="E2713" s="201" t="s">
        <v>1314</v>
      </c>
      <c r="F2713" s="201" t="s">
        <v>3654</v>
      </c>
      <c r="G2713" s="201" t="s">
        <v>157</v>
      </c>
      <c r="H2713" s="237" t="s">
        <v>3247</v>
      </c>
      <c r="I2713" s="228">
        <v>0</v>
      </c>
      <c r="J2713" s="228">
        <v>0</v>
      </c>
      <c r="K2713" s="228">
        <v>609881</v>
      </c>
      <c r="L2713" s="228">
        <v>609881</v>
      </c>
      <c r="M2713" s="207">
        <f t="shared" si="186"/>
        <v>0</v>
      </c>
      <c r="N2713" s="207">
        <f t="shared" si="188"/>
        <v>0</v>
      </c>
      <c r="O2713" s="208">
        <f t="shared" si="187"/>
        <v>0</v>
      </c>
      <c r="P2713" s="205">
        <v>0</v>
      </c>
      <c r="Q2713" s="208">
        <f t="shared" si="189"/>
        <v>0</v>
      </c>
      <c r="R2713" s="206"/>
    </row>
    <row r="2714" spans="1:19" s="200" customFormat="1" hidden="1">
      <c r="A2714" s="199">
        <v>2707</v>
      </c>
      <c r="B2714" s="200">
        <v>82020000012</v>
      </c>
      <c r="C2714" s="229" t="s">
        <v>1945</v>
      </c>
      <c r="D2714" s="229" t="s">
        <v>1310</v>
      </c>
      <c r="E2714" s="201" t="s">
        <v>1314</v>
      </c>
      <c r="F2714" s="201" t="s">
        <v>3654</v>
      </c>
      <c r="G2714" s="201" t="s">
        <v>157</v>
      </c>
      <c r="H2714" s="237" t="s">
        <v>3248</v>
      </c>
      <c r="I2714" s="228">
        <v>0</v>
      </c>
      <c r="J2714" s="228">
        <v>0</v>
      </c>
      <c r="K2714" s="228">
        <v>515775</v>
      </c>
      <c r="L2714" s="228">
        <v>515775</v>
      </c>
      <c r="M2714" s="207">
        <f t="shared" si="186"/>
        <v>0</v>
      </c>
      <c r="N2714" s="207">
        <f t="shared" si="188"/>
        <v>0</v>
      </c>
      <c r="O2714" s="208">
        <f t="shared" si="187"/>
        <v>0</v>
      </c>
      <c r="P2714" s="205">
        <v>0</v>
      </c>
      <c r="Q2714" s="208">
        <f t="shared" si="189"/>
        <v>0</v>
      </c>
      <c r="R2714" s="206"/>
    </row>
    <row r="2715" spans="1:19" s="200" customFormat="1" hidden="1">
      <c r="A2715" s="199">
        <v>2708</v>
      </c>
      <c r="B2715" s="200">
        <v>82020000013</v>
      </c>
      <c r="C2715" s="229" t="s">
        <v>1945</v>
      </c>
      <c r="D2715" s="229" t="s">
        <v>1310</v>
      </c>
      <c r="E2715" s="201" t="s">
        <v>1314</v>
      </c>
      <c r="F2715" s="201" t="s">
        <v>3654</v>
      </c>
      <c r="G2715" s="201" t="s">
        <v>157</v>
      </c>
      <c r="H2715" s="237" t="s">
        <v>3249</v>
      </c>
      <c r="I2715" s="228">
        <v>0</v>
      </c>
      <c r="J2715" s="228">
        <v>0</v>
      </c>
      <c r="K2715" s="228">
        <v>89125</v>
      </c>
      <c r="L2715" s="228">
        <v>554523</v>
      </c>
      <c r="M2715" s="207">
        <f t="shared" si="186"/>
        <v>0</v>
      </c>
      <c r="N2715" s="207">
        <f t="shared" si="188"/>
        <v>465398</v>
      </c>
      <c r="O2715" s="208">
        <f t="shared" si="187"/>
        <v>-465398</v>
      </c>
      <c r="P2715" s="205">
        <v>0</v>
      </c>
      <c r="Q2715" s="208">
        <f t="shared" si="189"/>
        <v>-465398</v>
      </c>
      <c r="R2715" s="206"/>
      <c r="S2715" s="209">
        <f>N2715-K2715</f>
        <v>376273</v>
      </c>
    </row>
    <row r="2716" spans="1:19" s="200" customFormat="1" hidden="1">
      <c r="A2716" s="199">
        <v>2709</v>
      </c>
      <c r="B2716" s="200">
        <v>82020000014</v>
      </c>
      <c r="C2716" s="229" t="s">
        <v>1945</v>
      </c>
      <c r="D2716" s="229" t="s">
        <v>1310</v>
      </c>
      <c r="E2716" s="201" t="s">
        <v>1314</v>
      </c>
      <c r="F2716" s="201" t="s">
        <v>3654</v>
      </c>
      <c r="G2716" s="201" t="s">
        <v>157</v>
      </c>
      <c r="H2716" s="237" t="s">
        <v>3250</v>
      </c>
      <c r="I2716" s="228">
        <v>0</v>
      </c>
      <c r="J2716" s="228">
        <v>0</v>
      </c>
      <c r="K2716" s="228">
        <v>0</v>
      </c>
      <c r="L2716" s="228">
        <v>223738</v>
      </c>
      <c r="M2716" s="207">
        <f t="shared" si="186"/>
        <v>0</v>
      </c>
      <c r="N2716" s="207">
        <f t="shared" si="188"/>
        <v>223738</v>
      </c>
      <c r="O2716" s="208">
        <f t="shared" si="187"/>
        <v>-223738</v>
      </c>
      <c r="P2716" s="205">
        <v>0</v>
      </c>
      <c r="Q2716" s="208">
        <f t="shared" si="189"/>
        <v>-223738</v>
      </c>
      <c r="R2716" s="206"/>
      <c r="S2716" s="209">
        <f>N2716-K2716</f>
        <v>223738</v>
      </c>
    </row>
    <row r="2717" spans="1:19" s="200" customFormat="1" hidden="1">
      <c r="A2717" s="199">
        <v>2710</v>
      </c>
      <c r="B2717" s="200">
        <v>82020000015</v>
      </c>
      <c r="C2717" s="229" t="s">
        <v>1945</v>
      </c>
      <c r="D2717" s="229" t="s">
        <v>1310</v>
      </c>
      <c r="E2717" s="201" t="s">
        <v>1314</v>
      </c>
      <c r="F2717" s="201" t="s">
        <v>3654</v>
      </c>
      <c r="G2717" s="201" t="s">
        <v>157</v>
      </c>
      <c r="H2717" s="237" t="s">
        <v>3251</v>
      </c>
      <c r="I2717" s="228">
        <v>0</v>
      </c>
      <c r="J2717" s="228">
        <v>0</v>
      </c>
      <c r="K2717" s="228">
        <v>0</v>
      </c>
      <c r="L2717" s="228">
        <v>103672</v>
      </c>
      <c r="M2717" s="207">
        <f t="shared" si="186"/>
        <v>0</v>
      </c>
      <c r="N2717" s="207">
        <f t="shared" si="188"/>
        <v>103672</v>
      </c>
      <c r="O2717" s="208">
        <f t="shared" si="187"/>
        <v>-103672</v>
      </c>
      <c r="P2717" s="205">
        <v>0</v>
      </c>
      <c r="Q2717" s="208">
        <f t="shared" si="189"/>
        <v>-103672</v>
      </c>
      <c r="R2717" s="206"/>
      <c r="S2717" s="209">
        <f>N2717-K2717</f>
        <v>103672</v>
      </c>
    </row>
    <row r="2718" spans="1:19" s="200" customFormat="1" hidden="1">
      <c r="A2718" s="199">
        <v>2711</v>
      </c>
      <c r="B2718" s="200">
        <v>82020000016</v>
      </c>
      <c r="C2718" s="229" t="s">
        <v>1945</v>
      </c>
      <c r="D2718" s="229" t="s">
        <v>1310</v>
      </c>
      <c r="E2718" s="201" t="s">
        <v>1314</v>
      </c>
      <c r="F2718" s="201" t="s">
        <v>3654</v>
      </c>
      <c r="G2718" s="201" t="s">
        <v>157</v>
      </c>
      <c r="H2718" s="237" t="s">
        <v>3252</v>
      </c>
      <c r="I2718" s="228">
        <v>0</v>
      </c>
      <c r="J2718" s="228">
        <v>0</v>
      </c>
      <c r="K2718" s="228">
        <v>0</v>
      </c>
      <c r="L2718" s="228">
        <v>0</v>
      </c>
      <c r="M2718" s="207">
        <f t="shared" si="186"/>
        <v>0</v>
      </c>
      <c r="N2718" s="207">
        <f t="shared" si="188"/>
        <v>0</v>
      </c>
      <c r="O2718" s="208">
        <f t="shared" si="187"/>
        <v>0</v>
      </c>
      <c r="P2718" s="205">
        <v>0</v>
      </c>
      <c r="Q2718" s="208">
        <f t="shared" si="189"/>
        <v>0</v>
      </c>
      <c r="R2718" s="206"/>
    </row>
    <row r="2719" spans="1:19" s="200" customFormat="1" hidden="1">
      <c r="A2719" s="199">
        <v>2712</v>
      </c>
      <c r="B2719" s="200">
        <v>82030020001</v>
      </c>
      <c r="C2719" s="229" t="s">
        <v>1945</v>
      </c>
      <c r="D2719" s="229" t="s">
        <v>1310</v>
      </c>
      <c r="E2719" s="201" t="s">
        <v>1314</v>
      </c>
      <c r="F2719" s="201" t="s">
        <v>3655</v>
      </c>
      <c r="G2719" s="201" t="s">
        <v>2111</v>
      </c>
      <c r="H2719" s="237" t="s">
        <v>3253</v>
      </c>
      <c r="I2719" s="228">
        <v>0</v>
      </c>
      <c r="J2719" s="228">
        <v>0</v>
      </c>
      <c r="K2719" s="228">
        <v>1687.43</v>
      </c>
      <c r="L2719" s="228">
        <v>1687.43</v>
      </c>
      <c r="M2719" s="207">
        <f t="shared" si="186"/>
        <v>0</v>
      </c>
      <c r="N2719" s="207">
        <f t="shared" si="188"/>
        <v>0</v>
      </c>
      <c r="O2719" s="208">
        <f t="shared" si="187"/>
        <v>0</v>
      </c>
      <c r="P2719" s="205">
        <v>0</v>
      </c>
      <c r="Q2719" s="208">
        <f t="shared" si="189"/>
        <v>0</v>
      </c>
      <c r="R2719" s="206"/>
    </row>
    <row r="2720" spans="1:19" s="200" customFormat="1" hidden="1">
      <c r="A2720" s="199">
        <v>2713</v>
      </c>
      <c r="B2720" s="200">
        <v>82030020002</v>
      </c>
      <c r="C2720" s="229" t="s">
        <v>1945</v>
      </c>
      <c r="D2720" s="229" t="s">
        <v>1310</v>
      </c>
      <c r="E2720" s="201" t="s">
        <v>1314</v>
      </c>
      <c r="F2720" s="201" t="s">
        <v>3655</v>
      </c>
      <c r="G2720" s="201" t="s">
        <v>2111</v>
      </c>
      <c r="H2720" s="237" t="s">
        <v>3254</v>
      </c>
      <c r="I2720" s="228">
        <v>0</v>
      </c>
      <c r="J2720" s="228">
        <v>0</v>
      </c>
      <c r="K2720" s="228">
        <v>4695.6499899999999</v>
      </c>
      <c r="L2720" s="228">
        <v>4695.6499899999999</v>
      </c>
      <c r="M2720" s="207">
        <f t="shared" si="186"/>
        <v>0</v>
      </c>
      <c r="N2720" s="207">
        <f t="shared" si="188"/>
        <v>0</v>
      </c>
      <c r="O2720" s="208">
        <f t="shared" si="187"/>
        <v>0</v>
      </c>
      <c r="P2720" s="205">
        <v>0</v>
      </c>
      <c r="Q2720" s="208">
        <f t="shared" si="189"/>
        <v>0</v>
      </c>
      <c r="R2720" s="206"/>
    </row>
    <row r="2721" spans="1:19" s="200" customFormat="1" hidden="1">
      <c r="A2721" s="199">
        <v>2714</v>
      </c>
      <c r="B2721" s="200">
        <v>82030020003</v>
      </c>
      <c r="C2721" s="229" t="s">
        <v>1945</v>
      </c>
      <c r="D2721" s="229" t="s">
        <v>1310</v>
      </c>
      <c r="E2721" s="201" t="s">
        <v>1314</v>
      </c>
      <c r="F2721" s="201" t="s">
        <v>3655</v>
      </c>
      <c r="G2721" s="201" t="s">
        <v>2111</v>
      </c>
      <c r="H2721" s="237" t="s">
        <v>3255</v>
      </c>
      <c r="I2721" s="228">
        <v>0</v>
      </c>
      <c r="J2721" s="228">
        <v>0</v>
      </c>
      <c r="K2721" s="228">
        <v>9130.43</v>
      </c>
      <c r="L2721" s="228">
        <v>9130.43</v>
      </c>
      <c r="M2721" s="207">
        <f t="shared" si="186"/>
        <v>0</v>
      </c>
      <c r="N2721" s="207">
        <f t="shared" si="188"/>
        <v>0</v>
      </c>
      <c r="O2721" s="208">
        <f t="shared" si="187"/>
        <v>0</v>
      </c>
      <c r="P2721" s="205">
        <v>0</v>
      </c>
      <c r="Q2721" s="208">
        <f t="shared" si="189"/>
        <v>0</v>
      </c>
      <c r="R2721" s="206"/>
    </row>
    <row r="2722" spans="1:19" s="200" customFormat="1" hidden="1">
      <c r="A2722" s="199">
        <v>2715</v>
      </c>
      <c r="B2722" s="200">
        <v>82030020004</v>
      </c>
      <c r="C2722" s="229" t="s">
        <v>1945</v>
      </c>
      <c r="D2722" s="229" t="s">
        <v>1310</v>
      </c>
      <c r="E2722" s="201" t="s">
        <v>1314</v>
      </c>
      <c r="F2722" s="201" t="s">
        <v>3655</v>
      </c>
      <c r="G2722" s="201" t="s">
        <v>2111</v>
      </c>
      <c r="H2722" s="237" t="s">
        <v>3256</v>
      </c>
      <c r="I2722" s="228">
        <v>0</v>
      </c>
      <c r="J2722" s="228">
        <v>0</v>
      </c>
      <c r="K2722" s="228">
        <v>877.42998999999998</v>
      </c>
      <c r="L2722" s="228">
        <v>877.42998999999998</v>
      </c>
      <c r="M2722" s="207">
        <f t="shared" si="186"/>
        <v>0</v>
      </c>
      <c r="N2722" s="207">
        <f t="shared" si="188"/>
        <v>0</v>
      </c>
      <c r="O2722" s="208">
        <f t="shared" si="187"/>
        <v>0</v>
      </c>
      <c r="P2722" s="205">
        <v>0</v>
      </c>
      <c r="Q2722" s="208">
        <f t="shared" si="189"/>
        <v>0</v>
      </c>
      <c r="R2722" s="206"/>
    </row>
    <row r="2723" spans="1:19" s="200" customFormat="1" hidden="1">
      <c r="A2723" s="199">
        <v>2716</v>
      </c>
      <c r="B2723" s="200">
        <v>82030020005</v>
      </c>
      <c r="C2723" s="229" t="s">
        <v>1945</v>
      </c>
      <c r="D2723" s="229" t="s">
        <v>1310</v>
      </c>
      <c r="E2723" s="201" t="s">
        <v>1314</v>
      </c>
      <c r="F2723" s="201" t="s">
        <v>3655</v>
      </c>
      <c r="G2723" s="201" t="s">
        <v>2111</v>
      </c>
      <c r="H2723" s="237" t="s">
        <v>3257</v>
      </c>
      <c r="I2723" s="228">
        <v>0</v>
      </c>
      <c r="J2723" s="228">
        <v>0</v>
      </c>
      <c r="K2723" s="228">
        <v>49104</v>
      </c>
      <c r="L2723" s="228">
        <v>49104</v>
      </c>
      <c r="M2723" s="207">
        <f t="shared" si="186"/>
        <v>0</v>
      </c>
      <c r="N2723" s="207">
        <f t="shared" si="188"/>
        <v>0</v>
      </c>
      <c r="O2723" s="208">
        <f t="shared" si="187"/>
        <v>0</v>
      </c>
      <c r="P2723" s="205">
        <v>0</v>
      </c>
      <c r="Q2723" s="208">
        <f t="shared" si="189"/>
        <v>0</v>
      </c>
      <c r="R2723" s="206"/>
    </row>
    <row r="2724" spans="1:19" s="200" customFormat="1" hidden="1">
      <c r="A2724" s="199">
        <v>2717</v>
      </c>
      <c r="B2724" s="200">
        <v>82030020006</v>
      </c>
      <c r="C2724" s="229" t="s">
        <v>1945</v>
      </c>
      <c r="D2724" s="229" t="s">
        <v>1310</v>
      </c>
      <c r="E2724" s="201" t="s">
        <v>1314</v>
      </c>
      <c r="F2724" s="201" t="s">
        <v>3655</v>
      </c>
      <c r="G2724" s="201" t="s">
        <v>2111</v>
      </c>
      <c r="H2724" s="237" t="s">
        <v>3258</v>
      </c>
      <c r="I2724" s="228">
        <v>0</v>
      </c>
      <c r="J2724" s="228">
        <v>0</v>
      </c>
      <c r="K2724" s="228">
        <v>144992.48000000001</v>
      </c>
      <c r="L2724" s="228">
        <v>144992.47998999999</v>
      </c>
      <c r="M2724" s="207">
        <f t="shared" si="186"/>
        <v>1.0000017937272787E-5</v>
      </c>
      <c r="N2724" s="207">
        <f t="shared" si="188"/>
        <v>0</v>
      </c>
      <c r="O2724" s="208">
        <f t="shared" si="187"/>
        <v>1.0000017937272787E-5</v>
      </c>
      <c r="P2724" s="205">
        <v>0</v>
      </c>
      <c r="Q2724" s="208">
        <f t="shared" si="189"/>
        <v>1.0000017937272787E-5</v>
      </c>
      <c r="R2724" s="206"/>
    </row>
    <row r="2725" spans="1:19" s="200" customFormat="1" hidden="1">
      <c r="A2725" s="199">
        <v>2718</v>
      </c>
      <c r="B2725" s="200">
        <v>82030020007</v>
      </c>
      <c r="C2725" s="229" t="s">
        <v>1945</v>
      </c>
      <c r="D2725" s="229" t="s">
        <v>1310</v>
      </c>
      <c r="E2725" s="201" t="s">
        <v>1314</v>
      </c>
      <c r="F2725" s="201" t="s">
        <v>3655</v>
      </c>
      <c r="G2725" s="201" t="s">
        <v>2111</v>
      </c>
      <c r="H2725" s="237" t="s">
        <v>3259</v>
      </c>
      <c r="I2725" s="228">
        <v>0</v>
      </c>
      <c r="J2725" s="228">
        <v>0</v>
      </c>
      <c r="K2725" s="228">
        <v>6837.6500000000005</v>
      </c>
      <c r="L2725" s="228">
        <v>6837.6500000000005</v>
      </c>
      <c r="M2725" s="207">
        <f t="shared" si="186"/>
        <v>0</v>
      </c>
      <c r="N2725" s="207">
        <f t="shared" si="188"/>
        <v>0</v>
      </c>
      <c r="O2725" s="208">
        <f t="shared" si="187"/>
        <v>0</v>
      </c>
      <c r="P2725" s="205">
        <v>0</v>
      </c>
      <c r="Q2725" s="208">
        <f t="shared" si="189"/>
        <v>0</v>
      </c>
      <c r="R2725" s="206"/>
    </row>
    <row r="2726" spans="1:19" s="200" customFormat="1" hidden="1">
      <c r="A2726" s="199">
        <v>2719</v>
      </c>
      <c r="B2726" s="200">
        <v>82030020008</v>
      </c>
      <c r="C2726" s="229" t="s">
        <v>1945</v>
      </c>
      <c r="D2726" s="229" t="s">
        <v>1310</v>
      </c>
      <c r="E2726" s="201" t="s">
        <v>1314</v>
      </c>
      <c r="F2726" s="201" t="s">
        <v>3655</v>
      </c>
      <c r="G2726" s="201" t="s">
        <v>2111</v>
      </c>
      <c r="H2726" s="237" t="s">
        <v>3260</v>
      </c>
      <c r="I2726" s="228">
        <v>0</v>
      </c>
      <c r="J2726" s="228">
        <v>0</v>
      </c>
      <c r="K2726" s="228">
        <v>26086.959999999999</v>
      </c>
      <c r="L2726" s="228">
        <v>26086.959999999999</v>
      </c>
      <c r="M2726" s="207">
        <f t="shared" si="186"/>
        <v>0</v>
      </c>
      <c r="N2726" s="207">
        <f t="shared" si="188"/>
        <v>0</v>
      </c>
      <c r="O2726" s="208">
        <f t="shared" si="187"/>
        <v>0</v>
      </c>
      <c r="P2726" s="205">
        <v>0</v>
      </c>
      <c r="Q2726" s="208">
        <f t="shared" si="189"/>
        <v>0</v>
      </c>
      <c r="R2726" s="206"/>
    </row>
    <row r="2727" spans="1:19" s="200" customFormat="1" hidden="1">
      <c r="A2727" s="199">
        <v>2720</v>
      </c>
      <c r="B2727" s="200">
        <v>82030040001</v>
      </c>
      <c r="C2727" s="229" t="s">
        <v>1945</v>
      </c>
      <c r="D2727" s="229" t="s">
        <v>1310</v>
      </c>
      <c r="E2727" s="201" t="s">
        <v>1314</v>
      </c>
      <c r="F2727" s="201" t="s">
        <v>3655</v>
      </c>
      <c r="G2727" s="201" t="s">
        <v>2111</v>
      </c>
      <c r="H2727" s="237" t="s">
        <v>3261</v>
      </c>
      <c r="I2727" s="228">
        <v>0</v>
      </c>
      <c r="J2727" s="228">
        <v>0</v>
      </c>
      <c r="K2727" s="228">
        <v>560174.61997</v>
      </c>
      <c r="L2727" s="228">
        <v>560174.61998000008</v>
      </c>
      <c r="M2727" s="207">
        <f t="shared" si="186"/>
        <v>0</v>
      </c>
      <c r="N2727" s="207">
        <f t="shared" si="188"/>
        <v>1.0000076144933701E-5</v>
      </c>
      <c r="O2727" s="208">
        <f t="shared" si="187"/>
        <v>-1.0000076144933701E-5</v>
      </c>
      <c r="P2727" s="205">
        <v>0</v>
      </c>
      <c r="Q2727" s="208">
        <f t="shared" si="189"/>
        <v>-1.0000076144933701E-5</v>
      </c>
      <c r="R2727" s="206"/>
    </row>
    <row r="2728" spans="1:19" s="200" customFormat="1" hidden="1">
      <c r="A2728" s="199">
        <v>2721</v>
      </c>
      <c r="B2728" s="200">
        <v>82030050000</v>
      </c>
      <c r="C2728" s="229" t="s">
        <v>1945</v>
      </c>
      <c r="D2728" s="229" t="s">
        <v>1310</v>
      </c>
      <c r="E2728" s="201" t="s">
        <v>1314</v>
      </c>
      <c r="F2728" s="201" t="s">
        <v>3655</v>
      </c>
      <c r="G2728" s="201" t="s">
        <v>2111</v>
      </c>
      <c r="H2728" s="237" t="s">
        <v>3262</v>
      </c>
      <c r="I2728" s="228">
        <v>0</v>
      </c>
      <c r="J2728" s="228">
        <v>0</v>
      </c>
      <c r="K2728" s="228">
        <v>0</v>
      </c>
      <c r="L2728" s="228">
        <v>0</v>
      </c>
      <c r="M2728" s="207">
        <f t="shared" si="186"/>
        <v>0</v>
      </c>
      <c r="N2728" s="207">
        <f t="shared" si="188"/>
        <v>0</v>
      </c>
      <c r="O2728" s="208">
        <f t="shared" si="187"/>
        <v>0</v>
      </c>
      <c r="P2728" s="205">
        <v>0</v>
      </c>
      <c r="Q2728" s="208">
        <f t="shared" si="189"/>
        <v>0</v>
      </c>
      <c r="R2728" s="206"/>
    </row>
    <row r="2729" spans="1:19" s="200" customFormat="1" hidden="1">
      <c r="A2729" s="199">
        <v>2722</v>
      </c>
      <c r="B2729" s="200">
        <v>82040201001</v>
      </c>
      <c r="C2729" s="229" t="s">
        <v>1945</v>
      </c>
      <c r="D2729" s="229" t="s">
        <v>1310</v>
      </c>
      <c r="E2729" s="201" t="s">
        <v>1377</v>
      </c>
      <c r="F2729" s="201" t="s">
        <v>3658</v>
      </c>
      <c r="G2729" s="201" t="s">
        <v>1759</v>
      </c>
      <c r="H2729" s="237" t="s">
        <v>3263</v>
      </c>
      <c r="I2729" s="228">
        <v>0</v>
      </c>
      <c r="J2729" s="228">
        <v>1794.22</v>
      </c>
      <c r="K2729" s="228">
        <v>0</v>
      </c>
      <c r="L2729" s="228">
        <v>1460.47</v>
      </c>
      <c r="M2729" s="207">
        <f t="shared" si="186"/>
        <v>0</v>
      </c>
      <c r="N2729" s="207">
        <f t="shared" si="188"/>
        <v>3254.69</v>
      </c>
      <c r="O2729" s="208">
        <f t="shared" si="187"/>
        <v>-3254.69</v>
      </c>
      <c r="P2729" s="205">
        <v>0</v>
      </c>
      <c r="Q2729" s="208">
        <f t="shared" si="189"/>
        <v>-3254.69</v>
      </c>
      <c r="R2729" s="206"/>
      <c r="S2729" s="209"/>
    </row>
    <row r="2730" spans="1:19" s="200" customFormat="1" hidden="1">
      <c r="A2730" s="199">
        <v>2723</v>
      </c>
      <c r="B2730" s="200">
        <v>82040201002</v>
      </c>
      <c r="C2730" s="229" t="s">
        <v>1945</v>
      </c>
      <c r="D2730" s="229" t="s">
        <v>1310</v>
      </c>
      <c r="E2730" s="201" t="s">
        <v>1377</v>
      </c>
      <c r="F2730" s="201" t="s">
        <v>3658</v>
      </c>
      <c r="G2730" s="201" t="s">
        <v>1759</v>
      </c>
      <c r="H2730" s="237" t="s">
        <v>3264</v>
      </c>
      <c r="I2730" s="228">
        <v>0</v>
      </c>
      <c r="J2730" s="228">
        <v>5716.17</v>
      </c>
      <c r="K2730" s="228">
        <v>0</v>
      </c>
      <c r="L2730" s="228">
        <v>6755.2</v>
      </c>
      <c r="M2730" s="207">
        <f t="shared" si="186"/>
        <v>0</v>
      </c>
      <c r="N2730" s="207">
        <f t="shared" si="188"/>
        <v>12471.369999999999</v>
      </c>
      <c r="O2730" s="208">
        <f t="shared" si="187"/>
        <v>-12471.369999999999</v>
      </c>
      <c r="P2730" s="205">
        <v>0</v>
      </c>
      <c r="Q2730" s="208">
        <f t="shared" si="189"/>
        <v>-12471.369999999999</v>
      </c>
      <c r="R2730" s="206"/>
      <c r="S2730" s="209"/>
    </row>
    <row r="2731" spans="1:19" s="200" customFormat="1" hidden="1">
      <c r="A2731" s="199">
        <v>2724</v>
      </c>
      <c r="B2731" s="200">
        <v>82040202001</v>
      </c>
      <c r="C2731" s="229" t="s">
        <v>1945</v>
      </c>
      <c r="D2731" s="229" t="s">
        <v>1310</v>
      </c>
      <c r="E2731" s="201" t="s">
        <v>1377</v>
      </c>
      <c r="F2731" s="201" t="s">
        <v>3658</v>
      </c>
      <c r="G2731" s="201" t="s">
        <v>1759</v>
      </c>
      <c r="H2731" s="237" t="s">
        <v>3265</v>
      </c>
      <c r="I2731" s="228">
        <v>0</v>
      </c>
      <c r="J2731" s="228">
        <v>55590.450000000004</v>
      </c>
      <c r="K2731" s="228">
        <v>0</v>
      </c>
      <c r="L2731" s="228">
        <v>44108.800000000003</v>
      </c>
      <c r="M2731" s="207">
        <f t="shared" si="186"/>
        <v>0</v>
      </c>
      <c r="N2731" s="207">
        <f t="shared" si="188"/>
        <v>99699.25</v>
      </c>
      <c r="O2731" s="208">
        <f t="shared" si="187"/>
        <v>-99699.25</v>
      </c>
      <c r="P2731" s="205">
        <v>0</v>
      </c>
      <c r="Q2731" s="208">
        <f t="shared" si="189"/>
        <v>-99699.25</v>
      </c>
      <c r="R2731" s="206"/>
      <c r="S2731" s="209"/>
    </row>
    <row r="2732" spans="1:19" s="200" customFormat="1" hidden="1">
      <c r="A2732" s="199">
        <v>2725</v>
      </c>
      <c r="B2732" s="200">
        <v>82040202002</v>
      </c>
      <c r="C2732" s="229" t="s">
        <v>1945</v>
      </c>
      <c r="D2732" s="229" t="s">
        <v>1310</v>
      </c>
      <c r="E2732" s="201" t="s">
        <v>1377</v>
      </c>
      <c r="F2732" s="201" t="s">
        <v>3658</v>
      </c>
      <c r="G2732" s="201" t="s">
        <v>1759</v>
      </c>
      <c r="H2732" s="237" t="s">
        <v>3266</v>
      </c>
      <c r="I2732" s="228">
        <v>0</v>
      </c>
      <c r="J2732" s="228">
        <v>245551.83000000002</v>
      </c>
      <c r="K2732" s="228">
        <v>0</v>
      </c>
      <c r="L2732" s="228">
        <v>229777.08</v>
      </c>
      <c r="M2732" s="207">
        <f t="shared" si="186"/>
        <v>0</v>
      </c>
      <c r="N2732" s="207">
        <f t="shared" si="188"/>
        <v>475328.91000000003</v>
      </c>
      <c r="O2732" s="208">
        <f t="shared" si="187"/>
        <v>-475328.91000000003</v>
      </c>
      <c r="P2732" s="205">
        <v>0</v>
      </c>
      <c r="Q2732" s="208">
        <f t="shared" si="189"/>
        <v>-475328.91000000003</v>
      </c>
      <c r="R2732" s="206"/>
      <c r="S2732" s="209"/>
    </row>
    <row r="2733" spans="1:19" s="200" customFormat="1" hidden="1">
      <c r="A2733" s="199">
        <v>2726</v>
      </c>
      <c r="B2733" s="200">
        <v>82040202003</v>
      </c>
      <c r="C2733" s="229" t="s">
        <v>1945</v>
      </c>
      <c r="D2733" s="229" t="s">
        <v>1310</v>
      </c>
      <c r="E2733" s="201" t="s">
        <v>1377</v>
      </c>
      <c r="F2733" s="201" t="s">
        <v>3658</v>
      </c>
      <c r="G2733" s="201" t="s">
        <v>1759</v>
      </c>
      <c r="H2733" s="237" t="s">
        <v>3267</v>
      </c>
      <c r="I2733" s="228">
        <v>0</v>
      </c>
      <c r="J2733" s="228">
        <v>8456.5300000000007</v>
      </c>
      <c r="K2733" s="228">
        <v>0</v>
      </c>
      <c r="L2733" s="228">
        <v>14116.54</v>
      </c>
      <c r="M2733" s="207">
        <f t="shared" si="186"/>
        <v>0</v>
      </c>
      <c r="N2733" s="207">
        <f t="shared" si="188"/>
        <v>22573.07</v>
      </c>
      <c r="O2733" s="208">
        <f t="shared" si="187"/>
        <v>-22573.07</v>
      </c>
      <c r="P2733" s="205">
        <v>0</v>
      </c>
      <c r="Q2733" s="208">
        <f t="shared" si="189"/>
        <v>-22573.07</v>
      </c>
      <c r="R2733" s="206"/>
      <c r="S2733" s="209"/>
    </row>
    <row r="2734" spans="1:19" s="200" customFormat="1" hidden="1">
      <c r="A2734" s="199">
        <v>2727</v>
      </c>
      <c r="B2734" s="200">
        <v>82040202004</v>
      </c>
      <c r="C2734" s="229" t="s">
        <v>1945</v>
      </c>
      <c r="D2734" s="229" t="s">
        <v>1310</v>
      </c>
      <c r="E2734" s="201" t="s">
        <v>1377</v>
      </c>
      <c r="F2734" s="201" t="s">
        <v>3658</v>
      </c>
      <c r="G2734" s="201" t="s">
        <v>1759</v>
      </c>
      <c r="H2734" s="237" t="s">
        <v>3268</v>
      </c>
      <c r="I2734" s="228">
        <v>0</v>
      </c>
      <c r="J2734" s="228">
        <v>291.67</v>
      </c>
      <c r="K2734" s="228">
        <v>0</v>
      </c>
      <c r="L2734" s="228">
        <v>350</v>
      </c>
      <c r="M2734" s="207">
        <f t="shared" si="186"/>
        <v>0</v>
      </c>
      <c r="N2734" s="207">
        <f t="shared" si="188"/>
        <v>641.67000000000007</v>
      </c>
      <c r="O2734" s="208">
        <f t="shared" si="187"/>
        <v>-641.67000000000007</v>
      </c>
      <c r="P2734" s="205">
        <v>0</v>
      </c>
      <c r="Q2734" s="208">
        <f t="shared" ref="Q2734:Q2765" si="190">O2734-P2734</f>
        <v>-641.67000000000007</v>
      </c>
      <c r="R2734" s="206"/>
      <c r="S2734" s="209"/>
    </row>
    <row r="2735" spans="1:19" s="200" customFormat="1" hidden="1">
      <c r="A2735" s="199">
        <v>2728</v>
      </c>
      <c r="B2735" s="200">
        <v>82050000001</v>
      </c>
      <c r="C2735" s="229" t="s">
        <v>1945</v>
      </c>
      <c r="D2735" s="229" t="s">
        <v>1310</v>
      </c>
      <c r="E2735" s="201" t="s">
        <v>1314</v>
      </c>
      <c r="F2735" s="201" t="s">
        <v>3655</v>
      </c>
      <c r="G2735" s="201" t="s">
        <v>832</v>
      </c>
      <c r="H2735" s="237" t="s">
        <v>3269</v>
      </c>
      <c r="I2735" s="228">
        <v>0</v>
      </c>
      <c r="J2735" s="228">
        <v>0</v>
      </c>
      <c r="K2735" s="228">
        <v>0</v>
      </c>
      <c r="L2735" s="228">
        <v>0</v>
      </c>
      <c r="M2735" s="207">
        <f t="shared" si="186"/>
        <v>0</v>
      </c>
      <c r="N2735" s="207">
        <f t="shared" si="188"/>
        <v>0</v>
      </c>
      <c r="O2735" s="208">
        <f t="shared" si="187"/>
        <v>0</v>
      </c>
      <c r="P2735" s="205">
        <v>0</v>
      </c>
      <c r="Q2735" s="208">
        <f t="shared" si="190"/>
        <v>0</v>
      </c>
      <c r="R2735" s="206"/>
    </row>
    <row r="2736" spans="1:19" s="200" customFormat="1" hidden="1">
      <c r="A2736" s="199">
        <v>2729</v>
      </c>
      <c r="B2736" s="200">
        <v>82050000002</v>
      </c>
      <c r="C2736" s="229" t="s">
        <v>1945</v>
      </c>
      <c r="D2736" s="229" t="s">
        <v>1310</v>
      </c>
      <c r="E2736" s="201" t="s">
        <v>1314</v>
      </c>
      <c r="F2736" s="201" t="s">
        <v>3655</v>
      </c>
      <c r="G2736" s="201" t="s">
        <v>832</v>
      </c>
      <c r="H2736" s="237" t="s">
        <v>3270</v>
      </c>
      <c r="I2736" s="228">
        <v>0</v>
      </c>
      <c r="J2736" s="228">
        <v>0</v>
      </c>
      <c r="K2736" s="228">
        <v>0</v>
      </c>
      <c r="L2736" s="228">
        <v>0</v>
      </c>
      <c r="M2736" s="207">
        <f t="shared" si="186"/>
        <v>0</v>
      </c>
      <c r="N2736" s="207">
        <f t="shared" si="188"/>
        <v>0</v>
      </c>
      <c r="O2736" s="208">
        <f t="shared" si="187"/>
        <v>0</v>
      </c>
      <c r="P2736" s="205">
        <v>0</v>
      </c>
      <c r="Q2736" s="208">
        <f t="shared" si="190"/>
        <v>0</v>
      </c>
      <c r="R2736" s="206"/>
    </row>
    <row r="2737" spans="1:21" s="200" customFormat="1" hidden="1">
      <c r="A2737" s="199">
        <v>2730</v>
      </c>
      <c r="B2737" s="200">
        <v>82050000003</v>
      </c>
      <c r="C2737" s="229" t="s">
        <v>1945</v>
      </c>
      <c r="D2737" s="229" t="s">
        <v>1310</v>
      </c>
      <c r="E2737" s="201" t="s">
        <v>1314</v>
      </c>
      <c r="F2737" s="201" t="s">
        <v>3655</v>
      </c>
      <c r="G2737" s="201" t="s">
        <v>832</v>
      </c>
      <c r="H2737" s="237" t="s">
        <v>3271</v>
      </c>
      <c r="I2737" s="228">
        <v>0</v>
      </c>
      <c r="J2737" s="228">
        <v>0</v>
      </c>
      <c r="K2737" s="228">
        <v>0</v>
      </c>
      <c r="L2737" s="228">
        <v>0</v>
      </c>
      <c r="M2737" s="207">
        <f t="shared" ref="M2737:M2800" si="191">IF((I2737+K2737)-(J2737+L2737)&lt;0,0,(I2737+K2737)-(J2737+L2737))</f>
        <v>0</v>
      </c>
      <c r="N2737" s="207">
        <f t="shared" si="188"/>
        <v>0</v>
      </c>
      <c r="O2737" s="208">
        <f t="shared" si="187"/>
        <v>0</v>
      </c>
      <c r="P2737" s="205">
        <v>0</v>
      </c>
      <c r="Q2737" s="208">
        <f t="shared" si="190"/>
        <v>0</v>
      </c>
      <c r="R2737" s="206"/>
    </row>
    <row r="2738" spans="1:21" s="200" customFormat="1" hidden="1">
      <c r="A2738" s="199">
        <v>2731</v>
      </c>
      <c r="B2738" s="200">
        <v>82050000004</v>
      </c>
      <c r="C2738" s="229" t="s">
        <v>1945</v>
      </c>
      <c r="D2738" s="229" t="s">
        <v>1310</v>
      </c>
      <c r="E2738" s="201" t="s">
        <v>1314</v>
      </c>
      <c r="F2738" s="201" t="s">
        <v>3655</v>
      </c>
      <c r="G2738" s="201" t="s">
        <v>832</v>
      </c>
      <c r="H2738" s="237" t="s">
        <v>3272</v>
      </c>
      <c r="I2738" s="228">
        <v>0</v>
      </c>
      <c r="J2738" s="228">
        <v>0</v>
      </c>
      <c r="K2738" s="228">
        <v>0</v>
      </c>
      <c r="L2738" s="228">
        <v>0</v>
      </c>
      <c r="M2738" s="207">
        <f t="shared" si="191"/>
        <v>0</v>
      </c>
      <c r="N2738" s="207">
        <f t="shared" si="188"/>
        <v>0</v>
      </c>
      <c r="O2738" s="208">
        <f t="shared" si="187"/>
        <v>0</v>
      </c>
      <c r="P2738" s="205">
        <v>0</v>
      </c>
      <c r="Q2738" s="208">
        <f t="shared" si="190"/>
        <v>0</v>
      </c>
      <c r="R2738" s="206"/>
    </row>
    <row r="2739" spans="1:21" s="200" customFormat="1" hidden="1">
      <c r="A2739" s="199">
        <v>2732</v>
      </c>
      <c r="B2739" s="200">
        <v>82060100001</v>
      </c>
      <c r="C2739" s="229" t="s">
        <v>1945</v>
      </c>
      <c r="D2739" s="229" t="s">
        <v>1310</v>
      </c>
      <c r="E2739" s="201" t="s">
        <v>1312</v>
      </c>
      <c r="F2739" s="201" t="s">
        <v>1312</v>
      </c>
      <c r="G2739" s="201" t="s">
        <v>3428</v>
      </c>
      <c r="H2739" s="237" t="s">
        <v>3273</v>
      </c>
      <c r="I2739" s="228">
        <v>0</v>
      </c>
      <c r="J2739" s="228">
        <v>0</v>
      </c>
      <c r="K2739" s="228">
        <v>0</v>
      </c>
      <c r="L2739" s="228">
        <v>0</v>
      </c>
      <c r="M2739" s="207">
        <f t="shared" si="191"/>
        <v>0</v>
      </c>
      <c r="N2739" s="207">
        <f t="shared" si="188"/>
        <v>0</v>
      </c>
      <c r="O2739" s="208">
        <f t="shared" si="187"/>
        <v>0</v>
      </c>
      <c r="P2739" s="205">
        <v>0</v>
      </c>
      <c r="Q2739" s="208">
        <f t="shared" si="190"/>
        <v>0</v>
      </c>
      <c r="R2739" s="206"/>
    </row>
    <row r="2740" spans="1:21" s="200" customFormat="1" hidden="1">
      <c r="A2740" s="199">
        <v>2733</v>
      </c>
      <c r="B2740" s="200">
        <v>82060100002</v>
      </c>
      <c r="C2740" s="229" t="s">
        <v>1945</v>
      </c>
      <c r="D2740" s="229" t="s">
        <v>1310</v>
      </c>
      <c r="E2740" s="201" t="s">
        <v>1312</v>
      </c>
      <c r="F2740" s="201" t="s">
        <v>1312</v>
      </c>
      <c r="G2740" s="201" t="s">
        <v>1380</v>
      </c>
      <c r="H2740" s="237" t="s">
        <v>3274</v>
      </c>
      <c r="I2740" s="228">
        <v>0</v>
      </c>
      <c r="J2740" s="228">
        <v>0</v>
      </c>
      <c r="K2740" s="228">
        <v>0</v>
      </c>
      <c r="L2740" s="228">
        <v>0</v>
      </c>
      <c r="M2740" s="207">
        <f t="shared" si="191"/>
        <v>0</v>
      </c>
      <c r="N2740" s="207">
        <f t="shared" si="188"/>
        <v>0</v>
      </c>
      <c r="O2740" s="208">
        <f t="shared" si="187"/>
        <v>0</v>
      </c>
      <c r="P2740" s="205">
        <v>0</v>
      </c>
      <c r="Q2740" s="208">
        <f t="shared" si="190"/>
        <v>0</v>
      </c>
      <c r="R2740" s="206"/>
    </row>
    <row r="2741" spans="1:21" s="200" customFormat="1" hidden="1">
      <c r="A2741" s="199">
        <v>2734</v>
      </c>
      <c r="B2741" s="200">
        <v>82060200001</v>
      </c>
      <c r="C2741" s="229" t="s">
        <v>1945</v>
      </c>
      <c r="D2741" s="229" t="s">
        <v>1310</v>
      </c>
      <c r="E2741" s="201" t="s">
        <v>1312</v>
      </c>
      <c r="F2741" s="201" t="s">
        <v>1312</v>
      </c>
      <c r="G2741" s="201" t="s">
        <v>3428</v>
      </c>
      <c r="H2741" s="202" t="s">
        <v>3500</v>
      </c>
      <c r="I2741" s="228">
        <v>0</v>
      </c>
      <c r="J2741" s="228">
        <v>0</v>
      </c>
      <c r="K2741" s="228">
        <v>0</v>
      </c>
      <c r="L2741" s="228">
        <v>0</v>
      </c>
      <c r="M2741" s="207">
        <f t="shared" si="191"/>
        <v>0</v>
      </c>
      <c r="N2741" s="207">
        <f t="shared" si="188"/>
        <v>0</v>
      </c>
      <c r="O2741" s="208">
        <f t="shared" si="187"/>
        <v>0</v>
      </c>
      <c r="P2741" s="205">
        <v>0</v>
      </c>
      <c r="Q2741" s="208">
        <f t="shared" si="190"/>
        <v>0</v>
      </c>
      <c r="R2741" s="206"/>
    </row>
    <row r="2742" spans="1:21" s="200" customFormat="1" hidden="1">
      <c r="A2742" s="199">
        <v>2735</v>
      </c>
      <c r="B2742" s="200">
        <v>82060200002</v>
      </c>
      <c r="C2742" s="229" t="s">
        <v>1945</v>
      </c>
      <c r="D2742" s="229" t="s">
        <v>1310</v>
      </c>
      <c r="E2742" s="201" t="s">
        <v>1312</v>
      </c>
      <c r="F2742" s="201" t="s">
        <v>1312</v>
      </c>
      <c r="G2742" s="201" t="s">
        <v>1380</v>
      </c>
      <c r="H2742" s="202" t="s">
        <v>3501</v>
      </c>
      <c r="I2742" s="228">
        <v>0</v>
      </c>
      <c r="J2742" s="228">
        <v>0</v>
      </c>
      <c r="K2742" s="228">
        <v>0</v>
      </c>
      <c r="L2742" s="228">
        <v>0</v>
      </c>
      <c r="M2742" s="207">
        <f t="shared" si="191"/>
        <v>0</v>
      </c>
      <c r="N2742" s="207">
        <f t="shared" si="188"/>
        <v>0</v>
      </c>
      <c r="O2742" s="208">
        <f t="shared" si="187"/>
        <v>0</v>
      </c>
      <c r="P2742" s="205">
        <v>0</v>
      </c>
      <c r="Q2742" s="208">
        <f t="shared" si="190"/>
        <v>0</v>
      </c>
      <c r="R2742" s="206"/>
    </row>
    <row r="2743" spans="1:21" s="200" customFormat="1" hidden="1">
      <c r="A2743" s="199">
        <v>2736</v>
      </c>
      <c r="B2743" s="200">
        <v>82060300001</v>
      </c>
      <c r="C2743" s="229" t="s">
        <v>1945</v>
      </c>
      <c r="D2743" s="229" t="s">
        <v>1310</v>
      </c>
      <c r="E2743" s="201" t="s">
        <v>1312</v>
      </c>
      <c r="F2743" s="201" t="s">
        <v>1312</v>
      </c>
      <c r="G2743" s="201" t="s">
        <v>1382</v>
      </c>
      <c r="H2743" s="237" t="s">
        <v>3275</v>
      </c>
      <c r="I2743" s="228">
        <v>0</v>
      </c>
      <c r="J2743" s="228">
        <v>0</v>
      </c>
      <c r="K2743" s="228">
        <v>0</v>
      </c>
      <c r="L2743" s="228">
        <v>0</v>
      </c>
      <c r="M2743" s="207">
        <f t="shared" si="191"/>
        <v>0</v>
      </c>
      <c r="N2743" s="207">
        <f t="shared" si="188"/>
        <v>0</v>
      </c>
      <c r="O2743" s="208">
        <f t="shared" si="187"/>
        <v>0</v>
      </c>
      <c r="P2743" s="205">
        <v>0</v>
      </c>
      <c r="Q2743" s="208">
        <f t="shared" si="190"/>
        <v>0</v>
      </c>
      <c r="R2743" s="206"/>
    </row>
    <row r="2744" spans="1:21" s="200" customFormat="1" hidden="1">
      <c r="A2744" s="199">
        <v>2737</v>
      </c>
      <c r="B2744" s="200">
        <v>82060400001</v>
      </c>
      <c r="C2744" s="229" t="s">
        <v>1945</v>
      </c>
      <c r="D2744" s="229" t="s">
        <v>1310</v>
      </c>
      <c r="E2744" s="201" t="s">
        <v>1312</v>
      </c>
      <c r="F2744" s="201" t="s">
        <v>69</v>
      </c>
      <c r="G2744" s="201" t="s">
        <v>1383</v>
      </c>
      <c r="H2744" s="237" t="s">
        <v>3081</v>
      </c>
      <c r="I2744" s="228">
        <v>2282330.46</v>
      </c>
      <c r="J2744" s="228">
        <v>0</v>
      </c>
      <c r="K2744" s="228">
        <v>0</v>
      </c>
      <c r="L2744" s="228">
        <v>0</v>
      </c>
      <c r="M2744" s="207">
        <f t="shared" si="191"/>
        <v>2282330.46</v>
      </c>
      <c r="N2744" s="207">
        <f t="shared" si="188"/>
        <v>0</v>
      </c>
      <c r="O2744" s="208">
        <f t="shared" si="187"/>
        <v>2282330.46</v>
      </c>
      <c r="P2744" s="205">
        <v>0</v>
      </c>
      <c r="Q2744" s="208">
        <f t="shared" si="190"/>
        <v>2282330.46</v>
      </c>
      <c r="R2744" s="206"/>
    </row>
    <row r="2745" spans="1:21" s="200" customFormat="1" hidden="1">
      <c r="A2745" s="199">
        <v>2738</v>
      </c>
      <c r="B2745" s="200">
        <v>82060400002</v>
      </c>
      <c r="C2745" s="229" t="s">
        <v>1945</v>
      </c>
      <c r="D2745" s="229" t="s">
        <v>1310</v>
      </c>
      <c r="E2745" s="201" t="s">
        <v>1312</v>
      </c>
      <c r="F2745" s="201" t="s">
        <v>69</v>
      </c>
      <c r="G2745" s="201" t="s">
        <v>1383</v>
      </c>
      <c r="H2745" s="237" t="s">
        <v>3276</v>
      </c>
      <c r="I2745" s="228">
        <v>0</v>
      </c>
      <c r="J2745" s="228">
        <v>0</v>
      </c>
      <c r="K2745" s="228">
        <v>0</v>
      </c>
      <c r="L2745" s="228">
        <v>0</v>
      </c>
      <c r="M2745" s="207">
        <f t="shared" si="191"/>
        <v>0</v>
      </c>
      <c r="N2745" s="207">
        <f t="shared" si="188"/>
        <v>0</v>
      </c>
      <c r="O2745" s="208">
        <f t="shared" si="187"/>
        <v>0</v>
      </c>
      <c r="P2745" s="205">
        <v>0</v>
      </c>
      <c r="Q2745" s="208">
        <f t="shared" si="190"/>
        <v>0</v>
      </c>
      <c r="R2745" s="206"/>
    </row>
    <row r="2746" spans="1:21" s="200" customFormat="1" hidden="1">
      <c r="A2746" s="199">
        <v>2739</v>
      </c>
      <c r="B2746" s="200">
        <v>82060500001</v>
      </c>
      <c r="C2746" s="229" t="s">
        <v>1945</v>
      </c>
      <c r="D2746" s="229" t="s">
        <v>1310</v>
      </c>
      <c r="E2746" s="201" t="s">
        <v>1312</v>
      </c>
      <c r="F2746" s="201" t="s">
        <v>3277</v>
      </c>
      <c r="G2746" s="201" t="s">
        <v>3277</v>
      </c>
      <c r="H2746" s="237" t="s">
        <v>3277</v>
      </c>
      <c r="I2746" s="228">
        <v>0</v>
      </c>
      <c r="J2746" s="228">
        <v>0</v>
      </c>
      <c r="K2746" s="228">
        <v>0</v>
      </c>
      <c r="L2746" s="228">
        <v>0</v>
      </c>
      <c r="M2746" s="207">
        <f t="shared" si="191"/>
        <v>0</v>
      </c>
      <c r="N2746" s="207">
        <f t="shared" si="188"/>
        <v>0</v>
      </c>
      <c r="O2746" s="208">
        <f t="shared" si="187"/>
        <v>0</v>
      </c>
      <c r="P2746" s="205">
        <v>0</v>
      </c>
      <c r="Q2746" s="208">
        <f t="shared" si="190"/>
        <v>0</v>
      </c>
      <c r="R2746" s="206"/>
    </row>
    <row r="2747" spans="1:21" s="200" customFormat="1" hidden="1">
      <c r="A2747" s="199">
        <v>2740</v>
      </c>
      <c r="B2747" s="200">
        <v>83010000001</v>
      </c>
      <c r="C2747" s="229" t="s">
        <v>1945</v>
      </c>
      <c r="D2747" s="229" t="s">
        <v>1320</v>
      </c>
      <c r="E2747" s="201" t="s">
        <v>70</v>
      </c>
      <c r="F2747" s="201" t="s">
        <v>3669</v>
      </c>
      <c r="G2747" s="201" t="s">
        <v>2112</v>
      </c>
      <c r="H2747" s="237" t="s">
        <v>3278</v>
      </c>
      <c r="I2747" s="228">
        <v>0</v>
      </c>
      <c r="J2747" s="228">
        <v>0</v>
      </c>
      <c r="K2747" s="228">
        <v>1276766.02</v>
      </c>
      <c r="L2747" s="228">
        <v>69973.02</v>
      </c>
      <c r="M2747" s="207">
        <f t="shared" si="191"/>
        <v>1206793</v>
      </c>
      <c r="N2747" s="207">
        <f t="shared" si="188"/>
        <v>0</v>
      </c>
      <c r="O2747" s="208">
        <f t="shared" si="187"/>
        <v>1206793</v>
      </c>
      <c r="P2747" s="205">
        <v>0</v>
      </c>
      <c r="Q2747" s="208">
        <f t="shared" si="190"/>
        <v>1206793</v>
      </c>
      <c r="R2747" s="206"/>
      <c r="T2747" s="200">
        <f>VLOOKUP(B2747,'[1]TB 2022'!$B$1:$Q$65536,16,0)</f>
        <v>1206793</v>
      </c>
      <c r="U2747" s="225">
        <f t="shared" ref="U2747:U2778" si="192">Q2747-T2747</f>
        <v>0</v>
      </c>
    </row>
    <row r="2748" spans="1:21" s="200" customFormat="1" hidden="1">
      <c r="A2748" s="199">
        <v>2741</v>
      </c>
      <c r="B2748" s="200">
        <v>83010000002</v>
      </c>
      <c r="C2748" s="229" t="s">
        <v>1945</v>
      </c>
      <c r="D2748" s="229" t="s">
        <v>1320</v>
      </c>
      <c r="E2748" s="201" t="s">
        <v>70</v>
      </c>
      <c r="F2748" s="201" t="s">
        <v>3669</v>
      </c>
      <c r="G2748" s="201" t="s">
        <v>2112</v>
      </c>
      <c r="H2748" s="237" t="s">
        <v>3279</v>
      </c>
      <c r="I2748" s="228">
        <v>0</v>
      </c>
      <c r="J2748" s="228">
        <v>0</v>
      </c>
      <c r="K2748" s="228">
        <v>33959.020000000004</v>
      </c>
      <c r="L2748" s="228">
        <v>0</v>
      </c>
      <c r="M2748" s="207">
        <f t="shared" si="191"/>
        <v>33959.020000000004</v>
      </c>
      <c r="N2748" s="207">
        <f t="shared" si="188"/>
        <v>0</v>
      </c>
      <c r="O2748" s="208">
        <f t="shared" si="187"/>
        <v>33959.020000000004</v>
      </c>
      <c r="P2748" s="205">
        <v>0</v>
      </c>
      <c r="Q2748" s="208">
        <f t="shared" si="190"/>
        <v>33959.020000000004</v>
      </c>
      <c r="R2748" s="206"/>
      <c r="T2748" s="200">
        <f>VLOOKUP(B2748,'[1]TB 2022'!$B$1:$Q$65536,16,0)</f>
        <v>33959.020000000004</v>
      </c>
      <c r="U2748" s="225">
        <f t="shared" si="192"/>
        <v>0</v>
      </c>
    </row>
    <row r="2749" spans="1:21" s="200" customFormat="1" hidden="1">
      <c r="A2749" s="199">
        <v>2742</v>
      </c>
      <c r="B2749" s="200">
        <v>83010000003</v>
      </c>
      <c r="C2749" s="229" t="s">
        <v>1945</v>
      </c>
      <c r="D2749" s="229" t="s">
        <v>1320</v>
      </c>
      <c r="E2749" s="201" t="s">
        <v>70</v>
      </c>
      <c r="F2749" s="201" t="s">
        <v>3669</v>
      </c>
      <c r="G2749" s="201" t="s">
        <v>2112</v>
      </c>
      <c r="H2749" s="237" t="s">
        <v>3083</v>
      </c>
      <c r="I2749" s="228">
        <v>0</v>
      </c>
      <c r="J2749" s="228">
        <v>0</v>
      </c>
      <c r="K2749" s="228">
        <v>11217</v>
      </c>
      <c r="L2749" s="228">
        <v>0</v>
      </c>
      <c r="M2749" s="207">
        <f t="shared" si="191"/>
        <v>11217</v>
      </c>
      <c r="N2749" s="207">
        <f t="shared" si="188"/>
        <v>0</v>
      </c>
      <c r="O2749" s="208">
        <f t="shared" si="187"/>
        <v>11217</v>
      </c>
      <c r="P2749" s="205">
        <v>0</v>
      </c>
      <c r="Q2749" s="208">
        <f t="shared" si="190"/>
        <v>11217</v>
      </c>
      <c r="R2749" s="206"/>
      <c r="T2749" s="200">
        <f>VLOOKUP(B2749,'[1]TB 2022'!$B$1:$Q$65536,16,0)</f>
        <v>11217</v>
      </c>
      <c r="U2749" s="225">
        <f t="shared" si="192"/>
        <v>0</v>
      </c>
    </row>
    <row r="2750" spans="1:21" s="200" customFormat="1" hidden="1">
      <c r="A2750" s="199">
        <v>2743</v>
      </c>
      <c r="B2750" s="200">
        <v>83010000004</v>
      </c>
      <c r="C2750" s="229" t="s">
        <v>1945</v>
      </c>
      <c r="D2750" s="229" t="s">
        <v>1320</v>
      </c>
      <c r="E2750" s="201" t="s">
        <v>70</v>
      </c>
      <c r="F2750" s="201" t="s">
        <v>3669</v>
      </c>
      <c r="G2750" s="201" t="s">
        <v>2112</v>
      </c>
      <c r="H2750" s="237" t="s">
        <v>3084</v>
      </c>
      <c r="I2750" s="228">
        <v>0</v>
      </c>
      <c r="J2750" s="228">
        <v>0</v>
      </c>
      <c r="K2750" s="228">
        <v>83422.36</v>
      </c>
      <c r="L2750" s="228">
        <v>0</v>
      </c>
      <c r="M2750" s="207">
        <f t="shared" si="191"/>
        <v>83422.36</v>
      </c>
      <c r="N2750" s="207">
        <f t="shared" si="188"/>
        <v>0</v>
      </c>
      <c r="O2750" s="208">
        <f t="shared" si="187"/>
        <v>83422.36</v>
      </c>
      <c r="P2750" s="205">
        <v>0</v>
      </c>
      <c r="Q2750" s="208">
        <f t="shared" si="190"/>
        <v>83422.36</v>
      </c>
      <c r="R2750" s="206"/>
      <c r="T2750" s="200">
        <f>VLOOKUP(B2750,'[1]TB 2022'!$B$1:$Q$65536,16,0)</f>
        <v>83422.36</v>
      </c>
      <c r="U2750" s="225">
        <f t="shared" si="192"/>
        <v>0</v>
      </c>
    </row>
    <row r="2751" spans="1:21" s="200" customFormat="1" hidden="1">
      <c r="A2751" s="199">
        <v>2744</v>
      </c>
      <c r="B2751" s="200">
        <v>83010000006</v>
      </c>
      <c r="C2751" s="229" t="s">
        <v>1945</v>
      </c>
      <c r="D2751" s="229" t="s">
        <v>1320</v>
      </c>
      <c r="E2751" s="201" t="s">
        <v>70</v>
      </c>
      <c r="F2751" s="201" t="s">
        <v>3669</v>
      </c>
      <c r="G2751" s="201" t="s">
        <v>2112</v>
      </c>
      <c r="H2751" s="237" t="s">
        <v>3085</v>
      </c>
      <c r="I2751" s="228">
        <v>0</v>
      </c>
      <c r="J2751" s="228">
        <v>0</v>
      </c>
      <c r="K2751" s="228">
        <v>354141</v>
      </c>
      <c r="L2751" s="228">
        <v>0</v>
      </c>
      <c r="M2751" s="207">
        <f t="shared" si="191"/>
        <v>354141</v>
      </c>
      <c r="N2751" s="207">
        <f t="shared" si="188"/>
        <v>0</v>
      </c>
      <c r="O2751" s="208">
        <f t="shared" si="187"/>
        <v>354141</v>
      </c>
      <c r="P2751" s="205">
        <v>0</v>
      </c>
      <c r="Q2751" s="208">
        <f t="shared" si="190"/>
        <v>354141</v>
      </c>
      <c r="R2751" s="206"/>
      <c r="T2751" s="200">
        <f>VLOOKUP(B2751,'[1]TB 2022'!$B$1:$Q$65536,16,0)</f>
        <v>354141</v>
      </c>
      <c r="U2751" s="225">
        <f t="shared" si="192"/>
        <v>0</v>
      </c>
    </row>
    <row r="2752" spans="1:21" s="200" customFormat="1" hidden="1">
      <c r="A2752" s="199">
        <v>2745</v>
      </c>
      <c r="B2752" s="200">
        <v>83010000007</v>
      </c>
      <c r="C2752" s="229" t="s">
        <v>1945</v>
      </c>
      <c r="D2752" s="229" t="s">
        <v>1320</v>
      </c>
      <c r="E2752" s="201" t="s">
        <v>70</v>
      </c>
      <c r="F2752" s="201" t="s">
        <v>3669</v>
      </c>
      <c r="G2752" s="201" t="s">
        <v>2112</v>
      </c>
      <c r="H2752" s="237" t="s">
        <v>3086</v>
      </c>
      <c r="I2752" s="228">
        <v>0</v>
      </c>
      <c r="J2752" s="228">
        <v>0</v>
      </c>
      <c r="K2752" s="228">
        <v>35000</v>
      </c>
      <c r="L2752" s="228">
        <v>0</v>
      </c>
      <c r="M2752" s="207">
        <f t="shared" si="191"/>
        <v>35000</v>
      </c>
      <c r="N2752" s="207">
        <f t="shared" si="188"/>
        <v>0</v>
      </c>
      <c r="O2752" s="208">
        <f t="shared" si="187"/>
        <v>35000</v>
      </c>
      <c r="P2752" s="205">
        <v>0</v>
      </c>
      <c r="Q2752" s="208">
        <f t="shared" si="190"/>
        <v>35000</v>
      </c>
      <c r="R2752" s="206"/>
      <c r="T2752" s="200">
        <f>VLOOKUP(B2752,'[1]TB 2022'!$B$1:$Q$65536,16,0)</f>
        <v>35000</v>
      </c>
      <c r="U2752" s="225">
        <f t="shared" si="192"/>
        <v>0</v>
      </c>
    </row>
    <row r="2753" spans="1:21" s="200" customFormat="1" hidden="1">
      <c r="A2753" s="199">
        <v>2746</v>
      </c>
      <c r="B2753" s="200">
        <v>83010000009</v>
      </c>
      <c r="C2753" s="229" t="s">
        <v>1945</v>
      </c>
      <c r="D2753" s="229" t="s">
        <v>1320</v>
      </c>
      <c r="E2753" s="201" t="s">
        <v>70</v>
      </c>
      <c r="F2753" s="201" t="s">
        <v>3669</v>
      </c>
      <c r="G2753" s="201" t="s">
        <v>2106</v>
      </c>
      <c r="H2753" s="237" t="s">
        <v>3280</v>
      </c>
      <c r="I2753" s="228">
        <v>0</v>
      </c>
      <c r="J2753" s="228">
        <v>0</v>
      </c>
      <c r="K2753" s="228">
        <v>541629.4</v>
      </c>
      <c r="L2753" s="228">
        <v>1000</v>
      </c>
      <c r="M2753" s="207">
        <f t="shared" si="191"/>
        <v>540629.4</v>
      </c>
      <c r="N2753" s="207">
        <f t="shared" si="188"/>
        <v>0</v>
      </c>
      <c r="O2753" s="208">
        <f t="shared" si="187"/>
        <v>540629.4</v>
      </c>
      <c r="P2753" s="205">
        <v>0</v>
      </c>
      <c r="Q2753" s="208">
        <f t="shared" si="190"/>
        <v>540629.4</v>
      </c>
      <c r="R2753" s="206"/>
      <c r="T2753" s="200">
        <f>VLOOKUP(B2753,'[1]TB 2022'!$B$1:$Q$65536,16,0)</f>
        <v>540629.4</v>
      </c>
      <c r="U2753" s="225">
        <f t="shared" si="192"/>
        <v>0</v>
      </c>
    </row>
    <row r="2754" spans="1:21" s="200" customFormat="1" hidden="1">
      <c r="A2754" s="199">
        <v>2747</v>
      </c>
      <c r="B2754" s="200">
        <v>83010000010</v>
      </c>
      <c r="C2754" s="229" t="s">
        <v>1945</v>
      </c>
      <c r="D2754" s="229" t="s">
        <v>1320</v>
      </c>
      <c r="E2754" s="201" t="s">
        <v>70</v>
      </c>
      <c r="F2754" s="201" t="s">
        <v>3669</v>
      </c>
      <c r="G2754" s="201" t="s">
        <v>2121</v>
      </c>
      <c r="H2754" s="237" t="s">
        <v>3088</v>
      </c>
      <c r="I2754" s="228">
        <v>0</v>
      </c>
      <c r="J2754" s="228">
        <v>0</v>
      </c>
      <c r="K2754" s="228">
        <v>32553</v>
      </c>
      <c r="L2754" s="228">
        <v>0</v>
      </c>
      <c r="M2754" s="207">
        <f t="shared" si="191"/>
        <v>32553</v>
      </c>
      <c r="N2754" s="207">
        <f t="shared" si="188"/>
        <v>0</v>
      </c>
      <c r="O2754" s="208">
        <f t="shared" si="187"/>
        <v>32553</v>
      </c>
      <c r="P2754" s="205">
        <v>0</v>
      </c>
      <c r="Q2754" s="208">
        <f t="shared" si="190"/>
        <v>32553</v>
      </c>
      <c r="R2754" s="206"/>
      <c r="T2754" s="200">
        <f>VLOOKUP(B2754,'[1]TB 2022'!$B$1:$Q$65536,16,0)</f>
        <v>32553</v>
      </c>
      <c r="U2754" s="225">
        <f t="shared" si="192"/>
        <v>0</v>
      </c>
    </row>
    <row r="2755" spans="1:21" s="200" customFormat="1" hidden="1">
      <c r="A2755" s="199">
        <v>2748</v>
      </c>
      <c r="B2755" s="200">
        <v>83010000011</v>
      </c>
      <c r="C2755" s="229" t="s">
        <v>1945</v>
      </c>
      <c r="D2755" s="229" t="s">
        <v>1320</v>
      </c>
      <c r="E2755" s="201" t="s">
        <v>70</v>
      </c>
      <c r="F2755" s="201" t="s">
        <v>3669</v>
      </c>
      <c r="G2755" s="201" t="s">
        <v>2122</v>
      </c>
      <c r="H2755" s="237" t="s">
        <v>3089</v>
      </c>
      <c r="I2755" s="228">
        <v>0</v>
      </c>
      <c r="J2755" s="228">
        <v>0</v>
      </c>
      <c r="K2755" s="228">
        <v>72905.959970000011</v>
      </c>
      <c r="L2755" s="228">
        <v>0</v>
      </c>
      <c r="M2755" s="207">
        <f t="shared" si="191"/>
        <v>72905.959970000011</v>
      </c>
      <c r="N2755" s="207">
        <f t="shared" si="188"/>
        <v>0</v>
      </c>
      <c r="O2755" s="208">
        <f t="shared" si="187"/>
        <v>72905.959970000011</v>
      </c>
      <c r="P2755" s="205">
        <v>0</v>
      </c>
      <c r="Q2755" s="208">
        <f t="shared" si="190"/>
        <v>72905.959970000011</v>
      </c>
      <c r="R2755" s="206"/>
      <c r="T2755" s="200">
        <f>VLOOKUP(B2755,'[1]TB 2022'!$B$1:$Q$65536,16,0)</f>
        <v>72905.959970000011</v>
      </c>
      <c r="U2755" s="225">
        <f t="shared" si="192"/>
        <v>0</v>
      </c>
    </row>
    <row r="2756" spans="1:21" s="200" customFormat="1" hidden="1">
      <c r="A2756" s="199">
        <v>2749</v>
      </c>
      <c r="B2756" s="200">
        <v>83010000012</v>
      </c>
      <c r="C2756" s="229" t="s">
        <v>1945</v>
      </c>
      <c r="D2756" s="229" t="s">
        <v>1320</v>
      </c>
      <c r="E2756" s="201" t="s">
        <v>70</v>
      </c>
      <c r="F2756" s="201" t="s">
        <v>3669</v>
      </c>
      <c r="G2756" s="201" t="s">
        <v>2112</v>
      </c>
      <c r="H2756" s="237" t="s">
        <v>3090</v>
      </c>
      <c r="I2756" s="228">
        <v>0</v>
      </c>
      <c r="J2756" s="228">
        <v>0</v>
      </c>
      <c r="K2756" s="228">
        <v>301900.08</v>
      </c>
      <c r="L2756" s="228">
        <v>0</v>
      </c>
      <c r="M2756" s="207">
        <f t="shared" si="191"/>
        <v>301900.08</v>
      </c>
      <c r="N2756" s="207">
        <f t="shared" si="188"/>
        <v>0</v>
      </c>
      <c r="O2756" s="208">
        <f t="shared" si="187"/>
        <v>301900.08</v>
      </c>
      <c r="P2756" s="205">
        <v>0</v>
      </c>
      <c r="Q2756" s="208">
        <f t="shared" si="190"/>
        <v>301900.08</v>
      </c>
      <c r="R2756" s="206"/>
      <c r="T2756" s="200">
        <f>VLOOKUP(B2756,'[1]TB 2022'!$B$1:$Q$65536,16,0)</f>
        <v>301900.08</v>
      </c>
      <c r="U2756" s="225">
        <f t="shared" si="192"/>
        <v>0</v>
      </c>
    </row>
    <row r="2757" spans="1:21" s="200" customFormat="1" hidden="1">
      <c r="A2757" s="199">
        <v>2750</v>
      </c>
      <c r="B2757" s="200">
        <v>83010000013</v>
      </c>
      <c r="C2757" s="229" t="s">
        <v>1945</v>
      </c>
      <c r="D2757" s="229" t="s">
        <v>1320</v>
      </c>
      <c r="E2757" s="201" t="s">
        <v>70</v>
      </c>
      <c r="F2757" s="201" t="s">
        <v>3669</v>
      </c>
      <c r="G2757" s="201" t="s">
        <v>2122</v>
      </c>
      <c r="H2757" s="237" t="s">
        <v>3091</v>
      </c>
      <c r="I2757" s="228">
        <v>0</v>
      </c>
      <c r="J2757" s="228">
        <v>0</v>
      </c>
      <c r="K2757" s="228">
        <v>685.05998999999997</v>
      </c>
      <c r="L2757" s="228">
        <v>0</v>
      </c>
      <c r="M2757" s="207">
        <f t="shared" si="191"/>
        <v>685.05998999999997</v>
      </c>
      <c r="N2757" s="207">
        <f t="shared" si="188"/>
        <v>0</v>
      </c>
      <c r="O2757" s="208">
        <f t="shared" si="187"/>
        <v>685.05998999999997</v>
      </c>
      <c r="P2757" s="205">
        <v>0</v>
      </c>
      <c r="Q2757" s="208">
        <f t="shared" si="190"/>
        <v>685.05998999999997</v>
      </c>
      <c r="R2757" s="206"/>
      <c r="T2757" s="200">
        <f>VLOOKUP(B2757,'[1]TB 2022'!$B$1:$Q$65536,16,0)</f>
        <v>685.05998999999997</v>
      </c>
      <c r="U2757" s="225">
        <f t="shared" si="192"/>
        <v>0</v>
      </c>
    </row>
    <row r="2758" spans="1:21" s="200" customFormat="1" hidden="1">
      <c r="A2758" s="199">
        <v>2751</v>
      </c>
      <c r="B2758" s="200">
        <v>83010000014</v>
      </c>
      <c r="C2758" s="229" t="s">
        <v>1945</v>
      </c>
      <c r="D2758" s="229" t="s">
        <v>1320</v>
      </c>
      <c r="E2758" s="201" t="s">
        <v>70</v>
      </c>
      <c r="F2758" s="201" t="s">
        <v>3669</v>
      </c>
      <c r="G2758" s="201" t="s">
        <v>2112</v>
      </c>
      <c r="H2758" s="237" t="s">
        <v>3092</v>
      </c>
      <c r="I2758" s="228">
        <v>0</v>
      </c>
      <c r="J2758" s="228">
        <v>0</v>
      </c>
      <c r="K2758" s="228">
        <v>80447.350000000006</v>
      </c>
      <c r="L2758" s="228">
        <v>0</v>
      </c>
      <c r="M2758" s="207">
        <f t="shared" si="191"/>
        <v>80447.350000000006</v>
      </c>
      <c r="N2758" s="207">
        <f t="shared" si="188"/>
        <v>0</v>
      </c>
      <c r="O2758" s="208">
        <f t="shared" ref="O2758:O2821" si="193">M2758-N2758</f>
        <v>80447.350000000006</v>
      </c>
      <c r="P2758" s="205">
        <v>0</v>
      </c>
      <c r="Q2758" s="208">
        <f t="shared" si="190"/>
        <v>80447.350000000006</v>
      </c>
      <c r="R2758" s="206"/>
      <c r="T2758" s="200">
        <f>VLOOKUP(B2758,'[1]TB 2022'!$B$1:$Q$65536,16,0)</f>
        <v>80447.350000000006</v>
      </c>
      <c r="U2758" s="225">
        <f t="shared" si="192"/>
        <v>0</v>
      </c>
    </row>
    <row r="2759" spans="1:21" s="200" customFormat="1" hidden="1">
      <c r="A2759" s="199">
        <v>2752</v>
      </c>
      <c r="B2759" s="200">
        <v>83010000015</v>
      </c>
      <c r="C2759" s="229" t="s">
        <v>1945</v>
      </c>
      <c r="D2759" s="229" t="s">
        <v>1320</v>
      </c>
      <c r="E2759" s="201" t="s">
        <v>70</v>
      </c>
      <c r="F2759" s="201" t="s">
        <v>3669</v>
      </c>
      <c r="G2759" s="201" t="s">
        <v>2112</v>
      </c>
      <c r="H2759" s="237" t="s">
        <v>3093</v>
      </c>
      <c r="I2759" s="228">
        <v>0</v>
      </c>
      <c r="J2759" s="228">
        <v>0</v>
      </c>
      <c r="K2759" s="228">
        <v>264763.02</v>
      </c>
      <c r="L2759" s="228">
        <v>0</v>
      </c>
      <c r="M2759" s="207">
        <f t="shared" si="191"/>
        <v>264763.02</v>
      </c>
      <c r="N2759" s="207">
        <f t="shared" si="188"/>
        <v>0</v>
      </c>
      <c r="O2759" s="208">
        <f t="shared" si="193"/>
        <v>264763.02</v>
      </c>
      <c r="P2759" s="205">
        <v>0</v>
      </c>
      <c r="Q2759" s="208">
        <f t="shared" si="190"/>
        <v>264763.02</v>
      </c>
      <c r="R2759" s="206"/>
      <c r="T2759" s="200">
        <f>VLOOKUP(B2759,'[1]TB 2022'!$B$1:$Q$65536,16,0)</f>
        <v>264763.02</v>
      </c>
      <c r="U2759" s="225">
        <f t="shared" si="192"/>
        <v>0</v>
      </c>
    </row>
    <row r="2760" spans="1:21" s="200" customFormat="1" hidden="1">
      <c r="A2760" s="199">
        <v>2753</v>
      </c>
      <c r="B2760" s="200">
        <v>83010000016</v>
      </c>
      <c r="C2760" s="229" t="s">
        <v>1945</v>
      </c>
      <c r="D2760" s="229" t="s">
        <v>1320</v>
      </c>
      <c r="E2760" s="201" t="s">
        <v>70</v>
      </c>
      <c r="F2760" s="201" t="s">
        <v>3669</v>
      </c>
      <c r="G2760" s="201" t="s">
        <v>2126</v>
      </c>
      <c r="H2760" s="237" t="s">
        <v>3281</v>
      </c>
      <c r="I2760" s="228">
        <v>0</v>
      </c>
      <c r="J2760" s="228">
        <v>0</v>
      </c>
      <c r="K2760" s="228">
        <v>11079</v>
      </c>
      <c r="L2760" s="228">
        <v>0</v>
      </c>
      <c r="M2760" s="207">
        <f t="shared" si="191"/>
        <v>11079</v>
      </c>
      <c r="N2760" s="207">
        <f t="shared" si="188"/>
        <v>0</v>
      </c>
      <c r="O2760" s="208">
        <f t="shared" si="193"/>
        <v>11079</v>
      </c>
      <c r="P2760" s="205">
        <v>0</v>
      </c>
      <c r="Q2760" s="208">
        <f t="shared" si="190"/>
        <v>11079</v>
      </c>
      <c r="R2760" s="206"/>
      <c r="T2760" s="200">
        <f>VLOOKUP(B2760,'[1]TB 2022'!$B$1:$Q$65536,16,0)</f>
        <v>11079</v>
      </c>
      <c r="U2760" s="225">
        <f t="shared" si="192"/>
        <v>0</v>
      </c>
    </row>
    <row r="2761" spans="1:21" s="200" customFormat="1" hidden="1">
      <c r="A2761" s="199">
        <v>2754</v>
      </c>
      <c r="B2761" s="200">
        <v>83010000018</v>
      </c>
      <c r="C2761" s="229" t="s">
        <v>1945</v>
      </c>
      <c r="D2761" s="229" t="s">
        <v>1320</v>
      </c>
      <c r="E2761" s="201" t="s">
        <v>70</v>
      </c>
      <c r="F2761" s="201" t="s">
        <v>3669</v>
      </c>
      <c r="G2761" s="201" t="s">
        <v>2124</v>
      </c>
      <c r="H2761" s="237" t="s">
        <v>3094</v>
      </c>
      <c r="I2761" s="228">
        <v>0</v>
      </c>
      <c r="J2761" s="228">
        <v>0</v>
      </c>
      <c r="K2761" s="228">
        <v>66349.5</v>
      </c>
      <c r="L2761" s="228">
        <v>0</v>
      </c>
      <c r="M2761" s="207">
        <f t="shared" si="191"/>
        <v>66349.5</v>
      </c>
      <c r="N2761" s="207">
        <f t="shared" si="188"/>
        <v>0</v>
      </c>
      <c r="O2761" s="208">
        <f t="shared" si="193"/>
        <v>66349.5</v>
      </c>
      <c r="P2761" s="205">
        <v>0</v>
      </c>
      <c r="Q2761" s="208">
        <f t="shared" si="190"/>
        <v>66349.5</v>
      </c>
      <c r="R2761" s="206"/>
      <c r="T2761" s="200">
        <f>VLOOKUP(B2761,'[1]TB 2022'!$B$1:$Q$65536,16,0)</f>
        <v>66349.5</v>
      </c>
      <c r="U2761" s="225">
        <f t="shared" si="192"/>
        <v>0</v>
      </c>
    </row>
    <row r="2762" spans="1:21" s="200" customFormat="1" hidden="1">
      <c r="A2762" s="199">
        <v>2755</v>
      </c>
      <c r="B2762" s="200">
        <v>83010000019</v>
      </c>
      <c r="C2762" s="229" t="s">
        <v>1945</v>
      </c>
      <c r="D2762" s="229" t="s">
        <v>1320</v>
      </c>
      <c r="E2762" s="201" t="s">
        <v>70</v>
      </c>
      <c r="F2762" s="201" t="s">
        <v>3669</v>
      </c>
      <c r="G2762" s="201" t="s">
        <v>1425</v>
      </c>
      <c r="H2762" s="237" t="s">
        <v>3095</v>
      </c>
      <c r="I2762" s="228">
        <v>0</v>
      </c>
      <c r="J2762" s="228">
        <v>0</v>
      </c>
      <c r="K2762" s="228">
        <v>38482.159939999998</v>
      </c>
      <c r="L2762" s="228">
        <v>0</v>
      </c>
      <c r="M2762" s="207">
        <f t="shared" si="191"/>
        <v>38482.159939999998</v>
      </c>
      <c r="N2762" s="207">
        <f t="shared" si="188"/>
        <v>0</v>
      </c>
      <c r="O2762" s="208">
        <f t="shared" si="193"/>
        <v>38482.159939999998</v>
      </c>
      <c r="P2762" s="205">
        <v>0</v>
      </c>
      <c r="Q2762" s="208">
        <f t="shared" si="190"/>
        <v>38482.159939999998</v>
      </c>
      <c r="R2762" s="206"/>
      <c r="T2762" s="200">
        <f>VLOOKUP(B2762,'[1]TB 2022'!$B$1:$Q$65536,16,0)</f>
        <v>38482.159939999998</v>
      </c>
      <c r="U2762" s="225">
        <f t="shared" si="192"/>
        <v>0</v>
      </c>
    </row>
    <row r="2763" spans="1:21" s="200" customFormat="1" hidden="1">
      <c r="A2763" s="199">
        <v>2756</v>
      </c>
      <c r="B2763" s="200">
        <v>83010000020</v>
      </c>
      <c r="C2763" s="229" t="s">
        <v>1945</v>
      </c>
      <c r="D2763" s="229" t="s">
        <v>1320</v>
      </c>
      <c r="E2763" s="201" t="s">
        <v>70</v>
      </c>
      <c r="F2763" s="201" t="s">
        <v>3669</v>
      </c>
      <c r="G2763" s="201" t="s">
        <v>2121</v>
      </c>
      <c r="H2763" s="237" t="s">
        <v>3096</v>
      </c>
      <c r="I2763" s="228">
        <v>0</v>
      </c>
      <c r="J2763" s="228">
        <v>0</v>
      </c>
      <c r="K2763" s="228">
        <v>2800</v>
      </c>
      <c r="L2763" s="228">
        <v>0</v>
      </c>
      <c r="M2763" s="207">
        <f t="shared" si="191"/>
        <v>2800</v>
      </c>
      <c r="N2763" s="207">
        <f t="shared" si="188"/>
        <v>0</v>
      </c>
      <c r="O2763" s="208">
        <f t="shared" si="193"/>
        <v>2800</v>
      </c>
      <c r="P2763" s="205">
        <v>0</v>
      </c>
      <c r="Q2763" s="208">
        <f t="shared" si="190"/>
        <v>2800</v>
      </c>
      <c r="R2763" s="206"/>
      <c r="T2763" s="200">
        <f>VLOOKUP(B2763,'[1]TB 2022'!$B$1:$Q$65536,16,0)</f>
        <v>2800</v>
      </c>
      <c r="U2763" s="225">
        <f t="shared" si="192"/>
        <v>0</v>
      </c>
    </row>
    <row r="2764" spans="1:21" s="200" customFormat="1" hidden="1">
      <c r="A2764" s="199">
        <v>2757</v>
      </c>
      <c r="B2764" s="200">
        <v>83010000021</v>
      </c>
      <c r="C2764" s="229" t="s">
        <v>1945</v>
      </c>
      <c r="D2764" s="229" t="s">
        <v>1320</v>
      </c>
      <c r="E2764" s="201" t="s">
        <v>70</v>
      </c>
      <c r="F2764" s="201" t="s">
        <v>3669</v>
      </c>
      <c r="G2764" s="201" t="s">
        <v>2231</v>
      </c>
      <c r="H2764" s="237" t="s">
        <v>3097</v>
      </c>
      <c r="I2764" s="228">
        <v>0</v>
      </c>
      <c r="J2764" s="228">
        <v>0</v>
      </c>
      <c r="K2764" s="228">
        <v>579</v>
      </c>
      <c r="L2764" s="228">
        <v>0</v>
      </c>
      <c r="M2764" s="207">
        <f t="shared" si="191"/>
        <v>579</v>
      </c>
      <c r="N2764" s="207">
        <f t="shared" ref="N2764:N2823" si="194">-IF((I2764+K2764)-(J2764+L2764)&lt;0,(I2764+K2764)-(J2764+L2764),0)</f>
        <v>0</v>
      </c>
      <c r="O2764" s="208">
        <f t="shared" si="193"/>
        <v>579</v>
      </c>
      <c r="P2764" s="205">
        <v>0</v>
      </c>
      <c r="Q2764" s="208">
        <f t="shared" si="190"/>
        <v>579</v>
      </c>
      <c r="R2764" s="206"/>
      <c r="T2764" s="200">
        <f>VLOOKUP(B2764,'[1]TB 2022'!$B$1:$Q$65536,16,0)</f>
        <v>579</v>
      </c>
      <c r="U2764" s="225">
        <f t="shared" si="192"/>
        <v>0</v>
      </c>
    </row>
    <row r="2765" spans="1:21" s="200" customFormat="1" hidden="1">
      <c r="A2765" s="199">
        <v>2758</v>
      </c>
      <c r="B2765" s="200">
        <v>83010000022</v>
      </c>
      <c r="C2765" s="229" t="s">
        <v>1945</v>
      </c>
      <c r="D2765" s="229" t="s">
        <v>1320</v>
      </c>
      <c r="E2765" s="201" t="s">
        <v>70</v>
      </c>
      <c r="F2765" s="201" t="s">
        <v>3669</v>
      </c>
      <c r="G2765" s="201" t="s">
        <v>2126</v>
      </c>
      <c r="H2765" s="237" t="s">
        <v>3098</v>
      </c>
      <c r="I2765" s="228">
        <v>0</v>
      </c>
      <c r="J2765" s="228">
        <v>0</v>
      </c>
      <c r="K2765" s="228">
        <v>54192.29</v>
      </c>
      <c r="L2765" s="228">
        <v>0</v>
      </c>
      <c r="M2765" s="207">
        <f t="shared" si="191"/>
        <v>54192.29</v>
      </c>
      <c r="N2765" s="207">
        <f t="shared" si="194"/>
        <v>0</v>
      </c>
      <c r="O2765" s="208">
        <f t="shared" si="193"/>
        <v>54192.29</v>
      </c>
      <c r="P2765" s="205">
        <v>0</v>
      </c>
      <c r="Q2765" s="208">
        <f t="shared" si="190"/>
        <v>54192.29</v>
      </c>
      <c r="R2765" s="206"/>
      <c r="T2765" s="200">
        <f>VLOOKUP(B2765,'[1]TB 2022'!$B$1:$Q$65536,16,0)</f>
        <v>54192.29</v>
      </c>
      <c r="U2765" s="225">
        <f t="shared" si="192"/>
        <v>0</v>
      </c>
    </row>
    <row r="2766" spans="1:21" s="200" customFormat="1" hidden="1">
      <c r="A2766" s="199">
        <v>2759</v>
      </c>
      <c r="B2766" s="200">
        <v>83010000023</v>
      </c>
      <c r="C2766" s="229" t="s">
        <v>1945</v>
      </c>
      <c r="D2766" s="229" t="s">
        <v>1320</v>
      </c>
      <c r="E2766" s="201" t="s">
        <v>70</v>
      </c>
      <c r="F2766" s="201" t="s">
        <v>3669</v>
      </c>
      <c r="G2766" s="201" t="s">
        <v>2125</v>
      </c>
      <c r="H2766" s="237" t="s">
        <v>3099</v>
      </c>
      <c r="I2766" s="228">
        <v>0</v>
      </c>
      <c r="J2766" s="228">
        <v>0</v>
      </c>
      <c r="K2766" s="228">
        <v>197166.55997999999</v>
      </c>
      <c r="L2766" s="228">
        <v>0</v>
      </c>
      <c r="M2766" s="207">
        <f t="shared" si="191"/>
        <v>197166.55997999999</v>
      </c>
      <c r="N2766" s="207">
        <f t="shared" si="194"/>
        <v>0</v>
      </c>
      <c r="O2766" s="208">
        <f t="shared" si="193"/>
        <v>197166.55997999999</v>
      </c>
      <c r="P2766" s="205">
        <v>0</v>
      </c>
      <c r="Q2766" s="208">
        <f t="shared" ref="Q2766:Q2797" si="195">O2766-P2766</f>
        <v>197166.55997999999</v>
      </c>
      <c r="R2766" s="206"/>
      <c r="T2766" s="200">
        <f>VLOOKUP(B2766,'[1]TB 2022'!$B$1:$Q$65536,16,0)</f>
        <v>197166.55997999999</v>
      </c>
      <c r="U2766" s="225">
        <f t="shared" si="192"/>
        <v>0</v>
      </c>
    </row>
    <row r="2767" spans="1:21" s="200" customFormat="1" hidden="1">
      <c r="A2767" s="199">
        <v>2760</v>
      </c>
      <c r="B2767" s="200">
        <v>83010000024</v>
      </c>
      <c r="C2767" s="229" t="s">
        <v>1945</v>
      </c>
      <c r="D2767" s="229" t="s">
        <v>1320</v>
      </c>
      <c r="E2767" s="201" t="s">
        <v>70</v>
      </c>
      <c r="F2767" s="201" t="s">
        <v>3669</v>
      </c>
      <c r="G2767" s="201" t="s">
        <v>2126</v>
      </c>
      <c r="H2767" s="237" t="s">
        <v>3100</v>
      </c>
      <c r="I2767" s="228">
        <v>0</v>
      </c>
      <c r="J2767" s="228">
        <v>0</v>
      </c>
      <c r="K2767" s="228">
        <v>99980.019990000001</v>
      </c>
      <c r="L2767" s="228">
        <v>0</v>
      </c>
      <c r="M2767" s="207">
        <f t="shared" si="191"/>
        <v>99980.019990000001</v>
      </c>
      <c r="N2767" s="207">
        <f t="shared" si="194"/>
        <v>0</v>
      </c>
      <c r="O2767" s="208">
        <f t="shared" si="193"/>
        <v>99980.019990000001</v>
      </c>
      <c r="P2767" s="205">
        <v>0</v>
      </c>
      <c r="Q2767" s="208">
        <f t="shared" si="195"/>
        <v>99980.019990000001</v>
      </c>
      <c r="R2767" s="206"/>
      <c r="T2767" s="200">
        <f>VLOOKUP(B2767,'[1]TB 2022'!$B$1:$Q$65536,16,0)</f>
        <v>99980.019990000001</v>
      </c>
      <c r="U2767" s="225">
        <f t="shared" si="192"/>
        <v>0</v>
      </c>
    </row>
    <row r="2768" spans="1:21" s="200" customFormat="1" hidden="1">
      <c r="A2768" s="199">
        <v>2761</v>
      </c>
      <c r="B2768" s="200">
        <v>83010000025</v>
      </c>
      <c r="C2768" s="229" t="s">
        <v>1945</v>
      </c>
      <c r="D2768" s="229" t="s">
        <v>1320</v>
      </c>
      <c r="E2768" s="201" t="s">
        <v>70</v>
      </c>
      <c r="F2768" s="201" t="s">
        <v>3669</v>
      </c>
      <c r="G2768" s="201" t="s">
        <v>2231</v>
      </c>
      <c r="H2768" s="237" t="s">
        <v>3282</v>
      </c>
      <c r="I2768" s="228">
        <v>0</v>
      </c>
      <c r="J2768" s="228">
        <v>0</v>
      </c>
      <c r="K2768" s="228">
        <v>295</v>
      </c>
      <c r="L2768" s="228">
        <v>0</v>
      </c>
      <c r="M2768" s="207">
        <f t="shared" si="191"/>
        <v>295</v>
      </c>
      <c r="N2768" s="207">
        <f t="shared" si="194"/>
        <v>0</v>
      </c>
      <c r="O2768" s="208">
        <f t="shared" si="193"/>
        <v>295</v>
      </c>
      <c r="P2768" s="205">
        <v>0</v>
      </c>
      <c r="Q2768" s="208">
        <f t="shared" si="195"/>
        <v>295</v>
      </c>
      <c r="R2768" s="206"/>
      <c r="T2768" s="200">
        <f>VLOOKUP(B2768,'[1]TB 2022'!$B$1:$Q$65536,16,0)</f>
        <v>295</v>
      </c>
      <c r="U2768" s="225">
        <f t="shared" si="192"/>
        <v>0</v>
      </c>
    </row>
    <row r="2769" spans="1:21" s="200" customFormat="1" hidden="1">
      <c r="A2769" s="199">
        <v>2762</v>
      </c>
      <c r="B2769" s="200">
        <v>83010000026</v>
      </c>
      <c r="C2769" s="229" t="s">
        <v>1945</v>
      </c>
      <c r="D2769" s="229" t="s">
        <v>1320</v>
      </c>
      <c r="E2769" s="201" t="s">
        <v>70</v>
      </c>
      <c r="F2769" s="201" t="s">
        <v>3669</v>
      </c>
      <c r="G2769" s="201" t="s">
        <v>2127</v>
      </c>
      <c r="H2769" s="237" t="s">
        <v>3101</v>
      </c>
      <c r="I2769" s="228">
        <v>0</v>
      </c>
      <c r="J2769" s="228">
        <v>0</v>
      </c>
      <c r="K2769" s="228">
        <v>8106.7999800000007</v>
      </c>
      <c r="L2769" s="228">
        <v>0</v>
      </c>
      <c r="M2769" s="207">
        <f t="shared" si="191"/>
        <v>8106.7999800000007</v>
      </c>
      <c r="N2769" s="207">
        <f t="shared" si="194"/>
        <v>0</v>
      </c>
      <c r="O2769" s="208">
        <f t="shared" si="193"/>
        <v>8106.7999800000007</v>
      </c>
      <c r="P2769" s="205">
        <v>0</v>
      </c>
      <c r="Q2769" s="208">
        <f t="shared" si="195"/>
        <v>8106.7999800000007</v>
      </c>
      <c r="R2769" s="206"/>
      <c r="T2769" s="200">
        <f>VLOOKUP(B2769,'[1]TB 2022'!$B$1:$Q$65536,16,0)</f>
        <v>8106.7999800000007</v>
      </c>
      <c r="U2769" s="225">
        <f t="shared" si="192"/>
        <v>0</v>
      </c>
    </row>
    <row r="2770" spans="1:21" s="200" customFormat="1" hidden="1">
      <c r="A2770" s="199">
        <v>2763</v>
      </c>
      <c r="B2770" s="200">
        <v>83010000027</v>
      </c>
      <c r="C2770" s="229" t="s">
        <v>1945</v>
      </c>
      <c r="D2770" s="229" t="s">
        <v>1320</v>
      </c>
      <c r="E2770" s="201" t="s">
        <v>70</v>
      </c>
      <c r="F2770" s="201" t="s">
        <v>3669</v>
      </c>
      <c r="G2770" s="201" t="s">
        <v>2231</v>
      </c>
      <c r="H2770" s="237" t="s">
        <v>3102</v>
      </c>
      <c r="I2770" s="228">
        <v>0</v>
      </c>
      <c r="J2770" s="228">
        <v>0</v>
      </c>
      <c r="K2770" s="228">
        <v>133279.32986</v>
      </c>
      <c r="L2770" s="228">
        <v>650</v>
      </c>
      <c r="M2770" s="207">
        <f t="shared" si="191"/>
        <v>132629.32986</v>
      </c>
      <c r="N2770" s="207">
        <f t="shared" si="194"/>
        <v>0</v>
      </c>
      <c r="O2770" s="208">
        <f t="shared" si="193"/>
        <v>132629.32986</v>
      </c>
      <c r="P2770" s="205">
        <v>0</v>
      </c>
      <c r="Q2770" s="208">
        <f t="shared" si="195"/>
        <v>132629.32986</v>
      </c>
      <c r="R2770" s="206"/>
      <c r="T2770" s="200">
        <f>VLOOKUP(B2770,'[1]TB 2022'!$B$1:$Q$65536,16,0)</f>
        <v>132629.32986</v>
      </c>
      <c r="U2770" s="225">
        <f t="shared" si="192"/>
        <v>0</v>
      </c>
    </row>
    <row r="2771" spans="1:21" s="200" customFormat="1" hidden="1">
      <c r="A2771" s="199">
        <v>2764</v>
      </c>
      <c r="B2771" s="200">
        <v>83010000028</v>
      </c>
      <c r="C2771" s="229" t="s">
        <v>1945</v>
      </c>
      <c r="D2771" s="229" t="s">
        <v>1320</v>
      </c>
      <c r="E2771" s="201" t="s">
        <v>70</v>
      </c>
      <c r="F2771" s="201" t="s">
        <v>3669</v>
      </c>
      <c r="G2771" s="201" t="s">
        <v>1405</v>
      </c>
      <c r="H2771" s="237" t="s">
        <v>3103</v>
      </c>
      <c r="I2771" s="228">
        <v>0</v>
      </c>
      <c r="J2771" s="228">
        <v>0</v>
      </c>
      <c r="K2771" s="228">
        <v>45549.17</v>
      </c>
      <c r="L2771" s="228">
        <v>0</v>
      </c>
      <c r="M2771" s="207">
        <f t="shared" si="191"/>
        <v>45549.17</v>
      </c>
      <c r="N2771" s="207">
        <f t="shared" si="194"/>
        <v>0</v>
      </c>
      <c r="O2771" s="208">
        <f t="shared" si="193"/>
        <v>45549.17</v>
      </c>
      <c r="P2771" s="205">
        <v>0</v>
      </c>
      <c r="Q2771" s="208">
        <f t="shared" si="195"/>
        <v>45549.17</v>
      </c>
      <c r="R2771" s="206"/>
      <c r="T2771" s="200">
        <f>VLOOKUP(B2771,'[1]TB 2022'!$B$1:$Q$65536,16,0)</f>
        <v>45549.17</v>
      </c>
      <c r="U2771" s="225">
        <f t="shared" si="192"/>
        <v>0</v>
      </c>
    </row>
    <row r="2772" spans="1:21" s="200" customFormat="1" hidden="1">
      <c r="A2772" s="199">
        <v>2765</v>
      </c>
      <c r="B2772" s="200">
        <v>83010000030</v>
      </c>
      <c r="C2772" s="229" t="s">
        <v>1945</v>
      </c>
      <c r="D2772" s="229" t="s">
        <v>1320</v>
      </c>
      <c r="E2772" s="201" t="s">
        <v>70</v>
      </c>
      <c r="F2772" s="201" t="s">
        <v>3669</v>
      </c>
      <c r="G2772" s="201" t="s">
        <v>2126</v>
      </c>
      <c r="H2772" s="237" t="s">
        <v>3283</v>
      </c>
      <c r="I2772" s="228">
        <v>0</v>
      </c>
      <c r="J2772" s="228">
        <v>0</v>
      </c>
      <c r="K2772" s="228">
        <v>2350.85</v>
      </c>
      <c r="L2772" s="228">
        <v>0</v>
      </c>
      <c r="M2772" s="207">
        <f t="shared" si="191"/>
        <v>2350.85</v>
      </c>
      <c r="N2772" s="207">
        <f t="shared" si="194"/>
        <v>0</v>
      </c>
      <c r="O2772" s="208">
        <f t="shared" si="193"/>
        <v>2350.85</v>
      </c>
      <c r="P2772" s="205">
        <v>0</v>
      </c>
      <c r="Q2772" s="208">
        <f t="shared" si="195"/>
        <v>2350.85</v>
      </c>
      <c r="R2772" s="206"/>
      <c r="T2772" s="200">
        <f>VLOOKUP(B2772,'[1]TB 2022'!$B$1:$Q$65536,16,0)</f>
        <v>2350.85</v>
      </c>
      <c r="U2772" s="225">
        <f t="shared" si="192"/>
        <v>0</v>
      </c>
    </row>
    <row r="2773" spans="1:21" s="200" customFormat="1" hidden="1">
      <c r="A2773" s="199">
        <v>2766</v>
      </c>
      <c r="B2773" s="200">
        <v>83010000031</v>
      </c>
      <c r="C2773" s="229" t="s">
        <v>1945</v>
      </c>
      <c r="D2773" s="229" t="s">
        <v>1320</v>
      </c>
      <c r="E2773" s="201" t="s">
        <v>70</v>
      </c>
      <c r="F2773" s="201" t="s">
        <v>3669</v>
      </c>
      <c r="G2773" s="201" t="s">
        <v>2124</v>
      </c>
      <c r="H2773" s="237" t="s">
        <v>3284</v>
      </c>
      <c r="I2773" s="228">
        <v>0</v>
      </c>
      <c r="J2773" s="228">
        <v>0</v>
      </c>
      <c r="K2773" s="228">
        <v>26391.079989999998</v>
      </c>
      <c r="L2773" s="228">
        <v>0</v>
      </c>
      <c r="M2773" s="207">
        <f t="shared" si="191"/>
        <v>26391.079989999998</v>
      </c>
      <c r="N2773" s="207">
        <f t="shared" si="194"/>
        <v>0</v>
      </c>
      <c r="O2773" s="208">
        <f t="shared" si="193"/>
        <v>26391.079989999998</v>
      </c>
      <c r="P2773" s="205">
        <v>0</v>
      </c>
      <c r="Q2773" s="208">
        <f t="shared" si="195"/>
        <v>26391.079989999998</v>
      </c>
      <c r="R2773" s="206"/>
      <c r="T2773" s="200">
        <f>VLOOKUP(B2773,'[1]TB 2022'!$B$1:$Q$65536,16,0)</f>
        <v>26391.079989999998</v>
      </c>
      <c r="U2773" s="225">
        <f t="shared" si="192"/>
        <v>0</v>
      </c>
    </row>
    <row r="2774" spans="1:21" s="200" customFormat="1" hidden="1">
      <c r="A2774" s="199">
        <v>2767</v>
      </c>
      <c r="B2774" s="200">
        <v>83010000032</v>
      </c>
      <c r="C2774" s="229" t="s">
        <v>1945</v>
      </c>
      <c r="D2774" s="229" t="s">
        <v>1320</v>
      </c>
      <c r="E2774" s="201" t="s">
        <v>70</v>
      </c>
      <c r="F2774" s="201" t="s">
        <v>3669</v>
      </c>
      <c r="G2774" s="201" t="s">
        <v>2121</v>
      </c>
      <c r="H2774" s="237" t="s">
        <v>3104</v>
      </c>
      <c r="I2774" s="228">
        <v>0</v>
      </c>
      <c r="J2774" s="228">
        <v>0</v>
      </c>
      <c r="K2774" s="228">
        <v>4080.3</v>
      </c>
      <c r="L2774" s="228">
        <v>0</v>
      </c>
      <c r="M2774" s="207">
        <f t="shared" si="191"/>
        <v>4080.3</v>
      </c>
      <c r="N2774" s="207">
        <f t="shared" si="194"/>
        <v>0</v>
      </c>
      <c r="O2774" s="208">
        <f t="shared" si="193"/>
        <v>4080.3</v>
      </c>
      <c r="P2774" s="205">
        <v>0</v>
      </c>
      <c r="Q2774" s="208">
        <f t="shared" si="195"/>
        <v>4080.3</v>
      </c>
      <c r="R2774" s="206"/>
      <c r="T2774" s="200">
        <f>VLOOKUP(B2774,'[1]TB 2022'!$B$1:$Q$65536,16,0)</f>
        <v>4080.3</v>
      </c>
      <c r="U2774" s="225">
        <f t="shared" si="192"/>
        <v>0</v>
      </c>
    </row>
    <row r="2775" spans="1:21" s="200" customFormat="1" hidden="1">
      <c r="A2775" s="199">
        <v>2768</v>
      </c>
      <c r="B2775" s="200">
        <v>83010000033</v>
      </c>
      <c r="C2775" s="229" t="s">
        <v>1945</v>
      </c>
      <c r="D2775" s="229" t="s">
        <v>1320</v>
      </c>
      <c r="E2775" s="201" t="s">
        <v>70</v>
      </c>
      <c r="F2775" s="201" t="s">
        <v>3669</v>
      </c>
      <c r="G2775" s="201" t="s">
        <v>1405</v>
      </c>
      <c r="H2775" s="237" t="s">
        <v>3105</v>
      </c>
      <c r="I2775" s="228">
        <v>0</v>
      </c>
      <c r="J2775" s="228">
        <v>0</v>
      </c>
      <c r="K2775" s="228">
        <v>13520</v>
      </c>
      <c r="L2775" s="228">
        <v>0</v>
      </c>
      <c r="M2775" s="207">
        <f t="shared" si="191"/>
        <v>13520</v>
      </c>
      <c r="N2775" s="207">
        <f t="shared" si="194"/>
        <v>0</v>
      </c>
      <c r="O2775" s="208">
        <f t="shared" si="193"/>
        <v>13520</v>
      </c>
      <c r="P2775" s="205">
        <v>0</v>
      </c>
      <c r="Q2775" s="208">
        <f t="shared" si="195"/>
        <v>13520</v>
      </c>
      <c r="R2775" s="206"/>
      <c r="T2775" s="200">
        <f>VLOOKUP(B2775,'[1]TB 2022'!$B$1:$Q$65536,16,0)</f>
        <v>13520</v>
      </c>
      <c r="U2775" s="225">
        <f t="shared" si="192"/>
        <v>0</v>
      </c>
    </row>
    <row r="2776" spans="1:21" s="200" customFormat="1" hidden="1">
      <c r="A2776" s="199">
        <v>2769</v>
      </c>
      <c r="B2776" s="200">
        <v>83010000035</v>
      </c>
      <c r="C2776" s="229" t="s">
        <v>1945</v>
      </c>
      <c r="D2776" s="229" t="s">
        <v>1320</v>
      </c>
      <c r="E2776" s="201" t="s">
        <v>70</v>
      </c>
      <c r="F2776" s="201" t="s">
        <v>3671</v>
      </c>
      <c r="G2776" s="201" t="s">
        <v>1179</v>
      </c>
      <c r="H2776" s="237" t="s">
        <v>3285</v>
      </c>
      <c r="I2776" s="228">
        <v>0</v>
      </c>
      <c r="J2776" s="228">
        <v>0</v>
      </c>
      <c r="K2776" s="228">
        <v>218990.37995999999</v>
      </c>
      <c r="L2776" s="228">
        <v>15850</v>
      </c>
      <c r="M2776" s="207">
        <f t="shared" si="191"/>
        <v>203140.37995999999</v>
      </c>
      <c r="N2776" s="207">
        <f t="shared" si="194"/>
        <v>0</v>
      </c>
      <c r="O2776" s="208">
        <f t="shared" si="193"/>
        <v>203140.37995999999</v>
      </c>
      <c r="P2776" s="205">
        <v>0</v>
      </c>
      <c r="Q2776" s="208">
        <f t="shared" si="195"/>
        <v>203140.37995999999</v>
      </c>
      <c r="R2776" s="206"/>
      <c r="T2776" s="200">
        <f>VLOOKUP(B2776,'[1]TB 2022'!$B$1:$Q$65536,16,0)</f>
        <v>203140.37995999999</v>
      </c>
      <c r="U2776" s="225">
        <f t="shared" si="192"/>
        <v>0</v>
      </c>
    </row>
    <row r="2777" spans="1:21" s="200" customFormat="1" hidden="1">
      <c r="A2777" s="199">
        <v>2770</v>
      </c>
      <c r="B2777" s="200">
        <v>83010000037</v>
      </c>
      <c r="C2777" s="229" t="s">
        <v>1945</v>
      </c>
      <c r="D2777" s="229" t="s">
        <v>1320</v>
      </c>
      <c r="E2777" s="201" t="s">
        <v>70</v>
      </c>
      <c r="F2777" s="201" t="s">
        <v>3671</v>
      </c>
      <c r="G2777" s="201" t="s">
        <v>1179</v>
      </c>
      <c r="H2777" s="237" t="s">
        <v>3286</v>
      </c>
      <c r="I2777" s="228">
        <v>0</v>
      </c>
      <c r="J2777" s="228">
        <v>0</v>
      </c>
      <c r="K2777" s="228">
        <v>91351.309989999994</v>
      </c>
      <c r="L2777" s="228">
        <v>0</v>
      </c>
      <c r="M2777" s="207">
        <f t="shared" si="191"/>
        <v>91351.309989999994</v>
      </c>
      <c r="N2777" s="207">
        <f t="shared" si="194"/>
        <v>0</v>
      </c>
      <c r="O2777" s="208">
        <f t="shared" si="193"/>
        <v>91351.309989999994</v>
      </c>
      <c r="P2777" s="205">
        <v>0</v>
      </c>
      <c r="Q2777" s="208">
        <f t="shared" si="195"/>
        <v>91351.309989999994</v>
      </c>
      <c r="R2777" s="206"/>
      <c r="T2777" s="200">
        <f>VLOOKUP(B2777,'[1]TB 2022'!$B$1:$Q$65536,16,0)</f>
        <v>91351.309989999994</v>
      </c>
      <c r="U2777" s="225">
        <f t="shared" si="192"/>
        <v>0</v>
      </c>
    </row>
    <row r="2778" spans="1:21" s="200" customFormat="1" hidden="1">
      <c r="A2778" s="199">
        <v>2771</v>
      </c>
      <c r="B2778" s="200">
        <v>83010000038</v>
      </c>
      <c r="C2778" s="229" t="s">
        <v>1945</v>
      </c>
      <c r="D2778" s="229" t="s">
        <v>1320</v>
      </c>
      <c r="E2778" s="201" t="s">
        <v>70</v>
      </c>
      <c r="F2778" s="201" t="s">
        <v>3669</v>
      </c>
      <c r="G2778" s="201" t="s">
        <v>2128</v>
      </c>
      <c r="H2778" s="237" t="s">
        <v>3287</v>
      </c>
      <c r="I2778" s="228">
        <v>0</v>
      </c>
      <c r="J2778" s="228">
        <v>0</v>
      </c>
      <c r="K2778" s="228">
        <v>52405</v>
      </c>
      <c r="L2778" s="228">
        <v>0</v>
      </c>
      <c r="M2778" s="207">
        <f t="shared" si="191"/>
        <v>52405</v>
      </c>
      <c r="N2778" s="207">
        <f t="shared" si="194"/>
        <v>0</v>
      </c>
      <c r="O2778" s="208">
        <f t="shared" si="193"/>
        <v>52405</v>
      </c>
      <c r="P2778" s="205">
        <v>0</v>
      </c>
      <c r="Q2778" s="208">
        <f t="shared" si="195"/>
        <v>52405</v>
      </c>
      <c r="R2778" s="206"/>
      <c r="T2778" s="200">
        <f>VLOOKUP(B2778,'[1]TB 2022'!$B$1:$Q$65536,16,0)</f>
        <v>52405</v>
      </c>
      <c r="U2778" s="225">
        <f t="shared" si="192"/>
        <v>0</v>
      </c>
    </row>
    <row r="2779" spans="1:21" s="200" customFormat="1" hidden="1">
      <c r="A2779" s="199">
        <v>2772</v>
      </c>
      <c r="B2779" s="200">
        <v>83010000039</v>
      </c>
      <c r="C2779" s="229" t="s">
        <v>1945</v>
      </c>
      <c r="D2779" s="229" t="s">
        <v>1320</v>
      </c>
      <c r="E2779" s="201" t="s">
        <v>70</v>
      </c>
      <c r="F2779" s="201" t="s">
        <v>3671</v>
      </c>
      <c r="G2779" s="201" t="s">
        <v>1179</v>
      </c>
      <c r="H2779" s="237" t="s">
        <v>3288</v>
      </c>
      <c r="I2779" s="228">
        <v>0</v>
      </c>
      <c r="J2779" s="228">
        <v>0</v>
      </c>
      <c r="K2779" s="228">
        <v>10065.25999</v>
      </c>
      <c r="L2779" s="228">
        <v>5838</v>
      </c>
      <c r="M2779" s="207">
        <f t="shared" si="191"/>
        <v>4227.2599900000005</v>
      </c>
      <c r="N2779" s="207">
        <f t="shared" si="194"/>
        <v>0</v>
      </c>
      <c r="O2779" s="208">
        <f t="shared" si="193"/>
        <v>4227.2599900000005</v>
      </c>
      <c r="P2779" s="205">
        <v>0</v>
      </c>
      <c r="Q2779" s="208">
        <f t="shared" si="195"/>
        <v>4227.2599900000005</v>
      </c>
      <c r="R2779" s="206"/>
      <c r="T2779" s="200">
        <f>VLOOKUP(B2779,'[1]TB 2022'!$B$1:$Q$65536,16,0)</f>
        <v>4227.2599900000005</v>
      </c>
      <c r="U2779" s="225">
        <f t="shared" ref="U2779:U2810" si="196">Q2779-T2779</f>
        <v>0</v>
      </c>
    </row>
    <row r="2780" spans="1:21" s="200" customFormat="1" hidden="1">
      <c r="A2780" s="199">
        <v>2773</v>
      </c>
      <c r="B2780" s="200">
        <v>83010000040</v>
      </c>
      <c r="C2780" s="229" t="s">
        <v>1945</v>
      </c>
      <c r="D2780" s="229" t="s">
        <v>1320</v>
      </c>
      <c r="E2780" s="201" t="s">
        <v>70</v>
      </c>
      <c r="F2780" s="201" t="s">
        <v>3669</v>
      </c>
      <c r="G2780" s="201" t="s">
        <v>2231</v>
      </c>
      <c r="H2780" s="237" t="s">
        <v>3107</v>
      </c>
      <c r="I2780" s="228">
        <v>0</v>
      </c>
      <c r="J2780" s="228">
        <v>0</v>
      </c>
      <c r="K2780" s="228">
        <v>127.73</v>
      </c>
      <c r="L2780" s="228">
        <v>0</v>
      </c>
      <c r="M2780" s="207">
        <f t="shared" si="191"/>
        <v>127.73</v>
      </c>
      <c r="N2780" s="207">
        <f t="shared" si="194"/>
        <v>0</v>
      </c>
      <c r="O2780" s="208">
        <f t="shared" si="193"/>
        <v>127.73</v>
      </c>
      <c r="P2780" s="205">
        <v>0</v>
      </c>
      <c r="Q2780" s="208">
        <f t="shared" si="195"/>
        <v>127.73</v>
      </c>
      <c r="R2780" s="206"/>
      <c r="T2780" s="200">
        <f>VLOOKUP(B2780,'[1]TB 2022'!$B$1:$Q$65536,16,0)</f>
        <v>127.73</v>
      </c>
      <c r="U2780" s="225">
        <f t="shared" si="196"/>
        <v>0</v>
      </c>
    </row>
    <row r="2781" spans="1:21" s="200" customFormat="1" hidden="1">
      <c r="A2781" s="199">
        <v>2774</v>
      </c>
      <c r="B2781" s="200">
        <v>83010000041</v>
      </c>
      <c r="C2781" s="229" t="s">
        <v>1945</v>
      </c>
      <c r="D2781" s="229" t="s">
        <v>1320</v>
      </c>
      <c r="E2781" s="201" t="s">
        <v>70</v>
      </c>
      <c r="F2781" s="201" t="s">
        <v>3671</v>
      </c>
      <c r="G2781" s="201" t="s">
        <v>1179</v>
      </c>
      <c r="H2781" s="237" t="s">
        <v>3289</v>
      </c>
      <c r="I2781" s="228">
        <v>0</v>
      </c>
      <c r="J2781" s="228">
        <v>0</v>
      </c>
      <c r="K2781" s="228">
        <v>21333.189989999999</v>
      </c>
      <c r="L2781" s="228">
        <v>25</v>
      </c>
      <c r="M2781" s="207">
        <f t="shared" si="191"/>
        <v>21308.189989999999</v>
      </c>
      <c r="N2781" s="207">
        <f t="shared" si="194"/>
        <v>0</v>
      </c>
      <c r="O2781" s="208">
        <f t="shared" si="193"/>
        <v>21308.189989999999</v>
      </c>
      <c r="P2781" s="205">
        <v>0</v>
      </c>
      <c r="Q2781" s="208">
        <f t="shared" si="195"/>
        <v>21308.189989999999</v>
      </c>
      <c r="R2781" s="206"/>
      <c r="T2781" s="200">
        <f>VLOOKUP(B2781,'[1]TB 2022'!$B$1:$Q$65536,16,0)</f>
        <v>21308.189989999999</v>
      </c>
      <c r="U2781" s="225">
        <f t="shared" si="196"/>
        <v>0</v>
      </c>
    </row>
    <row r="2782" spans="1:21" s="200" customFormat="1" hidden="1">
      <c r="A2782" s="199">
        <v>2775</v>
      </c>
      <c r="B2782" s="200">
        <v>83010000042</v>
      </c>
      <c r="C2782" s="229" t="s">
        <v>1945</v>
      </c>
      <c r="D2782" s="229" t="s">
        <v>1320</v>
      </c>
      <c r="E2782" s="201" t="s">
        <v>70</v>
      </c>
      <c r="F2782" s="201" t="s">
        <v>3669</v>
      </c>
      <c r="G2782" s="201" t="s">
        <v>2128</v>
      </c>
      <c r="H2782" s="237" t="s">
        <v>3290</v>
      </c>
      <c r="I2782" s="228">
        <v>0</v>
      </c>
      <c r="J2782" s="228">
        <v>0</v>
      </c>
      <c r="K2782" s="228">
        <v>55655.549970000007</v>
      </c>
      <c r="L2782" s="228">
        <v>0</v>
      </c>
      <c r="M2782" s="207">
        <f t="shared" si="191"/>
        <v>55655.549970000007</v>
      </c>
      <c r="N2782" s="207">
        <f t="shared" si="194"/>
        <v>0</v>
      </c>
      <c r="O2782" s="208">
        <f t="shared" si="193"/>
        <v>55655.549970000007</v>
      </c>
      <c r="P2782" s="205">
        <v>0</v>
      </c>
      <c r="Q2782" s="208">
        <f t="shared" si="195"/>
        <v>55655.549970000007</v>
      </c>
      <c r="R2782" s="206"/>
      <c r="T2782" s="200">
        <f>VLOOKUP(B2782,'[1]TB 2022'!$B$1:$Q$65536,16,0)</f>
        <v>55655.549970000007</v>
      </c>
      <c r="U2782" s="225">
        <f t="shared" si="196"/>
        <v>0</v>
      </c>
    </row>
    <row r="2783" spans="1:21" s="200" customFormat="1" hidden="1">
      <c r="A2783" s="199">
        <v>2776</v>
      </c>
      <c r="B2783" s="200">
        <v>83010000043</v>
      </c>
      <c r="C2783" s="229" t="s">
        <v>1945</v>
      </c>
      <c r="D2783" s="229" t="s">
        <v>1320</v>
      </c>
      <c r="E2783" s="201" t="s">
        <v>70</v>
      </c>
      <c r="F2783" s="201" t="s">
        <v>3669</v>
      </c>
      <c r="G2783" s="201" t="s">
        <v>2121</v>
      </c>
      <c r="H2783" s="237" t="s">
        <v>3109</v>
      </c>
      <c r="I2783" s="228">
        <v>0</v>
      </c>
      <c r="J2783" s="228">
        <v>0</v>
      </c>
      <c r="K2783" s="228">
        <v>412</v>
      </c>
      <c r="L2783" s="228">
        <v>0</v>
      </c>
      <c r="M2783" s="207">
        <f t="shared" si="191"/>
        <v>412</v>
      </c>
      <c r="N2783" s="207">
        <f t="shared" si="194"/>
        <v>0</v>
      </c>
      <c r="O2783" s="208">
        <f t="shared" si="193"/>
        <v>412</v>
      </c>
      <c r="P2783" s="205">
        <v>0</v>
      </c>
      <c r="Q2783" s="208">
        <f t="shared" si="195"/>
        <v>412</v>
      </c>
      <c r="R2783" s="206"/>
      <c r="T2783" s="200">
        <f>VLOOKUP(B2783,'[1]TB 2022'!$B$1:$Q$65536,16,0)</f>
        <v>412</v>
      </c>
      <c r="U2783" s="225">
        <f t="shared" si="196"/>
        <v>0</v>
      </c>
    </row>
    <row r="2784" spans="1:21" s="200" customFormat="1" hidden="1">
      <c r="A2784" s="199">
        <v>2777</v>
      </c>
      <c r="B2784" s="200">
        <v>83010000045</v>
      </c>
      <c r="C2784" s="229" t="s">
        <v>1945</v>
      </c>
      <c r="D2784" s="229" t="s">
        <v>1320</v>
      </c>
      <c r="E2784" s="201" t="s">
        <v>70</v>
      </c>
      <c r="F2784" s="201" t="s">
        <v>3669</v>
      </c>
      <c r="G2784" s="201" t="s">
        <v>2121</v>
      </c>
      <c r="H2784" s="237" t="s">
        <v>3291</v>
      </c>
      <c r="I2784" s="228">
        <v>0</v>
      </c>
      <c r="J2784" s="228">
        <v>0</v>
      </c>
      <c r="K2784" s="228">
        <v>10520.68</v>
      </c>
      <c r="L2784" s="228">
        <v>0</v>
      </c>
      <c r="M2784" s="207">
        <f t="shared" si="191"/>
        <v>10520.68</v>
      </c>
      <c r="N2784" s="207">
        <f t="shared" si="194"/>
        <v>0</v>
      </c>
      <c r="O2784" s="208">
        <f t="shared" si="193"/>
        <v>10520.68</v>
      </c>
      <c r="P2784" s="205">
        <v>0</v>
      </c>
      <c r="Q2784" s="208">
        <f t="shared" si="195"/>
        <v>10520.68</v>
      </c>
      <c r="R2784" s="206"/>
      <c r="T2784" s="200">
        <f>VLOOKUP(B2784,'[1]TB 2022'!$B$1:$Q$65536,16,0)</f>
        <v>10520.68</v>
      </c>
      <c r="U2784" s="225">
        <f t="shared" si="196"/>
        <v>0</v>
      </c>
    </row>
    <row r="2785" spans="1:21" s="200" customFormat="1" hidden="1">
      <c r="A2785" s="199">
        <v>2778</v>
      </c>
      <c r="B2785" s="200">
        <v>83010000047</v>
      </c>
      <c r="C2785" s="229" t="s">
        <v>1945</v>
      </c>
      <c r="D2785" s="229" t="s">
        <v>1320</v>
      </c>
      <c r="E2785" s="201" t="s">
        <v>70</v>
      </c>
      <c r="F2785" s="201" t="s">
        <v>3669</v>
      </c>
      <c r="G2785" s="201" t="s">
        <v>2231</v>
      </c>
      <c r="H2785" s="237" t="s">
        <v>3292</v>
      </c>
      <c r="I2785" s="228">
        <v>0</v>
      </c>
      <c r="J2785" s="228">
        <v>0</v>
      </c>
      <c r="K2785" s="228">
        <v>57115.039989999997</v>
      </c>
      <c r="L2785" s="228">
        <v>0</v>
      </c>
      <c r="M2785" s="207">
        <f t="shared" si="191"/>
        <v>57115.039989999997</v>
      </c>
      <c r="N2785" s="207">
        <f t="shared" si="194"/>
        <v>0</v>
      </c>
      <c r="O2785" s="208">
        <f t="shared" si="193"/>
        <v>57115.039989999997</v>
      </c>
      <c r="P2785" s="205">
        <v>0</v>
      </c>
      <c r="Q2785" s="208">
        <f t="shared" si="195"/>
        <v>57115.039989999997</v>
      </c>
      <c r="R2785" s="206"/>
      <c r="T2785" s="200">
        <f>VLOOKUP(B2785,'[1]TB 2022'!$B$1:$Q$65536,16,0)</f>
        <v>57115.039989999997</v>
      </c>
      <c r="U2785" s="225">
        <f t="shared" si="196"/>
        <v>0</v>
      </c>
    </row>
    <row r="2786" spans="1:21" s="200" customFormat="1" hidden="1">
      <c r="A2786" s="199">
        <v>2779</v>
      </c>
      <c r="B2786" s="200">
        <v>83010000050</v>
      </c>
      <c r="C2786" s="229" t="s">
        <v>1945</v>
      </c>
      <c r="D2786" s="229" t="s">
        <v>1320</v>
      </c>
      <c r="E2786" s="201" t="s">
        <v>70</v>
      </c>
      <c r="F2786" s="201" t="s">
        <v>3669</v>
      </c>
      <c r="G2786" s="201" t="s">
        <v>2231</v>
      </c>
      <c r="H2786" s="237" t="s">
        <v>3293</v>
      </c>
      <c r="I2786" s="228">
        <v>0</v>
      </c>
      <c r="J2786" s="228">
        <v>0</v>
      </c>
      <c r="K2786" s="228">
        <v>2727.96</v>
      </c>
      <c r="L2786" s="228">
        <v>0</v>
      </c>
      <c r="M2786" s="207">
        <f t="shared" si="191"/>
        <v>2727.96</v>
      </c>
      <c r="N2786" s="207">
        <f t="shared" si="194"/>
        <v>0</v>
      </c>
      <c r="O2786" s="208">
        <f t="shared" si="193"/>
        <v>2727.96</v>
      </c>
      <c r="P2786" s="205">
        <v>0</v>
      </c>
      <c r="Q2786" s="208">
        <f t="shared" si="195"/>
        <v>2727.96</v>
      </c>
      <c r="R2786" s="206"/>
      <c r="T2786" s="200">
        <f>VLOOKUP(B2786,'[1]TB 2022'!$B$1:$Q$65536,16,0)</f>
        <v>2727.96</v>
      </c>
      <c r="U2786" s="225">
        <f t="shared" si="196"/>
        <v>0</v>
      </c>
    </row>
    <row r="2787" spans="1:21" s="200" customFormat="1" hidden="1">
      <c r="A2787" s="199">
        <v>2780</v>
      </c>
      <c r="B2787" s="200">
        <v>83010000053</v>
      </c>
      <c r="C2787" s="229" t="s">
        <v>1945</v>
      </c>
      <c r="D2787" s="229" t="s">
        <v>1320</v>
      </c>
      <c r="E2787" s="201" t="s">
        <v>70</v>
      </c>
      <c r="F2787" s="201" t="s">
        <v>3671</v>
      </c>
      <c r="G2787" s="201" t="s">
        <v>1179</v>
      </c>
      <c r="H2787" s="237" t="s">
        <v>3294</v>
      </c>
      <c r="I2787" s="228">
        <v>0</v>
      </c>
      <c r="J2787" s="228">
        <v>0</v>
      </c>
      <c r="K2787" s="228">
        <v>436796.83</v>
      </c>
      <c r="L2787" s="228">
        <v>68532</v>
      </c>
      <c r="M2787" s="207">
        <f t="shared" si="191"/>
        <v>368264.83</v>
      </c>
      <c r="N2787" s="207">
        <f t="shared" si="194"/>
        <v>0</v>
      </c>
      <c r="O2787" s="208">
        <f t="shared" si="193"/>
        <v>368264.83</v>
      </c>
      <c r="P2787" s="205">
        <v>0</v>
      </c>
      <c r="Q2787" s="208">
        <f t="shared" si="195"/>
        <v>368264.83</v>
      </c>
      <c r="R2787" s="206"/>
      <c r="T2787" s="200">
        <f>VLOOKUP(B2787,'[1]TB 2022'!$B$1:$Q$65536,16,0)</f>
        <v>368264.83</v>
      </c>
      <c r="U2787" s="225">
        <f t="shared" si="196"/>
        <v>0</v>
      </c>
    </row>
    <row r="2788" spans="1:21" s="200" customFormat="1" hidden="1">
      <c r="A2788" s="199">
        <v>2781</v>
      </c>
      <c r="B2788" s="200">
        <v>83010000054</v>
      </c>
      <c r="C2788" s="229" t="s">
        <v>1945</v>
      </c>
      <c r="D2788" s="229" t="s">
        <v>1320</v>
      </c>
      <c r="E2788" s="201" t="s">
        <v>70</v>
      </c>
      <c r="F2788" s="201" t="s">
        <v>3671</v>
      </c>
      <c r="G2788" s="201" t="s">
        <v>1179</v>
      </c>
      <c r="H2788" s="237" t="s">
        <v>3295</v>
      </c>
      <c r="I2788" s="228">
        <v>0</v>
      </c>
      <c r="J2788" s="228">
        <v>0</v>
      </c>
      <c r="K2788" s="228">
        <v>4031443.42992</v>
      </c>
      <c r="L2788" s="228">
        <v>1096074.98</v>
      </c>
      <c r="M2788" s="207">
        <f t="shared" si="191"/>
        <v>2935368.44992</v>
      </c>
      <c r="N2788" s="207">
        <f t="shared" si="194"/>
        <v>0</v>
      </c>
      <c r="O2788" s="208">
        <f t="shared" si="193"/>
        <v>2935368.44992</v>
      </c>
      <c r="P2788" s="205">
        <v>0</v>
      </c>
      <c r="Q2788" s="208">
        <f t="shared" si="195"/>
        <v>2935368.44992</v>
      </c>
      <c r="R2788" s="206"/>
      <c r="T2788" s="200">
        <f>VLOOKUP(B2788,'[1]TB 2022'!$B$1:$Q$65536,16,0)</f>
        <v>2935368.44992</v>
      </c>
      <c r="U2788" s="225">
        <f t="shared" si="196"/>
        <v>0</v>
      </c>
    </row>
    <row r="2789" spans="1:21" s="200" customFormat="1" hidden="1">
      <c r="A2789" s="199">
        <v>2782</v>
      </c>
      <c r="B2789" s="200">
        <v>83010000055</v>
      </c>
      <c r="C2789" s="229" t="s">
        <v>1945</v>
      </c>
      <c r="D2789" s="229" t="s">
        <v>1320</v>
      </c>
      <c r="E2789" s="201" t="s">
        <v>70</v>
      </c>
      <c r="F2789" s="201" t="s">
        <v>3671</v>
      </c>
      <c r="G2789" s="201" t="s">
        <v>1179</v>
      </c>
      <c r="H2789" s="237" t="s">
        <v>3296</v>
      </c>
      <c r="I2789" s="228">
        <v>0</v>
      </c>
      <c r="J2789" s="228">
        <v>0</v>
      </c>
      <c r="K2789" s="228">
        <v>11184.779990000001</v>
      </c>
      <c r="L2789" s="228">
        <v>0</v>
      </c>
      <c r="M2789" s="207">
        <f t="shared" si="191"/>
        <v>11184.779990000001</v>
      </c>
      <c r="N2789" s="207">
        <f t="shared" si="194"/>
        <v>0</v>
      </c>
      <c r="O2789" s="208">
        <f t="shared" si="193"/>
        <v>11184.779990000001</v>
      </c>
      <c r="P2789" s="205">
        <v>0</v>
      </c>
      <c r="Q2789" s="208">
        <f t="shared" si="195"/>
        <v>11184.779990000001</v>
      </c>
      <c r="R2789" s="206"/>
      <c r="T2789" s="200">
        <f>VLOOKUP(B2789,'[1]TB 2022'!$B$1:$Q$65536,16,0)</f>
        <v>11184.779990000001</v>
      </c>
      <c r="U2789" s="225">
        <f t="shared" si="196"/>
        <v>0</v>
      </c>
    </row>
    <row r="2790" spans="1:21" s="200" customFormat="1" hidden="1">
      <c r="A2790" s="199">
        <v>2783</v>
      </c>
      <c r="B2790" s="200">
        <v>83010000057</v>
      </c>
      <c r="C2790" s="229" t="s">
        <v>1945</v>
      </c>
      <c r="D2790" s="229" t="s">
        <v>1320</v>
      </c>
      <c r="E2790" s="201" t="s">
        <v>70</v>
      </c>
      <c r="F2790" s="201" t="s">
        <v>3671</v>
      </c>
      <c r="G2790" s="201" t="s">
        <v>1179</v>
      </c>
      <c r="H2790" s="237" t="s">
        <v>3297</v>
      </c>
      <c r="I2790" s="228">
        <v>0</v>
      </c>
      <c r="J2790" s="228">
        <v>0</v>
      </c>
      <c r="K2790" s="228">
        <v>280038.59997000004</v>
      </c>
      <c r="L2790" s="228">
        <v>55120</v>
      </c>
      <c r="M2790" s="207">
        <f t="shared" si="191"/>
        <v>224918.59997000004</v>
      </c>
      <c r="N2790" s="207">
        <f t="shared" si="194"/>
        <v>0</v>
      </c>
      <c r="O2790" s="208">
        <f t="shared" si="193"/>
        <v>224918.59997000004</v>
      </c>
      <c r="P2790" s="205">
        <v>0</v>
      </c>
      <c r="Q2790" s="208">
        <f t="shared" si="195"/>
        <v>224918.59997000004</v>
      </c>
      <c r="R2790" s="206"/>
      <c r="T2790" s="200">
        <f>VLOOKUP(B2790,'[1]TB 2022'!$B$1:$Q$65536,16,0)</f>
        <v>224918.59997000004</v>
      </c>
      <c r="U2790" s="225">
        <f t="shared" si="196"/>
        <v>0</v>
      </c>
    </row>
    <row r="2791" spans="1:21" s="200" customFormat="1" hidden="1">
      <c r="A2791" s="199">
        <v>2784</v>
      </c>
      <c r="B2791" s="200">
        <v>83010000058</v>
      </c>
      <c r="C2791" s="229" t="s">
        <v>1945</v>
      </c>
      <c r="D2791" s="229" t="s">
        <v>1320</v>
      </c>
      <c r="E2791" s="201" t="s">
        <v>70</v>
      </c>
      <c r="F2791" s="201" t="s">
        <v>3671</v>
      </c>
      <c r="G2791" s="201" t="s">
        <v>1179</v>
      </c>
      <c r="H2791" s="237" t="s">
        <v>3298</v>
      </c>
      <c r="I2791" s="228">
        <v>0</v>
      </c>
      <c r="J2791" s="228">
        <v>0</v>
      </c>
      <c r="K2791" s="228">
        <v>79915.789940000002</v>
      </c>
      <c r="L2791" s="228">
        <v>12065</v>
      </c>
      <c r="M2791" s="207">
        <f t="shared" si="191"/>
        <v>67850.789940000002</v>
      </c>
      <c r="N2791" s="207">
        <f t="shared" si="194"/>
        <v>0</v>
      </c>
      <c r="O2791" s="208">
        <f t="shared" si="193"/>
        <v>67850.789940000002</v>
      </c>
      <c r="P2791" s="205">
        <v>0</v>
      </c>
      <c r="Q2791" s="208">
        <f t="shared" si="195"/>
        <v>67850.789940000002</v>
      </c>
      <c r="R2791" s="206"/>
      <c r="T2791" s="200">
        <f>VLOOKUP(B2791,'[1]TB 2022'!$B$1:$Q$65536,16,0)</f>
        <v>67850.789940000002</v>
      </c>
      <c r="U2791" s="225">
        <f t="shared" si="196"/>
        <v>0</v>
      </c>
    </row>
    <row r="2792" spans="1:21" s="200" customFormat="1" hidden="1">
      <c r="A2792" s="199">
        <v>2785</v>
      </c>
      <c r="B2792" s="200">
        <v>83010000060</v>
      </c>
      <c r="C2792" s="229" t="s">
        <v>1945</v>
      </c>
      <c r="D2792" s="229" t="s">
        <v>1320</v>
      </c>
      <c r="E2792" s="201" t="s">
        <v>70</v>
      </c>
      <c r="F2792" s="201" t="s">
        <v>3671</v>
      </c>
      <c r="G2792" s="201" t="s">
        <v>1179</v>
      </c>
      <c r="H2792" s="237" t="s">
        <v>3299</v>
      </c>
      <c r="I2792" s="228">
        <v>0</v>
      </c>
      <c r="J2792" s="228">
        <v>0</v>
      </c>
      <c r="K2792" s="228">
        <v>196159.50995000001</v>
      </c>
      <c r="L2792" s="228">
        <v>20880.5</v>
      </c>
      <c r="M2792" s="207">
        <f t="shared" si="191"/>
        <v>175279.00995000001</v>
      </c>
      <c r="N2792" s="207">
        <f t="shared" si="194"/>
        <v>0</v>
      </c>
      <c r="O2792" s="208">
        <f t="shared" si="193"/>
        <v>175279.00995000001</v>
      </c>
      <c r="P2792" s="205">
        <v>0</v>
      </c>
      <c r="Q2792" s="208">
        <f t="shared" si="195"/>
        <v>175279.00995000001</v>
      </c>
      <c r="R2792" s="206"/>
      <c r="T2792" s="200">
        <f>VLOOKUP(B2792,'[1]TB 2022'!$B$1:$Q$65536,16,0)</f>
        <v>175279.00995000001</v>
      </c>
      <c r="U2792" s="225">
        <f t="shared" si="196"/>
        <v>0</v>
      </c>
    </row>
    <row r="2793" spans="1:21" s="200" customFormat="1" hidden="1">
      <c r="A2793" s="199">
        <v>2786</v>
      </c>
      <c r="B2793" s="200">
        <v>83010000061</v>
      </c>
      <c r="C2793" s="229" t="s">
        <v>1945</v>
      </c>
      <c r="D2793" s="229" t="s">
        <v>1320</v>
      </c>
      <c r="E2793" s="201" t="s">
        <v>70</v>
      </c>
      <c r="F2793" s="201" t="s">
        <v>3669</v>
      </c>
      <c r="G2793" s="201" t="s">
        <v>2231</v>
      </c>
      <c r="H2793" s="237" t="s">
        <v>3300</v>
      </c>
      <c r="I2793" s="228">
        <v>0</v>
      </c>
      <c r="J2793" s="228">
        <v>0</v>
      </c>
      <c r="K2793" s="228">
        <v>0.4</v>
      </c>
      <c r="L2793" s="228">
        <v>0</v>
      </c>
      <c r="M2793" s="207">
        <f t="shared" si="191"/>
        <v>0.4</v>
      </c>
      <c r="N2793" s="207">
        <f t="shared" si="194"/>
        <v>0</v>
      </c>
      <c r="O2793" s="208">
        <f t="shared" si="193"/>
        <v>0.4</v>
      </c>
      <c r="P2793" s="205">
        <v>0</v>
      </c>
      <c r="Q2793" s="208">
        <f t="shared" si="195"/>
        <v>0.4</v>
      </c>
      <c r="R2793" s="206"/>
      <c r="T2793" s="200">
        <f>VLOOKUP(B2793,'[1]TB 2022'!$B$1:$Q$65536,16,0)</f>
        <v>0.4</v>
      </c>
      <c r="U2793" s="225">
        <f t="shared" si="196"/>
        <v>0</v>
      </c>
    </row>
    <row r="2794" spans="1:21" s="200" customFormat="1" hidden="1">
      <c r="A2794" s="199">
        <v>2787</v>
      </c>
      <c r="B2794" s="200">
        <v>83010000066</v>
      </c>
      <c r="C2794" s="229" t="s">
        <v>1945</v>
      </c>
      <c r="D2794" s="229" t="s">
        <v>1320</v>
      </c>
      <c r="E2794" s="201" t="s">
        <v>70</v>
      </c>
      <c r="F2794" s="201" t="s">
        <v>3669</v>
      </c>
      <c r="G2794" s="201" t="s">
        <v>2125</v>
      </c>
      <c r="H2794" s="237" t="s">
        <v>3113</v>
      </c>
      <c r="I2794" s="228">
        <v>0</v>
      </c>
      <c r="J2794" s="228">
        <v>0</v>
      </c>
      <c r="K2794" s="228">
        <v>8400</v>
      </c>
      <c r="L2794" s="228">
        <v>0</v>
      </c>
      <c r="M2794" s="207">
        <f t="shared" si="191"/>
        <v>8400</v>
      </c>
      <c r="N2794" s="207">
        <f t="shared" si="194"/>
        <v>0</v>
      </c>
      <c r="O2794" s="208">
        <f t="shared" si="193"/>
        <v>8400</v>
      </c>
      <c r="P2794" s="205">
        <v>0</v>
      </c>
      <c r="Q2794" s="208">
        <f t="shared" si="195"/>
        <v>8400</v>
      </c>
      <c r="R2794" s="206"/>
      <c r="T2794" s="200">
        <f>VLOOKUP(B2794,'[1]TB 2022'!$B$1:$Q$65536,16,0)</f>
        <v>8400</v>
      </c>
      <c r="U2794" s="225">
        <f t="shared" si="196"/>
        <v>0</v>
      </c>
    </row>
    <row r="2795" spans="1:21" s="200" customFormat="1" hidden="1">
      <c r="A2795" s="199">
        <v>2788</v>
      </c>
      <c r="B2795" s="200">
        <v>83010000067</v>
      </c>
      <c r="C2795" s="229" t="s">
        <v>1945</v>
      </c>
      <c r="D2795" s="229" t="s">
        <v>1320</v>
      </c>
      <c r="E2795" s="201" t="s">
        <v>70</v>
      </c>
      <c r="F2795" s="201" t="s">
        <v>3671</v>
      </c>
      <c r="G2795" s="201" t="s">
        <v>1179</v>
      </c>
      <c r="H2795" s="237" t="s">
        <v>3114</v>
      </c>
      <c r="I2795" s="228">
        <v>0</v>
      </c>
      <c r="J2795" s="228">
        <v>0</v>
      </c>
      <c r="K2795" s="228">
        <v>44891.389989999996</v>
      </c>
      <c r="L2795" s="228">
        <v>10790</v>
      </c>
      <c r="M2795" s="207">
        <f t="shared" si="191"/>
        <v>34101.389989999996</v>
      </c>
      <c r="N2795" s="207">
        <f t="shared" si="194"/>
        <v>0</v>
      </c>
      <c r="O2795" s="208">
        <f t="shared" si="193"/>
        <v>34101.389989999996</v>
      </c>
      <c r="P2795" s="205">
        <v>0</v>
      </c>
      <c r="Q2795" s="208">
        <f t="shared" si="195"/>
        <v>34101.389989999996</v>
      </c>
      <c r="R2795" s="206"/>
      <c r="T2795" s="200">
        <f>VLOOKUP(B2795,'[1]TB 2022'!$B$1:$Q$65536,16,0)</f>
        <v>34101.389989999996</v>
      </c>
      <c r="U2795" s="225">
        <f t="shared" si="196"/>
        <v>0</v>
      </c>
    </row>
    <row r="2796" spans="1:21" s="200" customFormat="1" hidden="1">
      <c r="A2796" s="199">
        <v>2789</v>
      </c>
      <c r="B2796" s="200">
        <v>83010000068</v>
      </c>
      <c r="C2796" s="229" t="s">
        <v>1945</v>
      </c>
      <c r="D2796" s="229" t="s">
        <v>1320</v>
      </c>
      <c r="E2796" s="201" t="s">
        <v>70</v>
      </c>
      <c r="F2796" s="201" t="s">
        <v>3671</v>
      </c>
      <c r="G2796" s="201" t="s">
        <v>1179</v>
      </c>
      <c r="H2796" s="237" t="s">
        <v>3301</v>
      </c>
      <c r="I2796" s="228">
        <v>0</v>
      </c>
      <c r="J2796" s="228">
        <v>0</v>
      </c>
      <c r="K2796" s="228">
        <v>500</v>
      </c>
      <c r="L2796" s="228">
        <v>0</v>
      </c>
      <c r="M2796" s="207">
        <f t="shared" si="191"/>
        <v>500</v>
      </c>
      <c r="N2796" s="207">
        <f t="shared" si="194"/>
        <v>0</v>
      </c>
      <c r="O2796" s="208">
        <f t="shared" si="193"/>
        <v>500</v>
      </c>
      <c r="P2796" s="205">
        <v>0</v>
      </c>
      <c r="Q2796" s="208">
        <f t="shared" si="195"/>
        <v>500</v>
      </c>
      <c r="R2796" s="206"/>
      <c r="T2796" s="200">
        <f>VLOOKUP(B2796,'[1]TB 2022'!$B$1:$Q$65536,16,0)</f>
        <v>500</v>
      </c>
      <c r="U2796" s="225">
        <f t="shared" si="196"/>
        <v>0</v>
      </c>
    </row>
    <row r="2797" spans="1:21" s="200" customFormat="1" hidden="1">
      <c r="A2797" s="199">
        <v>2790</v>
      </c>
      <c r="B2797" s="200">
        <v>83010000073</v>
      </c>
      <c r="C2797" s="229" t="s">
        <v>1945</v>
      </c>
      <c r="D2797" s="229" t="s">
        <v>1320</v>
      </c>
      <c r="E2797" s="201" t="s">
        <v>70</v>
      </c>
      <c r="F2797" s="201" t="s">
        <v>3671</v>
      </c>
      <c r="G2797" s="201" t="s">
        <v>1179</v>
      </c>
      <c r="H2797" s="237" t="s">
        <v>3302</v>
      </c>
      <c r="I2797" s="228">
        <v>0</v>
      </c>
      <c r="J2797" s="228">
        <v>0</v>
      </c>
      <c r="K2797" s="228">
        <v>130</v>
      </c>
      <c r="L2797" s="228">
        <v>0</v>
      </c>
      <c r="M2797" s="207">
        <f t="shared" si="191"/>
        <v>130</v>
      </c>
      <c r="N2797" s="207">
        <f t="shared" si="194"/>
        <v>0</v>
      </c>
      <c r="O2797" s="208">
        <f t="shared" si="193"/>
        <v>130</v>
      </c>
      <c r="P2797" s="205">
        <v>0</v>
      </c>
      <c r="Q2797" s="208">
        <f t="shared" si="195"/>
        <v>130</v>
      </c>
      <c r="R2797" s="206"/>
      <c r="T2797" s="200">
        <f>VLOOKUP(B2797,'[1]TB 2022'!$B$1:$Q$65536,16,0)</f>
        <v>130</v>
      </c>
      <c r="U2797" s="225">
        <f t="shared" si="196"/>
        <v>0</v>
      </c>
    </row>
    <row r="2798" spans="1:21" s="200" customFormat="1" hidden="1">
      <c r="A2798" s="199">
        <v>2791</v>
      </c>
      <c r="B2798" s="200">
        <v>83010000076</v>
      </c>
      <c r="C2798" s="229" t="s">
        <v>1945</v>
      </c>
      <c r="D2798" s="229" t="s">
        <v>1320</v>
      </c>
      <c r="E2798" s="201" t="s">
        <v>70</v>
      </c>
      <c r="F2798" s="201" t="s">
        <v>3669</v>
      </c>
      <c r="G2798" s="201" t="s">
        <v>2231</v>
      </c>
      <c r="H2798" s="237" t="s">
        <v>3303</v>
      </c>
      <c r="I2798" s="228">
        <v>0</v>
      </c>
      <c r="J2798" s="228">
        <v>0</v>
      </c>
      <c r="K2798" s="228">
        <v>1500</v>
      </c>
      <c r="L2798" s="228">
        <v>0</v>
      </c>
      <c r="M2798" s="207">
        <f t="shared" si="191"/>
        <v>1500</v>
      </c>
      <c r="N2798" s="207">
        <f t="shared" si="194"/>
        <v>0</v>
      </c>
      <c r="O2798" s="208">
        <f t="shared" si="193"/>
        <v>1500</v>
      </c>
      <c r="P2798" s="205">
        <v>0</v>
      </c>
      <c r="Q2798" s="208">
        <f t="shared" ref="Q2798:Q2829" si="197">O2798-P2798</f>
        <v>1500</v>
      </c>
      <c r="R2798" s="206"/>
      <c r="T2798" s="200">
        <f>VLOOKUP(B2798,'[1]TB 2022'!$B$1:$Q$65536,16,0)</f>
        <v>1500</v>
      </c>
      <c r="U2798" s="225">
        <f t="shared" si="196"/>
        <v>0</v>
      </c>
    </row>
    <row r="2799" spans="1:21" s="200" customFormat="1" hidden="1">
      <c r="A2799" s="199">
        <v>2792</v>
      </c>
      <c r="B2799" s="200">
        <v>83010000077</v>
      </c>
      <c r="C2799" s="229" t="s">
        <v>1945</v>
      </c>
      <c r="D2799" s="229" t="s">
        <v>1320</v>
      </c>
      <c r="E2799" s="201" t="s">
        <v>70</v>
      </c>
      <c r="F2799" s="201" t="s">
        <v>3669</v>
      </c>
      <c r="G2799" s="201" t="s">
        <v>2231</v>
      </c>
      <c r="H2799" s="237" t="s">
        <v>3304</v>
      </c>
      <c r="I2799" s="228">
        <v>0</v>
      </c>
      <c r="J2799" s="228">
        <v>0</v>
      </c>
      <c r="K2799" s="228">
        <v>50950</v>
      </c>
      <c r="L2799" s="228">
        <v>0</v>
      </c>
      <c r="M2799" s="207">
        <f t="shared" si="191"/>
        <v>50950</v>
      </c>
      <c r="N2799" s="207">
        <f t="shared" si="194"/>
        <v>0</v>
      </c>
      <c r="O2799" s="208">
        <f t="shared" si="193"/>
        <v>50950</v>
      </c>
      <c r="P2799" s="205">
        <v>0</v>
      </c>
      <c r="Q2799" s="208">
        <f t="shared" si="197"/>
        <v>50950</v>
      </c>
      <c r="R2799" s="206"/>
      <c r="T2799" s="200">
        <f>VLOOKUP(B2799,'[1]TB 2022'!$B$1:$Q$65536,16,0)</f>
        <v>50950</v>
      </c>
      <c r="U2799" s="225">
        <f t="shared" si="196"/>
        <v>0</v>
      </c>
    </row>
    <row r="2800" spans="1:21" s="200" customFormat="1" hidden="1">
      <c r="A2800" s="199">
        <v>2793</v>
      </c>
      <c r="B2800" s="200">
        <v>83030000001</v>
      </c>
      <c r="C2800" s="229" t="s">
        <v>1945</v>
      </c>
      <c r="D2800" s="229" t="s">
        <v>1320</v>
      </c>
      <c r="E2800" s="201" t="s">
        <v>3496</v>
      </c>
      <c r="F2800" s="201" t="s">
        <v>3666</v>
      </c>
      <c r="G2800" s="201" t="s">
        <v>2129</v>
      </c>
      <c r="H2800" s="237" t="s">
        <v>3305</v>
      </c>
      <c r="I2800" s="228">
        <v>0</v>
      </c>
      <c r="J2800" s="228">
        <v>0</v>
      </c>
      <c r="K2800" s="203">
        <v>428100</v>
      </c>
      <c r="L2800" s="203">
        <v>13443.02</v>
      </c>
      <c r="M2800" s="207">
        <f t="shared" si="191"/>
        <v>414656.98</v>
      </c>
      <c r="N2800" s="207">
        <f t="shared" si="194"/>
        <v>0</v>
      </c>
      <c r="O2800" s="208">
        <f t="shared" si="193"/>
        <v>414656.98</v>
      </c>
      <c r="P2800" s="205">
        <v>0</v>
      </c>
      <c r="Q2800" s="208">
        <f t="shared" si="197"/>
        <v>414656.98</v>
      </c>
      <c r="R2800" s="206"/>
      <c r="U2800" s="225"/>
    </row>
    <row r="2801" spans="1:21" s="200" customFormat="1" hidden="1">
      <c r="A2801" s="199">
        <v>2794</v>
      </c>
      <c r="B2801" s="200">
        <v>83030000002</v>
      </c>
      <c r="C2801" s="229" t="s">
        <v>1945</v>
      </c>
      <c r="D2801" s="229" t="s">
        <v>1320</v>
      </c>
      <c r="E2801" s="201" t="s">
        <v>3496</v>
      </c>
      <c r="F2801" s="201" t="s">
        <v>3666</v>
      </c>
      <c r="G2801" s="201" t="s">
        <v>2129</v>
      </c>
      <c r="H2801" s="237" t="s">
        <v>3306</v>
      </c>
      <c r="I2801" s="228">
        <v>0</v>
      </c>
      <c r="J2801" s="228">
        <v>0</v>
      </c>
      <c r="K2801" s="228">
        <v>79500</v>
      </c>
      <c r="L2801" s="228">
        <v>0</v>
      </c>
      <c r="M2801" s="207">
        <f t="shared" ref="M2801:M2864" si="198">IF((I2801+K2801)-(J2801+L2801)&lt;0,0,(I2801+K2801)-(J2801+L2801))</f>
        <v>79500</v>
      </c>
      <c r="N2801" s="207">
        <f t="shared" si="194"/>
        <v>0</v>
      </c>
      <c r="O2801" s="208">
        <f t="shared" si="193"/>
        <v>79500</v>
      </c>
      <c r="P2801" s="205">
        <v>0</v>
      </c>
      <c r="Q2801" s="208">
        <f t="shared" si="197"/>
        <v>79500</v>
      </c>
      <c r="R2801" s="206"/>
      <c r="U2801" s="225"/>
    </row>
    <row r="2802" spans="1:21" s="200" customFormat="1" hidden="1">
      <c r="A2802" s="199">
        <v>2795</v>
      </c>
      <c r="B2802" s="200">
        <v>83030000003</v>
      </c>
      <c r="C2802" s="229" t="s">
        <v>1945</v>
      </c>
      <c r="D2802" s="229" t="s">
        <v>1320</v>
      </c>
      <c r="E2802" s="201" t="s">
        <v>3496</v>
      </c>
      <c r="F2802" s="201" t="s">
        <v>3666</v>
      </c>
      <c r="G2802" s="201" t="s">
        <v>2129</v>
      </c>
      <c r="H2802" s="237" t="s">
        <v>3307</v>
      </c>
      <c r="I2802" s="228">
        <v>0</v>
      </c>
      <c r="J2802" s="228">
        <v>0</v>
      </c>
      <c r="K2802" s="228">
        <v>31700</v>
      </c>
      <c r="L2802" s="228">
        <v>0</v>
      </c>
      <c r="M2802" s="207">
        <f t="shared" si="198"/>
        <v>31700</v>
      </c>
      <c r="N2802" s="207">
        <f t="shared" si="194"/>
        <v>0</v>
      </c>
      <c r="O2802" s="208">
        <f t="shared" si="193"/>
        <v>31700</v>
      </c>
      <c r="P2802" s="205">
        <v>0</v>
      </c>
      <c r="Q2802" s="208">
        <f t="shared" si="197"/>
        <v>31700</v>
      </c>
      <c r="R2802" s="206"/>
      <c r="U2802" s="225"/>
    </row>
    <row r="2803" spans="1:21" s="200" customFormat="1" hidden="1">
      <c r="A2803" s="199">
        <v>2796</v>
      </c>
      <c r="B2803" s="200">
        <v>83030000010</v>
      </c>
      <c r="C2803" s="229" t="s">
        <v>1945</v>
      </c>
      <c r="D2803" s="229" t="s">
        <v>1320</v>
      </c>
      <c r="E2803" s="201" t="s">
        <v>3496</v>
      </c>
      <c r="F2803" s="201" t="s">
        <v>3666</v>
      </c>
      <c r="G2803" s="201" t="s">
        <v>2129</v>
      </c>
      <c r="H2803" s="237" t="s">
        <v>3308</v>
      </c>
      <c r="I2803" s="228">
        <v>0</v>
      </c>
      <c r="J2803" s="228">
        <v>0</v>
      </c>
      <c r="K2803" s="228">
        <v>41900</v>
      </c>
      <c r="L2803" s="228">
        <v>0</v>
      </c>
      <c r="M2803" s="207">
        <f t="shared" si="198"/>
        <v>41900</v>
      </c>
      <c r="N2803" s="207">
        <f t="shared" si="194"/>
        <v>0</v>
      </c>
      <c r="O2803" s="208">
        <f t="shared" si="193"/>
        <v>41900</v>
      </c>
      <c r="P2803" s="205">
        <v>0</v>
      </c>
      <c r="Q2803" s="208">
        <f t="shared" si="197"/>
        <v>41900</v>
      </c>
      <c r="R2803" s="206"/>
      <c r="U2803" s="225"/>
    </row>
    <row r="2804" spans="1:21" s="200" customFormat="1" hidden="1">
      <c r="A2804" s="199">
        <v>2797</v>
      </c>
      <c r="B2804" s="200">
        <v>83030000017</v>
      </c>
      <c r="C2804" s="229" t="s">
        <v>1945</v>
      </c>
      <c r="D2804" s="229" t="s">
        <v>1320</v>
      </c>
      <c r="E2804" s="201" t="s">
        <v>70</v>
      </c>
      <c r="F2804" s="201" t="s">
        <v>3666</v>
      </c>
      <c r="G2804" s="201" t="s">
        <v>2231</v>
      </c>
      <c r="H2804" s="237" t="s">
        <v>3309</v>
      </c>
      <c r="I2804" s="228">
        <v>0</v>
      </c>
      <c r="J2804" s="228">
        <v>0</v>
      </c>
      <c r="K2804" s="228">
        <v>891.58998000000008</v>
      </c>
      <c r="L2804" s="228">
        <v>0</v>
      </c>
      <c r="M2804" s="207">
        <f t="shared" si="198"/>
        <v>891.58998000000008</v>
      </c>
      <c r="N2804" s="207">
        <f t="shared" si="194"/>
        <v>0</v>
      </c>
      <c r="O2804" s="208">
        <f t="shared" si="193"/>
        <v>891.58998000000008</v>
      </c>
      <c r="P2804" s="205">
        <v>0</v>
      </c>
      <c r="Q2804" s="208">
        <f t="shared" si="197"/>
        <v>891.58998000000008</v>
      </c>
      <c r="R2804" s="206"/>
      <c r="T2804" s="200">
        <f>VLOOKUP(B2804,'[1]TB 2022'!$B$1:$Q$65536,16,0)</f>
        <v>891.58998000000008</v>
      </c>
      <c r="U2804" s="225">
        <f>T2804-O2804</f>
        <v>0</v>
      </c>
    </row>
    <row r="2805" spans="1:21" s="200" customFormat="1" hidden="1">
      <c r="A2805" s="199">
        <v>2798</v>
      </c>
      <c r="B2805" s="200">
        <v>83030000020</v>
      </c>
      <c r="C2805" s="229" t="s">
        <v>1945</v>
      </c>
      <c r="D2805" s="229" t="s">
        <v>1320</v>
      </c>
      <c r="E2805" s="201" t="s">
        <v>3496</v>
      </c>
      <c r="F2805" s="201" t="s">
        <v>3666</v>
      </c>
      <c r="G2805" s="201" t="s">
        <v>3460</v>
      </c>
      <c r="H2805" s="237" t="s">
        <v>3310</v>
      </c>
      <c r="I2805" s="228">
        <v>0</v>
      </c>
      <c r="J2805" s="228">
        <v>0</v>
      </c>
      <c r="K2805" s="228">
        <v>3087.84</v>
      </c>
      <c r="L2805" s="228">
        <v>0</v>
      </c>
      <c r="M2805" s="207">
        <f t="shared" si="198"/>
        <v>3087.84</v>
      </c>
      <c r="N2805" s="207">
        <f t="shared" si="194"/>
        <v>0</v>
      </c>
      <c r="O2805" s="208">
        <f t="shared" si="193"/>
        <v>3087.84</v>
      </c>
      <c r="P2805" s="205">
        <v>0</v>
      </c>
      <c r="Q2805" s="208">
        <f t="shared" si="197"/>
        <v>3087.84</v>
      </c>
      <c r="R2805" s="206"/>
      <c r="U2805" s="225"/>
    </row>
    <row r="2806" spans="1:21" s="200" customFormat="1" hidden="1">
      <c r="A2806" s="199">
        <v>2799</v>
      </c>
      <c r="B2806" s="200">
        <v>83030000024</v>
      </c>
      <c r="C2806" s="229" t="s">
        <v>1945</v>
      </c>
      <c r="D2806" s="229" t="s">
        <v>1320</v>
      </c>
      <c r="E2806" s="201" t="s">
        <v>3496</v>
      </c>
      <c r="F2806" s="201" t="s">
        <v>3666</v>
      </c>
      <c r="G2806" s="201" t="s">
        <v>3460</v>
      </c>
      <c r="H2806" s="237" t="s">
        <v>3311</v>
      </c>
      <c r="I2806" s="228">
        <v>0</v>
      </c>
      <c r="J2806" s="228">
        <v>0</v>
      </c>
      <c r="K2806" s="228">
        <v>2666</v>
      </c>
      <c r="L2806" s="228">
        <v>0</v>
      </c>
      <c r="M2806" s="207">
        <f t="shared" si="198"/>
        <v>2666</v>
      </c>
      <c r="N2806" s="207">
        <f t="shared" si="194"/>
        <v>0</v>
      </c>
      <c r="O2806" s="208">
        <f t="shared" si="193"/>
        <v>2666</v>
      </c>
      <c r="P2806" s="205">
        <v>0</v>
      </c>
      <c r="Q2806" s="208">
        <f t="shared" si="197"/>
        <v>2666</v>
      </c>
      <c r="R2806" s="206"/>
      <c r="U2806" s="225"/>
    </row>
    <row r="2807" spans="1:21" s="200" customFormat="1" hidden="1">
      <c r="A2807" s="199">
        <v>2800</v>
      </c>
      <c r="B2807" s="200">
        <v>83030000030</v>
      </c>
      <c r="C2807" s="229" t="s">
        <v>1945</v>
      </c>
      <c r="D2807" s="229" t="s">
        <v>1320</v>
      </c>
      <c r="E2807" s="201" t="s">
        <v>3496</v>
      </c>
      <c r="F2807" s="201" t="s">
        <v>3666</v>
      </c>
      <c r="G2807" s="201" t="s">
        <v>2130</v>
      </c>
      <c r="H2807" s="237" t="s">
        <v>3312</v>
      </c>
      <c r="I2807" s="228">
        <v>0</v>
      </c>
      <c r="J2807" s="228">
        <v>0</v>
      </c>
      <c r="K2807" s="228">
        <v>4000</v>
      </c>
      <c r="L2807" s="228">
        <v>0</v>
      </c>
      <c r="M2807" s="207">
        <f t="shared" si="198"/>
        <v>4000</v>
      </c>
      <c r="N2807" s="207">
        <f t="shared" si="194"/>
        <v>0</v>
      </c>
      <c r="O2807" s="208">
        <f t="shared" si="193"/>
        <v>4000</v>
      </c>
      <c r="P2807" s="205">
        <v>0</v>
      </c>
      <c r="Q2807" s="208">
        <f t="shared" si="197"/>
        <v>4000</v>
      </c>
      <c r="R2807" s="206"/>
      <c r="U2807" s="225"/>
    </row>
    <row r="2808" spans="1:21" s="200" customFormat="1" hidden="1">
      <c r="A2808" s="199">
        <v>2801</v>
      </c>
      <c r="B2808" s="200">
        <v>83030000031</v>
      </c>
      <c r="C2808" s="229" t="s">
        <v>1945</v>
      </c>
      <c r="D2808" s="229" t="s">
        <v>1320</v>
      </c>
      <c r="E2808" s="201" t="s">
        <v>3496</v>
      </c>
      <c r="F2808" s="201" t="s">
        <v>3666</v>
      </c>
      <c r="G2808" s="201" t="s">
        <v>2130</v>
      </c>
      <c r="H2808" s="237" t="s">
        <v>3313</v>
      </c>
      <c r="I2808" s="228">
        <v>0</v>
      </c>
      <c r="J2808" s="228">
        <v>0</v>
      </c>
      <c r="K2808" s="228">
        <v>340</v>
      </c>
      <c r="L2808" s="228">
        <v>0</v>
      </c>
      <c r="M2808" s="207">
        <f t="shared" si="198"/>
        <v>340</v>
      </c>
      <c r="N2808" s="207">
        <f t="shared" si="194"/>
        <v>0</v>
      </c>
      <c r="O2808" s="208">
        <f t="shared" si="193"/>
        <v>340</v>
      </c>
      <c r="P2808" s="205">
        <v>0</v>
      </c>
      <c r="Q2808" s="208">
        <f t="shared" si="197"/>
        <v>340</v>
      </c>
      <c r="R2808" s="206"/>
      <c r="U2808" s="225"/>
    </row>
    <row r="2809" spans="1:21" s="200" customFormat="1" hidden="1">
      <c r="A2809" s="199">
        <v>2802</v>
      </c>
      <c r="B2809" s="200">
        <v>83030000032</v>
      </c>
      <c r="C2809" s="229" t="s">
        <v>1945</v>
      </c>
      <c r="D2809" s="229" t="s">
        <v>1320</v>
      </c>
      <c r="E2809" s="201" t="s">
        <v>3496</v>
      </c>
      <c r="F2809" s="201" t="s">
        <v>3666</v>
      </c>
      <c r="G2809" s="201" t="s">
        <v>2119</v>
      </c>
      <c r="H2809" s="237" t="s">
        <v>3314</v>
      </c>
      <c r="I2809" s="228">
        <v>0</v>
      </c>
      <c r="J2809" s="228">
        <v>0</v>
      </c>
      <c r="K2809" s="228">
        <v>2012.5</v>
      </c>
      <c r="L2809" s="228">
        <v>0</v>
      </c>
      <c r="M2809" s="207">
        <f t="shared" si="198"/>
        <v>2012.5</v>
      </c>
      <c r="N2809" s="207">
        <f t="shared" si="194"/>
        <v>0</v>
      </c>
      <c r="O2809" s="208">
        <f t="shared" si="193"/>
        <v>2012.5</v>
      </c>
      <c r="P2809" s="205">
        <v>0</v>
      </c>
      <c r="Q2809" s="208">
        <f t="shared" si="197"/>
        <v>2012.5</v>
      </c>
      <c r="R2809" s="206"/>
      <c r="U2809" s="225"/>
    </row>
    <row r="2810" spans="1:21" s="200" customFormat="1" hidden="1">
      <c r="A2810" s="199">
        <v>2803</v>
      </c>
      <c r="B2810" s="200">
        <v>83030000033</v>
      </c>
      <c r="C2810" s="229" t="s">
        <v>1945</v>
      </c>
      <c r="D2810" s="229" t="s">
        <v>1320</v>
      </c>
      <c r="E2810" s="201" t="s">
        <v>3496</v>
      </c>
      <c r="F2810" s="201" t="s">
        <v>3666</v>
      </c>
      <c r="G2810" s="201" t="s">
        <v>3460</v>
      </c>
      <c r="H2810" s="237" t="s">
        <v>3315</v>
      </c>
      <c r="I2810" s="228">
        <v>0</v>
      </c>
      <c r="J2810" s="228">
        <v>0</v>
      </c>
      <c r="K2810" s="228">
        <v>3636.25</v>
      </c>
      <c r="L2810" s="228">
        <v>0.01</v>
      </c>
      <c r="M2810" s="207">
        <f t="shared" si="198"/>
        <v>3636.24</v>
      </c>
      <c r="N2810" s="207">
        <f t="shared" si="194"/>
        <v>0</v>
      </c>
      <c r="O2810" s="208">
        <f t="shared" si="193"/>
        <v>3636.24</v>
      </c>
      <c r="P2810" s="205">
        <v>0</v>
      </c>
      <c r="Q2810" s="208">
        <f t="shared" si="197"/>
        <v>3636.24</v>
      </c>
      <c r="R2810" s="206"/>
      <c r="U2810" s="225"/>
    </row>
    <row r="2811" spans="1:21" s="200" customFormat="1" hidden="1">
      <c r="A2811" s="199">
        <v>2804</v>
      </c>
      <c r="B2811" s="200">
        <v>83030000037</v>
      </c>
      <c r="C2811" s="229" t="s">
        <v>1945</v>
      </c>
      <c r="D2811" s="229" t="s">
        <v>1320</v>
      </c>
      <c r="E2811" s="201" t="s">
        <v>3496</v>
      </c>
      <c r="F2811" s="201" t="s">
        <v>3666</v>
      </c>
      <c r="G2811" s="201" t="s">
        <v>2130</v>
      </c>
      <c r="H2811" s="237" t="s">
        <v>3316</v>
      </c>
      <c r="I2811" s="228">
        <v>0</v>
      </c>
      <c r="J2811" s="228">
        <v>0</v>
      </c>
      <c r="K2811" s="228">
        <v>1300</v>
      </c>
      <c r="L2811" s="228">
        <v>0</v>
      </c>
      <c r="M2811" s="207">
        <f t="shared" si="198"/>
        <v>1300</v>
      </c>
      <c r="N2811" s="207">
        <f t="shared" si="194"/>
        <v>0</v>
      </c>
      <c r="O2811" s="208">
        <f t="shared" si="193"/>
        <v>1300</v>
      </c>
      <c r="P2811" s="205">
        <v>0</v>
      </c>
      <c r="Q2811" s="208">
        <f t="shared" si="197"/>
        <v>1300</v>
      </c>
      <c r="R2811" s="206"/>
      <c r="U2811" s="225"/>
    </row>
    <row r="2812" spans="1:21" s="200" customFormat="1" hidden="1">
      <c r="A2812" s="199">
        <v>2805</v>
      </c>
      <c r="B2812" s="200">
        <v>83030000046</v>
      </c>
      <c r="C2812" s="229" t="s">
        <v>1945</v>
      </c>
      <c r="D2812" s="229" t="s">
        <v>1320</v>
      </c>
      <c r="E2812" s="201" t="s">
        <v>3497</v>
      </c>
      <c r="F2812" s="201" t="s">
        <v>3666</v>
      </c>
      <c r="G2812" s="201" t="s">
        <v>3683</v>
      </c>
      <c r="H2812" s="237" t="s">
        <v>3317</v>
      </c>
      <c r="I2812" s="228">
        <v>0</v>
      </c>
      <c r="J2812" s="228">
        <v>0</v>
      </c>
      <c r="K2812" s="228">
        <v>691.53</v>
      </c>
      <c r="L2812" s="228">
        <v>0</v>
      </c>
      <c r="M2812" s="207">
        <f t="shared" si="198"/>
        <v>691.53</v>
      </c>
      <c r="N2812" s="207">
        <f t="shared" si="194"/>
        <v>0</v>
      </c>
      <c r="O2812" s="208">
        <f t="shared" si="193"/>
        <v>691.53</v>
      </c>
      <c r="P2812" s="205">
        <v>0</v>
      </c>
      <c r="Q2812" s="208">
        <f t="shared" si="197"/>
        <v>691.53</v>
      </c>
      <c r="R2812" s="206"/>
      <c r="T2812" s="200">
        <f>VLOOKUP(B2812,'[1]TB 2022'!$B$1:$Q$65536,16,0)</f>
        <v>691.53</v>
      </c>
      <c r="U2812" s="225">
        <f>Q2812-T2812</f>
        <v>0</v>
      </c>
    </row>
    <row r="2813" spans="1:21" s="200" customFormat="1" hidden="1">
      <c r="A2813" s="199">
        <v>2806</v>
      </c>
      <c r="B2813" s="200">
        <v>83030000050</v>
      </c>
      <c r="C2813" s="229" t="s">
        <v>1945</v>
      </c>
      <c r="D2813" s="229" t="s">
        <v>1320</v>
      </c>
      <c r="E2813" s="201" t="s">
        <v>3496</v>
      </c>
      <c r="F2813" s="201" t="s">
        <v>3668</v>
      </c>
      <c r="G2813" s="201" t="s">
        <v>3441</v>
      </c>
      <c r="H2813" s="237" t="s">
        <v>3318</v>
      </c>
      <c r="I2813" s="228">
        <v>0</v>
      </c>
      <c r="J2813" s="228">
        <v>0</v>
      </c>
      <c r="K2813" s="228">
        <v>8215.67</v>
      </c>
      <c r="L2813" s="228">
        <v>0</v>
      </c>
      <c r="M2813" s="207">
        <f t="shared" si="198"/>
        <v>8215.67</v>
      </c>
      <c r="N2813" s="207">
        <f t="shared" si="194"/>
        <v>0</v>
      </c>
      <c r="O2813" s="208">
        <f t="shared" si="193"/>
        <v>8215.67</v>
      </c>
      <c r="P2813" s="205">
        <v>0</v>
      </c>
      <c r="Q2813" s="208">
        <f t="shared" si="197"/>
        <v>8215.67</v>
      </c>
      <c r="R2813" s="206"/>
      <c r="U2813" s="225"/>
    </row>
    <row r="2814" spans="1:21" s="200" customFormat="1" hidden="1">
      <c r="A2814" s="199">
        <v>2807</v>
      </c>
      <c r="B2814" s="200">
        <v>83030000052</v>
      </c>
      <c r="C2814" s="229" t="s">
        <v>1945</v>
      </c>
      <c r="D2814" s="229" t="s">
        <v>1320</v>
      </c>
      <c r="E2814" s="201" t="s">
        <v>3496</v>
      </c>
      <c r="F2814" s="201" t="s">
        <v>3666</v>
      </c>
      <c r="G2814" s="201" t="s">
        <v>2129</v>
      </c>
      <c r="H2814" s="237" t="s">
        <v>3319</v>
      </c>
      <c r="I2814" s="228">
        <v>0</v>
      </c>
      <c r="J2814" s="228">
        <v>0</v>
      </c>
      <c r="K2814" s="228">
        <v>1000</v>
      </c>
      <c r="L2814" s="228">
        <v>0</v>
      </c>
      <c r="M2814" s="207">
        <f t="shared" si="198"/>
        <v>1000</v>
      </c>
      <c r="N2814" s="207">
        <f t="shared" si="194"/>
        <v>0</v>
      </c>
      <c r="O2814" s="208">
        <f t="shared" si="193"/>
        <v>1000</v>
      </c>
      <c r="P2814" s="205">
        <v>0</v>
      </c>
      <c r="Q2814" s="208">
        <f t="shared" si="197"/>
        <v>1000</v>
      </c>
      <c r="R2814" s="206"/>
      <c r="U2814" s="225"/>
    </row>
    <row r="2815" spans="1:21" s="200" customFormat="1" hidden="1">
      <c r="A2815" s="199">
        <v>2808</v>
      </c>
      <c r="B2815" s="200">
        <v>83060000001</v>
      </c>
      <c r="C2815" s="229" t="s">
        <v>1945</v>
      </c>
      <c r="D2815" s="229" t="s">
        <v>1320</v>
      </c>
      <c r="E2815" s="201" t="s">
        <v>3496</v>
      </c>
      <c r="F2815" s="201" t="s">
        <v>3666</v>
      </c>
      <c r="G2815" s="201" t="s">
        <v>3460</v>
      </c>
      <c r="H2815" s="237" t="s">
        <v>3320</v>
      </c>
      <c r="I2815" s="228">
        <v>0</v>
      </c>
      <c r="J2815" s="228">
        <v>0</v>
      </c>
      <c r="K2815" s="228">
        <v>0</v>
      </c>
      <c r="L2815" s="228">
        <v>0</v>
      </c>
      <c r="M2815" s="207">
        <f t="shared" si="198"/>
        <v>0</v>
      </c>
      <c r="N2815" s="207">
        <f t="shared" si="194"/>
        <v>0</v>
      </c>
      <c r="O2815" s="208">
        <f t="shared" si="193"/>
        <v>0</v>
      </c>
      <c r="P2815" s="205">
        <v>0</v>
      </c>
      <c r="Q2815" s="208">
        <f t="shared" si="197"/>
        <v>0</v>
      </c>
      <c r="R2815" s="206"/>
      <c r="U2815" s="225"/>
    </row>
    <row r="2816" spans="1:21" s="200" customFormat="1" hidden="1">
      <c r="A2816" s="199">
        <v>2809</v>
      </c>
      <c r="B2816" s="200">
        <v>84010100001</v>
      </c>
      <c r="C2816" s="229" t="s">
        <v>1945</v>
      </c>
      <c r="D2816" s="229" t="s">
        <v>1320</v>
      </c>
      <c r="E2816" s="201" t="s">
        <v>3497</v>
      </c>
      <c r="F2816" s="201" t="s">
        <v>3672</v>
      </c>
      <c r="G2816" s="201" t="s">
        <v>3581</v>
      </c>
      <c r="H2816" s="237" t="s">
        <v>3321</v>
      </c>
      <c r="I2816" s="228">
        <v>0</v>
      </c>
      <c r="J2816" s="228">
        <v>0</v>
      </c>
      <c r="K2816" s="228">
        <v>1004972.4</v>
      </c>
      <c r="L2816" s="228">
        <v>6139804.7999899993</v>
      </c>
      <c r="M2816" s="207">
        <f t="shared" si="198"/>
        <v>0</v>
      </c>
      <c r="N2816" s="207">
        <f t="shared" si="194"/>
        <v>5134832.3999899989</v>
      </c>
      <c r="O2816" s="208">
        <f t="shared" si="193"/>
        <v>-5134832.3999899989</v>
      </c>
      <c r="P2816" s="205">
        <v>0</v>
      </c>
      <c r="Q2816" s="208">
        <f t="shared" si="197"/>
        <v>-5134832.3999899989</v>
      </c>
      <c r="R2816" s="206"/>
      <c r="S2816" s="209"/>
      <c r="T2816" s="200">
        <f>VLOOKUP(B2816,'[1]TB 2022'!$B$1:$Q$65536,16,0)</f>
        <v>-5134832.3999899989</v>
      </c>
      <c r="U2816" s="225">
        <f>Q2816-T2816</f>
        <v>0</v>
      </c>
    </row>
    <row r="2817" spans="1:21" s="200" customFormat="1" hidden="1">
      <c r="A2817" s="199">
        <v>2810</v>
      </c>
      <c r="B2817" s="200">
        <v>84010100004</v>
      </c>
      <c r="C2817" s="229" t="s">
        <v>1945</v>
      </c>
      <c r="D2817" s="229" t="s">
        <v>1320</v>
      </c>
      <c r="E2817" s="229" t="s">
        <v>3497</v>
      </c>
      <c r="F2817" s="201" t="s">
        <v>3677</v>
      </c>
      <c r="G2817" s="201" t="s">
        <v>3581</v>
      </c>
      <c r="H2817" s="237" t="s">
        <v>3117</v>
      </c>
      <c r="I2817" s="228">
        <v>0</v>
      </c>
      <c r="J2817" s="228">
        <v>0</v>
      </c>
      <c r="K2817" s="228">
        <v>0</v>
      </c>
      <c r="L2817" s="228">
        <v>30120</v>
      </c>
      <c r="M2817" s="207">
        <f t="shared" si="198"/>
        <v>0</v>
      </c>
      <c r="N2817" s="207">
        <f t="shared" si="194"/>
        <v>30120</v>
      </c>
      <c r="O2817" s="208">
        <f t="shared" si="193"/>
        <v>-30120</v>
      </c>
      <c r="P2817" s="239">
        <v>30120</v>
      </c>
      <c r="Q2817" s="208">
        <f>O2817+P2817</f>
        <v>0</v>
      </c>
      <c r="R2817" s="206"/>
      <c r="S2817" s="209"/>
      <c r="T2817" s="200">
        <f>VLOOKUP(B2817,'[1]TB 2022'!$B$1:$Q$65536,16,0)</f>
        <v>-30120</v>
      </c>
      <c r="U2817" s="225">
        <f>Q2817-T2817</f>
        <v>30120</v>
      </c>
    </row>
    <row r="2818" spans="1:21" s="211" customFormat="1" hidden="1">
      <c r="A2818" s="210">
        <v>2811</v>
      </c>
      <c r="B2818" s="211">
        <v>84010300001</v>
      </c>
      <c r="C2818" s="243" t="s">
        <v>1945</v>
      </c>
      <c r="D2818" s="243" t="s">
        <v>1320</v>
      </c>
      <c r="E2818" s="212" t="s">
        <v>3498</v>
      </c>
      <c r="F2818" s="212" t="s">
        <v>1321</v>
      </c>
      <c r="G2818" s="212" t="s">
        <v>1321</v>
      </c>
      <c r="H2818" s="244" t="s">
        <v>3499</v>
      </c>
      <c r="I2818" s="245">
        <v>0</v>
      </c>
      <c r="J2818" s="245">
        <v>0</v>
      </c>
      <c r="K2818" s="245">
        <v>0</v>
      </c>
      <c r="L2818" s="245">
        <v>13600.43</v>
      </c>
      <c r="M2818" s="214">
        <f t="shared" si="198"/>
        <v>0</v>
      </c>
      <c r="N2818" s="214">
        <f t="shared" si="194"/>
        <v>13600.43</v>
      </c>
      <c r="O2818" s="215">
        <f t="shared" si="193"/>
        <v>-13600.43</v>
      </c>
      <c r="P2818" s="216">
        <v>0</v>
      </c>
      <c r="Q2818" s="215">
        <f t="shared" ref="Q2818:Q2823" si="199">O2818-P2818</f>
        <v>-13600.43</v>
      </c>
      <c r="R2818" s="217"/>
      <c r="S2818" s="219"/>
      <c r="T2818" s="211">
        <f>VLOOKUP(B2818,'[1]TB 2022'!$B$1:$Q$65536,16,0)</f>
        <v>-13600.43</v>
      </c>
      <c r="U2818" s="218">
        <f>Q2818-T2818</f>
        <v>0</v>
      </c>
    </row>
    <row r="2819" spans="1:21" s="211" customFormat="1" hidden="1">
      <c r="A2819" s="210">
        <v>2812</v>
      </c>
      <c r="B2819" s="211">
        <v>84020000001</v>
      </c>
      <c r="C2819" s="243" t="s">
        <v>1945</v>
      </c>
      <c r="D2819" s="243" t="s">
        <v>1320</v>
      </c>
      <c r="E2819" s="212" t="s">
        <v>3498</v>
      </c>
      <c r="F2819" s="212" t="s">
        <v>1321</v>
      </c>
      <c r="G2819" s="212" t="s">
        <v>1321</v>
      </c>
      <c r="H2819" s="244" t="s">
        <v>3322</v>
      </c>
      <c r="I2819" s="245">
        <v>0</v>
      </c>
      <c r="J2819" s="245">
        <v>0</v>
      </c>
      <c r="K2819" s="245">
        <v>0</v>
      </c>
      <c r="L2819" s="245">
        <v>1504.19</v>
      </c>
      <c r="M2819" s="214">
        <f t="shared" si="198"/>
        <v>0</v>
      </c>
      <c r="N2819" s="214">
        <f t="shared" si="194"/>
        <v>1504.19</v>
      </c>
      <c r="O2819" s="215">
        <f t="shared" si="193"/>
        <v>-1504.19</v>
      </c>
      <c r="P2819" s="216">
        <v>0</v>
      </c>
      <c r="Q2819" s="215">
        <f t="shared" si="199"/>
        <v>-1504.19</v>
      </c>
      <c r="R2819" s="217"/>
      <c r="S2819" s="219"/>
      <c r="T2819" s="211">
        <f>VLOOKUP(B2819,'[1]TB 2022'!$B$1:$Q$65536,16,0)</f>
        <v>-1504.19</v>
      </c>
      <c r="U2819" s="218">
        <f>Q2819-T2819</f>
        <v>0</v>
      </c>
    </row>
    <row r="2820" spans="1:21" s="200" customFormat="1" hidden="1">
      <c r="A2820" s="199">
        <v>2813</v>
      </c>
      <c r="B2820" s="200">
        <v>84040000001</v>
      </c>
      <c r="C2820" s="229" t="s">
        <v>1945</v>
      </c>
      <c r="D2820" s="229" t="s">
        <v>1320</v>
      </c>
      <c r="E2820" s="201" t="s">
        <v>3497</v>
      </c>
      <c r="F2820" s="201" t="s">
        <v>3673</v>
      </c>
      <c r="G2820" s="201" t="s">
        <v>3581</v>
      </c>
      <c r="H2820" s="237" t="s">
        <v>3323</v>
      </c>
      <c r="I2820" s="228">
        <v>0</v>
      </c>
      <c r="J2820" s="228">
        <v>0</v>
      </c>
      <c r="K2820" s="228">
        <v>0</v>
      </c>
      <c r="L2820" s="228">
        <v>1356307</v>
      </c>
      <c r="M2820" s="207">
        <f t="shared" si="198"/>
        <v>0</v>
      </c>
      <c r="N2820" s="207">
        <f t="shared" si="194"/>
        <v>1356307</v>
      </c>
      <c r="O2820" s="208">
        <f t="shared" si="193"/>
        <v>-1356307</v>
      </c>
      <c r="P2820" s="205">
        <v>0</v>
      </c>
      <c r="Q2820" s="208">
        <f t="shared" si="199"/>
        <v>-1356307</v>
      </c>
      <c r="R2820" s="206"/>
      <c r="S2820" s="209">
        <f>N2820-K2820</f>
        <v>1356307</v>
      </c>
      <c r="T2820" s="200">
        <f>VLOOKUP(B2820,'[1]TB 2022'!$B$1:$Q$65536,16,0)</f>
        <v>-1356307</v>
      </c>
      <c r="U2820" s="225">
        <f>Q2820-T2820</f>
        <v>0</v>
      </c>
    </row>
    <row r="2821" spans="1:21" s="200" customFormat="1" hidden="1">
      <c r="A2821" s="199">
        <v>2814</v>
      </c>
      <c r="B2821" s="200">
        <v>81010800002</v>
      </c>
      <c r="C2821" s="229" t="s">
        <v>1945</v>
      </c>
      <c r="D2821" s="229" t="s">
        <v>1310</v>
      </c>
      <c r="E2821" s="201" t="s">
        <v>1582</v>
      </c>
      <c r="F2821" s="201" t="s">
        <v>3662</v>
      </c>
      <c r="G2821" s="201" t="s">
        <v>94</v>
      </c>
      <c r="H2821" s="237" t="s">
        <v>3324</v>
      </c>
      <c r="I2821" s="228">
        <v>0</v>
      </c>
      <c r="J2821" s="228">
        <v>0</v>
      </c>
      <c r="K2821" s="228">
        <v>85314.2</v>
      </c>
      <c r="L2821" s="228">
        <v>0</v>
      </c>
      <c r="M2821" s="207">
        <f t="shared" si="198"/>
        <v>85314.2</v>
      </c>
      <c r="N2821" s="207">
        <f t="shared" si="194"/>
        <v>0</v>
      </c>
      <c r="O2821" s="208">
        <f t="shared" si="193"/>
        <v>85314.2</v>
      </c>
      <c r="P2821" s="205">
        <v>0</v>
      </c>
      <c r="Q2821" s="208">
        <f t="shared" si="199"/>
        <v>85314.2</v>
      </c>
      <c r="R2821" s="206"/>
    </row>
    <row r="2822" spans="1:21" s="200" customFormat="1" hidden="1">
      <c r="A2822" s="199">
        <v>2815</v>
      </c>
      <c r="B2822" s="200">
        <v>82030010002</v>
      </c>
      <c r="C2822" s="229" t="s">
        <v>1945</v>
      </c>
      <c r="D2822" s="229" t="s">
        <v>1310</v>
      </c>
      <c r="E2822" s="201" t="s">
        <v>1314</v>
      </c>
      <c r="F2822" s="201" t="s">
        <v>3655</v>
      </c>
      <c r="G2822" s="201" t="s">
        <v>3567</v>
      </c>
      <c r="H2822" s="237" t="s">
        <v>3325</v>
      </c>
      <c r="I2822" s="228">
        <v>0</v>
      </c>
      <c r="J2822" s="228">
        <v>0</v>
      </c>
      <c r="K2822" s="228">
        <v>0</v>
      </c>
      <c r="L2822" s="228">
        <v>6289.24</v>
      </c>
      <c r="M2822" s="207">
        <f t="shared" si="198"/>
        <v>0</v>
      </c>
      <c r="N2822" s="207">
        <f t="shared" si="194"/>
        <v>6289.24</v>
      </c>
      <c r="O2822" s="208">
        <f t="shared" ref="O2822:O2885" si="200">M2822-N2822</f>
        <v>-6289.24</v>
      </c>
      <c r="P2822" s="205">
        <v>0</v>
      </c>
      <c r="Q2822" s="208">
        <f t="shared" si="199"/>
        <v>-6289.24</v>
      </c>
      <c r="R2822" s="206"/>
      <c r="S2822" s="209">
        <f>N2822-K2822</f>
        <v>6289.24</v>
      </c>
    </row>
    <row r="2823" spans="1:21" s="200" customFormat="1" hidden="1">
      <c r="A2823" s="199">
        <v>2816</v>
      </c>
      <c r="B2823" s="200">
        <v>83010000069</v>
      </c>
      <c r="C2823" s="201" t="s">
        <v>1945</v>
      </c>
      <c r="D2823" s="201" t="s">
        <v>1320</v>
      </c>
      <c r="E2823" s="201" t="s">
        <v>70</v>
      </c>
      <c r="F2823" s="201" t="s">
        <v>3670</v>
      </c>
      <c r="G2823" s="201" t="s">
        <v>3578</v>
      </c>
      <c r="H2823" s="202" t="s">
        <v>3326</v>
      </c>
      <c r="I2823" s="228">
        <v>0</v>
      </c>
      <c r="J2823" s="228">
        <v>0</v>
      </c>
      <c r="K2823" s="228">
        <v>288352.42</v>
      </c>
      <c r="L2823" s="228">
        <v>0</v>
      </c>
      <c r="M2823" s="207">
        <f t="shared" si="198"/>
        <v>288352.42</v>
      </c>
      <c r="N2823" s="207">
        <f t="shared" si="194"/>
        <v>0</v>
      </c>
      <c r="O2823" s="208">
        <f t="shared" si="200"/>
        <v>288352.42</v>
      </c>
      <c r="P2823" s="205">
        <v>0</v>
      </c>
      <c r="Q2823" s="208">
        <f t="shared" si="199"/>
        <v>288352.42</v>
      </c>
      <c r="R2823" s="206"/>
      <c r="T2823" s="200">
        <f>VLOOKUP(B2823,'[1]TB 2022'!$B$1:$Q$65536,16,0)</f>
        <v>288352.42</v>
      </c>
      <c r="U2823" s="225">
        <f>Q2823-T2823</f>
        <v>0</v>
      </c>
    </row>
    <row r="2824" spans="1:21" s="200" customFormat="1" hidden="1">
      <c r="A2824" s="199">
        <v>2817</v>
      </c>
      <c r="C2824" s="201"/>
      <c r="D2824" s="201"/>
      <c r="E2824" s="201"/>
      <c r="F2824" s="201" t="e">
        <v>#N/A</v>
      </c>
      <c r="G2824" s="201"/>
      <c r="H2824" s="202"/>
      <c r="I2824" s="246"/>
      <c r="J2824" s="246"/>
      <c r="K2824" s="246"/>
      <c r="L2824" s="246"/>
      <c r="M2824" s="292"/>
      <c r="N2824" s="292"/>
      <c r="O2824" s="205"/>
      <c r="P2824" s="247"/>
      <c r="Q2824" s="248"/>
      <c r="R2824" s="206"/>
      <c r="S2824" s="209"/>
    </row>
    <row r="2825" spans="1:21" s="200" customFormat="1" hidden="1">
      <c r="A2825" s="199">
        <v>2818</v>
      </c>
      <c r="C2825" s="201"/>
      <c r="D2825" s="201"/>
      <c r="E2825" s="201"/>
      <c r="F2825" s="201" t="e">
        <v>#N/A</v>
      </c>
      <c r="G2825" s="201"/>
      <c r="H2825" s="202"/>
      <c r="I2825" s="246"/>
      <c r="J2825" s="246"/>
      <c r="K2825" s="246"/>
      <c r="L2825" s="246"/>
      <c r="M2825" s="292"/>
      <c r="N2825" s="292"/>
      <c r="O2825" s="205"/>
      <c r="P2825" s="247"/>
      <c r="Q2825" s="248"/>
      <c r="R2825" s="206"/>
    </row>
    <row r="2826" spans="1:21" s="200" customFormat="1" hidden="1">
      <c r="A2826" s="199">
        <v>2819</v>
      </c>
      <c r="B2826" s="200">
        <v>91101000001</v>
      </c>
      <c r="C2826" s="229" t="s">
        <v>1960</v>
      </c>
      <c r="D2826" s="229" t="s">
        <v>1310</v>
      </c>
      <c r="E2826" s="229" t="s">
        <v>1582</v>
      </c>
      <c r="F2826" s="201" t="s">
        <v>3660</v>
      </c>
      <c r="G2826" s="229" t="s">
        <v>855</v>
      </c>
      <c r="H2826" s="237" t="s">
        <v>3327</v>
      </c>
      <c r="I2826" s="228">
        <v>27662.43</v>
      </c>
      <c r="J2826" s="228">
        <v>0</v>
      </c>
      <c r="K2826" s="228">
        <v>101223</v>
      </c>
      <c r="L2826" s="228">
        <v>108690</v>
      </c>
      <c r="M2826" s="207">
        <f t="shared" ref="M2826:M2889" si="201">IF((I2826+K2826)-(J2826+L2826)&lt;0,0,(I2826+K2826)-(J2826+L2826))</f>
        <v>20195.429999999993</v>
      </c>
      <c r="N2826" s="207">
        <f t="shared" ref="N2826:N2889" si="202">-IF((I2826+K2826)-(J2826+L2826)&lt;0,(I2826+K2826)-(J2826+L2826),0)</f>
        <v>0</v>
      </c>
      <c r="O2826" s="208">
        <f t="shared" ref="O2826:O2889" si="203">M2826-N2826</f>
        <v>20195.429999999993</v>
      </c>
      <c r="P2826" s="205">
        <v>0</v>
      </c>
      <c r="Q2826" s="208">
        <f t="shared" ref="Q2826:Q2857" si="204">O2826-P2826</f>
        <v>20195.429999999993</v>
      </c>
      <c r="R2826" s="206">
        <v>9</v>
      </c>
    </row>
    <row r="2827" spans="1:21" s="200" customFormat="1" hidden="1">
      <c r="A2827" s="199">
        <v>2820</v>
      </c>
      <c r="B2827" s="200">
        <v>91101000002</v>
      </c>
      <c r="C2827" s="229" t="s">
        <v>1960</v>
      </c>
      <c r="D2827" s="229" t="s">
        <v>1310</v>
      </c>
      <c r="E2827" s="229" t="s">
        <v>1582</v>
      </c>
      <c r="F2827" s="201" t="s">
        <v>3660</v>
      </c>
      <c r="G2827" s="229" t="s">
        <v>855</v>
      </c>
      <c r="H2827" s="237" t="s">
        <v>3328</v>
      </c>
      <c r="I2827" s="228">
        <v>10433.389999000001</v>
      </c>
      <c r="J2827" s="228">
        <v>0</v>
      </c>
      <c r="K2827" s="228">
        <v>46232.29</v>
      </c>
      <c r="L2827" s="228">
        <v>39539</v>
      </c>
      <c r="M2827" s="207">
        <f t="shared" si="201"/>
        <v>17126.679999</v>
      </c>
      <c r="N2827" s="207">
        <f t="shared" si="202"/>
        <v>0</v>
      </c>
      <c r="O2827" s="208">
        <f t="shared" si="203"/>
        <v>17126.679999</v>
      </c>
      <c r="P2827" s="205">
        <v>0</v>
      </c>
      <c r="Q2827" s="208">
        <f t="shared" si="204"/>
        <v>17126.679999</v>
      </c>
      <c r="R2827" s="206">
        <v>9</v>
      </c>
    </row>
    <row r="2828" spans="1:21" s="200" customFormat="1" hidden="1">
      <c r="A2828" s="199">
        <v>2821</v>
      </c>
      <c r="B2828" s="200">
        <v>91101000003</v>
      </c>
      <c r="C2828" s="229" t="s">
        <v>1960</v>
      </c>
      <c r="D2828" s="229" t="s">
        <v>1310</v>
      </c>
      <c r="E2828" s="229" t="s">
        <v>1582</v>
      </c>
      <c r="F2828" s="201" t="s">
        <v>3660</v>
      </c>
      <c r="G2828" s="229" t="s">
        <v>855</v>
      </c>
      <c r="H2828" s="237" t="s">
        <v>3329</v>
      </c>
      <c r="I2828" s="228">
        <v>3968.0599990000001</v>
      </c>
      <c r="J2828" s="228">
        <v>0</v>
      </c>
      <c r="K2828" s="228">
        <v>15848.62</v>
      </c>
      <c r="L2828" s="228">
        <v>19816.68</v>
      </c>
      <c r="M2828" s="207">
        <f t="shared" si="201"/>
        <v>0</v>
      </c>
      <c r="N2828" s="207">
        <f t="shared" si="202"/>
        <v>1.0000003385357559E-6</v>
      </c>
      <c r="O2828" s="208">
        <f t="shared" si="203"/>
        <v>-1.0000003385357559E-6</v>
      </c>
      <c r="P2828" s="205">
        <v>0</v>
      </c>
      <c r="Q2828" s="208">
        <f t="shared" si="204"/>
        <v>-1.0000003385357559E-6</v>
      </c>
      <c r="R2828" s="206">
        <v>9</v>
      </c>
    </row>
    <row r="2829" spans="1:21" s="200" customFormat="1" hidden="1">
      <c r="A2829" s="199">
        <v>2822</v>
      </c>
      <c r="B2829" s="200">
        <v>91101000004</v>
      </c>
      <c r="C2829" s="229" t="s">
        <v>1960</v>
      </c>
      <c r="D2829" s="229" t="s">
        <v>1310</v>
      </c>
      <c r="E2829" s="229" t="s">
        <v>1582</v>
      </c>
      <c r="F2829" s="201" t="s">
        <v>3660</v>
      </c>
      <c r="G2829" s="229" t="s">
        <v>855</v>
      </c>
      <c r="H2829" s="237" t="s">
        <v>1961</v>
      </c>
      <c r="I2829" s="228">
        <v>4643.9799990000001</v>
      </c>
      <c r="J2829" s="228">
        <v>0</v>
      </c>
      <c r="K2829" s="228">
        <v>0</v>
      </c>
      <c r="L2829" s="228">
        <v>4000</v>
      </c>
      <c r="M2829" s="207">
        <f t="shared" si="201"/>
        <v>643.97999900000013</v>
      </c>
      <c r="N2829" s="207">
        <f t="shared" si="202"/>
        <v>0</v>
      </c>
      <c r="O2829" s="208">
        <f t="shared" si="203"/>
        <v>643.97999900000013</v>
      </c>
      <c r="P2829" s="205">
        <v>0</v>
      </c>
      <c r="Q2829" s="208">
        <f t="shared" si="204"/>
        <v>643.97999900000013</v>
      </c>
      <c r="R2829" s="206">
        <v>9</v>
      </c>
    </row>
    <row r="2830" spans="1:21" s="200" customFormat="1" hidden="1">
      <c r="A2830" s="199">
        <v>2823</v>
      </c>
      <c r="B2830" s="200">
        <v>91101000005</v>
      </c>
      <c r="C2830" s="229" t="s">
        <v>1960</v>
      </c>
      <c r="D2830" s="229" t="s">
        <v>1310</v>
      </c>
      <c r="E2830" s="229" t="s">
        <v>1582</v>
      </c>
      <c r="F2830" s="201" t="s">
        <v>3660</v>
      </c>
      <c r="G2830" s="229" t="s">
        <v>855</v>
      </c>
      <c r="H2830" s="237" t="s">
        <v>3330</v>
      </c>
      <c r="I2830" s="228">
        <v>2962.23</v>
      </c>
      <c r="J2830" s="228">
        <v>0</v>
      </c>
      <c r="K2830" s="228">
        <v>0</v>
      </c>
      <c r="L2830" s="228">
        <v>0</v>
      </c>
      <c r="M2830" s="207">
        <f t="shared" si="201"/>
        <v>2962.23</v>
      </c>
      <c r="N2830" s="207">
        <f t="shared" si="202"/>
        <v>0</v>
      </c>
      <c r="O2830" s="208">
        <f t="shared" si="203"/>
        <v>2962.23</v>
      </c>
      <c r="P2830" s="205">
        <v>0</v>
      </c>
      <c r="Q2830" s="208">
        <f t="shared" si="204"/>
        <v>2962.23</v>
      </c>
      <c r="R2830" s="206">
        <v>9</v>
      </c>
    </row>
    <row r="2831" spans="1:21" s="200" customFormat="1" hidden="1">
      <c r="A2831" s="199">
        <v>2824</v>
      </c>
      <c r="B2831" s="200">
        <v>91101000006</v>
      </c>
      <c r="C2831" s="229" t="s">
        <v>1960</v>
      </c>
      <c r="D2831" s="229" t="s">
        <v>1310</v>
      </c>
      <c r="E2831" s="229" t="s">
        <v>1582</v>
      </c>
      <c r="F2831" s="201" t="s">
        <v>3660</v>
      </c>
      <c r="G2831" s="229" t="s">
        <v>855</v>
      </c>
      <c r="H2831" s="237" t="s">
        <v>3331</v>
      </c>
      <c r="I2831" s="228">
        <v>2122.25</v>
      </c>
      <c r="J2831" s="228">
        <v>0</v>
      </c>
      <c r="K2831" s="228">
        <v>8593.8399499999996</v>
      </c>
      <c r="L2831" s="228">
        <v>10617.23748</v>
      </c>
      <c r="M2831" s="207">
        <f t="shared" si="201"/>
        <v>98.852469999999812</v>
      </c>
      <c r="N2831" s="207">
        <f t="shared" si="202"/>
        <v>0</v>
      </c>
      <c r="O2831" s="208">
        <f t="shared" si="203"/>
        <v>98.852469999999812</v>
      </c>
      <c r="P2831" s="205">
        <v>0</v>
      </c>
      <c r="Q2831" s="208">
        <f t="shared" si="204"/>
        <v>98.852469999999812</v>
      </c>
      <c r="R2831" s="206">
        <v>9</v>
      </c>
    </row>
    <row r="2832" spans="1:21" s="200" customFormat="1" hidden="1">
      <c r="A2832" s="199">
        <v>2825</v>
      </c>
      <c r="B2832" s="200">
        <v>91101000007</v>
      </c>
      <c r="C2832" s="229" t="s">
        <v>1960</v>
      </c>
      <c r="D2832" s="229" t="s">
        <v>1310</v>
      </c>
      <c r="E2832" s="229" t="s">
        <v>1582</v>
      </c>
      <c r="F2832" s="201" t="s">
        <v>3660</v>
      </c>
      <c r="G2832" s="229" t="s">
        <v>855</v>
      </c>
      <c r="H2832" s="237" t="s">
        <v>1962</v>
      </c>
      <c r="I2832" s="228">
        <v>7818.7799990000003</v>
      </c>
      <c r="J2832" s="228">
        <v>0</v>
      </c>
      <c r="K2832" s="228">
        <v>0</v>
      </c>
      <c r="L2832" s="228">
        <v>3000</v>
      </c>
      <c r="M2832" s="207">
        <f t="shared" si="201"/>
        <v>4818.7799990000003</v>
      </c>
      <c r="N2832" s="207">
        <f t="shared" si="202"/>
        <v>0</v>
      </c>
      <c r="O2832" s="208">
        <f t="shared" si="203"/>
        <v>4818.7799990000003</v>
      </c>
      <c r="P2832" s="205">
        <v>0</v>
      </c>
      <c r="Q2832" s="208">
        <f t="shared" si="204"/>
        <v>4818.7799990000003</v>
      </c>
      <c r="R2832" s="206">
        <v>9</v>
      </c>
    </row>
    <row r="2833" spans="1:18" s="200" customFormat="1" hidden="1">
      <c r="A2833" s="199">
        <v>2826</v>
      </c>
      <c r="B2833" s="200">
        <v>91101000008</v>
      </c>
      <c r="C2833" s="229" t="s">
        <v>1960</v>
      </c>
      <c r="D2833" s="229" t="s">
        <v>1310</v>
      </c>
      <c r="E2833" s="229" t="s">
        <v>1582</v>
      </c>
      <c r="F2833" s="201" t="s">
        <v>3660</v>
      </c>
      <c r="G2833" s="229" t="s">
        <v>855</v>
      </c>
      <c r="H2833" s="237" t="s">
        <v>3332</v>
      </c>
      <c r="I2833" s="228">
        <v>1719.27</v>
      </c>
      <c r="J2833" s="228">
        <v>0</v>
      </c>
      <c r="K2833" s="228">
        <v>0</v>
      </c>
      <c r="L2833" s="228">
        <v>0</v>
      </c>
      <c r="M2833" s="207">
        <f t="shared" si="201"/>
        <v>1719.27</v>
      </c>
      <c r="N2833" s="207">
        <f t="shared" si="202"/>
        <v>0</v>
      </c>
      <c r="O2833" s="208">
        <f t="shared" si="203"/>
        <v>1719.27</v>
      </c>
      <c r="P2833" s="205">
        <v>0</v>
      </c>
      <c r="Q2833" s="208">
        <f t="shared" si="204"/>
        <v>1719.27</v>
      </c>
      <c r="R2833" s="206">
        <v>9</v>
      </c>
    </row>
    <row r="2834" spans="1:18" s="200" customFormat="1" hidden="1">
      <c r="A2834" s="199">
        <v>2827</v>
      </c>
      <c r="B2834" s="200">
        <v>91101000009</v>
      </c>
      <c r="C2834" s="229" t="s">
        <v>1960</v>
      </c>
      <c r="D2834" s="229" t="s">
        <v>1310</v>
      </c>
      <c r="E2834" s="229" t="s">
        <v>1582</v>
      </c>
      <c r="F2834" s="201" t="s">
        <v>3660</v>
      </c>
      <c r="G2834" s="229" t="s">
        <v>855</v>
      </c>
      <c r="H2834" s="237" t="s">
        <v>1963</v>
      </c>
      <c r="I2834" s="228">
        <v>1514.54</v>
      </c>
      <c r="J2834" s="228">
        <v>0</v>
      </c>
      <c r="K2834" s="228">
        <v>0</v>
      </c>
      <c r="L2834" s="228">
        <v>0</v>
      </c>
      <c r="M2834" s="207">
        <f t="shared" si="201"/>
        <v>1514.54</v>
      </c>
      <c r="N2834" s="207">
        <f t="shared" si="202"/>
        <v>0</v>
      </c>
      <c r="O2834" s="208">
        <f t="shared" si="203"/>
        <v>1514.54</v>
      </c>
      <c r="P2834" s="205">
        <v>0</v>
      </c>
      <c r="Q2834" s="208">
        <f t="shared" si="204"/>
        <v>1514.54</v>
      </c>
      <c r="R2834" s="206">
        <v>9</v>
      </c>
    </row>
    <row r="2835" spans="1:18" s="200" customFormat="1" hidden="1">
      <c r="A2835" s="199">
        <v>2828</v>
      </c>
      <c r="B2835" s="200">
        <v>91101000010</v>
      </c>
      <c r="C2835" s="229" t="s">
        <v>1960</v>
      </c>
      <c r="D2835" s="229" t="s">
        <v>1310</v>
      </c>
      <c r="E2835" s="229" t="s">
        <v>1582</v>
      </c>
      <c r="F2835" s="201" t="s">
        <v>3660</v>
      </c>
      <c r="G2835" s="229" t="s">
        <v>855</v>
      </c>
      <c r="H2835" s="237" t="s">
        <v>1965</v>
      </c>
      <c r="I2835" s="228">
        <v>4416.6000000000004</v>
      </c>
      <c r="J2835" s="228">
        <v>0</v>
      </c>
      <c r="K2835" s="228">
        <v>0</v>
      </c>
      <c r="L2835" s="228">
        <v>0</v>
      </c>
      <c r="M2835" s="207">
        <f t="shared" si="201"/>
        <v>4416.6000000000004</v>
      </c>
      <c r="N2835" s="207">
        <f t="shared" si="202"/>
        <v>0</v>
      </c>
      <c r="O2835" s="208">
        <f t="shared" si="203"/>
        <v>4416.6000000000004</v>
      </c>
      <c r="P2835" s="205">
        <v>0</v>
      </c>
      <c r="Q2835" s="208">
        <f t="shared" si="204"/>
        <v>4416.6000000000004</v>
      </c>
      <c r="R2835" s="206">
        <v>9</v>
      </c>
    </row>
    <row r="2836" spans="1:18" s="200" customFormat="1" hidden="1">
      <c r="A2836" s="199">
        <v>2829</v>
      </c>
      <c r="B2836" s="200">
        <v>91101000011</v>
      </c>
      <c r="C2836" s="229" t="s">
        <v>1960</v>
      </c>
      <c r="D2836" s="229" t="s">
        <v>1310</v>
      </c>
      <c r="E2836" s="229" t="s">
        <v>1582</v>
      </c>
      <c r="F2836" s="201" t="s">
        <v>3660</v>
      </c>
      <c r="G2836" s="229" t="s">
        <v>855</v>
      </c>
      <c r="H2836" s="237" t="s">
        <v>1964</v>
      </c>
      <c r="I2836" s="228">
        <v>593.77999900000009</v>
      </c>
      <c r="J2836" s="228">
        <v>0</v>
      </c>
      <c r="K2836" s="228">
        <v>0</v>
      </c>
      <c r="L2836" s="228">
        <v>593.78</v>
      </c>
      <c r="M2836" s="207">
        <f t="shared" si="201"/>
        <v>0</v>
      </c>
      <c r="N2836" s="207">
        <f t="shared" si="202"/>
        <v>9.9999988378840499E-7</v>
      </c>
      <c r="O2836" s="208">
        <f t="shared" si="203"/>
        <v>-9.9999988378840499E-7</v>
      </c>
      <c r="P2836" s="205">
        <v>0</v>
      </c>
      <c r="Q2836" s="208">
        <f t="shared" si="204"/>
        <v>-9.9999988378840499E-7</v>
      </c>
      <c r="R2836" s="206">
        <v>9</v>
      </c>
    </row>
    <row r="2837" spans="1:18" s="200" customFormat="1" hidden="1">
      <c r="A2837" s="199">
        <v>2830</v>
      </c>
      <c r="B2837" s="200">
        <v>91101000013</v>
      </c>
      <c r="C2837" s="229" t="s">
        <v>1960</v>
      </c>
      <c r="D2837" s="229" t="s">
        <v>1310</v>
      </c>
      <c r="E2837" s="229" t="s">
        <v>1582</v>
      </c>
      <c r="F2837" s="201" t="s">
        <v>3660</v>
      </c>
      <c r="G2837" s="229" t="s">
        <v>855</v>
      </c>
      <c r="H2837" s="237" t="s">
        <v>3333</v>
      </c>
      <c r="I2837" s="228">
        <v>16520.41</v>
      </c>
      <c r="J2837" s="228">
        <v>0</v>
      </c>
      <c r="K2837" s="228">
        <v>567595.58994999994</v>
      </c>
      <c r="L2837" s="228">
        <v>552537.32996</v>
      </c>
      <c r="M2837" s="207">
        <f t="shared" si="201"/>
        <v>31578.669989999966</v>
      </c>
      <c r="N2837" s="207">
        <f t="shared" si="202"/>
        <v>0</v>
      </c>
      <c r="O2837" s="208">
        <f t="shared" si="203"/>
        <v>31578.669989999966</v>
      </c>
      <c r="P2837" s="205">
        <v>0</v>
      </c>
      <c r="Q2837" s="208">
        <f t="shared" si="204"/>
        <v>31578.669989999966</v>
      </c>
      <c r="R2837" s="206">
        <v>9</v>
      </c>
    </row>
    <row r="2838" spans="1:18" s="200" customFormat="1" hidden="1">
      <c r="A2838" s="199">
        <v>2831</v>
      </c>
      <c r="B2838" s="200">
        <v>91101000014</v>
      </c>
      <c r="C2838" s="229" t="s">
        <v>1960</v>
      </c>
      <c r="D2838" s="229" t="s">
        <v>1310</v>
      </c>
      <c r="E2838" s="229" t="s">
        <v>1582</v>
      </c>
      <c r="F2838" s="201" t="s">
        <v>3660</v>
      </c>
      <c r="G2838" s="229" t="s">
        <v>855</v>
      </c>
      <c r="H2838" s="237" t="s">
        <v>3334</v>
      </c>
      <c r="I2838" s="228">
        <v>4869.4099990000004</v>
      </c>
      <c r="J2838" s="228">
        <v>0</v>
      </c>
      <c r="K2838" s="228">
        <v>162090.3499</v>
      </c>
      <c r="L2838" s="228">
        <v>159767.71995</v>
      </c>
      <c r="M2838" s="207">
        <f t="shared" si="201"/>
        <v>7192.0399489999982</v>
      </c>
      <c r="N2838" s="207">
        <f t="shared" si="202"/>
        <v>0</v>
      </c>
      <c r="O2838" s="208">
        <f t="shared" si="203"/>
        <v>7192.0399489999982</v>
      </c>
      <c r="P2838" s="205">
        <v>0</v>
      </c>
      <c r="Q2838" s="208">
        <f t="shared" si="204"/>
        <v>7192.0399489999982</v>
      </c>
      <c r="R2838" s="206">
        <v>9</v>
      </c>
    </row>
    <row r="2839" spans="1:18" s="200" customFormat="1" hidden="1">
      <c r="A2839" s="199">
        <v>2832</v>
      </c>
      <c r="B2839" s="200">
        <v>91101000015</v>
      </c>
      <c r="C2839" s="229" t="s">
        <v>1960</v>
      </c>
      <c r="D2839" s="229" t="s">
        <v>1310</v>
      </c>
      <c r="E2839" s="229" t="s">
        <v>1582</v>
      </c>
      <c r="F2839" s="201" t="s">
        <v>3660</v>
      </c>
      <c r="G2839" s="229" t="s">
        <v>855</v>
      </c>
      <c r="H2839" s="237" t="s">
        <v>1966</v>
      </c>
      <c r="I2839" s="228">
        <v>460</v>
      </c>
      <c r="J2839" s="228">
        <v>0</v>
      </c>
      <c r="K2839" s="228">
        <v>0</v>
      </c>
      <c r="L2839" s="228">
        <v>460</v>
      </c>
      <c r="M2839" s="207">
        <f t="shared" si="201"/>
        <v>0</v>
      </c>
      <c r="N2839" s="207">
        <f t="shared" si="202"/>
        <v>0</v>
      </c>
      <c r="O2839" s="208">
        <f t="shared" si="203"/>
        <v>0</v>
      </c>
      <c r="P2839" s="205">
        <v>0</v>
      </c>
      <c r="Q2839" s="208">
        <f t="shared" si="204"/>
        <v>0</v>
      </c>
      <c r="R2839" s="206">
        <v>9</v>
      </c>
    </row>
    <row r="2840" spans="1:18" s="200" customFormat="1" hidden="1">
      <c r="A2840" s="199">
        <v>2833</v>
      </c>
      <c r="B2840" s="200">
        <v>91101000016</v>
      </c>
      <c r="C2840" s="229" t="s">
        <v>1960</v>
      </c>
      <c r="D2840" s="229" t="s">
        <v>1310</v>
      </c>
      <c r="E2840" s="229" t="s">
        <v>1582</v>
      </c>
      <c r="F2840" s="201" t="s">
        <v>3660</v>
      </c>
      <c r="G2840" s="229" t="s">
        <v>855</v>
      </c>
      <c r="H2840" s="237" t="s">
        <v>1967</v>
      </c>
      <c r="I2840" s="228">
        <v>6468.75</v>
      </c>
      <c r="J2840" s="228">
        <v>0</v>
      </c>
      <c r="K2840" s="228">
        <v>0</v>
      </c>
      <c r="L2840" s="228">
        <v>6468.75</v>
      </c>
      <c r="M2840" s="207">
        <f t="shared" si="201"/>
        <v>0</v>
      </c>
      <c r="N2840" s="207">
        <f t="shared" si="202"/>
        <v>0</v>
      </c>
      <c r="O2840" s="208">
        <f t="shared" si="203"/>
        <v>0</v>
      </c>
      <c r="P2840" s="205">
        <v>0</v>
      </c>
      <c r="Q2840" s="208">
        <f t="shared" si="204"/>
        <v>0</v>
      </c>
      <c r="R2840" s="206">
        <v>9</v>
      </c>
    </row>
    <row r="2841" spans="1:18" s="200" customFormat="1" hidden="1">
      <c r="A2841" s="199">
        <v>2834</v>
      </c>
      <c r="B2841" s="200">
        <v>91101000018</v>
      </c>
      <c r="C2841" s="229" t="s">
        <v>1960</v>
      </c>
      <c r="D2841" s="229" t="s">
        <v>1310</v>
      </c>
      <c r="E2841" s="229" t="s">
        <v>1582</v>
      </c>
      <c r="F2841" s="201" t="s">
        <v>3660</v>
      </c>
      <c r="G2841" s="229" t="s">
        <v>855</v>
      </c>
      <c r="H2841" s="237" t="s">
        <v>3335</v>
      </c>
      <c r="I2841" s="228">
        <v>0</v>
      </c>
      <c r="J2841" s="228">
        <v>0</v>
      </c>
      <c r="K2841" s="228">
        <v>865.72</v>
      </c>
      <c r="L2841" s="228">
        <v>865.72</v>
      </c>
      <c r="M2841" s="207">
        <f t="shared" si="201"/>
        <v>0</v>
      </c>
      <c r="N2841" s="207">
        <f t="shared" si="202"/>
        <v>0</v>
      </c>
      <c r="O2841" s="208">
        <f t="shared" si="203"/>
        <v>0</v>
      </c>
      <c r="P2841" s="205">
        <v>0</v>
      </c>
      <c r="Q2841" s="208">
        <f t="shared" si="204"/>
        <v>0</v>
      </c>
      <c r="R2841" s="206">
        <v>9</v>
      </c>
    </row>
    <row r="2842" spans="1:18" s="200" customFormat="1" hidden="1">
      <c r="A2842" s="199">
        <v>2835</v>
      </c>
      <c r="B2842" s="200">
        <v>91101000019</v>
      </c>
      <c r="C2842" s="229" t="s">
        <v>1960</v>
      </c>
      <c r="D2842" s="229" t="s">
        <v>1310</v>
      </c>
      <c r="E2842" s="229" t="s">
        <v>1582</v>
      </c>
      <c r="F2842" s="201" t="s">
        <v>3660</v>
      </c>
      <c r="G2842" s="229" t="s">
        <v>855</v>
      </c>
      <c r="H2842" s="237" t="s">
        <v>3336</v>
      </c>
      <c r="I2842" s="228">
        <v>0</v>
      </c>
      <c r="J2842" s="228">
        <v>0</v>
      </c>
      <c r="K2842" s="228">
        <v>89922.76</v>
      </c>
      <c r="L2842" s="228">
        <v>89922.76</v>
      </c>
      <c r="M2842" s="207">
        <f t="shared" si="201"/>
        <v>0</v>
      </c>
      <c r="N2842" s="207">
        <f t="shared" si="202"/>
        <v>0</v>
      </c>
      <c r="O2842" s="208">
        <f t="shared" si="203"/>
        <v>0</v>
      </c>
      <c r="P2842" s="205">
        <v>0</v>
      </c>
      <c r="Q2842" s="208">
        <f t="shared" si="204"/>
        <v>0</v>
      </c>
      <c r="R2842" s="206">
        <v>9</v>
      </c>
    </row>
    <row r="2843" spans="1:18" s="200" customFormat="1" hidden="1">
      <c r="A2843" s="199">
        <v>2836</v>
      </c>
      <c r="B2843" s="200">
        <v>91101000020</v>
      </c>
      <c r="C2843" s="229" t="s">
        <v>1960</v>
      </c>
      <c r="D2843" s="229" t="s">
        <v>1310</v>
      </c>
      <c r="E2843" s="229" t="s">
        <v>1582</v>
      </c>
      <c r="F2843" s="201" t="s">
        <v>3660</v>
      </c>
      <c r="G2843" s="229" t="s">
        <v>855</v>
      </c>
      <c r="H2843" s="237" t="s">
        <v>3337</v>
      </c>
      <c r="I2843" s="228">
        <v>0</v>
      </c>
      <c r="J2843" s="228">
        <v>0</v>
      </c>
      <c r="K2843" s="228">
        <v>1355.07</v>
      </c>
      <c r="L2843" s="228">
        <v>1355.07</v>
      </c>
      <c r="M2843" s="207">
        <f t="shared" si="201"/>
        <v>0</v>
      </c>
      <c r="N2843" s="207">
        <f t="shared" si="202"/>
        <v>0</v>
      </c>
      <c r="O2843" s="208">
        <f t="shared" si="203"/>
        <v>0</v>
      </c>
      <c r="P2843" s="205">
        <v>0</v>
      </c>
      <c r="Q2843" s="208">
        <f t="shared" si="204"/>
        <v>0</v>
      </c>
      <c r="R2843" s="206">
        <v>9</v>
      </c>
    </row>
    <row r="2844" spans="1:18" s="200" customFormat="1" hidden="1">
      <c r="A2844" s="199">
        <v>2837</v>
      </c>
      <c r="B2844" s="200">
        <v>91101000021</v>
      </c>
      <c r="C2844" s="229" t="s">
        <v>1960</v>
      </c>
      <c r="D2844" s="229" t="s">
        <v>1310</v>
      </c>
      <c r="E2844" s="229" t="s">
        <v>1582</v>
      </c>
      <c r="F2844" s="201" t="s">
        <v>3660</v>
      </c>
      <c r="G2844" s="229" t="s">
        <v>855</v>
      </c>
      <c r="H2844" s="237" t="s">
        <v>3338</v>
      </c>
      <c r="I2844" s="228">
        <v>0</v>
      </c>
      <c r="J2844" s="228">
        <v>0</v>
      </c>
      <c r="K2844" s="228">
        <v>259</v>
      </c>
      <c r="L2844" s="228">
        <v>259</v>
      </c>
      <c r="M2844" s="207">
        <f t="shared" si="201"/>
        <v>0</v>
      </c>
      <c r="N2844" s="207">
        <f t="shared" si="202"/>
        <v>0</v>
      </c>
      <c r="O2844" s="208">
        <f t="shared" si="203"/>
        <v>0</v>
      </c>
      <c r="P2844" s="205">
        <v>0</v>
      </c>
      <c r="Q2844" s="208">
        <f t="shared" si="204"/>
        <v>0</v>
      </c>
      <c r="R2844" s="206">
        <v>9</v>
      </c>
    </row>
    <row r="2845" spans="1:18" s="200" customFormat="1" hidden="1">
      <c r="A2845" s="199">
        <v>2838</v>
      </c>
      <c r="B2845" s="200">
        <v>91101000022</v>
      </c>
      <c r="C2845" s="229" t="s">
        <v>1960</v>
      </c>
      <c r="D2845" s="229" t="s">
        <v>1310</v>
      </c>
      <c r="E2845" s="229" t="s">
        <v>1582</v>
      </c>
      <c r="F2845" s="201" t="s">
        <v>3660</v>
      </c>
      <c r="G2845" s="229" t="s">
        <v>855</v>
      </c>
      <c r="H2845" s="237" t="s">
        <v>3339</v>
      </c>
      <c r="I2845" s="228">
        <v>0</v>
      </c>
      <c r="J2845" s="228">
        <v>0</v>
      </c>
      <c r="K2845" s="228">
        <v>402.5</v>
      </c>
      <c r="L2845" s="228">
        <v>402.5</v>
      </c>
      <c r="M2845" s="207">
        <f t="shared" si="201"/>
        <v>0</v>
      </c>
      <c r="N2845" s="207">
        <f t="shared" si="202"/>
        <v>0</v>
      </c>
      <c r="O2845" s="208">
        <f t="shared" si="203"/>
        <v>0</v>
      </c>
      <c r="P2845" s="205">
        <v>0</v>
      </c>
      <c r="Q2845" s="208">
        <f t="shared" si="204"/>
        <v>0</v>
      </c>
      <c r="R2845" s="206">
        <v>9</v>
      </c>
    </row>
    <row r="2846" spans="1:18" s="200" customFormat="1" hidden="1">
      <c r="A2846" s="199">
        <v>2839</v>
      </c>
      <c r="B2846" s="200">
        <v>91101000023</v>
      </c>
      <c r="C2846" s="229" t="s">
        <v>1960</v>
      </c>
      <c r="D2846" s="229" t="s">
        <v>1310</v>
      </c>
      <c r="E2846" s="229" t="s">
        <v>1582</v>
      </c>
      <c r="F2846" s="201" t="s">
        <v>3660</v>
      </c>
      <c r="G2846" s="229" t="s">
        <v>855</v>
      </c>
      <c r="H2846" s="237" t="s">
        <v>3340</v>
      </c>
      <c r="I2846" s="228">
        <v>0</v>
      </c>
      <c r="J2846" s="228">
        <v>0</v>
      </c>
      <c r="K2846" s="228">
        <v>1219</v>
      </c>
      <c r="L2846" s="228">
        <v>1219</v>
      </c>
      <c r="M2846" s="207">
        <f t="shared" si="201"/>
        <v>0</v>
      </c>
      <c r="N2846" s="207">
        <f t="shared" si="202"/>
        <v>0</v>
      </c>
      <c r="O2846" s="208">
        <f t="shared" si="203"/>
        <v>0</v>
      </c>
      <c r="P2846" s="205">
        <v>0</v>
      </c>
      <c r="Q2846" s="208">
        <f t="shared" si="204"/>
        <v>0</v>
      </c>
      <c r="R2846" s="206">
        <v>9</v>
      </c>
    </row>
    <row r="2847" spans="1:18" s="200" customFormat="1" hidden="1">
      <c r="A2847" s="199">
        <v>2840</v>
      </c>
      <c r="B2847" s="200">
        <v>91101000024</v>
      </c>
      <c r="C2847" s="229" t="s">
        <v>1960</v>
      </c>
      <c r="D2847" s="229" t="s">
        <v>1310</v>
      </c>
      <c r="E2847" s="229" t="s">
        <v>1582</v>
      </c>
      <c r="F2847" s="201" t="s">
        <v>3660</v>
      </c>
      <c r="G2847" s="229" t="s">
        <v>855</v>
      </c>
      <c r="H2847" s="237" t="s">
        <v>3341</v>
      </c>
      <c r="I2847" s="228">
        <v>0</v>
      </c>
      <c r="J2847" s="228">
        <v>0</v>
      </c>
      <c r="K2847" s="228">
        <v>4944.2</v>
      </c>
      <c r="L2847" s="228">
        <v>4944.2</v>
      </c>
      <c r="M2847" s="207">
        <f t="shared" si="201"/>
        <v>0</v>
      </c>
      <c r="N2847" s="207">
        <f t="shared" si="202"/>
        <v>0</v>
      </c>
      <c r="O2847" s="208">
        <f t="shared" si="203"/>
        <v>0</v>
      </c>
      <c r="P2847" s="205">
        <v>0</v>
      </c>
      <c r="Q2847" s="208">
        <f t="shared" si="204"/>
        <v>0</v>
      </c>
      <c r="R2847" s="206">
        <v>9</v>
      </c>
    </row>
    <row r="2848" spans="1:18" s="200" customFormat="1" hidden="1">
      <c r="A2848" s="199">
        <v>2841</v>
      </c>
      <c r="B2848" s="200">
        <v>91101000025</v>
      </c>
      <c r="C2848" s="229" t="s">
        <v>1960</v>
      </c>
      <c r="D2848" s="229" t="s">
        <v>1310</v>
      </c>
      <c r="E2848" s="229" t="s">
        <v>1582</v>
      </c>
      <c r="F2848" s="201" t="s">
        <v>3660</v>
      </c>
      <c r="G2848" s="229" t="s">
        <v>855</v>
      </c>
      <c r="H2848" s="237" t="s">
        <v>3342</v>
      </c>
      <c r="I2848" s="228">
        <v>0</v>
      </c>
      <c r="J2848" s="228">
        <v>0</v>
      </c>
      <c r="K2848" s="228">
        <v>13668</v>
      </c>
      <c r="L2848" s="228">
        <v>13668</v>
      </c>
      <c r="M2848" s="207">
        <f t="shared" si="201"/>
        <v>0</v>
      </c>
      <c r="N2848" s="207">
        <f t="shared" si="202"/>
        <v>0</v>
      </c>
      <c r="O2848" s="208">
        <f t="shared" si="203"/>
        <v>0</v>
      </c>
      <c r="P2848" s="205">
        <v>0</v>
      </c>
      <c r="Q2848" s="208">
        <f t="shared" si="204"/>
        <v>0</v>
      </c>
      <c r="R2848" s="206">
        <v>9</v>
      </c>
    </row>
    <row r="2849" spans="1:18" s="200" customFormat="1" hidden="1">
      <c r="A2849" s="199">
        <v>2842</v>
      </c>
      <c r="B2849" s="200">
        <v>91101000026</v>
      </c>
      <c r="C2849" s="229" t="s">
        <v>1960</v>
      </c>
      <c r="D2849" s="229" t="s">
        <v>1310</v>
      </c>
      <c r="E2849" s="229" t="s">
        <v>1582</v>
      </c>
      <c r="F2849" s="201" t="s">
        <v>3660</v>
      </c>
      <c r="G2849" s="229" t="s">
        <v>855</v>
      </c>
      <c r="H2849" s="237" t="s">
        <v>3343</v>
      </c>
      <c r="I2849" s="228">
        <v>0</v>
      </c>
      <c r="J2849" s="228">
        <v>0</v>
      </c>
      <c r="K2849" s="228">
        <v>276</v>
      </c>
      <c r="L2849" s="228">
        <v>276</v>
      </c>
      <c r="M2849" s="207">
        <f t="shared" si="201"/>
        <v>0</v>
      </c>
      <c r="N2849" s="207">
        <f t="shared" si="202"/>
        <v>0</v>
      </c>
      <c r="O2849" s="208">
        <f t="shared" si="203"/>
        <v>0</v>
      </c>
      <c r="P2849" s="205">
        <v>0</v>
      </c>
      <c r="Q2849" s="208">
        <f t="shared" si="204"/>
        <v>0</v>
      </c>
      <c r="R2849" s="206">
        <v>9</v>
      </c>
    </row>
    <row r="2850" spans="1:18" s="200" customFormat="1" hidden="1">
      <c r="A2850" s="199">
        <v>2843</v>
      </c>
      <c r="B2850" s="200">
        <v>91102000001</v>
      </c>
      <c r="C2850" s="229" t="s">
        <v>1960</v>
      </c>
      <c r="D2850" s="229" t="s">
        <v>1310</v>
      </c>
      <c r="E2850" s="229" t="s">
        <v>1582</v>
      </c>
      <c r="F2850" s="201" t="s">
        <v>3674</v>
      </c>
      <c r="G2850" s="201" t="s">
        <v>1583</v>
      </c>
      <c r="H2850" s="237" t="s">
        <v>3344</v>
      </c>
      <c r="I2850" s="228">
        <v>0</v>
      </c>
      <c r="J2850" s="228">
        <v>0</v>
      </c>
      <c r="K2850" s="228">
        <v>268259.15000000002</v>
      </c>
      <c r="L2850" s="228">
        <v>268259.15000000002</v>
      </c>
      <c r="M2850" s="207">
        <f t="shared" si="201"/>
        <v>0</v>
      </c>
      <c r="N2850" s="207">
        <f t="shared" si="202"/>
        <v>0</v>
      </c>
      <c r="O2850" s="208">
        <f t="shared" si="203"/>
        <v>0</v>
      </c>
      <c r="P2850" s="205">
        <v>0</v>
      </c>
      <c r="Q2850" s="208">
        <f t="shared" si="204"/>
        <v>0</v>
      </c>
      <c r="R2850" s="206">
        <v>8</v>
      </c>
    </row>
    <row r="2851" spans="1:18" s="200" customFormat="1" hidden="1">
      <c r="A2851" s="199">
        <v>2844</v>
      </c>
      <c r="B2851" s="200">
        <v>91103000001</v>
      </c>
      <c r="C2851" s="229" t="s">
        <v>1960</v>
      </c>
      <c r="D2851" s="229" t="s">
        <v>1310</v>
      </c>
      <c r="E2851" s="229" t="s">
        <v>1582</v>
      </c>
      <c r="F2851" s="201" t="s">
        <v>3674</v>
      </c>
      <c r="G2851" s="201" t="s">
        <v>1584</v>
      </c>
      <c r="H2851" s="237" t="s">
        <v>3345</v>
      </c>
      <c r="I2851" s="228">
        <v>18760.279998999998</v>
      </c>
      <c r="J2851" s="228">
        <v>0</v>
      </c>
      <c r="K2851" s="228">
        <v>1865267.01</v>
      </c>
      <c r="L2851" s="228">
        <v>1836462.25</v>
      </c>
      <c r="M2851" s="207">
        <f t="shared" si="201"/>
        <v>47565.03999900003</v>
      </c>
      <c r="N2851" s="207">
        <f t="shared" si="202"/>
        <v>0</v>
      </c>
      <c r="O2851" s="208">
        <f t="shared" si="203"/>
        <v>47565.03999900003</v>
      </c>
      <c r="P2851" s="205">
        <v>0</v>
      </c>
      <c r="Q2851" s="208">
        <f t="shared" si="204"/>
        <v>47565.03999900003</v>
      </c>
      <c r="R2851" s="206">
        <v>8</v>
      </c>
    </row>
    <row r="2852" spans="1:18" s="200" customFormat="1" hidden="1">
      <c r="A2852" s="199">
        <v>2845</v>
      </c>
      <c r="B2852" s="200">
        <v>91104000001</v>
      </c>
      <c r="C2852" s="229" t="s">
        <v>1960</v>
      </c>
      <c r="D2852" s="229" t="s">
        <v>1310</v>
      </c>
      <c r="E2852" s="201" t="s">
        <v>1582</v>
      </c>
      <c r="F2852" s="201" t="s">
        <v>3662</v>
      </c>
      <c r="G2852" s="201" t="s">
        <v>3037</v>
      </c>
      <c r="H2852" s="237" t="s">
        <v>3346</v>
      </c>
      <c r="I2852" s="228">
        <v>0</v>
      </c>
      <c r="J2852" s="228">
        <v>0</v>
      </c>
      <c r="K2852" s="228">
        <v>237959.09</v>
      </c>
      <c r="L2852" s="228">
        <v>237959.09</v>
      </c>
      <c r="M2852" s="207">
        <f t="shared" si="201"/>
        <v>0</v>
      </c>
      <c r="N2852" s="207">
        <f t="shared" si="202"/>
        <v>0</v>
      </c>
      <c r="O2852" s="208">
        <f t="shared" si="203"/>
        <v>0</v>
      </c>
      <c r="P2852" s="205">
        <v>0</v>
      </c>
      <c r="Q2852" s="208">
        <f t="shared" si="204"/>
        <v>0</v>
      </c>
      <c r="R2852" s="206"/>
    </row>
    <row r="2853" spans="1:18" s="200" customFormat="1" hidden="1">
      <c r="A2853" s="199">
        <v>2846</v>
      </c>
      <c r="B2853" s="200">
        <v>91105000001</v>
      </c>
      <c r="C2853" s="229" t="s">
        <v>1960</v>
      </c>
      <c r="D2853" s="229" t="s">
        <v>1310</v>
      </c>
      <c r="E2853" s="229" t="s">
        <v>1582</v>
      </c>
      <c r="F2853" s="201" t="s">
        <v>3662</v>
      </c>
      <c r="G2853" s="201" t="s">
        <v>858</v>
      </c>
      <c r="H2853" s="237" t="s">
        <v>3347</v>
      </c>
      <c r="I2853" s="228">
        <v>5555.56</v>
      </c>
      <c r="J2853" s="228">
        <v>0</v>
      </c>
      <c r="K2853" s="228">
        <v>7400</v>
      </c>
      <c r="L2853" s="228">
        <v>5555.56</v>
      </c>
      <c r="M2853" s="207">
        <f t="shared" si="201"/>
        <v>7400.0000000000009</v>
      </c>
      <c r="N2853" s="207">
        <f t="shared" si="202"/>
        <v>0</v>
      </c>
      <c r="O2853" s="208">
        <f t="shared" si="203"/>
        <v>7400.0000000000009</v>
      </c>
      <c r="P2853" s="205">
        <v>0</v>
      </c>
      <c r="Q2853" s="208">
        <f t="shared" si="204"/>
        <v>7400.0000000000009</v>
      </c>
      <c r="R2853" s="206"/>
    </row>
    <row r="2854" spans="1:18" s="200" customFormat="1" hidden="1">
      <c r="A2854" s="199">
        <v>2847</v>
      </c>
      <c r="B2854" s="200">
        <v>91105000002</v>
      </c>
      <c r="C2854" s="229" t="s">
        <v>1960</v>
      </c>
      <c r="D2854" s="229" t="s">
        <v>1310</v>
      </c>
      <c r="E2854" s="229" t="s">
        <v>1582</v>
      </c>
      <c r="F2854" s="201" t="s">
        <v>3662</v>
      </c>
      <c r="G2854" s="201" t="s">
        <v>858</v>
      </c>
      <c r="H2854" s="237" t="s">
        <v>3078</v>
      </c>
      <c r="I2854" s="228">
        <v>9901.5699990000012</v>
      </c>
      <c r="J2854" s="228">
        <v>0</v>
      </c>
      <c r="K2854" s="228">
        <v>6571</v>
      </c>
      <c r="L2854" s="228">
        <v>9901.57</v>
      </c>
      <c r="M2854" s="207">
        <f t="shared" si="201"/>
        <v>6570.9999989999997</v>
      </c>
      <c r="N2854" s="207">
        <f t="shared" si="202"/>
        <v>0</v>
      </c>
      <c r="O2854" s="208">
        <f t="shared" si="203"/>
        <v>6570.9999989999997</v>
      </c>
      <c r="P2854" s="205">
        <v>0</v>
      </c>
      <c r="Q2854" s="208">
        <f t="shared" si="204"/>
        <v>6570.9999989999997</v>
      </c>
      <c r="R2854" s="206"/>
    </row>
    <row r="2855" spans="1:18" s="200" customFormat="1" hidden="1">
      <c r="A2855" s="199">
        <v>2848</v>
      </c>
      <c r="B2855" s="200">
        <v>91105000003</v>
      </c>
      <c r="C2855" s="229" t="s">
        <v>1960</v>
      </c>
      <c r="D2855" s="229" t="s">
        <v>1310</v>
      </c>
      <c r="E2855" s="229" t="s">
        <v>1582</v>
      </c>
      <c r="F2855" s="201" t="s">
        <v>3662</v>
      </c>
      <c r="G2855" s="201" t="s">
        <v>858</v>
      </c>
      <c r="H2855" s="237" t="s">
        <v>3348</v>
      </c>
      <c r="I2855" s="228">
        <v>833.41999899999996</v>
      </c>
      <c r="J2855" s="228">
        <v>0</v>
      </c>
      <c r="K2855" s="228">
        <v>0</v>
      </c>
      <c r="L2855" s="228">
        <v>833.42000000000007</v>
      </c>
      <c r="M2855" s="207">
        <f t="shared" si="201"/>
        <v>0</v>
      </c>
      <c r="N2855" s="207">
        <f t="shared" si="202"/>
        <v>1.0000001111620804E-6</v>
      </c>
      <c r="O2855" s="208">
        <f t="shared" si="203"/>
        <v>-1.0000001111620804E-6</v>
      </c>
      <c r="P2855" s="205">
        <v>0</v>
      </c>
      <c r="Q2855" s="208">
        <f t="shared" si="204"/>
        <v>-1.0000001111620804E-6</v>
      </c>
      <c r="R2855" s="206"/>
    </row>
    <row r="2856" spans="1:18" s="200" customFormat="1" hidden="1">
      <c r="A2856" s="199">
        <v>2849</v>
      </c>
      <c r="B2856" s="200">
        <v>91106101001</v>
      </c>
      <c r="C2856" s="229" t="s">
        <v>1960</v>
      </c>
      <c r="D2856" s="229" t="s">
        <v>1310</v>
      </c>
      <c r="E2856" s="229" t="s">
        <v>1582</v>
      </c>
      <c r="F2856" s="201" t="s">
        <v>3661</v>
      </c>
      <c r="G2856" s="201" t="s">
        <v>127</v>
      </c>
      <c r="H2856" s="237" t="s">
        <v>2067</v>
      </c>
      <c r="I2856" s="228">
        <v>2461.79</v>
      </c>
      <c r="J2856" s="228">
        <v>0</v>
      </c>
      <c r="K2856" s="228">
        <v>3135.77</v>
      </c>
      <c r="L2856" s="228">
        <v>4806.3</v>
      </c>
      <c r="M2856" s="207">
        <f t="shared" si="201"/>
        <v>791.25999999999931</v>
      </c>
      <c r="N2856" s="207">
        <f t="shared" si="202"/>
        <v>0</v>
      </c>
      <c r="O2856" s="208">
        <f t="shared" si="203"/>
        <v>791.25999999999931</v>
      </c>
      <c r="P2856" s="205">
        <v>0</v>
      </c>
      <c r="Q2856" s="208">
        <f t="shared" si="204"/>
        <v>791.25999999999931</v>
      </c>
      <c r="R2856" s="206"/>
    </row>
    <row r="2857" spans="1:18" s="200" customFormat="1" hidden="1">
      <c r="A2857" s="199">
        <v>2850</v>
      </c>
      <c r="B2857" s="200">
        <v>91106101002</v>
      </c>
      <c r="C2857" s="229" t="s">
        <v>1960</v>
      </c>
      <c r="D2857" s="229" t="s">
        <v>1310</v>
      </c>
      <c r="E2857" s="229" t="s">
        <v>1582</v>
      </c>
      <c r="F2857" s="201" t="s">
        <v>3661</v>
      </c>
      <c r="G2857" s="201" t="s">
        <v>127</v>
      </c>
      <c r="H2857" s="237" t="s">
        <v>2053</v>
      </c>
      <c r="I2857" s="228">
        <v>0</v>
      </c>
      <c r="J2857" s="228">
        <v>0</v>
      </c>
      <c r="K2857" s="228">
        <v>0</v>
      </c>
      <c r="L2857" s="228">
        <v>0</v>
      </c>
      <c r="M2857" s="207">
        <f t="shared" si="201"/>
        <v>0</v>
      </c>
      <c r="N2857" s="207">
        <f t="shared" si="202"/>
        <v>0</v>
      </c>
      <c r="O2857" s="208">
        <f t="shared" si="203"/>
        <v>0</v>
      </c>
      <c r="P2857" s="205">
        <v>0</v>
      </c>
      <c r="Q2857" s="208">
        <f t="shared" si="204"/>
        <v>0</v>
      </c>
      <c r="R2857" s="206"/>
    </row>
    <row r="2858" spans="1:18" s="200" customFormat="1" hidden="1">
      <c r="A2858" s="199">
        <v>2851</v>
      </c>
      <c r="B2858" s="200">
        <v>91106101003</v>
      </c>
      <c r="C2858" s="229" t="s">
        <v>1960</v>
      </c>
      <c r="D2858" s="229" t="s">
        <v>1310</v>
      </c>
      <c r="E2858" s="229" t="s">
        <v>1582</v>
      </c>
      <c r="F2858" s="201" t="s">
        <v>3661</v>
      </c>
      <c r="G2858" s="201" t="s">
        <v>127</v>
      </c>
      <c r="H2858" s="237" t="s">
        <v>1976</v>
      </c>
      <c r="I2858" s="228">
        <v>319.11</v>
      </c>
      <c r="J2858" s="228">
        <v>0</v>
      </c>
      <c r="K2858" s="228">
        <v>901.85</v>
      </c>
      <c r="L2858" s="228">
        <v>296.43</v>
      </c>
      <c r="M2858" s="207">
        <f t="shared" si="201"/>
        <v>924.53</v>
      </c>
      <c r="N2858" s="207">
        <f t="shared" si="202"/>
        <v>0</v>
      </c>
      <c r="O2858" s="208">
        <f t="shared" si="203"/>
        <v>924.53</v>
      </c>
      <c r="P2858" s="205">
        <v>0</v>
      </c>
      <c r="Q2858" s="208">
        <f t="shared" ref="Q2858:Q2889" si="205">O2858-P2858</f>
        <v>924.53</v>
      </c>
      <c r="R2858" s="206"/>
    </row>
    <row r="2859" spans="1:18" s="200" customFormat="1" hidden="1">
      <c r="A2859" s="199">
        <v>2852</v>
      </c>
      <c r="B2859" s="200">
        <v>91106101004</v>
      </c>
      <c r="C2859" s="229" t="s">
        <v>1960</v>
      </c>
      <c r="D2859" s="229" t="s">
        <v>1310</v>
      </c>
      <c r="E2859" s="229" t="s">
        <v>1582</v>
      </c>
      <c r="F2859" s="201" t="s">
        <v>3661</v>
      </c>
      <c r="G2859" s="201" t="s">
        <v>127</v>
      </c>
      <c r="H2859" s="237" t="s">
        <v>1970</v>
      </c>
      <c r="I2859" s="228">
        <v>0</v>
      </c>
      <c r="J2859" s="228">
        <v>0</v>
      </c>
      <c r="K2859" s="228">
        <v>0</v>
      </c>
      <c r="L2859" s="228">
        <v>0</v>
      </c>
      <c r="M2859" s="207">
        <f t="shared" si="201"/>
        <v>0</v>
      </c>
      <c r="N2859" s="207">
        <f t="shared" si="202"/>
        <v>0</v>
      </c>
      <c r="O2859" s="208">
        <f t="shared" si="203"/>
        <v>0</v>
      </c>
      <c r="P2859" s="205">
        <v>0</v>
      </c>
      <c r="Q2859" s="208">
        <f t="shared" si="205"/>
        <v>0</v>
      </c>
      <c r="R2859" s="206"/>
    </row>
    <row r="2860" spans="1:18" s="200" customFormat="1" hidden="1">
      <c r="A2860" s="199">
        <v>2853</v>
      </c>
      <c r="B2860" s="200">
        <v>91106101005</v>
      </c>
      <c r="C2860" s="229" t="s">
        <v>1960</v>
      </c>
      <c r="D2860" s="229" t="s">
        <v>1310</v>
      </c>
      <c r="E2860" s="229" t="s">
        <v>1582</v>
      </c>
      <c r="F2860" s="201" t="s">
        <v>3661</v>
      </c>
      <c r="G2860" s="201" t="s">
        <v>127</v>
      </c>
      <c r="H2860" s="237" t="s">
        <v>2028</v>
      </c>
      <c r="I2860" s="228">
        <v>276.91000000000003</v>
      </c>
      <c r="J2860" s="228">
        <v>0</v>
      </c>
      <c r="K2860" s="228">
        <v>1680</v>
      </c>
      <c r="L2860" s="228">
        <v>1230.06</v>
      </c>
      <c r="M2860" s="207">
        <f t="shared" si="201"/>
        <v>726.85000000000014</v>
      </c>
      <c r="N2860" s="207">
        <f t="shared" si="202"/>
        <v>0</v>
      </c>
      <c r="O2860" s="208">
        <f t="shared" si="203"/>
        <v>726.85000000000014</v>
      </c>
      <c r="P2860" s="205">
        <v>0</v>
      </c>
      <c r="Q2860" s="208">
        <f t="shared" si="205"/>
        <v>726.85000000000014</v>
      </c>
      <c r="R2860" s="206"/>
    </row>
    <row r="2861" spans="1:18" s="200" customFormat="1" hidden="1">
      <c r="A2861" s="199">
        <v>2854</v>
      </c>
      <c r="B2861" s="200">
        <v>91106101006</v>
      </c>
      <c r="C2861" s="229" t="s">
        <v>1960</v>
      </c>
      <c r="D2861" s="229" t="s">
        <v>1310</v>
      </c>
      <c r="E2861" s="229" t="s">
        <v>1582</v>
      </c>
      <c r="F2861" s="201" t="s">
        <v>3661</v>
      </c>
      <c r="G2861" s="201" t="s">
        <v>127</v>
      </c>
      <c r="H2861" s="237" t="s">
        <v>2042</v>
      </c>
      <c r="I2861" s="228">
        <v>0</v>
      </c>
      <c r="J2861" s="228">
        <v>0</v>
      </c>
      <c r="K2861" s="228">
        <v>0</v>
      </c>
      <c r="L2861" s="228">
        <v>0</v>
      </c>
      <c r="M2861" s="207">
        <f t="shared" si="201"/>
        <v>0</v>
      </c>
      <c r="N2861" s="207">
        <f t="shared" si="202"/>
        <v>0</v>
      </c>
      <c r="O2861" s="208">
        <f t="shared" si="203"/>
        <v>0</v>
      </c>
      <c r="P2861" s="205">
        <v>0</v>
      </c>
      <c r="Q2861" s="208">
        <f t="shared" si="205"/>
        <v>0</v>
      </c>
      <c r="R2861" s="206"/>
    </row>
    <row r="2862" spans="1:18" s="200" customFormat="1" hidden="1">
      <c r="A2862" s="199">
        <v>2855</v>
      </c>
      <c r="B2862" s="200">
        <v>91106101007</v>
      </c>
      <c r="C2862" s="229" t="s">
        <v>1960</v>
      </c>
      <c r="D2862" s="229" t="s">
        <v>1310</v>
      </c>
      <c r="E2862" s="229" t="s">
        <v>1582</v>
      </c>
      <c r="F2862" s="201" t="s">
        <v>3661</v>
      </c>
      <c r="G2862" s="201" t="s">
        <v>127</v>
      </c>
      <c r="H2862" s="237" t="s">
        <v>1974</v>
      </c>
      <c r="I2862" s="228">
        <v>0</v>
      </c>
      <c r="J2862" s="228">
        <v>0</v>
      </c>
      <c r="K2862" s="228">
        <v>0</v>
      </c>
      <c r="L2862" s="228">
        <v>0</v>
      </c>
      <c r="M2862" s="207">
        <f t="shared" si="201"/>
        <v>0</v>
      </c>
      <c r="N2862" s="207">
        <f t="shared" si="202"/>
        <v>0</v>
      </c>
      <c r="O2862" s="208">
        <f t="shared" si="203"/>
        <v>0</v>
      </c>
      <c r="P2862" s="205">
        <v>0</v>
      </c>
      <c r="Q2862" s="208">
        <f t="shared" si="205"/>
        <v>0</v>
      </c>
      <c r="R2862" s="206"/>
    </row>
    <row r="2863" spans="1:18" s="200" customFormat="1" hidden="1">
      <c r="A2863" s="199">
        <v>2856</v>
      </c>
      <c r="B2863" s="200">
        <v>91106101008</v>
      </c>
      <c r="C2863" s="229" t="s">
        <v>1960</v>
      </c>
      <c r="D2863" s="229" t="s">
        <v>1310</v>
      </c>
      <c r="E2863" s="229" t="s">
        <v>1582</v>
      </c>
      <c r="F2863" s="201" t="s">
        <v>3661</v>
      </c>
      <c r="G2863" s="201" t="s">
        <v>127</v>
      </c>
      <c r="H2863" s="237" t="s">
        <v>2078</v>
      </c>
      <c r="I2863" s="228">
        <v>0</v>
      </c>
      <c r="J2863" s="228">
        <v>0</v>
      </c>
      <c r="K2863" s="228">
        <v>0</v>
      </c>
      <c r="L2863" s="228">
        <v>0</v>
      </c>
      <c r="M2863" s="207">
        <f t="shared" si="201"/>
        <v>0</v>
      </c>
      <c r="N2863" s="207">
        <f t="shared" si="202"/>
        <v>0</v>
      </c>
      <c r="O2863" s="208">
        <f t="shared" si="203"/>
        <v>0</v>
      </c>
      <c r="P2863" s="205">
        <v>0</v>
      </c>
      <c r="Q2863" s="208">
        <f t="shared" si="205"/>
        <v>0</v>
      </c>
      <c r="R2863" s="206"/>
    </row>
    <row r="2864" spans="1:18" s="200" customFormat="1" hidden="1">
      <c r="A2864" s="199">
        <v>2857</v>
      </c>
      <c r="B2864" s="200">
        <v>91106101009</v>
      </c>
      <c r="C2864" s="229" t="s">
        <v>1960</v>
      </c>
      <c r="D2864" s="229" t="s">
        <v>1310</v>
      </c>
      <c r="E2864" s="229" t="s">
        <v>1582</v>
      </c>
      <c r="F2864" s="201" t="s">
        <v>3661</v>
      </c>
      <c r="G2864" s="201" t="s">
        <v>127</v>
      </c>
      <c r="H2864" s="237" t="s">
        <v>2050</v>
      </c>
      <c r="I2864" s="228">
        <v>0</v>
      </c>
      <c r="J2864" s="228">
        <v>0</v>
      </c>
      <c r="K2864" s="228">
        <v>0</v>
      </c>
      <c r="L2864" s="228">
        <v>0</v>
      </c>
      <c r="M2864" s="207">
        <f t="shared" si="201"/>
        <v>0</v>
      </c>
      <c r="N2864" s="207">
        <f t="shared" si="202"/>
        <v>0</v>
      </c>
      <c r="O2864" s="208">
        <f t="shared" si="203"/>
        <v>0</v>
      </c>
      <c r="P2864" s="205">
        <v>0</v>
      </c>
      <c r="Q2864" s="208">
        <f t="shared" si="205"/>
        <v>0</v>
      </c>
      <c r="R2864" s="206"/>
    </row>
    <row r="2865" spans="1:18" s="200" customFormat="1" hidden="1">
      <c r="A2865" s="199">
        <v>2858</v>
      </c>
      <c r="B2865" s="200">
        <v>91106101010</v>
      </c>
      <c r="C2865" s="229" t="s">
        <v>1960</v>
      </c>
      <c r="D2865" s="229" t="s">
        <v>1310</v>
      </c>
      <c r="E2865" s="229" t="s">
        <v>1582</v>
      </c>
      <c r="F2865" s="201" t="s">
        <v>3661</v>
      </c>
      <c r="G2865" s="201" t="s">
        <v>127</v>
      </c>
      <c r="H2865" s="237" t="s">
        <v>1997</v>
      </c>
      <c r="I2865" s="228">
        <v>0</v>
      </c>
      <c r="J2865" s="228">
        <v>0</v>
      </c>
      <c r="K2865" s="228">
        <v>0</v>
      </c>
      <c r="L2865" s="228">
        <v>0</v>
      </c>
      <c r="M2865" s="207">
        <f t="shared" si="201"/>
        <v>0</v>
      </c>
      <c r="N2865" s="207">
        <f t="shared" si="202"/>
        <v>0</v>
      </c>
      <c r="O2865" s="208">
        <f t="shared" si="203"/>
        <v>0</v>
      </c>
      <c r="P2865" s="205">
        <v>0</v>
      </c>
      <c r="Q2865" s="208">
        <f t="shared" si="205"/>
        <v>0</v>
      </c>
      <c r="R2865" s="206"/>
    </row>
    <row r="2866" spans="1:18" s="200" customFormat="1" hidden="1">
      <c r="A2866" s="199">
        <v>2859</v>
      </c>
      <c r="B2866" s="200">
        <v>91106101011</v>
      </c>
      <c r="C2866" s="229" t="s">
        <v>1960</v>
      </c>
      <c r="D2866" s="229" t="s">
        <v>1310</v>
      </c>
      <c r="E2866" s="229" t="s">
        <v>1582</v>
      </c>
      <c r="F2866" s="201" t="s">
        <v>3661</v>
      </c>
      <c r="G2866" s="201" t="s">
        <v>127</v>
      </c>
      <c r="H2866" s="237" t="s">
        <v>2043</v>
      </c>
      <c r="I2866" s="228">
        <v>319.44999899999999</v>
      </c>
      <c r="J2866" s="228">
        <v>0</v>
      </c>
      <c r="K2866" s="228">
        <v>1680</v>
      </c>
      <c r="L2866" s="228">
        <v>1999.45</v>
      </c>
      <c r="M2866" s="207">
        <f t="shared" si="201"/>
        <v>0</v>
      </c>
      <c r="N2866" s="207">
        <f t="shared" si="202"/>
        <v>1.0000001111620804E-6</v>
      </c>
      <c r="O2866" s="208">
        <f t="shared" si="203"/>
        <v>-1.0000001111620804E-6</v>
      </c>
      <c r="P2866" s="205">
        <v>0</v>
      </c>
      <c r="Q2866" s="208">
        <f t="shared" si="205"/>
        <v>-1.0000001111620804E-6</v>
      </c>
      <c r="R2866" s="206"/>
    </row>
    <row r="2867" spans="1:18" s="200" customFormat="1" hidden="1">
      <c r="A2867" s="199">
        <v>2860</v>
      </c>
      <c r="B2867" s="200">
        <v>91106101012</v>
      </c>
      <c r="C2867" s="229" t="s">
        <v>1960</v>
      </c>
      <c r="D2867" s="229" t="s">
        <v>1310</v>
      </c>
      <c r="E2867" s="229" t="s">
        <v>1582</v>
      </c>
      <c r="F2867" s="201" t="s">
        <v>3661</v>
      </c>
      <c r="G2867" s="201" t="s">
        <v>127</v>
      </c>
      <c r="H2867" s="237" t="s">
        <v>2064</v>
      </c>
      <c r="I2867" s="228">
        <v>0</v>
      </c>
      <c r="J2867" s="228">
        <v>0</v>
      </c>
      <c r="K2867" s="228">
        <v>0</v>
      </c>
      <c r="L2867" s="228">
        <v>0</v>
      </c>
      <c r="M2867" s="207">
        <f t="shared" si="201"/>
        <v>0</v>
      </c>
      <c r="N2867" s="207">
        <f t="shared" si="202"/>
        <v>0</v>
      </c>
      <c r="O2867" s="208">
        <f t="shared" si="203"/>
        <v>0</v>
      </c>
      <c r="P2867" s="205">
        <v>0</v>
      </c>
      <c r="Q2867" s="208">
        <f t="shared" si="205"/>
        <v>0</v>
      </c>
      <c r="R2867" s="206"/>
    </row>
    <row r="2868" spans="1:18" s="200" customFormat="1" hidden="1">
      <c r="A2868" s="199">
        <v>2861</v>
      </c>
      <c r="B2868" s="200">
        <v>91106101013</v>
      </c>
      <c r="C2868" s="229" t="s">
        <v>1960</v>
      </c>
      <c r="D2868" s="229" t="s">
        <v>1310</v>
      </c>
      <c r="E2868" s="229" t="s">
        <v>1582</v>
      </c>
      <c r="F2868" s="201" t="s">
        <v>3661</v>
      </c>
      <c r="G2868" s="201" t="s">
        <v>127</v>
      </c>
      <c r="H2868" s="237" t="s">
        <v>2054</v>
      </c>
      <c r="I2868" s="228">
        <v>0</v>
      </c>
      <c r="J2868" s="228">
        <v>0</v>
      </c>
      <c r="K2868" s="228">
        <v>0</v>
      </c>
      <c r="L2868" s="228">
        <v>0</v>
      </c>
      <c r="M2868" s="207">
        <f t="shared" si="201"/>
        <v>0</v>
      </c>
      <c r="N2868" s="207">
        <f t="shared" si="202"/>
        <v>0</v>
      </c>
      <c r="O2868" s="208">
        <f t="shared" si="203"/>
        <v>0</v>
      </c>
      <c r="P2868" s="205">
        <v>0</v>
      </c>
      <c r="Q2868" s="208">
        <f t="shared" si="205"/>
        <v>0</v>
      </c>
      <c r="R2868" s="206"/>
    </row>
    <row r="2869" spans="1:18" s="200" customFormat="1" hidden="1">
      <c r="A2869" s="199">
        <v>2862</v>
      </c>
      <c r="B2869" s="200">
        <v>91106101014</v>
      </c>
      <c r="C2869" s="229" t="s">
        <v>1960</v>
      </c>
      <c r="D2869" s="229" t="s">
        <v>1310</v>
      </c>
      <c r="E2869" s="229" t="s">
        <v>1582</v>
      </c>
      <c r="F2869" s="201" t="s">
        <v>3661</v>
      </c>
      <c r="G2869" s="201" t="s">
        <v>127</v>
      </c>
      <c r="H2869" s="237" t="s">
        <v>2030</v>
      </c>
      <c r="I2869" s="228">
        <v>0</v>
      </c>
      <c r="J2869" s="228">
        <v>0</v>
      </c>
      <c r="K2869" s="228">
        <v>0</v>
      </c>
      <c r="L2869" s="228">
        <v>0</v>
      </c>
      <c r="M2869" s="207">
        <f t="shared" si="201"/>
        <v>0</v>
      </c>
      <c r="N2869" s="207">
        <f t="shared" si="202"/>
        <v>0</v>
      </c>
      <c r="O2869" s="208">
        <f t="shared" si="203"/>
        <v>0</v>
      </c>
      <c r="P2869" s="205">
        <v>0</v>
      </c>
      <c r="Q2869" s="208">
        <f t="shared" si="205"/>
        <v>0</v>
      </c>
      <c r="R2869" s="206"/>
    </row>
    <row r="2870" spans="1:18" s="200" customFormat="1" hidden="1">
      <c r="A2870" s="199">
        <v>2863</v>
      </c>
      <c r="B2870" s="200">
        <v>91106101015</v>
      </c>
      <c r="C2870" s="229" t="s">
        <v>1960</v>
      </c>
      <c r="D2870" s="229" t="s">
        <v>1310</v>
      </c>
      <c r="E2870" s="229" t="s">
        <v>1582</v>
      </c>
      <c r="F2870" s="201" t="s">
        <v>3661</v>
      </c>
      <c r="G2870" s="201" t="s">
        <v>127</v>
      </c>
      <c r="H2870" s="237" t="s">
        <v>2034</v>
      </c>
      <c r="I2870" s="228">
        <v>0</v>
      </c>
      <c r="J2870" s="228">
        <v>0</v>
      </c>
      <c r="K2870" s="228">
        <v>0</v>
      </c>
      <c r="L2870" s="228">
        <v>0</v>
      </c>
      <c r="M2870" s="207">
        <f t="shared" si="201"/>
        <v>0</v>
      </c>
      <c r="N2870" s="207">
        <f t="shared" si="202"/>
        <v>0</v>
      </c>
      <c r="O2870" s="208">
        <f t="shared" si="203"/>
        <v>0</v>
      </c>
      <c r="P2870" s="205">
        <v>0</v>
      </c>
      <c r="Q2870" s="208">
        <f t="shared" si="205"/>
        <v>0</v>
      </c>
      <c r="R2870" s="206"/>
    </row>
    <row r="2871" spans="1:18" s="200" customFormat="1" hidden="1">
      <c r="A2871" s="199">
        <v>2864</v>
      </c>
      <c r="B2871" s="200">
        <v>91106101016</v>
      </c>
      <c r="C2871" s="229" t="s">
        <v>1960</v>
      </c>
      <c r="D2871" s="229" t="s">
        <v>1310</v>
      </c>
      <c r="E2871" s="229" t="s">
        <v>1582</v>
      </c>
      <c r="F2871" s="201" t="s">
        <v>3661</v>
      </c>
      <c r="G2871" s="201" t="s">
        <v>127</v>
      </c>
      <c r="H2871" s="237" t="s">
        <v>1990</v>
      </c>
      <c r="I2871" s="228">
        <v>0</v>
      </c>
      <c r="J2871" s="228">
        <v>0</v>
      </c>
      <c r="K2871" s="228">
        <v>0</v>
      </c>
      <c r="L2871" s="228">
        <v>0</v>
      </c>
      <c r="M2871" s="207">
        <f t="shared" si="201"/>
        <v>0</v>
      </c>
      <c r="N2871" s="207">
        <f t="shared" si="202"/>
        <v>0</v>
      </c>
      <c r="O2871" s="208">
        <f t="shared" si="203"/>
        <v>0</v>
      </c>
      <c r="P2871" s="205">
        <v>0</v>
      </c>
      <c r="Q2871" s="208">
        <f t="shared" si="205"/>
        <v>0</v>
      </c>
      <c r="R2871" s="206"/>
    </row>
    <row r="2872" spans="1:18" s="200" customFormat="1" hidden="1">
      <c r="A2872" s="199">
        <v>2865</v>
      </c>
      <c r="B2872" s="200">
        <v>91106101017</v>
      </c>
      <c r="C2872" s="229" t="s">
        <v>1960</v>
      </c>
      <c r="D2872" s="229" t="s">
        <v>1310</v>
      </c>
      <c r="E2872" s="229" t="s">
        <v>1582</v>
      </c>
      <c r="F2872" s="201" t="s">
        <v>3661</v>
      </c>
      <c r="G2872" s="201" t="s">
        <v>127</v>
      </c>
      <c r="H2872" s="237" t="s">
        <v>2023</v>
      </c>
      <c r="I2872" s="228">
        <v>0</v>
      </c>
      <c r="J2872" s="228">
        <v>0</v>
      </c>
      <c r="K2872" s="228">
        <v>0</v>
      </c>
      <c r="L2872" s="228">
        <v>0</v>
      </c>
      <c r="M2872" s="207">
        <f t="shared" si="201"/>
        <v>0</v>
      </c>
      <c r="N2872" s="207">
        <f t="shared" si="202"/>
        <v>0</v>
      </c>
      <c r="O2872" s="208">
        <f t="shared" si="203"/>
        <v>0</v>
      </c>
      <c r="P2872" s="205">
        <v>0</v>
      </c>
      <c r="Q2872" s="208">
        <f t="shared" si="205"/>
        <v>0</v>
      </c>
      <c r="R2872" s="206"/>
    </row>
    <row r="2873" spans="1:18" s="200" customFormat="1" hidden="1">
      <c r="A2873" s="199">
        <v>2866</v>
      </c>
      <c r="B2873" s="200">
        <v>91106101018</v>
      </c>
      <c r="C2873" s="229" t="s">
        <v>1960</v>
      </c>
      <c r="D2873" s="229" t="s">
        <v>1310</v>
      </c>
      <c r="E2873" s="229" t="s">
        <v>1582</v>
      </c>
      <c r="F2873" s="201" t="s">
        <v>3661</v>
      </c>
      <c r="G2873" s="201" t="s">
        <v>127</v>
      </c>
      <c r="H2873" s="237" t="s">
        <v>2041</v>
      </c>
      <c r="I2873" s="228">
        <v>0</v>
      </c>
      <c r="J2873" s="228">
        <v>0</v>
      </c>
      <c r="K2873" s="228">
        <v>0</v>
      </c>
      <c r="L2873" s="228">
        <v>0</v>
      </c>
      <c r="M2873" s="207">
        <f t="shared" si="201"/>
        <v>0</v>
      </c>
      <c r="N2873" s="207">
        <f t="shared" si="202"/>
        <v>0</v>
      </c>
      <c r="O2873" s="208">
        <f t="shared" si="203"/>
        <v>0</v>
      </c>
      <c r="P2873" s="205">
        <v>0</v>
      </c>
      <c r="Q2873" s="208">
        <f t="shared" si="205"/>
        <v>0</v>
      </c>
      <c r="R2873" s="206"/>
    </row>
    <row r="2874" spans="1:18" s="200" customFormat="1" hidden="1">
      <c r="A2874" s="199">
        <v>2867</v>
      </c>
      <c r="B2874" s="200">
        <v>91106101019</v>
      </c>
      <c r="C2874" s="229" t="s">
        <v>1960</v>
      </c>
      <c r="D2874" s="229" t="s">
        <v>1310</v>
      </c>
      <c r="E2874" s="229" t="s">
        <v>1582</v>
      </c>
      <c r="F2874" s="201" t="s">
        <v>3661</v>
      </c>
      <c r="G2874" s="201" t="s">
        <v>127</v>
      </c>
      <c r="H2874" s="237" t="s">
        <v>2001</v>
      </c>
      <c r="I2874" s="228">
        <v>0</v>
      </c>
      <c r="J2874" s="228">
        <v>0</v>
      </c>
      <c r="K2874" s="228">
        <v>0</v>
      </c>
      <c r="L2874" s="228">
        <v>0</v>
      </c>
      <c r="M2874" s="207">
        <f t="shared" si="201"/>
        <v>0</v>
      </c>
      <c r="N2874" s="207">
        <f t="shared" si="202"/>
        <v>0</v>
      </c>
      <c r="O2874" s="208">
        <f t="shared" si="203"/>
        <v>0</v>
      </c>
      <c r="P2874" s="205">
        <v>0</v>
      </c>
      <c r="Q2874" s="208">
        <f t="shared" si="205"/>
        <v>0</v>
      </c>
      <c r="R2874" s="206"/>
    </row>
    <row r="2875" spans="1:18" s="200" customFormat="1" hidden="1">
      <c r="A2875" s="199">
        <v>2868</v>
      </c>
      <c r="B2875" s="200">
        <v>91106101020</v>
      </c>
      <c r="C2875" s="229" t="s">
        <v>1960</v>
      </c>
      <c r="D2875" s="229" t="s">
        <v>1310</v>
      </c>
      <c r="E2875" s="229" t="s">
        <v>1582</v>
      </c>
      <c r="F2875" s="201" t="s">
        <v>3661</v>
      </c>
      <c r="G2875" s="201" t="s">
        <v>127</v>
      </c>
      <c r="H2875" s="237" t="s">
        <v>2045</v>
      </c>
      <c r="I2875" s="228">
        <v>0</v>
      </c>
      <c r="J2875" s="228">
        <v>0</v>
      </c>
      <c r="K2875" s="228">
        <v>0</v>
      </c>
      <c r="L2875" s="228">
        <v>0</v>
      </c>
      <c r="M2875" s="207">
        <f t="shared" si="201"/>
        <v>0</v>
      </c>
      <c r="N2875" s="207">
        <f t="shared" si="202"/>
        <v>0</v>
      </c>
      <c r="O2875" s="208">
        <f t="shared" si="203"/>
        <v>0</v>
      </c>
      <c r="P2875" s="205">
        <v>0</v>
      </c>
      <c r="Q2875" s="208">
        <f t="shared" si="205"/>
        <v>0</v>
      </c>
      <c r="R2875" s="206"/>
    </row>
    <row r="2876" spans="1:18" s="200" customFormat="1" hidden="1">
      <c r="A2876" s="199">
        <v>2869</v>
      </c>
      <c r="B2876" s="200">
        <v>91106101021</v>
      </c>
      <c r="C2876" s="229" t="s">
        <v>1960</v>
      </c>
      <c r="D2876" s="229" t="s">
        <v>1310</v>
      </c>
      <c r="E2876" s="229" t="s">
        <v>1582</v>
      </c>
      <c r="F2876" s="201" t="s">
        <v>3661</v>
      </c>
      <c r="G2876" s="201" t="s">
        <v>127</v>
      </c>
      <c r="H2876" s="237" t="s">
        <v>2017</v>
      </c>
      <c r="I2876" s="228">
        <v>3400</v>
      </c>
      <c r="J2876" s="228">
        <v>0</v>
      </c>
      <c r="K2876" s="228">
        <v>0</v>
      </c>
      <c r="L2876" s="228">
        <v>3400</v>
      </c>
      <c r="M2876" s="207">
        <f t="shared" si="201"/>
        <v>0</v>
      </c>
      <c r="N2876" s="207">
        <f t="shared" si="202"/>
        <v>0</v>
      </c>
      <c r="O2876" s="208">
        <f t="shared" si="203"/>
        <v>0</v>
      </c>
      <c r="P2876" s="205">
        <v>0</v>
      </c>
      <c r="Q2876" s="208">
        <f t="shared" si="205"/>
        <v>0</v>
      </c>
      <c r="R2876" s="206"/>
    </row>
    <row r="2877" spans="1:18" s="200" customFormat="1" hidden="1">
      <c r="A2877" s="199">
        <v>2870</v>
      </c>
      <c r="B2877" s="200">
        <v>91106101022</v>
      </c>
      <c r="C2877" s="229" t="s">
        <v>1960</v>
      </c>
      <c r="D2877" s="229" t="s">
        <v>1310</v>
      </c>
      <c r="E2877" s="229" t="s">
        <v>1582</v>
      </c>
      <c r="F2877" s="201" t="s">
        <v>3661</v>
      </c>
      <c r="G2877" s="201" t="s">
        <v>127</v>
      </c>
      <c r="H2877" s="237" t="s">
        <v>2063</v>
      </c>
      <c r="I2877" s="228">
        <v>3630.51</v>
      </c>
      <c r="J2877" s="228">
        <v>0</v>
      </c>
      <c r="K2877" s="228">
        <v>255.88</v>
      </c>
      <c r="L2877" s="228">
        <v>2287.0500000000002</v>
      </c>
      <c r="M2877" s="207">
        <f t="shared" si="201"/>
        <v>1599.3400000000001</v>
      </c>
      <c r="N2877" s="207">
        <f t="shared" si="202"/>
        <v>0</v>
      </c>
      <c r="O2877" s="208">
        <f t="shared" si="203"/>
        <v>1599.3400000000001</v>
      </c>
      <c r="P2877" s="205">
        <v>0</v>
      </c>
      <c r="Q2877" s="208">
        <f t="shared" si="205"/>
        <v>1599.3400000000001</v>
      </c>
      <c r="R2877" s="206"/>
    </row>
    <row r="2878" spans="1:18" s="200" customFormat="1" hidden="1">
      <c r="A2878" s="199">
        <v>2871</v>
      </c>
      <c r="B2878" s="200">
        <v>91106101023</v>
      </c>
      <c r="C2878" s="229" t="s">
        <v>1960</v>
      </c>
      <c r="D2878" s="229" t="s">
        <v>1310</v>
      </c>
      <c r="E2878" s="229" t="s">
        <v>1582</v>
      </c>
      <c r="F2878" s="201" t="s">
        <v>3661</v>
      </c>
      <c r="G2878" s="201" t="s">
        <v>127</v>
      </c>
      <c r="H2878" s="237" t="s">
        <v>1987</v>
      </c>
      <c r="I2878" s="228">
        <v>0</v>
      </c>
      <c r="J2878" s="228">
        <v>0</v>
      </c>
      <c r="K2878" s="228">
        <v>0</v>
      </c>
      <c r="L2878" s="228">
        <v>0</v>
      </c>
      <c r="M2878" s="207">
        <f t="shared" si="201"/>
        <v>0</v>
      </c>
      <c r="N2878" s="207">
        <f t="shared" si="202"/>
        <v>0</v>
      </c>
      <c r="O2878" s="208">
        <f t="shared" si="203"/>
        <v>0</v>
      </c>
      <c r="P2878" s="205">
        <v>0</v>
      </c>
      <c r="Q2878" s="208">
        <f t="shared" si="205"/>
        <v>0</v>
      </c>
      <c r="R2878" s="206"/>
    </row>
    <row r="2879" spans="1:18" s="200" customFormat="1" hidden="1">
      <c r="A2879" s="199">
        <v>2872</v>
      </c>
      <c r="B2879" s="200">
        <v>91106101024</v>
      </c>
      <c r="C2879" s="229" t="s">
        <v>1960</v>
      </c>
      <c r="D2879" s="229" t="s">
        <v>1310</v>
      </c>
      <c r="E2879" s="229" t="s">
        <v>1582</v>
      </c>
      <c r="F2879" s="201" t="s">
        <v>3661</v>
      </c>
      <c r="G2879" s="201" t="s">
        <v>127</v>
      </c>
      <c r="H2879" s="237" t="s">
        <v>1979</v>
      </c>
      <c r="I2879" s="228">
        <v>0</v>
      </c>
      <c r="J2879" s="228">
        <v>0</v>
      </c>
      <c r="K2879" s="228">
        <v>0</v>
      </c>
      <c r="L2879" s="228">
        <v>0</v>
      </c>
      <c r="M2879" s="207">
        <f t="shared" si="201"/>
        <v>0</v>
      </c>
      <c r="N2879" s="207">
        <f t="shared" si="202"/>
        <v>0</v>
      </c>
      <c r="O2879" s="208">
        <f t="shared" si="203"/>
        <v>0</v>
      </c>
      <c r="P2879" s="205">
        <v>0</v>
      </c>
      <c r="Q2879" s="208">
        <f t="shared" si="205"/>
        <v>0</v>
      </c>
      <c r="R2879" s="206"/>
    </row>
    <row r="2880" spans="1:18" s="200" customFormat="1" hidden="1">
      <c r="A2880" s="199">
        <v>2873</v>
      </c>
      <c r="B2880" s="200">
        <v>91106101025</v>
      </c>
      <c r="C2880" s="229" t="s">
        <v>1960</v>
      </c>
      <c r="D2880" s="229" t="s">
        <v>1310</v>
      </c>
      <c r="E2880" s="229" t="s">
        <v>1582</v>
      </c>
      <c r="F2880" s="201" t="s">
        <v>3661</v>
      </c>
      <c r="G2880" s="201" t="s">
        <v>127</v>
      </c>
      <c r="H2880" s="237" t="s">
        <v>2010</v>
      </c>
      <c r="I2880" s="228">
        <v>0</v>
      </c>
      <c r="J2880" s="228">
        <v>0</v>
      </c>
      <c r="K2880" s="228">
        <v>0</v>
      </c>
      <c r="L2880" s="228">
        <v>0</v>
      </c>
      <c r="M2880" s="207">
        <f t="shared" si="201"/>
        <v>0</v>
      </c>
      <c r="N2880" s="207">
        <f t="shared" si="202"/>
        <v>0</v>
      </c>
      <c r="O2880" s="208">
        <f t="shared" si="203"/>
        <v>0</v>
      </c>
      <c r="P2880" s="205">
        <v>0</v>
      </c>
      <c r="Q2880" s="208">
        <f t="shared" si="205"/>
        <v>0</v>
      </c>
      <c r="R2880" s="206"/>
    </row>
    <row r="2881" spans="1:18" s="200" customFormat="1" hidden="1">
      <c r="A2881" s="199">
        <v>2874</v>
      </c>
      <c r="B2881" s="200">
        <v>91106101026</v>
      </c>
      <c r="C2881" s="229" t="s">
        <v>1960</v>
      </c>
      <c r="D2881" s="229" t="s">
        <v>1310</v>
      </c>
      <c r="E2881" s="229" t="s">
        <v>1582</v>
      </c>
      <c r="F2881" s="201" t="s">
        <v>3661</v>
      </c>
      <c r="G2881" s="201" t="s">
        <v>127</v>
      </c>
      <c r="H2881" s="237" t="s">
        <v>1998</v>
      </c>
      <c r="I2881" s="228">
        <v>280</v>
      </c>
      <c r="J2881" s="228">
        <v>0</v>
      </c>
      <c r="K2881" s="228">
        <v>0</v>
      </c>
      <c r="L2881" s="228">
        <v>280</v>
      </c>
      <c r="M2881" s="207">
        <f t="shared" si="201"/>
        <v>0</v>
      </c>
      <c r="N2881" s="207">
        <f t="shared" si="202"/>
        <v>0</v>
      </c>
      <c r="O2881" s="208">
        <f t="shared" si="203"/>
        <v>0</v>
      </c>
      <c r="P2881" s="205">
        <v>0</v>
      </c>
      <c r="Q2881" s="208">
        <f t="shared" si="205"/>
        <v>0</v>
      </c>
      <c r="R2881" s="206"/>
    </row>
    <row r="2882" spans="1:18" s="200" customFormat="1" hidden="1">
      <c r="A2882" s="199">
        <v>2875</v>
      </c>
      <c r="B2882" s="200">
        <v>91106101027</v>
      </c>
      <c r="C2882" s="229" t="s">
        <v>1960</v>
      </c>
      <c r="D2882" s="229" t="s">
        <v>1310</v>
      </c>
      <c r="E2882" s="229" t="s">
        <v>1582</v>
      </c>
      <c r="F2882" s="201" t="s">
        <v>3661</v>
      </c>
      <c r="G2882" s="201" t="s">
        <v>127</v>
      </c>
      <c r="H2882" s="237" t="s">
        <v>1992</v>
      </c>
      <c r="I2882" s="228">
        <v>506.63</v>
      </c>
      <c r="J2882" s="228">
        <v>0</v>
      </c>
      <c r="K2882" s="228">
        <v>1063.96</v>
      </c>
      <c r="L2882" s="228">
        <v>597.91999999999996</v>
      </c>
      <c r="M2882" s="207">
        <f t="shared" si="201"/>
        <v>972.67000000000019</v>
      </c>
      <c r="N2882" s="207">
        <f t="shared" si="202"/>
        <v>0</v>
      </c>
      <c r="O2882" s="208">
        <f t="shared" si="203"/>
        <v>972.67000000000019</v>
      </c>
      <c r="P2882" s="205">
        <v>0</v>
      </c>
      <c r="Q2882" s="208">
        <f t="shared" si="205"/>
        <v>972.67000000000019</v>
      </c>
      <c r="R2882" s="206"/>
    </row>
    <row r="2883" spans="1:18" s="200" customFormat="1" hidden="1">
      <c r="A2883" s="199">
        <v>2876</v>
      </c>
      <c r="B2883" s="200">
        <v>91106101028</v>
      </c>
      <c r="C2883" s="229" t="s">
        <v>1960</v>
      </c>
      <c r="D2883" s="229" t="s">
        <v>1310</v>
      </c>
      <c r="E2883" s="229" t="s">
        <v>1582</v>
      </c>
      <c r="F2883" s="201" t="s">
        <v>3661</v>
      </c>
      <c r="G2883" s="201" t="s">
        <v>127</v>
      </c>
      <c r="H2883" s="237" t="s">
        <v>2070</v>
      </c>
      <c r="I2883" s="228">
        <v>210.68</v>
      </c>
      <c r="J2883" s="228">
        <v>0</v>
      </c>
      <c r="K2883" s="228">
        <v>0</v>
      </c>
      <c r="L2883" s="228">
        <v>210.68</v>
      </c>
      <c r="M2883" s="207">
        <f t="shared" si="201"/>
        <v>0</v>
      </c>
      <c r="N2883" s="207">
        <f t="shared" si="202"/>
        <v>0</v>
      </c>
      <c r="O2883" s="208">
        <f t="shared" si="203"/>
        <v>0</v>
      </c>
      <c r="P2883" s="205">
        <v>0</v>
      </c>
      <c r="Q2883" s="208">
        <f t="shared" si="205"/>
        <v>0</v>
      </c>
      <c r="R2883" s="206"/>
    </row>
    <row r="2884" spans="1:18" s="200" customFormat="1" hidden="1">
      <c r="A2884" s="199">
        <v>2877</v>
      </c>
      <c r="B2884" s="200">
        <v>91106101029</v>
      </c>
      <c r="C2884" s="229" t="s">
        <v>1960</v>
      </c>
      <c r="D2884" s="229" t="s">
        <v>1310</v>
      </c>
      <c r="E2884" s="229" t="s">
        <v>1582</v>
      </c>
      <c r="F2884" s="201" t="s">
        <v>3661</v>
      </c>
      <c r="G2884" s="201" t="s">
        <v>127</v>
      </c>
      <c r="H2884" s="237" t="s">
        <v>2003</v>
      </c>
      <c r="I2884" s="228">
        <v>0</v>
      </c>
      <c r="J2884" s="228">
        <v>0</v>
      </c>
      <c r="K2884" s="228">
        <v>8679</v>
      </c>
      <c r="L2884" s="228">
        <v>7314</v>
      </c>
      <c r="M2884" s="207">
        <f t="shared" si="201"/>
        <v>1365</v>
      </c>
      <c r="N2884" s="207">
        <f t="shared" si="202"/>
        <v>0</v>
      </c>
      <c r="O2884" s="208">
        <f t="shared" si="203"/>
        <v>1365</v>
      </c>
      <c r="P2884" s="205">
        <v>0</v>
      </c>
      <c r="Q2884" s="208">
        <f t="shared" si="205"/>
        <v>1365</v>
      </c>
      <c r="R2884" s="206"/>
    </row>
    <row r="2885" spans="1:18" s="200" customFormat="1" hidden="1">
      <c r="A2885" s="199">
        <v>2878</v>
      </c>
      <c r="B2885" s="200">
        <v>91106101030</v>
      </c>
      <c r="C2885" s="229" t="s">
        <v>1960</v>
      </c>
      <c r="D2885" s="229" t="s">
        <v>1310</v>
      </c>
      <c r="E2885" s="229" t="s">
        <v>1582</v>
      </c>
      <c r="F2885" s="201" t="s">
        <v>3661</v>
      </c>
      <c r="G2885" s="201" t="s">
        <v>127</v>
      </c>
      <c r="H2885" s="237" t="s">
        <v>2004</v>
      </c>
      <c r="I2885" s="228">
        <v>0</v>
      </c>
      <c r="J2885" s="228">
        <v>0</v>
      </c>
      <c r="K2885" s="228">
        <v>0</v>
      </c>
      <c r="L2885" s="228">
        <v>0</v>
      </c>
      <c r="M2885" s="207">
        <f t="shared" si="201"/>
        <v>0</v>
      </c>
      <c r="N2885" s="207">
        <f t="shared" si="202"/>
        <v>0</v>
      </c>
      <c r="O2885" s="208">
        <f t="shared" si="203"/>
        <v>0</v>
      </c>
      <c r="P2885" s="205">
        <v>0</v>
      </c>
      <c r="Q2885" s="208">
        <f t="shared" si="205"/>
        <v>0</v>
      </c>
      <c r="R2885" s="206"/>
    </row>
    <row r="2886" spans="1:18" s="200" customFormat="1" hidden="1">
      <c r="A2886" s="199">
        <v>2879</v>
      </c>
      <c r="B2886" s="200">
        <v>91106101031</v>
      </c>
      <c r="C2886" s="229" t="s">
        <v>1960</v>
      </c>
      <c r="D2886" s="229" t="s">
        <v>1310</v>
      </c>
      <c r="E2886" s="229" t="s">
        <v>1582</v>
      </c>
      <c r="F2886" s="201" t="s">
        <v>3661</v>
      </c>
      <c r="G2886" s="201" t="s">
        <v>127</v>
      </c>
      <c r="H2886" s="237" t="s">
        <v>2025</v>
      </c>
      <c r="I2886" s="228">
        <v>0</v>
      </c>
      <c r="J2886" s="228">
        <v>0</v>
      </c>
      <c r="K2886" s="228">
        <v>0</v>
      </c>
      <c r="L2886" s="228">
        <v>0</v>
      </c>
      <c r="M2886" s="207">
        <f t="shared" si="201"/>
        <v>0</v>
      </c>
      <c r="N2886" s="207">
        <f t="shared" si="202"/>
        <v>0</v>
      </c>
      <c r="O2886" s="208">
        <f t="shared" si="203"/>
        <v>0</v>
      </c>
      <c r="P2886" s="205">
        <v>0</v>
      </c>
      <c r="Q2886" s="208">
        <f t="shared" si="205"/>
        <v>0</v>
      </c>
      <c r="R2886" s="206"/>
    </row>
    <row r="2887" spans="1:18" s="200" customFormat="1" hidden="1">
      <c r="A2887" s="199">
        <v>2880</v>
      </c>
      <c r="B2887" s="200">
        <v>91106101032</v>
      </c>
      <c r="C2887" s="229" t="s">
        <v>1960</v>
      </c>
      <c r="D2887" s="229" t="s">
        <v>1310</v>
      </c>
      <c r="E2887" s="229" t="s">
        <v>1582</v>
      </c>
      <c r="F2887" s="201" t="s">
        <v>3661</v>
      </c>
      <c r="G2887" s="201" t="s">
        <v>127</v>
      </c>
      <c r="H2887" s="237" t="s">
        <v>2014</v>
      </c>
      <c r="I2887" s="228">
        <v>0</v>
      </c>
      <c r="J2887" s="228">
        <v>0</v>
      </c>
      <c r="K2887" s="228">
        <v>0</v>
      </c>
      <c r="L2887" s="228">
        <v>0</v>
      </c>
      <c r="M2887" s="207">
        <f t="shared" si="201"/>
        <v>0</v>
      </c>
      <c r="N2887" s="207">
        <f t="shared" si="202"/>
        <v>0</v>
      </c>
      <c r="O2887" s="208">
        <f t="shared" si="203"/>
        <v>0</v>
      </c>
      <c r="P2887" s="205">
        <v>0</v>
      </c>
      <c r="Q2887" s="208">
        <f t="shared" si="205"/>
        <v>0</v>
      </c>
      <c r="R2887" s="206"/>
    </row>
    <row r="2888" spans="1:18" s="200" customFormat="1" hidden="1">
      <c r="A2888" s="199">
        <v>2881</v>
      </c>
      <c r="B2888" s="200">
        <v>91106101033</v>
      </c>
      <c r="C2888" s="229" t="s">
        <v>1960</v>
      </c>
      <c r="D2888" s="229" t="s">
        <v>1310</v>
      </c>
      <c r="E2888" s="229" t="s">
        <v>1582</v>
      </c>
      <c r="F2888" s="201" t="s">
        <v>3661</v>
      </c>
      <c r="G2888" s="201" t="s">
        <v>127</v>
      </c>
      <c r="H2888" s="237" t="s">
        <v>2006</v>
      </c>
      <c r="I2888" s="228">
        <v>0</v>
      </c>
      <c r="J2888" s="228">
        <v>0</v>
      </c>
      <c r="K2888" s="228">
        <v>0</v>
      </c>
      <c r="L2888" s="228">
        <v>0</v>
      </c>
      <c r="M2888" s="207">
        <f t="shared" si="201"/>
        <v>0</v>
      </c>
      <c r="N2888" s="207">
        <f t="shared" si="202"/>
        <v>0</v>
      </c>
      <c r="O2888" s="208">
        <f t="shared" si="203"/>
        <v>0</v>
      </c>
      <c r="P2888" s="205">
        <v>0</v>
      </c>
      <c r="Q2888" s="208">
        <f t="shared" si="205"/>
        <v>0</v>
      </c>
      <c r="R2888" s="206"/>
    </row>
    <row r="2889" spans="1:18" s="200" customFormat="1" hidden="1">
      <c r="A2889" s="199">
        <v>2882</v>
      </c>
      <c r="B2889" s="200">
        <v>91106101034</v>
      </c>
      <c r="C2889" s="229" t="s">
        <v>1960</v>
      </c>
      <c r="D2889" s="229" t="s">
        <v>1310</v>
      </c>
      <c r="E2889" s="229" t="s">
        <v>1582</v>
      </c>
      <c r="F2889" s="201" t="s">
        <v>3661</v>
      </c>
      <c r="G2889" s="201" t="s">
        <v>127</v>
      </c>
      <c r="H2889" s="237" t="s">
        <v>2061</v>
      </c>
      <c r="I2889" s="228">
        <v>394.63999900000005</v>
      </c>
      <c r="J2889" s="228">
        <v>0</v>
      </c>
      <c r="K2889" s="228">
        <v>1632.89</v>
      </c>
      <c r="L2889" s="228">
        <v>1196.5</v>
      </c>
      <c r="M2889" s="207">
        <f t="shared" si="201"/>
        <v>831.02999900000009</v>
      </c>
      <c r="N2889" s="207">
        <f t="shared" si="202"/>
        <v>0</v>
      </c>
      <c r="O2889" s="208">
        <f t="shared" si="203"/>
        <v>831.02999900000009</v>
      </c>
      <c r="P2889" s="205">
        <v>0</v>
      </c>
      <c r="Q2889" s="208">
        <f t="shared" si="205"/>
        <v>831.02999900000009</v>
      </c>
      <c r="R2889" s="206"/>
    </row>
    <row r="2890" spans="1:18" s="200" customFormat="1" hidden="1">
      <c r="A2890" s="199">
        <v>2883</v>
      </c>
      <c r="B2890" s="200">
        <v>91106101035</v>
      </c>
      <c r="C2890" s="229" t="s">
        <v>1960</v>
      </c>
      <c r="D2890" s="229" t="s">
        <v>1310</v>
      </c>
      <c r="E2890" s="229" t="s">
        <v>1582</v>
      </c>
      <c r="F2890" s="201" t="s">
        <v>3661</v>
      </c>
      <c r="G2890" s="201" t="s">
        <v>127</v>
      </c>
      <c r="H2890" s="237" t="s">
        <v>2008</v>
      </c>
      <c r="I2890" s="228">
        <v>0</v>
      </c>
      <c r="J2890" s="228">
        <v>0</v>
      </c>
      <c r="K2890" s="228">
        <v>0</v>
      </c>
      <c r="L2890" s="228">
        <v>0</v>
      </c>
      <c r="M2890" s="207">
        <f t="shared" ref="M2890:M2953" si="206">IF((I2890+K2890)-(J2890+L2890)&lt;0,0,(I2890+K2890)-(J2890+L2890))</f>
        <v>0</v>
      </c>
      <c r="N2890" s="207">
        <f t="shared" ref="N2890:N2953" si="207">-IF((I2890+K2890)-(J2890+L2890)&lt;0,(I2890+K2890)-(J2890+L2890),0)</f>
        <v>0</v>
      </c>
      <c r="O2890" s="208">
        <f t="shared" ref="O2890:O2953" si="208">M2890-N2890</f>
        <v>0</v>
      </c>
      <c r="P2890" s="205">
        <v>0</v>
      </c>
      <c r="Q2890" s="208">
        <f t="shared" ref="Q2890:Q2921" si="209">O2890-P2890</f>
        <v>0</v>
      </c>
      <c r="R2890" s="206"/>
    </row>
    <row r="2891" spans="1:18" s="200" customFormat="1" hidden="1">
      <c r="A2891" s="199">
        <v>2884</v>
      </c>
      <c r="B2891" s="200">
        <v>91106101036</v>
      </c>
      <c r="C2891" s="229" t="s">
        <v>1960</v>
      </c>
      <c r="D2891" s="229" t="s">
        <v>1310</v>
      </c>
      <c r="E2891" s="229" t="s">
        <v>1582</v>
      </c>
      <c r="F2891" s="201" t="s">
        <v>3661</v>
      </c>
      <c r="G2891" s="201" t="s">
        <v>127</v>
      </c>
      <c r="H2891" s="237" t="s">
        <v>2076</v>
      </c>
      <c r="I2891" s="228">
        <v>900</v>
      </c>
      <c r="J2891" s="228">
        <v>0</v>
      </c>
      <c r="K2891" s="228">
        <v>0</v>
      </c>
      <c r="L2891" s="228">
        <v>900</v>
      </c>
      <c r="M2891" s="207">
        <f t="shared" si="206"/>
        <v>0</v>
      </c>
      <c r="N2891" s="207">
        <f t="shared" si="207"/>
        <v>0</v>
      </c>
      <c r="O2891" s="208">
        <f t="shared" si="208"/>
        <v>0</v>
      </c>
      <c r="P2891" s="205">
        <v>0</v>
      </c>
      <c r="Q2891" s="208">
        <f t="shared" si="209"/>
        <v>0</v>
      </c>
      <c r="R2891" s="206"/>
    </row>
    <row r="2892" spans="1:18" s="200" customFormat="1" hidden="1">
      <c r="A2892" s="199">
        <v>2885</v>
      </c>
      <c r="B2892" s="200">
        <v>91106101037</v>
      </c>
      <c r="C2892" s="229" t="s">
        <v>1960</v>
      </c>
      <c r="D2892" s="229" t="s">
        <v>1310</v>
      </c>
      <c r="E2892" s="229" t="s">
        <v>1582</v>
      </c>
      <c r="F2892" s="201" t="s">
        <v>3661</v>
      </c>
      <c r="G2892" s="201" t="s">
        <v>127</v>
      </c>
      <c r="H2892" s="237" t="s">
        <v>2049</v>
      </c>
      <c r="I2892" s="228">
        <v>0</v>
      </c>
      <c r="J2892" s="228">
        <v>0</v>
      </c>
      <c r="K2892" s="228">
        <v>33177.599999999999</v>
      </c>
      <c r="L2892" s="228">
        <v>33165.599999999999</v>
      </c>
      <c r="M2892" s="207">
        <f t="shared" si="206"/>
        <v>12</v>
      </c>
      <c r="N2892" s="207">
        <f t="shared" si="207"/>
        <v>0</v>
      </c>
      <c r="O2892" s="208">
        <f t="shared" si="208"/>
        <v>12</v>
      </c>
      <c r="P2892" s="205">
        <v>0</v>
      </c>
      <c r="Q2892" s="208">
        <f t="shared" si="209"/>
        <v>12</v>
      </c>
      <c r="R2892" s="206"/>
    </row>
    <row r="2893" spans="1:18" s="200" customFormat="1" hidden="1">
      <c r="A2893" s="199">
        <v>2886</v>
      </c>
      <c r="B2893" s="200">
        <v>91106101038</v>
      </c>
      <c r="C2893" s="229" t="s">
        <v>1960</v>
      </c>
      <c r="D2893" s="229" t="s">
        <v>1310</v>
      </c>
      <c r="E2893" s="229" t="s">
        <v>1582</v>
      </c>
      <c r="F2893" s="201" t="s">
        <v>3661</v>
      </c>
      <c r="G2893" s="201" t="s">
        <v>127</v>
      </c>
      <c r="H2893" s="237" t="s">
        <v>2046</v>
      </c>
      <c r="I2893" s="228">
        <v>0</v>
      </c>
      <c r="J2893" s="228">
        <v>0</v>
      </c>
      <c r="K2893" s="228">
        <v>0</v>
      </c>
      <c r="L2893" s="228">
        <v>0</v>
      </c>
      <c r="M2893" s="207">
        <f t="shared" si="206"/>
        <v>0</v>
      </c>
      <c r="N2893" s="207">
        <f t="shared" si="207"/>
        <v>0</v>
      </c>
      <c r="O2893" s="208">
        <f t="shared" si="208"/>
        <v>0</v>
      </c>
      <c r="P2893" s="205">
        <v>0</v>
      </c>
      <c r="Q2893" s="208">
        <f t="shared" si="209"/>
        <v>0</v>
      </c>
      <c r="R2893" s="206"/>
    </row>
    <row r="2894" spans="1:18" s="200" customFormat="1" hidden="1">
      <c r="A2894" s="199">
        <v>2887</v>
      </c>
      <c r="B2894" s="200">
        <v>91106101039</v>
      </c>
      <c r="C2894" s="229" t="s">
        <v>1960</v>
      </c>
      <c r="D2894" s="229" t="s">
        <v>1310</v>
      </c>
      <c r="E2894" s="229" t="s">
        <v>1582</v>
      </c>
      <c r="F2894" s="201" t="s">
        <v>3661</v>
      </c>
      <c r="G2894" s="201" t="s">
        <v>127</v>
      </c>
      <c r="H2894" s="237" t="s">
        <v>1971</v>
      </c>
      <c r="I2894" s="228">
        <v>0</v>
      </c>
      <c r="J2894" s="228">
        <v>0</v>
      </c>
      <c r="K2894" s="228">
        <v>640</v>
      </c>
      <c r="L2894" s="228">
        <v>304</v>
      </c>
      <c r="M2894" s="207">
        <f t="shared" si="206"/>
        <v>336</v>
      </c>
      <c r="N2894" s="207">
        <f t="shared" si="207"/>
        <v>0</v>
      </c>
      <c r="O2894" s="208">
        <f t="shared" si="208"/>
        <v>336</v>
      </c>
      <c r="P2894" s="205">
        <v>0</v>
      </c>
      <c r="Q2894" s="208">
        <f t="shared" si="209"/>
        <v>336</v>
      </c>
      <c r="R2894" s="206"/>
    </row>
    <row r="2895" spans="1:18" s="200" customFormat="1" hidden="1">
      <c r="A2895" s="199">
        <v>2888</v>
      </c>
      <c r="B2895" s="200">
        <v>91106101040</v>
      </c>
      <c r="C2895" s="229" t="s">
        <v>1960</v>
      </c>
      <c r="D2895" s="229" t="s">
        <v>1310</v>
      </c>
      <c r="E2895" s="229" t="s">
        <v>1582</v>
      </c>
      <c r="F2895" s="201" t="s">
        <v>3661</v>
      </c>
      <c r="G2895" s="201" t="s">
        <v>127</v>
      </c>
      <c r="H2895" s="237" t="s">
        <v>2019</v>
      </c>
      <c r="I2895" s="228">
        <v>0</v>
      </c>
      <c r="J2895" s="228">
        <v>0</v>
      </c>
      <c r="K2895" s="228">
        <v>0</v>
      </c>
      <c r="L2895" s="228">
        <v>0</v>
      </c>
      <c r="M2895" s="207">
        <f t="shared" si="206"/>
        <v>0</v>
      </c>
      <c r="N2895" s="207">
        <f t="shared" si="207"/>
        <v>0</v>
      </c>
      <c r="O2895" s="208">
        <f t="shared" si="208"/>
        <v>0</v>
      </c>
      <c r="P2895" s="205">
        <v>0</v>
      </c>
      <c r="Q2895" s="208">
        <f t="shared" si="209"/>
        <v>0</v>
      </c>
      <c r="R2895" s="206"/>
    </row>
    <row r="2896" spans="1:18" s="200" customFormat="1" hidden="1">
      <c r="A2896" s="199">
        <v>2889</v>
      </c>
      <c r="B2896" s="200">
        <v>91106101041</v>
      </c>
      <c r="C2896" s="229" t="s">
        <v>1960</v>
      </c>
      <c r="D2896" s="229" t="s">
        <v>1310</v>
      </c>
      <c r="E2896" s="229" t="s">
        <v>1582</v>
      </c>
      <c r="F2896" s="201" t="s">
        <v>3661</v>
      </c>
      <c r="G2896" s="201" t="s">
        <v>127</v>
      </c>
      <c r="H2896" s="237" t="s">
        <v>2062</v>
      </c>
      <c r="I2896" s="228">
        <v>532</v>
      </c>
      <c r="J2896" s="228">
        <v>0</v>
      </c>
      <c r="K2896" s="228">
        <v>0</v>
      </c>
      <c r="L2896" s="228">
        <v>279.3</v>
      </c>
      <c r="M2896" s="207">
        <f t="shared" si="206"/>
        <v>252.7</v>
      </c>
      <c r="N2896" s="207">
        <f t="shared" si="207"/>
        <v>0</v>
      </c>
      <c r="O2896" s="208">
        <f t="shared" si="208"/>
        <v>252.7</v>
      </c>
      <c r="P2896" s="205">
        <v>0</v>
      </c>
      <c r="Q2896" s="208">
        <f t="shared" si="209"/>
        <v>252.7</v>
      </c>
      <c r="R2896" s="206"/>
    </row>
    <row r="2897" spans="1:18" s="200" customFormat="1" hidden="1">
      <c r="A2897" s="199">
        <v>2890</v>
      </c>
      <c r="B2897" s="200">
        <v>91106101042</v>
      </c>
      <c r="C2897" s="229" t="s">
        <v>1960</v>
      </c>
      <c r="D2897" s="229" t="s">
        <v>1310</v>
      </c>
      <c r="E2897" s="229" t="s">
        <v>1582</v>
      </c>
      <c r="F2897" s="201" t="s">
        <v>3661</v>
      </c>
      <c r="G2897" s="201" t="s">
        <v>127</v>
      </c>
      <c r="H2897" s="237" t="s">
        <v>2021</v>
      </c>
      <c r="I2897" s="228">
        <v>1914.23</v>
      </c>
      <c r="J2897" s="228">
        <v>0</v>
      </c>
      <c r="K2897" s="228">
        <v>3171.8</v>
      </c>
      <c r="L2897" s="228">
        <v>4966.2</v>
      </c>
      <c r="M2897" s="207">
        <f t="shared" si="206"/>
        <v>119.83000000000084</v>
      </c>
      <c r="N2897" s="207">
        <f t="shared" si="207"/>
        <v>0</v>
      </c>
      <c r="O2897" s="208">
        <f t="shared" si="208"/>
        <v>119.83000000000084</v>
      </c>
      <c r="P2897" s="205">
        <v>0</v>
      </c>
      <c r="Q2897" s="208">
        <f t="shared" si="209"/>
        <v>119.83000000000084</v>
      </c>
      <c r="R2897" s="206"/>
    </row>
    <row r="2898" spans="1:18" s="200" customFormat="1" hidden="1">
      <c r="A2898" s="199">
        <v>2891</v>
      </c>
      <c r="B2898" s="200">
        <v>91106101043</v>
      </c>
      <c r="C2898" s="229" t="s">
        <v>1960</v>
      </c>
      <c r="D2898" s="229" t="s">
        <v>1310</v>
      </c>
      <c r="E2898" s="229" t="s">
        <v>1582</v>
      </c>
      <c r="F2898" s="201" t="s">
        <v>3661</v>
      </c>
      <c r="G2898" s="201" t="s">
        <v>127</v>
      </c>
      <c r="H2898" s="237" t="s">
        <v>1972</v>
      </c>
      <c r="I2898" s="228">
        <v>42.96</v>
      </c>
      <c r="J2898" s="228">
        <v>0</v>
      </c>
      <c r="K2898" s="228">
        <v>0</v>
      </c>
      <c r="L2898" s="228">
        <v>28.64</v>
      </c>
      <c r="M2898" s="207">
        <f t="shared" si="206"/>
        <v>14.32</v>
      </c>
      <c r="N2898" s="207">
        <f t="shared" si="207"/>
        <v>0</v>
      </c>
      <c r="O2898" s="208">
        <f t="shared" si="208"/>
        <v>14.32</v>
      </c>
      <c r="P2898" s="205">
        <v>0</v>
      </c>
      <c r="Q2898" s="208">
        <f t="shared" si="209"/>
        <v>14.32</v>
      </c>
      <c r="R2898" s="206"/>
    </row>
    <row r="2899" spans="1:18" s="200" customFormat="1" hidden="1">
      <c r="A2899" s="199">
        <v>2892</v>
      </c>
      <c r="B2899" s="200">
        <v>91106101044</v>
      </c>
      <c r="C2899" s="229" t="s">
        <v>1960</v>
      </c>
      <c r="D2899" s="229" t="s">
        <v>1310</v>
      </c>
      <c r="E2899" s="229" t="s">
        <v>1582</v>
      </c>
      <c r="F2899" s="201" t="s">
        <v>3661</v>
      </c>
      <c r="G2899" s="201" t="s">
        <v>127</v>
      </c>
      <c r="H2899" s="237" t="s">
        <v>1989</v>
      </c>
      <c r="I2899" s="228">
        <v>0</v>
      </c>
      <c r="J2899" s="228">
        <v>0</v>
      </c>
      <c r="K2899" s="228">
        <v>0</v>
      </c>
      <c r="L2899" s="228">
        <v>0</v>
      </c>
      <c r="M2899" s="207">
        <f t="shared" si="206"/>
        <v>0</v>
      </c>
      <c r="N2899" s="207">
        <f t="shared" si="207"/>
        <v>0</v>
      </c>
      <c r="O2899" s="208">
        <f t="shared" si="208"/>
        <v>0</v>
      </c>
      <c r="P2899" s="205">
        <v>0</v>
      </c>
      <c r="Q2899" s="208">
        <f t="shared" si="209"/>
        <v>0</v>
      </c>
      <c r="R2899" s="206"/>
    </row>
    <row r="2900" spans="1:18" s="200" customFormat="1" hidden="1">
      <c r="A2900" s="199">
        <v>2893</v>
      </c>
      <c r="B2900" s="200">
        <v>91106101045</v>
      </c>
      <c r="C2900" s="229" t="s">
        <v>1960</v>
      </c>
      <c r="D2900" s="229" t="s">
        <v>1310</v>
      </c>
      <c r="E2900" s="229" t="s">
        <v>1582</v>
      </c>
      <c r="F2900" s="201" t="s">
        <v>3661</v>
      </c>
      <c r="G2900" s="201" t="s">
        <v>127</v>
      </c>
      <c r="H2900" s="237" t="s">
        <v>1969</v>
      </c>
      <c r="I2900" s="228">
        <v>0</v>
      </c>
      <c r="J2900" s="228">
        <v>0</v>
      </c>
      <c r="K2900" s="228">
        <v>8666</v>
      </c>
      <c r="L2900" s="228">
        <v>7902</v>
      </c>
      <c r="M2900" s="207">
        <f t="shared" si="206"/>
        <v>764</v>
      </c>
      <c r="N2900" s="207">
        <f t="shared" si="207"/>
        <v>0</v>
      </c>
      <c r="O2900" s="208">
        <f t="shared" si="208"/>
        <v>764</v>
      </c>
      <c r="P2900" s="205">
        <v>0</v>
      </c>
      <c r="Q2900" s="208">
        <f t="shared" si="209"/>
        <v>764</v>
      </c>
      <c r="R2900" s="206"/>
    </row>
    <row r="2901" spans="1:18" s="200" customFormat="1" hidden="1">
      <c r="A2901" s="199">
        <v>2894</v>
      </c>
      <c r="B2901" s="200">
        <v>91106101046</v>
      </c>
      <c r="C2901" s="229" t="s">
        <v>1960</v>
      </c>
      <c r="D2901" s="229" t="s">
        <v>1310</v>
      </c>
      <c r="E2901" s="229" t="s">
        <v>1582</v>
      </c>
      <c r="F2901" s="201" t="s">
        <v>3661</v>
      </c>
      <c r="G2901" s="201" t="s">
        <v>127</v>
      </c>
      <c r="H2901" s="237" t="s">
        <v>2048</v>
      </c>
      <c r="I2901" s="228">
        <v>471.94999900000005</v>
      </c>
      <c r="J2901" s="228">
        <v>0</v>
      </c>
      <c r="K2901" s="228">
        <v>4639.22</v>
      </c>
      <c r="L2901" s="228">
        <v>4169.07</v>
      </c>
      <c r="M2901" s="207">
        <f t="shared" si="206"/>
        <v>942.09999900000093</v>
      </c>
      <c r="N2901" s="207">
        <f t="shared" si="207"/>
        <v>0</v>
      </c>
      <c r="O2901" s="208">
        <f t="shared" si="208"/>
        <v>942.09999900000093</v>
      </c>
      <c r="P2901" s="205">
        <v>0</v>
      </c>
      <c r="Q2901" s="208">
        <f t="shared" si="209"/>
        <v>942.09999900000093</v>
      </c>
      <c r="R2901" s="206"/>
    </row>
    <row r="2902" spans="1:18" s="200" customFormat="1" hidden="1">
      <c r="A2902" s="199">
        <v>2895</v>
      </c>
      <c r="B2902" s="200">
        <v>91106101047</v>
      </c>
      <c r="C2902" s="229" t="s">
        <v>1960</v>
      </c>
      <c r="D2902" s="229" t="s">
        <v>1310</v>
      </c>
      <c r="E2902" s="229" t="s">
        <v>1582</v>
      </c>
      <c r="F2902" s="201" t="s">
        <v>3661</v>
      </c>
      <c r="G2902" s="201" t="s">
        <v>127</v>
      </c>
      <c r="H2902" s="237" t="s">
        <v>1980</v>
      </c>
      <c r="I2902" s="228">
        <v>0</v>
      </c>
      <c r="J2902" s="228">
        <v>0</v>
      </c>
      <c r="K2902" s="228">
        <v>0</v>
      </c>
      <c r="L2902" s="228">
        <v>0</v>
      </c>
      <c r="M2902" s="207">
        <f t="shared" si="206"/>
        <v>0</v>
      </c>
      <c r="N2902" s="207">
        <f t="shared" si="207"/>
        <v>0</v>
      </c>
      <c r="O2902" s="208">
        <f t="shared" si="208"/>
        <v>0</v>
      </c>
      <c r="P2902" s="205">
        <v>0</v>
      </c>
      <c r="Q2902" s="208">
        <f t="shared" si="209"/>
        <v>0</v>
      </c>
      <c r="R2902" s="206"/>
    </row>
    <row r="2903" spans="1:18" s="200" customFormat="1" hidden="1">
      <c r="A2903" s="199">
        <v>2896</v>
      </c>
      <c r="B2903" s="200">
        <v>91106101048</v>
      </c>
      <c r="C2903" s="229" t="s">
        <v>1960</v>
      </c>
      <c r="D2903" s="229" t="s">
        <v>1310</v>
      </c>
      <c r="E2903" s="229" t="s">
        <v>1582</v>
      </c>
      <c r="F2903" s="201" t="s">
        <v>3661</v>
      </c>
      <c r="G2903" s="201" t="s">
        <v>127</v>
      </c>
      <c r="H2903" s="237" t="s">
        <v>1995</v>
      </c>
      <c r="I2903" s="228">
        <v>0</v>
      </c>
      <c r="J2903" s="228">
        <v>0</v>
      </c>
      <c r="K2903" s="228">
        <v>300</v>
      </c>
      <c r="L2903" s="228">
        <v>75</v>
      </c>
      <c r="M2903" s="207">
        <f t="shared" si="206"/>
        <v>225</v>
      </c>
      <c r="N2903" s="207">
        <f t="shared" si="207"/>
        <v>0</v>
      </c>
      <c r="O2903" s="208">
        <f t="shared" si="208"/>
        <v>225</v>
      </c>
      <c r="P2903" s="205">
        <v>0</v>
      </c>
      <c r="Q2903" s="208">
        <f t="shared" si="209"/>
        <v>225</v>
      </c>
      <c r="R2903" s="206"/>
    </row>
    <row r="2904" spans="1:18" s="200" customFormat="1" hidden="1">
      <c r="A2904" s="199">
        <v>2897</v>
      </c>
      <c r="B2904" s="200">
        <v>91106101049</v>
      </c>
      <c r="C2904" s="229" t="s">
        <v>1960</v>
      </c>
      <c r="D2904" s="229" t="s">
        <v>1310</v>
      </c>
      <c r="E2904" s="229" t="s">
        <v>1582</v>
      </c>
      <c r="F2904" s="201" t="s">
        <v>3661</v>
      </c>
      <c r="G2904" s="201" t="s">
        <v>127</v>
      </c>
      <c r="H2904" s="237" t="s">
        <v>2012</v>
      </c>
      <c r="I2904" s="228">
        <v>0</v>
      </c>
      <c r="J2904" s="228">
        <v>0</v>
      </c>
      <c r="K2904" s="228">
        <v>5800.5</v>
      </c>
      <c r="L2904" s="228">
        <v>5800.5</v>
      </c>
      <c r="M2904" s="207">
        <f t="shared" si="206"/>
        <v>0</v>
      </c>
      <c r="N2904" s="207">
        <f t="shared" si="207"/>
        <v>0</v>
      </c>
      <c r="O2904" s="208">
        <f t="shared" si="208"/>
        <v>0</v>
      </c>
      <c r="P2904" s="205">
        <v>0</v>
      </c>
      <c r="Q2904" s="208">
        <f t="shared" si="209"/>
        <v>0</v>
      </c>
      <c r="R2904" s="206"/>
    </row>
    <row r="2905" spans="1:18" s="200" customFormat="1" hidden="1">
      <c r="A2905" s="199">
        <v>2898</v>
      </c>
      <c r="B2905" s="200">
        <v>91106101050</v>
      </c>
      <c r="C2905" s="229" t="s">
        <v>1960</v>
      </c>
      <c r="D2905" s="229" t="s">
        <v>1310</v>
      </c>
      <c r="E2905" s="229" t="s">
        <v>1582</v>
      </c>
      <c r="F2905" s="201" t="s">
        <v>3661</v>
      </c>
      <c r="G2905" s="201" t="s">
        <v>127</v>
      </c>
      <c r="H2905" s="237" t="s">
        <v>2029</v>
      </c>
      <c r="I2905" s="228">
        <v>0</v>
      </c>
      <c r="J2905" s="228">
        <v>0</v>
      </c>
      <c r="K2905" s="228">
        <v>0</v>
      </c>
      <c r="L2905" s="228">
        <v>0</v>
      </c>
      <c r="M2905" s="207">
        <f t="shared" si="206"/>
        <v>0</v>
      </c>
      <c r="N2905" s="207">
        <f t="shared" si="207"/>
        <v>0</v>
      </c>
      <c r="O2905" s="208">
        <f t="shared" si="208"/>
        <v>0</v>
      </c>
      <c r="P2905" s="205">
        <v>0</v>
      </c>
      <c r="Q2905" s="208">
        <f t="shared" si="209"/>
        <v>0</v>
      </c>
      <c r="R2905" s="206"/>
    </row>
    <row r="2906" spans="1:18" s="200" customFormat="1" hidden="1">
      <c r="A2906" s="199">
        <v>2899</v>
      </c>
      <c r="B2906" s="200">
        <v>91106101051</v>
      </c>
      <c r="C2906" s="229" t="s">
        <v>1960</v>
      </c>
      <c r="D2906" s="229" t="s">
        <v>1310</v>
      </c>
      <c r="E2906" s="229" t="s">
        <v>1582</v>
      </c>
      <c r="F2906" s="201" t="s">
        <v>3661</v>
      </c>
      <c r="G2906" s="201" t="s">
        <v>127</v>
      </c>
      <c r="H2906" s="237" t="s">
        <v>1988</v>
      </c>
      <c r="I2906" s="228">
        <v>0</v>
      </c>
      <c r="J2906" s="228">
        <v>0</v>
      </c>
      <c r="K2906" s="228">
        <v>7737.8</v>
      </c>
      <c r="L2906" s="228">
        <v>6911.8</v>
      </c>
      <c r="M2906" s="207">
        <f t="shared" si="206"/>
        <v>826</v>
      </c>
      <c r="N2906" s="207">
        <f t="shared" si="207"/>
        <v>0</v>
      </c>
      <c r="O2906" s="208">
        <f t="shared" si="208"/>
        <v>826</v>
      </c>
      <c r="P2906" s="205">
        <v>0</v>
      </c>
      <c r="Q2906" s="208">
        <f t="shared" si="209"/>
        <v>826</v>
      </c>
      <c r="R2906" s="206"/>
    </row>
    <row r="2907" spans="1:18" s="200" customFormat="1" hidden="1">
      <c r="A2907" s="199">
        <v>2900</v>
      </c>
      <c r="B2907" s="200">
        <v>91106101052</v>
      </c>
      <c r="C2907" s="229" t="s">
        <v>1960</v>
      </c>
      <c r="D2907" s="229" t="s">
        <v>1310</v>
      </c>
      <c r="E2907" s="229" t="s">
        <v>1582</v>
      </c>
      <c r="F2907" s="201" t="s">
        <v>3661</v>
      </c>
      <c r="G2907" s="201" t="s">
        <v>127</v>
      </c>
      <c r="H2907" s="237" t="s">
        <v>1978</v>
      </c>
      <c r="I2907" s="228">
        <v>0</v>
      </c>
      <c r="J2907" s="228">
        <v>0</v>
      </c>
      <c r="K2907" s="228">
        <v>0</v>
      </c>
      <c r="L2907" s="228">
        <v>0</v>
      </c>
      <c r="M2907" s="207">
        <f t="shared" si="206"/>
        <v>0</v>
      </c>
      <c r="N2907" s="207">
        <f t="shared" si="207"/>
        <v>0</v>
      </c>
      <c r="O2907" s="208">
        <f t="shared" si="208"/>
        <v>0</v>
      </c>
      <c r="P2907" s="205">
        <v>0</v>
      </c>
      <c r="Q2907" s="208">
        <f t="shared" si="209"/>
        <v>0</v>
      </c>
      <c r="R2907" s="206"/>
    </row>
    <row r="2908" spans="1:18" s="200" customFormat="1" hidden="1">
      <c r="A2908" s="199">
        <v>2901</v>
      </c>
      <c r="B2908" s="200">
        <v>91106101053</v>
      </c>
      <c r="C2908" s="229" t="s">
        <v>1960</v>
      </c>
      <c r="D2908" s="229" t="s">
        <v>1310</v>
      </c>
      <c r="E2908" s="229" t="s">
        <v>1582</v>
      </c>
      <c r="F2908" s="201" t="s">
        <v>3661</v>
      </c>
      <c r="G2908" s="201" t="s">
        <v>127</v>
      </c>
      <c r="H2908" s="237" t="s">
        <v>2007</v>
      </c>
      <c r="I2908" s="228">
        <v>0</v>
      </c>
      <c r="J2908" s="228">
        <v>0</v>
      </c>
      <c r="K2908" s="228">
        <v>0</v>
      </c>
      <c r="L2908" s="228">
        <v>0</v>
      </c>
      <c r="M2908" s="207">
        <f t="shared" si="206"/>
        <v>0</v>
      </c>
      <c r="N2908" s="207">
        <f t="shared" si="207"/>
        <v>0</v>
      </c>
      <c r="O2908" s="208">
        <f t="shared" si="208"/>
        <v>0</v>
      </c>
      <c r="P2908" s="205">
        <v>0</v>
      </c>
      <c r="Q2908" s="208">
        <f t="shared" si="209"/>
        <v>0</v>
      </c>
      <c r="R2908" s="206"/>
    </row>
    <row r="2909" spans="1:18" s="200" customFormat="1" hidden="1">
      <c r="A2909" s="199">
        <v>2902</v>
      </c>
      <c r="B2909" s="200">
        <v>91106101054</v>
      </c>
      <c r="C2909" s="229" t="s">
        <v>1960</v>
      </c>
      <c r="D2909" s="229" t="s">
        <v>1310</v>
      </c>
      <c r="E2909" s="229" t="s">
        <v>1582</v>
      </c>
      <c r="F2909" s="201" t="s">
        <v>3661</v>
      </c>
      <c r="G2909" s="201" t="s">
        <v>127</v>
      </c>
      <c r="H2909" s="237" t="s">
        <v>2073</v>
      </c>
      <c r="I2909" s="228">
        <v>0</v>
      </c>
      <c r="J2909" s="228">
        <v>0</v>
      </c>
      <c r="K2909" s="228">
        <v>0</v>
      </c>
      <c r="L2909" s="228">
        <v>0</v>
      </c>
      <c r="M2909" s="207">
        <f t="shared" si="206"/>
        <v>0</v>
      </c>
      <c r="N2909" s="207">
        <f t="shared" si="207"/>
        <v>0</v>
      </c>
      <c r="O2909" s="208">
        <f t="shared" si="208"/>
        <v>0</v>
      </c>
      <c r="P2909" s="205">
        <v>0</v>
      </c>
      <c r="Q2909" s="208">
        <f t="shared" si="209"/>
        <v>0</v>
      </c>
      <c r="R2909" s="206"/>
    </row>
    <row r="2910" spans="1:18" s="200" customFormat="1" hidden="1">
      <c r="A2910" s="199">
        <v>2903</v>
      </c>
      <c r="B2910" s="200">
        <v>91106101055</v>
      </c>
      <c r="C2910" s="229" t="s">
        <v>1960</v>
      </c>
      <c r="D2910" s="229" t="s">
        <v>1310</v>
      </c>
      <c r="E2910" s="229" t="s">
        <v>1582</v>
      </c>
      <c r="F2910" s="201" t="s">
        <v>3661</v>
      </c>
      <c r="G2910" s="201" t="s">
        <v>127</v>
      </c>
      <c r="H2910" s="237" t="s">
        <v>2099</v>
      </c>
      <c r="I2910" s="228">
        <v>525</v>
      </c>
      <c r="J2910" s="228">
        <v>0</v>
      </c>
      <c r="K2910" s="228">
        <v>0</v>
      </c>
      <c r="L2910" s="228">
        <v>0</v>
      </c>
      <c r="M2910" s="207">
        <f t="shared" si="206"/>
        <v>525</v>
      </c>
      <c r="N2910" s="207">
        <f t="shared" si="207"/>
        <v>0</v>
      </c>
      <c r="O2910" s="208">
        <f t="shared" si="208"/>
        <v>525</v>
      </c>
      <c r="P2910" s="205">
        <v>0</v>
      </c>
      <c r="Q2910" s="208">
        <f t="shared" si="209"/>
        <v>525</v>
      </c>
      <c r="R2910" s="206"/>
    </row>
    <row r="2911" spans="1:18" s="200" customFormat="1" hidden="1">
      <c r="A2911" s="199">
        <v>2904</v>
      </c>
      <c r="B2911" s="200">
        <v>91106101056</v>
      </c>
      <c r="C2911" s="229" t="s">
        <v>1960</v>
      </c>
      <c r="D2911" s="229" t="s">
        <v>1310</v>
      </c>
      <c r="E2911" s="229" t="s">
        <v>1582</v>
      </c>
      <c r="F2911" s="201" t="s">
        <v>3661</v>
      </c>
      <c r="G2911" s="201" t="s">
        <v>127</v>
      </c>
      <c r="H2911" s="237" t="s">
        <v>2032</v>
      </c>
      <c r="I2911" s="228">
        <v>0</v>
      </c>
      <c r="J2911" s="228">
        <v>0</v>
      </c>
      <c r="K2911" s="228">
        <v>0</v>
      </c>
      <c r="L2911" s="228">
        <v>0</v>
      </c>
      <c r="M2911" s="207">
        <f t="shared" si="206"/>
        <v>0</v>
      </c>
      <c r="N2911" s="207">
        <f t="shared" si="207"/>
        <v>0</v>
      </c>
      <c r="O2911" s="208">
        <f t="shared" si="208"/>
        <v>0</v>
      </c>
      <c r="P2911" s="205">
        <v>0</v>
      </c>
      <c r="Q2911" s="208">
        <f t="shared" si="209"/>
        <v>0</v>
      </c>
      <c r="R2911" s="206"/>
    </row>
    <row r="2912" spans="1:18" s="200" customFormat="1" hidden="1">
      <c r="A2912" s="199">
        <v>2905</v>
      </c>
      <c r="B2912" s="200">
        <v>91106101057</v>
      </c>
      <c r="C2912" s="229" t="s">
        <v>1960</v>
      </c>
      <c r="D2912" s="229" t="s">
        <v>1310</v>
      </c>
      <c r="E2912" s="229" t="s">
        <v>1582</v>
      </c>
      <c r="F2912" s="201" t="s">
        <v>3661</v>
      </c>
      <c r="G2912" s="201" t="s">
        <v>127</v>
      </c>
      <c r="H2912" s="237" t="s">
        <v>2087</v>
      </c>
      <c r="I2912" s="228">
        <v>240</v>
      </c>
      <c r="J2912" s="228">
        <v>0</v>
      </c>
      <c r="K2912" s="228">
        <v>0</v>
      </c>
      <c r="L2912" s="228">
        <v>240</v>
      </c>
      <c r="M2912" s="207">
        <f t="shared" si="206"/>
        <v>0</v>
      </c>
      <c r="N2912" s="207">
        <f t="shared" si="207"/>
        <v>0</v>
      </c>
      <c r="O2912" s="208">
        <f t="shared" si="208"/>
        <v>0</v>
      </c>
      <c r="P2912" s="205">
        <v>0</v>
      </c>
      <c r="Q2912" s="208">
        <f t="shared" si="209"/>
        <v>0</v>
      </c>
      <c r="R2912" s="206"/>
    </row>
    <row r="2913" spans="1:18" s="200" customFormat="1" hidden="1">
      <c r="A2913" s="199">
        <v>2906</v>
      </c>
      <c r="B2913" s="200">
        <v>91106101058</v>
      </c>
      <c r="C2913" s="229" t="s">
        <v>1960</v>
      </c>
      <c r="D2913" s="229" t="s">
        <v>1310</v>
      </c>
      <c r="E2913" s="229" t="s">
        <v>1582</v>
      </c>
      <c r="F2913" s="201" t="s">
        <v>3661</v>
      </c>
      <c r="G2913" s="201" t="s">
        <v>127</v>
      </c>
      <c r="H2913" s="237" t="s">
        <v>2022</v>
      </c>
      <c r="I2913" s="228">
        <v>812.22</v>
      </c>
      <c r="J2913" s="228">
        <v>0</v>
      </c>
      <c r="K2913" s="228">
        <v>644.13</v>
      </c>
      <c r="L2913" s="228">
        <v>720.82</v>
      </c>
      <c r="M2913" s="207">
        <f t="shared" si="206"/>
        <v>735.52999999999986</v>
      </c>
      <c r="N2913" s="207">
        <f t="shared" si="207"/>
        <v>0</v>
      </c>
      <c r="O2913" s="208">
        <f t="shared" si="208"/>
        <v>735.52999999999986</v>
      </c>
      <c r="P2913" s="205">
        <v>0</v>
      </c>
      <c r="Q2913" s="208">
        <f t="shared" si="209"/>
        <v>735.52999999999986</v>
      </c>
      <c r="R2913" s="206"/>
    </row>
    <row r="2914" spans="1:18" s="200" customFormat="1" hidden="1">
      <c r="A2914" s="199">
        <v>2907</v>
      </c>
      <c r="B2914" s="200">
        <v>91106101059</v>
      </c>
      <c r="C2914" s="229" t="s">
        <v>1960</v>
      </c>
      <c r="D2914" s="229" t="s">
        <v>1310</v>
      </c>
      <c r="E2914" s="229" t="s">
        <v>1582</v>
      </c>
      <c r="F2914" s="201" t="s">
        <v>3661</v>
      </c>
      <c r="G2914" s="201" t="s">
        <v>127</v>
      </c>
      <c r="H2914" s="237" t="s">
        <v>1986</v>
      </c>
      <c r="I2914" s="228">
        <v>0</v>
      </c>
      <c r="J2914" s="228">
        <v>0</v>
      </c>
      <c r="K2914" s="228">
        <v>3250.2000000000003</v>
      </c>
      <c r="L2914" s="228">
        <v>2742</v>
      </c>
      <c r="M2914" s="207">
        <f t="shared" si="206"/>
        <v>508.20000000000027</v>
      </c>
      <c r="N2914" s="207">
        <f t="shared" si="207"/>
        <v>0</v>
      </c>
      <c r="O2914" s="208">
        <f t="shared" si="208"/>
        <v>508.20000000000027</v>
      </c>
      <c r="P2914" s="205">
        <v>0</v>
      </c>
      <c r="Q2914" s="208">
        <f t="shared" si="209"/>
        <v>508.20000000000027</v>
      </c>
      <c r="R2914" s="206"/>
    </row>
    <row r="2915" spans="1:18" s="200" customFormat="1" hidden="1">
      <c r="A2915" s="199">
        <v>2908</v>
      </c>
      <c r="B2915" s="200">
        <v>91106101060</v>
      </c>
      <c r="C2915" s="229" t="s">
        <v>1960</v>
      </c>
      <c r="D2915" s="229" t="s">
        <v>1310</v>
      </c>
      <c r="E2915" s="229" t="s">
        <v>1582</v>
      </c>
      <c r="F2915" s="201" t="s">
        <v>3661</v>
      </c>
      <c r="G2915" s="201" t="s">
        <v>127</v>
      </c>
      <c r="H2915" s="237" t="s">
        <v>1973</v>
      </c>
      <c r="I2915" s="228">
        <v>221</v>
      </c>
      <c r="J2915" s="228">
        <v>0</v>
      </c>
      <c r="K2915" s="228">
        <v>0</v>
      </c>
      <c r="L2915" s="228">
        <v>13</v>
      </c>
      <c r="M2915" s="207">
        <f t="shared" si="206"/>
        <v>208</v>
      </c>
      <c r="N2915" s="207">
        <f t="shared" si="207"/>
        <v>0</v>
      </c>
      <c r="O2915" s="208">
        <f t="shared" si="208"/>
        <v>208</v>
      </c>
      <c r="P2915" s="205">
        <v>0</v>
      </c>
      <c r="Q2915" s="208">
        <f t="shared" si="209"/>
        <v>208</v>
      </c>
      <c r="R2915" s="206"/>
    </row>
    <row r="2916" spans="1:18" s="200" customFormat="1" hidden="1">
      <c r="A2916" s="199">
        <v>2909</v>
      </c>
      <c r="B2916" s="200">
        <v>91106101061</v>
      </c>
      <c r="C2916" s="229" t="s">
        <v>1960</v>
      </c>
      <c r="D2916" s="229" t="s">
        <v>1310</v>
      </c>
      <c r="E2916" s="229" t="s">
        <v>1582</v>
      </c>
      <c r="F2916" s="201" t="s">
        <v>3661</v>
      </c>
      <c r="G2916" s="201" t="s">
        <v>127</v>
      </c>
      <c r="H2916" s="237" t="s">
        <v>2092</v>
      </c>
      <c r="I2916" s="228">
        <v>0</v>
      </c>
      <c r="J2916" s="228">
        <v>0</v>
      </c>
      <c r="K2916" s="228">
        <v>0</v>
      </c>
      <c r="L2916" s="228">
        <v>0</v>
      </c>
      <c r="M2916" s="207">
        <f t="shared" si="206"/>
        <v>0</v>
      </c>
      <c r="N2916" s="207">
        <f t="shared" si="207"/>
        <v>0</v>
      </c>
      <c r="O2916" s="208">
        <f t="shared" si="208"/>
        <v>0</v>
      </c>
      <c r="P2916" s="205">
        <v>0</v>
      </c>
      <c r="Q2916" s="208">
        <f t="shared" si="209"/>
        <v>0</v>
      </c>
      <c r="R2916" s="206"/>
    </row>
    <row r="2917" spans="1:18" s="200" customFormat="1" hidden="1">
      <c r="A2917" s="199">
        <v>2910</v>
      </c>
      <c r="B2917" s="200">
        <v>91106101062</v>
      </c>
      <c r="C2917" s="229" t="s">
        <v>1960</v>
      </c>
      <c r="D2917" s="229" t="s">
        <v>1310</v>
      </c>
      <c r="E2917" s="229" t="s">
        <v>1582</v>
      </c>
      <c r="F2917" s="201" t="s">
        <v>3661</v>
      </c>
      <c r="G2917" s="201" t="s">
        <v>127</v>
      </c>
      <c r="H2917" s="237" t="s">
        <v>1994</v>
      </c>
      <c r="I2917" s="228">
        <v>0</v>
      </c>
      <c r="J2917" s="228">
        <v>0</v>
      </c>
      <c r="K2917" s="228">
        <v>0</v>
      </c>
      <c r="L2917" s="228">
        <v>0</v>
      </c>
      <c r="M2917" s="207">
        <f t="shared" si="206"/>
        <v>0</v>
      </c>
      <c r="N2917" s="207">
        <f t="shared" si="207"/>
        <v>0</v>
      </c>
      <c r="O2917" s="208">
        <f t="shared" si="208"/>
        <v>0</v>
      </c>
      <c r="P2917" s="205">
        <v>0</v>
      </c>
      <c r="Q2917" s="208">
        <f t="shared" si="209"/>
        <v>0</v>
      </c>
      <c r="R2917" s="206"/>
    </row>
    <row r="2918" spans="1:18" s="200" customFormat="1" hidden="1">
      <c r="A2918" s="199">
        <v>2911</v>
      </c>
      <c r="B2918" s="200">
        <v>91106101063</v>
      </c>
      <c r="C2918" s="229" t="s">
        <v>1960</v>
      </c>
      <c r="D2918" s="229" t="s">
        <v>1310</v>
      </c>
      <c r="E2918" s="229" t="s">
        <v>1582</v>
      </c>
      <c r="F2918" s="201" t="s">
        <v>3661</v>
      </c>
      <c r="G2918" s="201" t="s">
        <v>127</v>
      </c>
      <c r="H2918" s="237" t="s">
        <v>1996</v>
      </c>
      <c r="I2918" s="228">
        <v>0</v>
      </c>
      <c r="J2918" s="228">
        <v>0</v>
      </c>
      <c r="K2918" s="228">
        <v>640</v>
      </c>
      <c r="L2918" s="228">
        <v>400</v>
      </c>
      <c r="M2918" s="207">
        <f t="shared" si="206"/>
        <v>240</v>
      </c>
      <c r="N2918" s="207">
        <f t="shared" si="207"/>
        <v>0</v>
      </c>
      <c r="O2918" s="208">
        <f t="shared" si="208"/>
        <v>240</v>
      </c>
      <c r="P2918" s="205">
        <v>0</v>
      </c>
      <c r="Q2918" s="208">
        <f t="shared" si="209"/>
        <v>240</v>
      </c>
      <c r="R2918" s="206"/>
    </row>
    <row r="2919" spans="1:18" s="200" customFormat="1" hidden="1">
      <c r="A2919" s="199">
        <v>2912</v>
      </c>
      <c r="B2919" s="200">
        <v>91106101064</v>
      </c>
      <c r="C2919" s="229" t="s">
        <v>1960</v>
      </c>
      <c r="D2919" s="229" t="s">
        <v>1310</v>
      </c>
      <c r="E2919" s="229" t="s">
        <v>1582</v>
      </c>
      <c r="F2919" s="201" t="s">
        <v>3661</v>
      </c>
      <c r="G2919" s="201" t="s">
        <v>127</v>
      </c>
      <c r="H2919" s="237" t="s">
        <v>2066</v>
      </c>
      <c r="I2919" s="228">
        <v>0</v>
      </c>
      <c r="J2919" s="228">
        <v>0</v>
      </c>
      <c r="K2919" s="228">
        <v>0</v>
      </c>
      <c r="L2919" s="228">
        <v>0</v>
      </c>
      <c r="M2919" s="207">
        <f t="shared" si="206"/>
        <v>0</v>
      </c>
      <c r="N2919" s="207">
        <f t="shared" si="207"/>
        <v>0</v>
      </c>
      <c r="O2919" s="208">
        <f t="shared" si="208"/>
        <v>0</v>
      </c>
      <c r="P2919" s="205">
        <v>0</v>
      </c>
      <c r="Q2919" s="208">
        <f t="shared" si="209"/>
        <v>0</v>
      </c>
      <c r="R2919" s="206"/>
    </row>
    <row r="2920" spans="1:18" s="200" customFormat="1" hidden="1">
      <c r="A2920" s="199">
        <v>2913</v>
      </c>
      <c r="B2920" s="200">
        <v>91106101065</v>
      </c>
      <c r="C2920" s="229" t="s">
        <v>1960</v>
      </c>
      <c r="D2920" s="229" t="s">
        <v>1310</v>
      </c>
      <c r="E2920" s="229" t="s">
        <v>1582</v>
      </c>
      <c r="F2920" s="201" t="s">
        <v>3661</v>
      </c>
      <c r="G2920" s="201" t="s">
        <v>127</v>
      </c>
      <c r="H2920" s="237" t="s">
        <v>2011</v>
      </c>
      <c r="I2920" s="228">
        <v>0</v>
      </c>
      <c r="J2920" s="228">
        <v>0</v>
      </c>
      <c r="K2920" s="228">
        <v>0</v>
      </c>
      <c r="L2920" s="228">
        <v>0</v>
      </c>
      <c r="M2920" s="207">
        <f t="shared" si="206"/>
        <v>0</v>
      </c>
      <c r="N2920" s="207">
        <f t="shared" si="207"/>
        <v>0</v>
      </c>
      <c r="O2920" s="208">
        <f t="shared" si="208"/>
        <v>0</v>
      </c>
      <c r="P2920" s="205">
        <v>0</v>
      </c>
      <c r="Q2920" s="208">
        <f t="shared" si="209"/>
        <v>0</v>
      </c>
      <c r="R2920" s="206"/>
    </row>
    <row r="2921" spans="1:18" s="200" customFormat="1" hidden="1">
      <c r="A2921" s="199">
        <v>2914</v>
      </c>
      <c r="B2921" s="200">
        <v>91106101066</v>
      </c>
      <c r="C2921" s="229" t="s">
        <v>1960</v>
      </c>
      <c r="D2921" s="229" t="s">
        <v>1310</v>
      </c>
      <c r="E2921" s="229" t="s">
        <v>1582</v>
      </c>
      <c r="F2921" s="201" t="s">
        <v>3661</v>
      </c>
      <c r="G2921" s="201" t="s">
        <v>127</v>
      </c>
      <c r="H2921" s="237" t="s">
        <v>2016</v>
      </c>
      <c r="I2921" s="228">
        <v>0</v>
      </c>
      <c r="J2921" s="228">
        <v>0</v>
      </c>
      <c r="K2921" s="228">
        <v>336</v>
      </c>
      <c r="L2921" s="228">
        <v>32</v>
      </c>
      <c r="M2921" s="207">
        <f t="shared" si="206"/>
        <v>304</v>
      </c>
      <c r="N2921" s="207">
        <f t="shared" si="207"/>
        <v>0</v>
      </c>
      <c r="O2921" s="208">
        <f t="shared" si="208"/>
        <v>304</v>
      </c>
      <c r="P2921" s="205">
        <v>0</v>
      </c>
      <c r="Q2921" s="208">
        <f t="shared" si="209"/>
        <v>304</v>
      </c>
      <c r="R2921" s="206"/>
    </row>
    <row r="2922" spans="1:18" s="200" customFormat="1" hidden="1">
      <c r="A2922" s="199">
        <v>2915</v>
      </c>
      <c r="B2922" s="200">
        <v>91106101067</v>
      </c>
      <c r="C2922" s="229" t="s">
        <v>1960</v>
      </c>
      <c r="D2922" s="229" t="s">
        <v>1310</v>
      </c>
      <c r="E2922" s="229" t="s">
        <v>1582</v>
      </c>
      <c r="F2922" s="201" t="s">
        <v>3661</v>
      </c>
      <c r="G2922" s="201" t="s">
        <v>127</v>
      </c>
      <c r="H2922" s="237" t="s">
        <v>1981</v>
      </c>
      <c r="I2922" s="228">
        <v>384</v>
      </c>
      <c r="J2922" s="228">
        <v>0</v>
      </c>
      <c r="K2922" s="228">
        <v>0</v>
      </c>
      <c r="L2922" s="228">
        <v>384</v>
      </c>
      <c r="M2922" s="207">
        <f t="shared" si="206"/>
        <v>0</v>
      </c>
      <c r="N2922" s="207">
        <f t="shared" si="207"/>
        <v>0</v>
      </c>
      <c r="O2922" s="208">
        <f t="shared" si="208"/>
        <v>0</v>
      </c>
      <c r="P2922" s="205">
        <v>0</v>
      </c>
      <c r="Q2922" s="208">
        <f t="shared" ref="Q2922:Q2953" si="210">O2922-P2922</f>
        <v>0</v>
      </c>
      <c r="R2922" s="206"/>
    </row>
    <row r="2923" spans="1:18" s="200" customFormat="1" hidden="1">
      <c r="A2923" s="199">
        <v>2916</v>
      </c>
      <c r="B2923" s="200">
        <v>91106101068</v>
      </c>
      <c r="C2923" s="229" t="s">
        <v>1960</v>
      </c>
      <c r="D2923" s="229" t="s">
        <v>1310</v>
      </c>
      <c r="E2923" s="229" t="s">
        <v>1582</v>
      </c>
      <c r="F2923" s="201" t="s">
        <v>3661</v>
      </c>
      <c r="G2923" s="201" t="s">
        <v>127</v>
      </c>
      <c r="H2923" s="237" t="s">
        <v>2005</v>
      </c>
      <c r="I2923" s="228">
        <v>0</v>
      </c>
      <c r="J2923" s="228">
        <v>0</v>
      </c>
      <c r="K2923" s="228">
        <v>0</v>
      </c>
      <c r="L2923" s="228">
        <v>0</v>
      </c>
      <c r="M2923" s="207">
        <f t="shared" si="206"/>
        <v>0</v>
      </c>
      <c r="N2923" s="207">
        <f t="shared" si="207"/>
        <v>0</v>
      </c>
      <c r="O2923" s="208">
        <f t="shared" si="208"/>
        <v>0</v>
      </c>
      <c r="P2923" s="205">
        <v>0</v>
      </c>
      <c r="Q2923" s="208">
        <f t="shared" si="210"/>
        <v>0</v>
      </c>
      <c r="R2923" s="206"/>
    </row>
    <row r="2924" spans="1:18" s="200" customFormat="1" hidden="1">
      <c r="A2924" s="199">
        <v>2917</v>
      </c>
      <c r="B2924" s="200">
        <v>91106101069</v>
      </c>
      <c r="C2924" s="229" t="s">
        <v>1960</v>
      </c>
      <c r="D2924" s="229" t="s">
        <v>1310</v>
      </c>
      <c r="E2924" s="229" t="s">
        <v>1582</v>
      </c>
      <c r="F2924" s="201" t="s">
        <v>3661</v>
      </c>
      <c r="G2924" s="201" t="s">
        <v>127</v>
      </c>
      <c r="H2924" s="237" t="s">
        <v>1985</v>
      </c>
      <c r="I2924" s="228">
        <v>0</v>
      </c>
      <c r="J2924" s="228">
        <v>0</v>
      </c>
      <c r="K2924" s="228">
        <v>640</v>
      </c>
      <c r="L2924" s="228">
        <v>496</v>
      </c>
      <c r="M2924" s="207">
        <f t="shared" si="206"/>
        <v>144</v>
      </c>
      <c r="N2924" s="207">
        <f t="shared" si="207"/>
        <v>0</v>
      </c>
      <c r="O2924" s="208">
        <f t="shared" si="208"/>
        <v>144</v>
      </c>
      <c r="P2924" s="205">
        <v>0</v>
      </c>
      <c r="Q2924" s="208">
        <f t="shared" si="210"/>
        <v>144</v>
      </c>
      <c r="R2924" s="206"/>
    </row>
    <row r="2925" spans="1:18" s="200" customFormat="1" hidden="1">
      <c r="A2925" s="199">
        <v>2918</v>
      </c>
      <c r="B2925" s="200">
        <v>91106101070</v>
      </c>
      <c r="C2925" s="229" t="s">
        <v>1960</v>
      </c>
      <c r="D2925" s="229" t="s">
        <v>1310</v>
      </c>
      <c r="E2925" s="229" t="s">
        <v>1582</v>
      </c>
      <c r="F2925" s="201" t="s">
        <v>3661</v>
      </c>
      <c r="G2925" s="201" t="s">
        <v>127</v>
      </c>
      <c r="H2925" s="237" t="s">
        <v>2018</v>
      </c>
      <c r="I2925" s="228">
        <v>74.099998999999997</v>
      </c>
      <c r="J2925" s="228">
        <v>0</v>
      </c>
      <c r="K2925" s="228">
        <v>2992.2000000000003</v>
      </c>
      <c r="L2925" s="228">
        <v>1986.69</v>
      </c>
      <c r="M2925" s="207">
        <f t="shared" si="206"/>
        <v>1079.6099990000002</v>
      </c>
      <c r="N2925" s="207">
        <f t="shared" si="207"/>
        <v>0</v>
      </c>
      <c r="O2925" s="208">
        <f t="shared" si="208"/>
        <v>1079.6099990000002</v>
      </c>
      <c r="P2925" s="205">
        <v>0</v>
      </c>
      <c r="Q2925" s="208">
        <f t="shared" si="210"/>
        <v>1079.6099990000002</v>
      </c>
      <c r="R2925" s="206"/>
    </row>
    <row r="2926" spans="1:18" s="200" customFormat="1" hidden="1">
      <c r="A2926" s="199">
        <v>2919</v>
      </c>
      <c r="B2926" s="200">
        <v>91106101071</v>
      </c>
      <c r="C2926" s="229" t="s">
        <v>1960</v>
      </c>
      <c r="D2926" s="229" t="s">
        <v>1310</v>
      </c>
      <c r="E2926" s="229" t="s">
        <v>1582</v>
      </c>
      <c r="F2926" s="201" t="s">
        <v>3661</v>
      </c>
      <c r="G2926" s="201" t="s">
        <v>127</v>
      </c>
      <c r="H2926" s="237" t="s">
        <v>1975</v>
      </c>
      <c r="I2926" s="228">
        <v>0</v>
      </c>
      <c r="J2926" s="228">
        <v>0</v>
      </c>
      <c r="K2926" s="228">
        <v>2100</v>
      </c>
      <c r="L2926" s="228">
        <v>1485</v>
      </c>
      <c r="M2926" s="207">
        <f t="shared" si="206"/>
        <v>615</v>
      </c>
      <c r="N2926" s="207">
        <f t="shared" si="207"/>
        <v>0</v>
      </c>
      <c r="O2926" s="208">
        <f t="shared" si="208"/>
        <v>615</v>
      </c>
      <c r="P2926" s="205">
        <v>0</v>
      </c>
      <c r="Q2926" s="208">
        <f t="shared" si="210"/>
        <v>615</v>
      </c>
      <c r="R2926" s="206"/>
    </row>
    <row r="2927" spans="1:18" s="200" customFormat="1" hidden="1">
      <c r="A2927" s="199">
        <v>2920</v>
      </c>
      <c r="B2927" s="200">
        <v>91106101072</v>
      </c>
      <c r="C2927" s="229" t="s">
        <v>1960</v>
      </c>
      <c r="D2927" s="229" t="s">
        <v>1310</v>
      </c>
      <c r="E2927" s="229" t="s">
        <v>1582</v>
      </c>
      <c r="F2927" s="201" t="s">
        <v>3661</v>
      </c>
      <c r="G2927" s="201" t="s">
        <v>127</v>
      </c>
      <c r="H2927" s="237" t="s">
        <v>2082</v>
      </c>
      <c r="I2927" s="228">
        <v>0</v>
      </c>
      <c r="J2927" s="228">
        <v>0</v>
      </c>
      <c r="K2927" s="228">
        <v>0</v>
      </c>
      <c r="L2927" s="228">
        <v>0</v>
      </c>
      <c r="M2927" s="207">
        <f t="shared" si="206"/>
        <v>0</v>
      </c>
      <c r="N2927" s="207">
        <f t="shared" si="207"/>
        <v>0</v>
      </c>
      <c r="O2927" s="208">
        <f t="shared" si="208"/>
        <v>0</v>
      </c>
      <c r="P2927" s="205">
        <v>0</v>
      </c>
      <c r="Q2927" s="208">
        <f t="shared" si="210"/>
        <v>0</v>
      </c>
      <c r="R2927" s="206"/>
    </row>
    <row r="2928" spans="1:18" s="200" customFormat="1" hidden="1">
      <c r="A2928" s="199">
        <v>2921</v>
      </c>
      <c r="B2928" s="200">
        <v>91106101073</v>
      </c>
      <c r="C2928" s="229" t="s">
        <v>1960</v>
      </c>
      <c r="D2928" s="229" t="s">
        <v>1310</v>
      </c>
      <c r="E2928" s="229" t="s">
        <v>1582</v>
      </c>
      <c r="F2928" s="201" t="s">
        <v>3661</v>
      </c>
      <c r="G2928" s="201" t="s">
        <v>127</v>
      </c>
      <c r="H2928" s="237" t="s">
        <v>1968</v>
      </c>
      <c r="I2928" s="228">
        <v>0</v>
      </c>
      <c r="J2928" s="228">
        <v>0</v>
      </c>
      <c r="K2928" s="228">
        <v>2520</v>
      </c>
      <c r="L2928" s="228">
        <v>952</v>
      </c>
      <c r="M2928" s="207">
        <f t="shared" si="206"/>
        <v>1568</v>
      </c>
      <c r="N2928" s="207">
        <f t="shared" si="207"/>
        <v>0</v>
      </c>
      <c r="O2928" s="208">
        <f t="shared" si="208"/>
        <v>1568</v>
      </c>
      <c r="P2928" s="205">
        <v>0</v>
      </c>
      <c r="Q2928" s="208">
        <f t="shared" si="210"/>
        <v>1568</v>
      </c>
      <c r="R2928" s="206"/>
    </row>
    <row r="2929" spans="1:19" s="200" customFormat="1" hidden="1">
      <c r="A2929" s="199">
        <v>2922</v>
      </c>
      <c r="B2929" s="200">
        <v>91106101074</v>
      </c>
      <c r="C2929" s="229" t="s">
        <v>1960</v>
      </c>
      <c r="D2929" s="229" t="s">
        <v>1310</v>
      </c>
      <c r="E2929" s="229" t="s">
        <v>1582</v>
      </c>
      <c r="F2929" s="201" t="s">
        <v>3661</v>
      </c>
      <c r="G2929" s="201" t="s">
        <v>127</v>
      </c>
      <c r="H2929" s="237" t="s">
        <v>1993</v>
      </c>
      <c r="I2929" s="228">
        <v>2020.92</v>
      </c>
      <c r="J2929" s="228">
        <v>0</v>
      </c>
      <c r="K2929" s="228">
        <v>51868.26</v>
      </c>
      <c r="L2929" s="228">
        <v>50626.35</v>
      </c>
      <c r="M2929" s="207">
        <f t="shared" si="206"/>
        <v>3262.8300000000017</v>
      </c>
      <c r="N2929" s="207">
        <f t="shared" si="207"/>
        <v>0</v>
      </c>
      <c r="O2929" s="208">
        <f t="shared" si="208"/>
        <v>3262.8300000000017</v>
      </c>
      <c r="P2929" s="205">
        <v>0</v>
      </c>
      <c r="Q2929" s="208">
        <f t="shared" si="210"/>
        <v>3262.8300000000017</v>
      </c>
      <c r="R2929" s="206"/>
    </row>
    <row r="2930" spans="1:19" s="200" customFormat="1" hidden="1">
      <c r="A2930" s="199">
        <v>2923</v>
      </c>
      <c r="B2930" s="200">
        <v>91106101075</v>
      </c>
      <c r="C2930" s="229" t="s">
        <v>1960</v>
      </c>
      <c r="D2930" s="229" t="s">
        <v>1310</v>
      </c>
      <c r="E2930" s="229" t="s">
        <v>1582</v>
      </c>
      <c r="F2930" s="201" t="s">
        <v>3661</v>
      </c>
      <c r="G2930" s="201" t="s">
        <v>127</v>
      </c>
      <c r="H2930" s="237" t="s">
        <v>2038</v>
      </c>
      <c r="I2930" s="228">
        <v>0</v>
      </c>
      <c r="J2930" s="228">
        <v>0</v>
      </c>
      <c r="K2930" s="228">
        <v>0</v>
      </c>
      <c r="L2930" s="228">
        <v>0</v>
      </c>
      <c r="M2930" s="207">
        <f t="shared" si="206"/>
        <v>0</v>
      </c>
      <c r="N2930" s="207">
        <f t="shared" si="207"/>
        <v>0</v>
      </c>
      <c r="O2930" s="208">
        <f t="shared" si="208"/>
        <v>0</v>
      </c>
      <c r="P2930" s="205">
        <v>0</v>
      </c>
      <c r="Q2930" s="208">
        <f t="shared" si="210"/>
        <v>0</v>
      </c>
      <c r="R2930" s="206"/>
    </row>
    <row r="2931" spans="1:19" s="200" customFormat="1" hidden="1">
      <c r="A2931" s="199">
        <v>2924</v>
      </c>
      <c r="B2931" s="200">
        <v>91106101076</v>
      </c>
      <c r="C2931" s="229" t="s">
        <v>1960</v>
      </c>
      <c r="D2931" s="229" t="s">
        <v>1310</v>
      </c>
      <c r="E2931" s="229" t="s">
        <v>1582</v>
      </c>
      <c r="F2931" s="201" t="s">
        <v>3661</v>
      </c>
      <c r="G2931" s="201" t="s">
        <v>127</v>
      </c>
      <c r="H2931" s="237" t="s">
        <v>2039</v>
      </c>
      <c r="I2931" s="228">
        <v>0</v>
      </c>
      <c r="J2931" s="228">
        <v>0</v>
      </c>
      <c r="K2931" s="228">
        <v>0</v>
      </c>
      <c r="L2931" s="228">
        <v>0</v>
      </c>
      <c r="M2931" s="207">
        <f t="shared" si="206"/>
        <v>0</v>
      </c>
      <c r="N2931" s="207">
        <f t="shared" si="207"/>
        <v>0</v>
      </c>
      <c r="O2931" s="208">
        <f t="shared" si="208"/>
        <v>0</v>
      </c>
      <c r="P2931" s="205">
        <v>0</v>
      </c>
      <c r="Q2931" s="208">
        <f t="shared" si="210"/>
        <v>0</v>
      </c>
      <c r="R2931" s="206"/>
    </row>
    <row r="2932" spans="1:19" s="200" customFormat="1" hidden="1">
      <c r="A2932" s="199">
        <v>2925</v>
      </c>
      <c r="B2932" s="200">
        <v>91106101077</v>
      </c>
      <c r="C2932" s="229" t="s">
        <v>1960</v>
      </c>
      <c r="D2932" s="229" t="s">
        <v>1310</v>
      </c>
      <c r="E2932" s="229" t="s">
        <v>1582</v>
      </c>
      <c r="F2932" s="201" t="s">
        <v>3661</v>
      </c>
      <c r="G2932" s="201" t="s">
        <v>127</v>
      </c>
      <c r="H2932" s="237" t="s">
        <v>2037</v>
      </c>
      <c r="I2932" s="228">
        <v>1390.0599990000001</v>
      </c>
      <c r="J2932" s="228">
        <v>0</v>
      </c>
      <c r="K2932" s="228">
        <v>8910</v>
      </c>
      <c r="L2932" s="228">
        <v>9047.9</v>
      </c>
      <c r="M2932" s="207">
        <f t="shared" si="206"/>
        <v>1252.1599990000013</v>
      </c>
      <c r="N2932" s="207">
        <f t="shared" si="207"/>
        <v>0</v>
      </c>
      <c r="O2932" s="208">
        <f t="shared" si="208"/>
        <v>1252.1599990000013</v>
      </c>
      <c r="P2932" s="205">
        <v>0</v>
      </c>
      <c r="Q2932" s="208">
        <f t="shared" si="210"/>
        <v>1252.1599990000013</v>
      </c>
      <c r="R2932" s="206"/>
    </row>
    <row r="2933" spans="1:19" s="200" customFormat="1" hidden="1">
      <c r="A2933" s="199">
        <v>2926</v>
      </c>
      <c r="B2933" s="200">
        <v>91106101078</v>
      </c>
      <c r="C2933" s="229" t="s">
        <v>1960</v>
      </c>
      <c r="D2933" s="229" t="s">
        <v>1310</v>
      </c>
      <c r="E2933" s="229" t="s">
        <v>1582</v>
      </c>
      <c r="F2933" s="201" t="s">
        <v>3661</v>
      </c>
      <c r="G2933" s="201" t="s">
        <v>127</v>
      </c>
      <c r="H2933" s="237" t="s">
        <v>1977</v>
      </c>
      <c r="I2933" s="228">
        <v>0</v>
      </c>
      <c r="J2933" s="228">
        <v>0</v>
      </c>
      <c r="K2933" s="228">
        <v>0</v>
      </c>
      <c r="L2933" s="228">
        <v>0</v>
      </c>
      <c r="M2933" s="207">
        <f t="shared" si="206"/>
        <v>0</v>
      </c>
      <c r="N2933" s="207">
        <f t="shared" si="207"/>
        <v>0</v>
      </c>
      <c r="O2933" s="208">
        <f t="shared" si="208"/>
        <v>0</v>
      </c>
      <c r="P2933" s="205">
        <v>0</v>
      </c>
      <c r="Q2933" s="208">
        <f t="shared" si="210"/>
        <v>0</v>
      </c>
      <c r="R2933" s="206"/>
    </row>
    <row r="2934" spans="1:19" s="200" customFormat="1" hidden="1">
      <c r="A2934" s="199">
        <v>2927</v>
      </c>
      <c r="B2934" s="200">
        <v>91106101079</v>
      </c>
      <c r="C2934" s="229" t="s">
        <v>1960</v>
      </c>
      <c r="D2934" s="229" t="s">
        <v>1310</v>
      </c>
      <c r="E2934" s="229" t="s">
        <v>1582</v>
      </c>
      <c r="F2934" s="201" t="s">
        <v>3661</v>
      </c>
      <c r="G2934" s="201" t="s">
        <v>127</v>
      </c>
      <c r="H2934" s="237" t="s">
        <v>2027</v>
      </c>
      <c r="I2934" s="228">
        <v>0</v>
      </c>
      <c r="J2934" s="228">
        <v>0</v>
      </c>
      <c r="K2934" s="228">
        <v>0</v>
      </c>
      <c r="L2934" s="228">
        <v>0</v>
      </c>
      <c r="M2934" s="207">
        <f t="shared" si="206"/>
        <v>0</v>
      </c>
      <c r="N2934" s="207">
        <f t="shared" si="207"/>
        <v>0</v>
      </c>
      <c r="O2934" s="208">
        <f t="shared" si="208"/>
        <v>0</v>
      </c>
      <c r="P2934" s="205">
        <v>0</v>
      </c>
      <c r="Q2934" s="208">
        <f t="shared" si="210"/>
        <v>0</v>
      </c>
      <c r="R2934" s="206"/>
    </row>
    <row r="2935" spans="1:19" s="200" customFormat="1" hidden="1">
      <c r="A2935" s="199">
        <v>2928</v>
      </c>
      <c r="B2935" s="200">
        <v>91106101080</v>
      </c>
      <c r="C2935" s="229" t="s">
        <v>1960</v>
      </c>
      <c r="D2935" s="229" t="s">
        <v>1310</v>
      </c>
      <c r="E2935" s="229" t="s">
        <v>1582</v>
      </c>
      <c r="F2935" s="201" t="s">
        <v>3661</v>
      </c>
      <c r="G2935" s="201" t="s">
        <v>127</v>
      </c>
      <c r="H2935" s="237" t="s">
        <v>2094</v>
      </c>
      <c r="I2935" s="228">
        <v>0</v>
      </c>
      <c r="J2935" s="228">
        <v>0</v>
      </c>
      <c r="K2935" s="228">
        <v>0</v>
      </c>
      <c r="L2935" s="228">
        <v>0</v>
      </c>
      <c r="M2935" s="207">
        <f t="shared" si="206"/>
        <v>0</v>
      </c>
      <c r="N2935" s="207">
        <f t="shared" si="207"/>
        <v>0</v>
      </c>
      <c r="O2935" s="208">
        <f t="shared" si="208"/>
        <v>0</v>
      </c>
      <c r="P2935" s="205">
        <v>0</v>
      </c>
      <c r="Q2935" s="208">
        <f t="shared" si="210"/>
        <v>0</v>
      </c>
      <c r="R2935" s="206"/>
    </row>
    <row r="2936" spans="1:19" s="200" customFormat="1" hidden="1">
      <c r="A2936" s="199">
        <v>2929</v>
      </c>
      <c r="B2936" s="200">
        <v>91106101081</v>
      </c>
      <c r="C2936" s="229" t="s">
        <v>1960</v>
      </c>
      <c r="D2936" s="229" t="s">
        <v>1310</v>
      </c>
      <c r="E2936" s="229" t="s">
        <v>1582</v>
      </c>
      <c r="F2936" s="201" t="s">
        <v>3661</v>
      </c>
      <c r="G2936" s="201" t="s">
        <v>127</v>
      </c>
      <c r="H2936" s="237" t="s">
        <v>2047</v>
      </c>
      <c r="I2936" s="228">
        <v>0</v>
      </c>
      <c r="J2936" s="228">
        <v>0</v>
      </c>
      <c r="K2936" s="228">
        <v>0</v>
      </c>
      <c r="L2936" s="228">
        <v>0</v>
      </c>
      <c r="M2936" s="207">
        <f t="shared" si="206"/>
        <v>0</v>
      </c>
      <c r="N2936" s="207">
        <f t="shared" si="207"/>
        <v>0</v>
      </c>
      <c r="O2936" s="208">
        <f t="shared" si="208"/>
        <v>0</v>
      </c>
      <c r="P2936" s="205">
        <v>0</v>
      </c>
      <c r="Q2936" s="208">
        <f t="shared" si="210"/>
        <v>0</v>
      </c>
      <c r="R2936" s="206"/>
    </row>
    <row r="2937" spans="1:19" s="200" customFormat="1" hidden="1">
      <c r="A2937" s="199">
        <v>2930</v>
      </c>
      <c r="B2937" s="200">
        <v>91106101082</v>
      </c>
      <c r="C2937" s="229" t="s">
        <v>1960</v>
      </c>
      <c r="D2937" s="229" t="s">
        <v>1310</v>
      </c>
      <c r="E2937" s="229" t="s">
        <v>1582</v>
      </c>
      <c r="F2937" s="201" t="s">
        <v>3661</v>
      </c>
      <c r="G2937" s="201" t="s">
        <v>127</v>
      </c>
      <c r="H2937" s="237" t="s">
        <v>1991</v>
      </c>
      <c r="I2937" s="228">
        <v>0</v>
      </c>
      <c r="J2937" s="228">
        <v>0</v>
      </c>
      <c r="K2937" s="228">
        <v>0</v>
      </c>
      <c r="L2937" s="228">
        <v>0</v>
      </c>
      <c r="M2937" s="207">
        <f t="shared" si="206"/>
        <v>0</v>
      </c>
      <c r="N2937" s="207">
        <f t="shared" si="207"/>
        <v>0</v>
      </c>
      <c r="O2937" s="208">
        <f t="shared" si="208"/>
        <v>0</v>
      </c>
      <c r="P2937" s="205">
        <v>0</v>
      </c>
      <c r="Q2937" s="208">
        <f t="shared" si="210"/>
        <v>0</v>
      </c>
      <c r="R2937" s="206"/>
    </row>
    <row r="2938" spans="1:19" s="200" customFormat="1" hidden="1">
      <c r="A2938" s="199">
        <v>2931</v>
      </c>
      <c r="B2938" s="200">
        <v>91106101083</v>
      </c>
      <c r="C2938" s="229" t="s">
        <v>1960</v>
      </c>
      <c r="D2938" s="229" t="s">
        <v>1310</v>
      </c>
      <c r="E2938" s="229" t="s">
        <v>1582</v>
      </c>
      <c r="F2938" s="201" t="s">
        <v>3661</v>
      </c>
      <c r="G2938" s="201" t="s">
        <v>127</v>
      </c>
      <c r="H2938" s="237" t="s">
        <v>2075</v>
      </c>
      <c r="I2938" s="228">
        <v>0</v>
      </c>
      <c r="J2938" s="228">
        <v>0</v>
      </c>
      <c r="K2938" s="228">
        <v>0</v>
      </c>
      <c r="L2938" s="228">
        <v>0</v>
      </c>
      <c r="M2938" s="207">
        <f t="shared" si="206"/>
        <v>0</v>
      </c>
      <c r="N2938" s="207">
        <f t="shared" si="207"/>
        <v>0</v>
      </c>
      <c r="O2938" s="208">
        <f t="shared" si="208"/>
        <v>0</v>
      </c>
      <c r="P2938" s="205">
        <v>0</v>
      </c>
      <c r="Q2938" s="208">
        <f t="shared" si="210"/>
        <v>0</v>
      </c>
      <c r="R2938" s="206"/>
    </row>
    <row r="2939" spans="1:19" s="200" customFormat="1" hidden="1">
      <c r="A2939" s="199">
        <v>2932</v>
      </c>
      <c r="B2939" s="200">
        <v>91106101084</v>
      </c>
      <c r="C2939" s="229" t="s">
        <v>1960</v>
      </c>
      <c r="D2939" s="229" t="s">
        <v>1310</v>
      </c>
      <c r="E2939" s="229" t="s">
        <v>1582</v>
      </c>
      <c r="F2939" s="201" t="s">
        <v>3661</v>
      </c>
      <c r="G2939" s="201" t="s">
        <v>127</v>
      </c>
      <c r="H2939" s="237" t="s">
        <v>2095</v>
      </c>
      <c r="I2939" s="228">
        <v>2738</v>
      </c>
      <c r="J2939" s="228">
        <v>0</v>
      </c>
      <c r="K2939" s="228">
        <v>0</v>
      </c>
      <c r="L2939" s="228">
        <v>0</v>
      </c>
      <c r="M2939" s="207">
        <f t="shared" si="206"/>
        <v>2738</v>
      </c>
      <c r="N2939" s="207">
        <f t="shared" si="207"/>
        <v>0</v>
      </c>
      <c r="O2939" s="208">
        <f t="shared" si="208"/>
        <v>2738</v>
      </c>
      <c r="P2939" s="205">
        <v>0</v>
      </c>
      <c r="Q2939" s="208">
        <f t="shared" si="210"/>
        <v>2738</v>
      </c>
      <c r="R2939" s="206"/>
    </row>
    <row r="2940" spans="1:19" s="200" customFormat="1" hidden="1">
      <c r="A2940" s="199">
        <v>2933</v>
      </c>
      <c r="B2940" s="200">
        <v>91106101085</v>
      </c>
      <c r="C2940" s="229" t="s">
        <v>1960</v>
      </c>
      <c r="D2940" s="229" t="s">
        <v>1310</v>
      </c>
      <c r="E2940" s="229" t="s">
        <v>1582</v>
      </c>
      <c r="F2940" s="201" t="s">
        <v>3661</v>
      </c>
      <c r="G2940" s="201" t="s">
        <v>127</v>
      </c>
      <c r="H2940" s="237" t="s">
        <v>2096</v>
      </c>
      <c r="I2940" s="228">
        <v>4539</v>
      </c>
      <c r="J2940" s="228">
        <v>0</v>
      </c>
      <c r="K2940" s="228">
        <v>1207</v>
      </c>
      <c r="L2940" s="228">
        <v>4590</v>
      </c>
      <c r="M2940" s="207">
        <f t="shared" si="206"/>
        <v>1156</v>
      </c>
      <c r="N2940" s="207">
        <f t="shared" si="207"/>
        <v>0</v>
      </c>
      <c r="O2940" s="208">
        <f t="shared" si="208"/>
        <v>1156</v>
      </c>
      <c r="P2940" s="205">
        <v>0</v>
      </c>
      <c r="Q2940" s="208">
        <f t="shared" si="210"/>
        <v>1156</v>
      </c>
      <c r="R2940" s="206"/>
    </row>
    <row r="2941" spans="1:19" s="200" customFormat="1" hidden="1">
      <c r="A2941" s="199">
        <v>2934</v>
      </c>
      <c r="B2941" s="200">
        <v>91106101086</v>
      </c>
      <c r="C2941" s="229" t="s">
        <v>1960</v>
      </c>
      <c r="D2941" s="229" t="s">
        <v>1310</v>
      </c>
      <c r="E2941" s="229" t="s">
        <v>1582</v>
      </c>
      <c r="F2941" s="201" t="s">
        <v>3661</v>
      </c>
      <c r="G2941" s="201" t="s">
        <v>127</v>
      </c>
      <c r="H2941" s="237" t="s">
        <v>2097</v>
      </c>
      <c r="I2941" s="228">
        <v>240</v>
      </c>
      <c r="J2941" s="228">
        <v>0</v>
      </c>
      <c r="K2941" s="228">
        <v>0</v>
      </c>
      <c r="L2941" s="228">
        <v>0</v>
      </c>
      <c r="M2941" s="207">
        <f t="shared" si="206"/>
        <v>240</v>
      </c>
      <c r="N2941" s="207">
        <f t="shared" si="207"/>
        <v>0</v>
      </c>
      <c r="O2941" s="208">
        <f t="shared" si="208"/>
        <v>240</v>
      </c>
      <c r="P2941" s="205">
        <v>0</v>
      </c>
      <c r="Q2941" s="208">
        <f t="shared" si="210"/>
        <v>240</v>
      </c>
      <c r="R2941" s="206"/>
      <c r="S2941" s="222"/>
    </row>
    <row r="2942" spans="1:19" s="200" customFormat="1" hidden="1">
      <c r="A2942" s="199">
        <v>2935</v>
      </c>
      <c r="B2942" s="200">
        <v>91106101087</v>
      </c>
      <c r="C2942" s="229" t="s">
        <v>1960</v>
      </c>
      <c r="D2942" s="229" t="s">
        <v>1310</v>
      </c>
      <c r="E2942" s="229" t="s">
        <v>1582</v>
      </c>
      <c r="F2942" s="201" t="s">
        <v>3661</v>
      </c>
      <c r="G2942" s="201" t="s">
        <v>127</v>
      </c>
      <c r="H2942" s="237" t="s">
        <v>3349</v>
      </c>
      <c r="I2942" s="228">
        <v>0</v>
      </c>
      <c r="J2942" s="228">
        <v>0</v>
      </c>
      <c r="K2942" s="228">
        <v>0</v>
      </c>
      <c r="L2942" s="228">
        <v>0</v>
      </c>
      <c r="M2942" s="207">
        <f t="shared" si="206"/>
        <v>0</v>
      </c>
      <c r="N2942" s="207">
        <f t="shared" si="207"/>
        <v>0</v>
      </c>
      <c r="O2942" s="208">
        <f t="shared" si="208"/>
        <v>0</v>
      </c>
      <c r="P2942" s="205">
        <v>0</v>
      </c>
      <c r="Q2942" s="208">
        <f t="shared" si="210"/>
        <v>0</v>
      </c>
      <c r="R2942" s="206"/>
    </row>
    <row r="2943" spans="1:19" s="200" customFormat="1" hidden="1">
      <c r="A2943" s="199">
        <v>2936</v>
      </c>
      <c r="B2943" s="200">
        <v>91106101088</v>
      </c>
      <c r="C2943" s="229" t="s">
        <v>1960</v>
      </c>
      <c r="D2943" s="229" t="s">
        <v>1310</v>
      </c>
      <c r="E2943" s="229" t="s">
        <v>1582</v>
      </c>
      <c r="F2943" s="201" t="s">
        <v>3661</v>
      </c>
      <c r="G2943" s="201" t="s">
        <v>127</v>
      </c>
      <c r="H2943" s="237" t="s">
        <v>3350</v>
      </c>
      <c r="I2943" s="228">
        <v>0</v>
      </c>
      <c r="J2943" s="228">
        <v>0</v>
      </c>
      <c r="K2943" s="228">
        <v>1980</v>
      </c>
      <c r="L2943" s="228">
        <v>1056</v>
      </c>
      <c r="M2943" s="207">
        <f t="shared" si="206"/>
        <v>924</v>
      </c>
      <c r="N2943" s="207">
        <f t="shared" si="207"/>
        <v>0</v>
      </c>
      <c r="O2943" s="208">
        <f t="shared" si="208"/>
        <v>924</v>
      </c>
      <c r="P2943" s="205">
        <v>0</v>
      </c>
      <c r="Q2943" s="208">
        <f t="shared" si="210"/>
        <v>924</v>
      </c>
      <c r="R2943" s="206"/>
    </row>
    <row r="2944" spans="1:19" s="200" customFormat="1" hidden="1">
      <c r="A2944" s="199">
        <v>2937</v>
      </c>
      <c r="B2944" s="200">
        <v>91106101089</v>
      </c>
      <c r="C2944" s="229" t="s">
        <v>1960</v>
      </c>
      <c r="D2944" s="229" t="s">
        <v>1310</v>
      </c>
      <c r="E2944" s="229" t="s">
        <v>1582</v>
      </c>
      <c r="F2944" s="201" t="s">
        <v>3661</v>
      </c>
      <c r="G2944" s="201" t="s">
        <v>127</v>
      </c>
      <c r="H2944" s="237" t="s">
        <v>3351</v>
      </c>
      <c r="I2944" s="228">
        <v>0</v>
      </c>
      <c r="J2944" s="228">
        <v>0</v>
      </c>
      <c r="K2944" s="228">
        <v>320</v>
      </c>
      <c r="L2944" s="228">
        <v>176</v>
      </c>
      <c r="M2944" s="207">
        <f t="shared" si="206"/>
        <v>144</v>
      </c>
      <c r="N2944" s="207">
        <f t="shared" si="207"/>
        <v>0</v>
      </c>
      <c r="O2944" s="208">
        <f t="shared" si="208"/>
        <v>144</v>
      </c>
      <c r="P2944" s="205">
        <v>0</v>
      </c>
      <c r="Q2944" s="208">
        <f t="shared" si="210"/>
        <v>144</v>
      </c>
      <c r="R2944" s="206"/>
    </row>
    <row r="2945" spans="1:19" s="200" customFormat="1" hidden="1">
      <c r="A2945" s="199">
        <v>2938</v>
      </c>
      <c r="B2945" s="200">
        <v>91106101090</v>
      </c>
      <c r="C2945" s="229" t="s">
        <v>1960</v>
      </c>
      <c r="D2945" s="229" t="s">
        <v>1310</v>
      </c>
      <c r="E2945" s="229" t="s">
        <v>1582</v>
      </c>
      <c r="F2945" s="201" t="s">
        <v>3661</v>
      </c>
      <c r="G2945" s="201" t="s">
        <v>127</v>
      </c>
      <c r="H2945" s="237" t="s">
        <v>3352</v>
      </c>
      <c r="I2945" s="228">
        <v>0</v>
      </c>
      <c r="J2945" s="228">
        <v>0</v>
      </c>
      <c r="K2945" s="228">
        <v>756.5</v>
      </c>
      <c r="L2945" s="228">
        <v>8.5</v>
      </c>
      <c r="M2945" s="207">
        <f t="shared" si="206"/>
        <v>748</v>
      </c>
      <c r="N2945" s="207">
        <f t="shared" si="207"/>
        <v>0</v>
      </c>
      <c r="O2945" s="208">
        <f t="shared" si="208"/>
        <v>748</v>
      </c>
      <c r="P2945" s="205">
        <v>0</v>
      </c>
      <c r="Q2945" s="208">
        <f t="shared" si="210"/>
        <v>748</v>
      </c>
      <c r="R2945" s="206"/>
    </row>
    <row r="2946" spans="1:19" s="200" customFormat="1" hidden="1">
      <c r="A2946" s="199">
        <v>2939</v>
      </c>
      <c r="B2946" s="200">
        <v>91106101091</v>
      </c>
      <c r="C2946" s="229" t="s">
        <v>1960</v>
      </c>
      <c r="D2946" s="229" t="s">
        <v>1310</v>
      </c>
      <c r="E2946" s="229" t="s">
        <v>1582</v>
      </c>
      <c r="F2946" s="201" t="s">
        <v>3661</v>
      </c>
      <c r="G2946" s="201" t="s">
        <v>127</v>
      </c>
      <c r="H2946" s="237" t="s">
        <v>3353</v>
      </c>
      <c r="I2946" s="228">
        <v>0</v>
      </c>
      <c r="J2946" s="228">
        <v>0</v>
      </c>
      <c r="K2946" s="228">
        <v>11841.1</v>
      </c>
      <c r="L2946" s="228">
        <v>7867.43</v>
      </c>
      <c r="M2946" s="207">
        <f t="shared" si="206"/>
        <v>3973.67</v>
      </c>
      <c r="N2946" s="207">
        <f t="shared" si="207"/>
        <v>0</v>
      </c>
      <c r="O2946" s="208">
        <f t="shared" si="208"/>
        <v>3973.67</v>
      </c>
      <c r="P2946" s="205">
        <v>0</v>
      </c>
      <c r="Q2946" s="208">
        <f t="shared" si="210"/>
        <v>3973.67</v>
      </c>
      <c r="R2946" s="206"/>
    </row>
    <row r="2947" spans="1:19" s="200" customFormat="1" hidden="1">
      <c r="A2947" s="199">
        <v>2940</v>
      </c>
      <c r="B2947" s="200">
        <v>91106101092</v>
      </c>
      <c r="C2947" s="229" t="s">
        <v>1960</v>
      </c>
      <c r="D2947" s="229" t="s">
        <v>1310</v>
      </c>
      <c r="E2947" s="229" t="s">
        <v>1582</v>
      </c>
      <c r="F2947" s="201" t="s">
        <v>3661</v>
      </c>
      <c r="G2947" s="201" t="s">
        <v>127</v>
      </c>
      <c r="H2947" s="237" t="s">
        <v>3354</v>
      </c>
      <c r="I2947" s="228">
        <v>0</v>
      </c>
      <c r="J2947" s="228">
        <v>0</v>
      </c>
      <c r="K2947" s="228">
        <v>681.6</v>
      </c>
      <c r="L2947" s="228">
        <v>41.6</v>
      </c>
      <c r="M2947" s="207">
        <f t="shared" si="206"/>
        <v>640</v>
      </c>
      <c r="N2947" s="207">
        <f t="shared" si="207"/>
        <v>0</v>
      </c>
      <c r="O2947" s="208">
        <f t="shared" si="208"/>
        <v>640</v>
      </c>
      <c r="P2947" s="205">
        <v>0</v>
      </c>
      <c r="Q2947" s="208">
        <f t="shared" si="210"/>
        <v>640</v>
      </c>
      <c r="R2947" s="206"/>
    </row>
    <row r="2948" spans="1:19" s="200" customFormat="1" hidden="1">
      <c r="A2948" s="199">
        <v>2941</v>
      </c>
      <c r="B2948" s="200">
        <v>91106102001</v>
      </c>
      <c r="C2948" s="229" t="s">
        <v>1960</v>
      </c>
      <c r="D2948" s="229" t="s">
        <v>1310</v>
      </c>
      <c r="E2948" s="229" t="s">
        <v>1582</v>
      </c>
      <c r="F2948" s="201" t="s">
        <v>3661</v>
      </c>
      <c r="G2948" s="201" t="s">
        <v>127</v>
      </c>
      <c r="H2948" s="237" t="s">
        <v>2079</v>
      </c>
      <c r="I2948" s="228">
        <v>682</v>
      </c>
      <c r="J2948" s="228">
        <v>0</v>
      </c>
      <c r="K2948" s="228">
        <v>1046.25</v>
      </c>
      <c r="L2948" s="228">
        <v>1480.25</v>
      </c>
      <c r="M2948" s="207">
        <f t="shared" si="206"/>
        <v>248</v>
      </c>
      <c r="N2948" s="207">
        <f t="shared" si="207"/>
        <v>0</v>
      </c>
      <c r="O2948" s="208">
        <f t="shared" si="208"/>
        <v>248</v>
      </c>
      <c r="P2948" s="205">
        <v>0</v>
      </c>
      <c r="Q2948" s="208">
        <f t="shared" si="210"/>
        <v>248</v>
      </c>
      <c r="R2948" s="206"/>
    </row>
    <row r="2949" spans="1:19" s="200" customFormat="1" hidden="1">
      <c r="A2949" s="199">
        <v>2942</v>
      </c>
      <c r="B2949" s="200">
        <v>91106102002</v>
      </c>
      <c r="C2949" s="229" t="s">
        <v>1960</v>
      </c>
      <c r="D2949" s="229" t="s">
        <v>1310</v>
      </c>
      <c r="E2949" s="229" t="s">
        <v>1582</v>
      </c>
      <c r="F2949" s="201" t="s">
        <v>3661</v>
      </c>
      <c r="G2949" s="201" t="s">
        <v>127</v>
      </c>
      <c r="H2949" s="237" t="s">
        <v>2051</v>
      </c>
      <c r="I2949" s="228">
        <v>6753.81</v>
      </c>
      <c r="J2949" s="228">
        <v>0</v>
      </c>
      <c r="K2949" s="228">
        <v>1939.9</v>
      </c>
      <c r="L2949" s="228">
        <v>3664.28</v>
      </c>
      <c r="M2949" s="207">
        <f t="shared" si="206"/>
        <v>5029.43</v>
      </c>
      <c r="N2949" s="207">
        <f t="shared" si="207"/>
        <v>0</v>
      </c>
      <c r="O2949" s="208">
        <f t="shared" si="208"/>
        <v>5029.43</v>
      </c>
      <c r="P2949" s="205">
        <v>0</v>
      </c>
      <c r="Q2949" s="208">
        <f t="shared" si="210"/>
        <v>5029.43</v>
      </c>
      <c r="R2949" s="206"/>
    </row>
    <row r="2950" spans="1:19" s="200" customFormat="1" hidden="1">
      <c r="A2950" s="199">
        <v>2943</v>
      </c>
      <c r="B2950" s="200">
        <v>91106102003</v>
      </c>
      <c r="C2950" s="229" t="s">
        <v>1960</v>
      </c>
      <c r="D2950" s="229" t="s">
        <v>1310</v>
      </c>
      <c r="E2950" s="229" t="s">
        <v>1582</v>
      </c>
      <c r="F2950" s="201" t="s">
        <v>3661</v>
      </c>
      <c r="G2950" s="201" t="s">
        <v>127</v>
      </c>
      <c r="H2950" s="237" t="s">
        <v>2052</v>
      </c>
      <c r="I2950" s="228">
        <v>0</v>
      </c>
      <c r="J2950" s="228">
        <v>0</v>
      </c>
      <c r="K2950" s="228">
        <v>0</v>
      </c>
      <c r="L2950" s="228">
        <v>0</v>
      </c>
      <c r="M2950" s="207">
        <f t="shared" si="206"/>
        <v>0</v>
      </c>
      <c r="N2950" s="207">
        <f t="shared" si="207"/>
        <v>0</v>
      </c>
      <c r="O2950" s="208">
        <f t="shared" si="208"/>
        <v>0</v>
      </c>
      <c r="P2950" s="205">
        <v>0</v>
      </c>
      <c r="Q2950" s="208">
        <f t="shared" si="210"/>
        <v>0</v>
      </c>
      <c r="R2950" s="206"/>
      <c r="S2950" s="222"/>
    </row>
    <row r="2951" spans="1:19" s="200" customFormat="1" hidden="1">
      <c r="A2951" s="199">
        <v>2944</v>
      </c>
      <c r="B2951" s="200">
        <v>91106102004</v>
      </c>
      <c r="C2951" s="229" t="s">
        <v>1960</v>
      </c>
      <c r="D2951" s="229" t="s">
        <v>1310</v>
      </c>
      <c r="E2951" s="229" t="s">
        <v>1582</v>
      </c>
      <c r="F2951" s="201" t="s">
        <v>3661</v>
      </c>
      <c r="G2951" s="201" t="s">
        <v>127</v>
      </c>
      <c r="H2951" s="237" t="s">
        <v>3355</v>
      </c>
      <c r="I2951" s="228">
        <v>0</v>
      </c>
      <c r="J2951" s="228">
        <v>0</v>
      </c>
      <c r="K2951" s="228">
        <v>1360</v>
      </c>
      <c r="L2951" s="228">
        <v>1360</v>
      </c>
      <c r="M2951" s="207">
        <f t="shared" si="206"/>
        <v>0</v>
      </c>
      <c r="N2951" s="207">
        <f t="shared" si="207"/>
        <v>0</v>
      </c>
      <c r="O2951" s="208">
        <f t="shared" si="208"/>
        <v>0</v>
      </c>
      <c r="P2951" s="205">
        <v>0</v>
      </c>
      <c r="Q2951" s="208">
        <f t="shared" si="210"/>
        <v>0</v>
      </c>
      <c r="R2951" s="206"/>
    </row>
    <row r="2952" spans="1:19" s="200" customFormat="1" hidden="1">
      <c r="A2952" s="199">
        <v>2945</v>
      </c>
      <c r="B2952" s="200">
        <v>91106102005</v>
      </c>
      <c r="C2952" s="229" t="s">
        <v>1960</v>
      </c>
      <c r="D2952" s="229" t="s">
        <v>1310</v>
      </c>
      <c r="E2952" s="229" t="s">
        <v>1582</v>
      </c>
      <c r="F2952" s="201" t="s">
        <v>3661</v>
      </c>
      <c r="G2952" s="201" t="s">
        <v>127</v>
      </c>
      <c r="H2952" s="237" t="s">
        <v>3356</v>
      </c>
      <c r="I2952" s="228">
        <v>3198</v>
      </c>
      <c r="J2952" s="228">
        <v>0</v>
      </c>
      <c r="K2952" s="228">
        <v>0</v>
      </c>
      <c r="L2952" s="228">
        <v>832</v>
      </c>
      <c r="M2952" s="207">
        <f t="shared" si="206"/>
        <v>2366</v>
      </c>
      <c r="N2952" s="207">
        <f t="shared" si="207"/>
        <v>0</v>
      </c>
      <c r="O2952" s="208">
        <f t="shared" si="208"/>
        <v>2366</v>
      </c>
      <c r="P2952" s="205">
        <v>0</v>
      </c>
      <c r="Q2952" s="208">
        <f t="shared" si="210"/>
        <v>2366</v>
      </c>
      <c r="R2952" s="206"/>
    </row>
    <row r="2953" spans="1:19" s="200" customFormat="1" hidden="1">
      <c r="A2953" s="199">
        <v>2946</v>
      </c>
      <c r="B2953" s="200">
        <v>91106102006</v>
      </c>
      <c r="C2953" s="229" t="s">
        <v>1960</v>
      </c>
      <c r="D2953" s="229" t="s">
        <v>1310</v>
      </c>
      <c r="E2953" s="229" t="s">
        <v>1582</v>
      </c>
      <c r="F2953" s="201" t="s">
        <v>3661</v>
      </c>
      <c r="G2953" s="201" t="s">
        <v>127</v>
      </c>
      <c r="H2953" s="237" t="s">
        <v>2100</v>
      </c>
      <c r="I2953" s="228">
        <v>0</v>
      </c>
      <c r="J2953" s="228">
        <v>0</v>
      </c>
      <c r="K2953" s="228">
        <v>31800</v>
      </c>
      <c r="L2953" s="228">
        <v>24858</v>
      </c>
      <c r="M2953" s="207">
        <f t="shared" si="206"/>
        <v>6942</v>
      </c>
      <c r="N2953" s="207">
        <f t="shared" si="207"/>
        <v>0</v>
      </c>
      <c r="O2953" s="208">
        <f t="shared" si="208"/>
        <v>6942</v>
      </c>
      <c r="P2953" s="205">
        <v>0</v>
      </c>
      <c r="Q2953" s="208">
        <f t="shared" si="210"/>
        <v>6942</v>
      </c>
      <c r="R2953" s="206"/>
    </row>
    <row r="2954" spans="1:19" s="200" customFormat="1" hidden="1">
      <c r="A2954" s="199">
        <v>2947</v>
      </c>
      <c r="B2954" s="200">
        <v>91106102007</v>
      </c>
      <c r="C2954" s="229" t="s">
        <v>1960</v>
      </c>
      <c r="D2954" s="229" t="s">
        <v>1310</v>
      </c>
      <c r="E2954" s="229" t="s">
        <v>1582</v>
      </c>
      <c r="F2954" s="201" t="s">
        <v>3661</v>
      </c>
      <c r="G2954" s="201" t="s">
        <v>127</v>
      </c>
      <c r="H2954" s="237" t="s">
        <v>3357</v>
      </c>
      <c r="I2954" s="228">
        <v>2215.9499989999999</v>
      </c>
      <c r="J2954" s="228">
        <v>0</v>
      </c>
      <c r="K2954" s="228">
        <v>2748.9</v>
      </c>
      <c r="L2954" s="228">
        <v>1178.1000000000001</v>
      </c>
      <c r="M2954" s="207">
        <f t="shared" ref="M2954:M3017" si="211">IF((I2954+K2954)-(J2954+L2954)&lt;0,0,(I2954+K2954)-(J2954+L2954))</f>
        <v>3786.7499989999997</v>
      </c>
      <c r="N2954" s="207">
        <f t="shared" ref="N2954:N3017" si="212">-IF((I2954+K2954)-(J2954+L2954)&lt;0,(I2954+K2954)-(J2954+L2954),0)</f>
        <v>0</v>
      </c>
      <c r="O2954" s="208">
        <f t="shared" ref="O2954:O3017" si="213">M2954-N2954</f>
        <v>3786.7499989999997</v>
      </c>
      <c r="P2954" s="205">
        <v>0</v>
      </c>
      <c r="Q2954" s="208">
        <f t="shared" ref="Q2954:Q2985" si="214">O2954-P2954</f>
        <v>3786.7499989999997</v>
      </c>
      <c r="R2954" s="206"/>
    </row>
    <row r="2955" spans="1:19" s="200" customFormat="1" hidden="1">
      <c r="A2955" s="199">
        <v>2948</v>
      </c>
      <c r="B2955" s="200">
        <v>91106102008</v>
      </c>
      <c r="C2955" s="229" t="s">
        <v>1960</v>
      </c>
      <c r="D2955" s="229" t="s">
        <v>1310</v>
      </c>
      <c r="E2955" s="229" t="s">
        <v>1582</v>
      </c>
      <c r="F2955" s="201" t="s">
        <v>3661</v>
      </c>
      <c r="G2955" s="201" t="s">
        <v>127</v>
      </c>
      <c r="H2955" s="237" t="s">
        <v>1999</v>
      </c>
      <c r="I2955" s="228">
        <v>400</v>
      </c>
      <c r="J2955" s="228">
        <v>0</v>
      </c>
      <c r="K2955" s="228">
        <v>1104</v>
      </c>
      <c r="L2955" s="228">
        <v>512</v>
      </c>
      <c r="M2955" s="207">
        <f t="shared" si="211"/>
        <v>992</v>
      </c>
      <c r="N2955" s="207">
        <f t="shared" si="212"/>
        <v>0</v>
      </c>
      <c r="O2955" s="208">
        <f t="shared" si="213"/>
        <v>992</v>
      </c>
      <c r="P2955" s="205">
        <v>0</v>
      </c>
      <c r="Q2955" s="208">
        <f t="shared" si="214"/>
        <v>992</v>
      </c>
      <c r="R2955" s="206"/>
    </row>
    <row r="2956" spans="1:19" s="200" customFormat="1" hidden="1">
      <c r="A2956" s="199">
        <v>2949</v>
      </c>
      <c r="B2956" s="200">
        <v>91106102009</v>
      </c>
      <c r="C2956" s="229" t="s">
        <v>1960</v>
      </c>
      <c r="D2956" s="229" t="s">
        <v>1310</v>
      </c>
      <c r="E2956" s="229" t="s">
        <v>1582</v>
      </c>
      <c r="F2956" s="201" t="s">
        <v>3661</v>
      </c>
      <c r="G2956" s="201" t="s">
        <v>127</v>
      </c>
      <c r="H2956" s="237" t="s">
        <v>1983</v>
      </c>
      <c r="I2956" s="228">
        <v>2482.3200000000002</v>
      </c>
      <c r="J2956" s="228">
        <v>0</v>
      </c>
      <c r="K2956" s="228">
        <v>13555.73</v>
      </c>
      <c r="L2956" s="228">
        <v>13392.17</v>
      </c>
      <c r="M2956" s="207">
        <f t="shared" si="211"/>
        <v>2645.8799999999992</v>
      </c>
      <c r="N2956" s="207">
        <f t="shared" si="212"/>
        <v>0</v>
      </c>
      <c r="O2956" s="208">
        <f t="shared" si="213"/>
        <v>2645.8799999999992</v>
      </c>
      <c r="P2956" s="205">
        <v>0</v>
      </c>
      <c r="Q2956" s="208">
        <f t="shared" si="214"/>
        <v>2645.8799999999992</v>
      </c>
      <c r="R2956" s="206"/>
    </row>
    <row r="2957" spans="1:19" s="200" customFormat="1" hidden="1">
      <c r="A2957" s="199">
        <v>2950</v>
      </c>
      <c r="B2957" s="200">
        <v>91106102010</v>
      </c>
      <c r="C2957" s="229" t="s">
        <v>1960</v>
      </c>
      <c r="D2957" s="229" t="s">
        <v>1310</v>
      </c>
      <c r="E2957" s="229" t="s">
        <v>1582</v>
      </c>
      <c r="F2957" s="201" t="s">
        <v>3661</v>
      </c>
      <c r="G2957" s="201" t="s">
        <v>127</v>
      </c>
      <c r="H2957" s="237" t="s">
        <v>2020</v>
      </c>
      <c r="I2957" s="228">
        <v>0</v>
      </c>
      <c r="J2957" s="228">
        <v>0</v>
      </c>
      <c r="K2957" s="228">
        <v>0</v>
      </c>
      <c r="L2957" s="228">
        <v>0</v>
      </c>
      <c r="M2957" s="207">
        <f t="shared" si="211"/>
        <v>0</v>
      </c>
      <c r="N2957" s="207">
        <f t="shared" si="212"/>
        <v>0</v>
      </c>
      <c r="O2957" s="208">
        <f t="shared" si="213"/>
        <v>0</v>
      </c>
      <c r="P2957" s="205">
        <v>0</v>
      </c>
      <c r="Q2957" s="208">
        <f t="shared" si="214"/>
        <v>0</v>
      </c>
      <c r="R2957" s="206"/>
    </row>
    <row r="2958" spans="1:19" s="200" customFormat="1" hidden="1">
      <c r="A2958" s="199">
        <v>2951</v>
      </c>
      <c r="B2958" s="200">
        <v>91106102011</v>
      </c>
      <c r="C2958" s="229" t="s">
        <v>1960</v>
      </c>
      <c r="D2958" s="229" t="s">
        <v>1310</v>
      </c>
      <c r="E2958" s="229" t="s">
        <v>1582</v>
      </c>
      <c r="F2958" s="201" t="s">
        <v>3661</v>
      </c>
      <c r="G2958" s="201" t="s">
        <v>127</v>
      </c>
      <c r="H2958" s="237" t="s">
        <v>2000</v>
      </c>
      <c r="I2958" s="228">
        <v>578</v>
      </c>
      <c r="J2958" s="228">
        <v>0</v>
      </c>
      <c r="K2958" s="228">
        <v>25.5</v>
      </c>
      <c r="L2958" s="228">
        <v>467.5</v>
      </c>
      <c r="M2958" s="207">
        <f t="shared" si="211"/>
        <v>136</v>
      </c>
      <c r="N2958" s="207">
        <f t="shared" si="212"/>
        <v>0</v>
      </c>
      <c r="O2958" s="208">
        <f t="shared" si="213"/>
        <v>136</v>
      </c>
      <c r="P2958" s="205">
        <v>0</v>
      </c>
      <c r="Q2958" s="208">
        <f t="shared" si="214"/>
        <v>136</v>
      </c>
      <c r="R2958" s="206"/>
    </row>
    <row r="2959" spans="1:19" s="200" customFormat="1" ht="13.95" hidden="1" customHeight="1">
      <c r="A2959" s="199">
        <v>2952</v>
      </c>
      <c r="B2959" s="200">
        <v>91106102012</v>
      </c>
      <c r="C2959" s="229" t="s">
        <v>1960</v>
      </c>
      <c r="D2959" s="229" t="s">
        <v>1310</v>
      </c>
      <c r="E2959" s="229" t="s">
        <v>1582</v>
      </c>
      <c r="F2959" s="201" t="s">
        <v>3661</v>
      </c>
      <c r="G2959" s="201" t="s">
        <v>127</v>
      </c>
      <c r="H2959" s="237" t="s">
        <v>2009</v>
      </c>
      <c r="I2959" s="228">
        <v>0</v>
      </c>
      <c r="J2959" s="228">
        <v>0</v>
      </c>
      <c r="K2959" s="228">
        <v>0</v>
      </c>
      <c r="L2959" s="228">
        <v>0</v>
      </c>
      <c r="M2959" s="207">
        <f t="shared" si="211"/>
        <v>0</v>
      </c>
      <c r="N2959" s="207">
        <f t="shared" si="212"/>
        <v>0</v>
      </c>
      <c r="O2959" s="208">
        <f t="shared" si="213"/>
        <v>0</v>
      </c>
      <c r="P2959" s="205">
        <v>0</v>
      </c>
      <c r="Q2959" s="208">
        <f t="shared" si="214"/>
        <v>0</v>
      </c>
      <c r="R2959" s="206"/>
    </row>
    <row r="2960" spans="1:19" s="200" customFormat="1" ht="13.95" hidden="1" customHeight="1">
      <c r="A2960" s="199">
        <v>2953</v>
      </c>
      <c r="B2960" s="200">
        <v>91106102013</v>
      </c>
      <c r="C2960" s="229" t="s">
        <v>1960</v>
      </c>
      <c r="D2960" s="229" t="s">
        <v>1310</v>
      </c>
      <c r="E2960" s="229" t="s">
        <v>1582</v>
      </c>
      <c r="F2960" s="201" t="s">
        <v>3661</v>
      </c>
      <c r="G2960" s="201" t="s">
        <v>127</v>
      </c>
      <c r="H2960" s="237" t="s">
        <v>2002</v>
      </c>
      <c r="I2960" s="228">
        <v>0</v>
      </c>
      <c r="J2960" s="228">
        <v>0</v>
      </c>
      <c r="K2960" s="228">
        <v>0</v>
      </c>
      <c r="L2960" s="228">
        <v>0</v>
      </c>
      <c r="M2960" s="207">
        <f t="shared" si="211"/>
        <v>0</v>
      </c>
      <c r="N2960" s="207">
        <f t="shared" si="212"/>
        <v>0</v>
      </c>
      <c r="O2960" s="208">
        <f t="shared" si="213"/>
        <v>0</v>
      </c>
      <c r="P2960" s="205">
        <v>0</v>
      </c>
      <c r="Q2960" s="208">
        <f t="shared" si="214"/>
        <v>0</v>
      </c>
      <c r="R2960" s="206"/>
    </row>
    <row r="2961" spans="1:18" s="200" customFormat="1" ht="13.95" hidden="1" customHeight="1">
      <c r="A2961" s="199">
        <v>2954</v>
      </c>
      <c r="B2961" s="200">
        <v>91106102014</v>
      </c>
      <c r="C2961" s="229" t="s">
        <v>1960</v>
      </c>
      <c r="D2961" s="229" t="s">
        <v>1310</v>
      </c>
      <c r="E2961" s="229" t="s">
        <v>1582</v>
      </c>
      <c r="F2961" s="201" t="s">
        <v>3661</v>
      </c>
      <c r="G2961" s="201" t="s">
        <v>127</v>
      </c>
      <c r="H2961" s="237" t="s">
        <v>2035</v>
      </c>
      <c r="I2961" s="228">
        <v>5634.42</v>
      </c>
      <c r="J2961" s="228">
        <v>0</v>
      </c>
      <c r="K2961" s="228">
        <v>9177.94</v>
      </c>
      <c r="L2961" s="228">
        <v>10366.450000000001</v>
      </c>
      <c r="M2961" s="207">
        <f t="shared" si="211"/>
        <v>4445.91</v>
      </c>
      <c r="N2961" s="207">
        <f t="shared" si="212"/>
        <v>0</v>
      </c>
      <c r="O2961" s="208">
        <f t="shared" si="213"/>
        <v>4445.91</v>
      </c>
      <c r="P2961" s="205">
        <v>0</v>
      </c>
      <c r="Q2961" s="208">
        <f t="shared" si="214"/>
        <v>4445.91</v>
      </c>
      <c r="R2961" s="206"/>
    </row>
    <row r="2962" spans="1:18" s="200" customFormat="1" ht="13.95" hidden="1" customHeight="1">
      <c r="A2962" s="199">
        <v>2955</v>
      </c>
      <c r="B2962" s="200">
        <v>91106102015</v>
      </c>
      <c r="C2962" s="229" t="s">
        <v>1960</v>
      </c>
      <c r="D2962" s="229" t="s">
        <v>1310</v>
      </c>
      <c r="E2962" s="229" t="s">
        <v>1582</v>
      </c>
      <c r="F2962" s="201" t="s">
        <v>3661</v>
      </c>
      <c r="G2962" s="201" t="s">
        <v>127</v>
      </c>
      <c r="H2962" s="237" t="s">
        <v>1982</v>
      </c>
      <c r="I2962" s="228">
        <v>0</v>
      </c>
      <c r="J2962" s="228">
        <v>0</v>
      </c>
      <c r="K2962" s="228">
        <v>0</v>
      </c>
      <c r="L2962" s="228">
        <v>0</v>
      </c>
      <c r="M2962" s="207">
        <f t="shared" si="211"/>
        <v>0</v>
      </c>
      <c r="N2962" s="207">
        <f t="shared" si="212"/>
        <v>0</v>
      </c>
      <c r="O2962" s="208">
        <f t="shared" si="213"/>
        <v>0</v>
      </c>
      <c r="P2962" s="205">
        <v>0</v>
      </c>
      <c r="Q2962" s="208">
        <f t="shared" si="214"/>
        <v>0</v>
      </c>
      <c r="R2962" s="206"/>
    </row>
    <row r="2963" spans="1:18" s="200" customFormat="1" hidden="1">
      <c r="A2963" s="199">
        <v>2956</v>
      </c>
      <c r="B2963" s="200">
        <v>91106102016</v>
      </c>
      <c r="C2963" s="229" t="s">
        <v>1960</v>
      </c>
      <c r="D2963" s="229" t="s">
        <v>1310</v>
      </c>
      <c r="E2963" s="229" t="s">
        <v>1582</v>
      </c>
      <c r="F2963" s="201" t="s">
        <v>3661</v>
      </c>
      <c r="G2963" s="201" t="s">
        <v>127</v>
      </c>
      <c r="H2963" s="237" t="s">
        <v>2015</v>
      </c>
      <c r="I2963" s="228">
        <v>0</v>
      </c>
      <c r="J2963" s="228">
        <v>0</v>
      </c>
      <c r="K2963" s="228">
        <v>0</v>
      </c>
      <c r="L2963" s="228">
        <v>0</v>
      </c>
      <c r="M2963" s="207">
        <f t="shared" si="211"/>
        <v>0</v>
      </c>
      <c r="N2963" s="207">
        <f t="shared" si="212"/>
        <v>0</v>
      </c>
      <c r="O2963" s="208">
        <f t="shared" si="213"/>
        <v>0</v>
      </c>
      <c r="P2963" s="205">
        <v>0</v>
      </c>
      <c r="Q2963" s="208">
        <f t="shared" si="214"/>
        <v>0</v>
      </c>
      <c r="R2963" s="206"/>
    </row>
    <row r="2964" spans="1:18" s="200" customFormat="1" hidden="1">
      <c r="A2964" s="199">
        <v>2957</v>
      </c>
      <c r="B2964" s="200">
        <v>91106102017</v>
      </c>
      <c r="C2964" s="229" t="s">
        <v>1960</v>
      </c>
      <c r="D2964" s="229" t="s">
        <v>1310</v>
      </c>
      <c r="E2964" s="229" t="s">
        <v>1582</v>
      </c>
      <c r="F2964" s="201" t="s">
        <v>3661</v>
      </c>
      <c r="G2964" s="201" t="s">
        <v>127</v>
      </c>
      <c r="H2964" s="237" t="s">
        <v>3358</v>
      </c>
      <c r="I2964" s="228">
        <v>3588.4499989999999</v>
      </c>
      <c r="J2964" s="228">
        <v>0</v>
      </c>
      <c r="K2964" s="228">
        <v>26704.440000000002</v>
      </c>
      <c r="L2964" s="228">
        <v>29675.279999999999</v>
      </c>
      <c r="M2964" s="207">
        <f t="shared" si="211"/>
        <v>617.60999900000388</v>
      </c>
      <c r="N2964" s="207">
        <f t="shared" si="212"/>
        <v>0</v>
      </c>
      <c r="O2964" s="208">
        <f t="shared" si="213"/>
        <v>617.60999900000388</v>
      </c>
      <c r="P2964" s="205">
        <v>0</v>
      </c>
      <c r="Q2964" s="208">
        <f t="shared" si="214"/>
        <v>617.60999900000388</v>
      </c>
      <c r="R2964" s="206"/>
    </row>
    <row r="2965" spans="1:18" s="200" customFormat="1" hidden="1">
      <c r="A2965" s="199">
        <v>2958</v>
      </c>
      <c r="B2965" s="200">
        <v>91106102018</v>
      </c>
      <c r="C2965" s="229" t="s">
        <v>1960</v>
      </c>
      <c r="D2965" s="229" t="s">
        <v>1310</v>
      </c>
      <c r="E2965" s="229" t="s">
        <v>1582</v>
      </c>
      <c r="F2965" s="201" t="s">
        <v>3661</v>
      </c>
      <c r="G2965" s="201" t="s">
        <v>127</v>
      </c>
      <c r="H2965" s="237" t="s">
        <v>3359</v>
      </c>
      <c r="I2965" s="228">
        <v>0</v>
      </c>
      <c r="J2965" s="228">
        <v>0</v>
      </c>
      <c r="K2965" s="228">
        <v>0</v>
      </c>
      <c r="L2965" s="228">
        <v>0</v>
      </c>
      <c r="M2965" s="207">
        <f t="shared" si="211"/>
        <v>0</v>
      </c>
      <c r="N2965" s="207">
        <f t="shared" si="212"/>
        <v>0</v>
      </c>
      <c r="O2965" s="208">
        <f t="shared" si="213"/>
        <v>0</v>
      </c>
      <c r="P2965" s="205">
        <v>0</v>
      </c>
      <c r="Q2965" s="208">
        <f t="shared" si="214"/>
        <v>0</v>
      </c>
      <c r="R2965" s="206"/>
    </row>
    <row r="2966" spans="1:18" s="200" customFormat="1" hidden="1">
      <c r="A2966" s="199">
        <v>2959</v>
      </c>
      <c r="B2966" s="200">
        <v>91106102019</v>
      </c>
      <c r="C2966" s="229" t="s">
        <v>1960</v>
      </c>
      <c r="D2966" s="229" t="s">
        <v>1310</v>
      </c>
      <c r="E2966" s="229" t="s">
        <v>1582</v>
      </c>
      <c r="F2966" s="201" t="s">
        <v>3661</v>
      </c>
      <c r="G2966" s="201" t="s">
        <v>127</v>
      </c>
      <c r="H2966" s="237" t="s">
        <v>2044</v>
      </c>
      <c r="I2966" s="228">
        <v>0</v>
      </c>
      <c r="J2966" s="228">
        <v>0</v>
      </c>
      <c r="K2966" s="228">
        <v>0</v>
      </c>
      <c r="L2966" s="228">
        <v>0</v>
      </c>
      <c r="M2966" s="207">
        <f t="shared" si="211"/>
        <v>0</v>
      </c>
      <c r="N2966" s="207">
        <f t="shared" si="212"/>
        <v>0</v>
      </c>
      <c r="O2966" s="208">
        <f t="shared" si="213"/>
        <v>0</v>
      </c>
      <c r="P2966" s="205">
        <v>0</v>
      </c>
      <c r="Q2966" s="208">
        <f t="shared" si="214"/>
        <v>0</v>
      </c>
      <c r="R2966" s="206"/>
    </row>
    <row r="2967" spans="1:18" s="200" customFormat="1" hidden="1">
      <c r="A2967" s="199">
        <v>2960</v>
      </c>
      <c r="B2967" s="200">
        <v>91106102020</v>
      </c>
      <c r="C2967" s="229" t="s">
        <v>1960</v>
      </c>
      <c r="D2967" s="229" t="s">
        <v>1310</v>
      </c>
      <c r="E2967" s="229" t="s">
        <v>1582</v>
      </c>
      <c r="F2967" s="201" t="s">
        <v>3661</v>
      </c>
      <c r="G2967" s="201" t="s">
        <v>127</v>
      </c>
      <c r="H2967" s="237" t="s">
        <v>2026</v>
      </c>
      <c r="I2967" s="228">
        <v>0</v>
      </c>
      <c r="J2967" s="228">
        <v>0</v>
      </c>
      <c r="K2967" s="228">
        <v>0</v>
      </c>
      <c r="L2967" s="228">
        <v>0</v>
      </c>
      <c r="M2967" s="207">
        <f t="shared" si="211"/>
        <v>0</v>
      </c>
      <c r="N2967" s="207">
        <f t="shared" si="212"/>
        <v>0</v>
      </c>
      <c r="O2967" s="208">
        <f t="shared" si="213"/>
        <v>0</v>
      </c>
      <c r="P2967" s="205">
        <v>0</v>
      </c>
      <c r="Q2967" s="208">
        <f t="shared" si="214"/>
        <v>0</v>
      </c>
      <c r="R2967" s="206"/>
    </row>
    <row r="2968" spans="1:18" s="200" customFormat="1" hidden="1">
      <c r="A2968" s="199">
        <v>2961</v>
      </c>
      <c r="B2968" s="200">
        <v>91106102021</v>
      </c>
      <c r="C2968" s="229" t="s">
        <v>1960</v>
      </c>
      <c r="D2968" s="229" t="s">
        <v>1310</v>
      </c>
      <c r="E2968" s="229" t="s">
        <v>1582</v>
      </c>
      <c r="F2968" s="201" t="s">
        <v>3661</v>
      </c>
      <c r="G2968" s="201" t="s">
        <v>127</v>
      </c>
      <c r="H2968" s="237" t="s">
        <v>2036</v>
      </c>
      <c r="I2968" s="228">
        <v>0</v>
      </c>
      <c r="J2968" s="228">
        <v>0</v>
      </c>
      <c r="K2968" s="228">
        <v>0</v>
      </c>
      <c r="L2968" s="228">
        <v>0</v>
      </c>
      <c r="M2968" s="207">
        <f t="shared" si="211"/>
        <v>0</v>
      </c>
      <c r="N2968" s="207">
        <f t="shared" si="212"/>
        <v>0</v>
      </c>
      <c r="O2968" s="208">
        <f t="shared" si="213"/>
        <v>0</v>
      </c>
      <c r="P2968" s="205">
        <v>0</v>
      </c>
      <c r="Q2968" s="208">
        <f t="shared" si="214"/>
        <v>0</v>
      </c>
      <c r="R2968" s="206"/>
    </row>
    <row r="2969" spans="1:18" s="200" customFormat="1" hidden="1">
      <c r="A2969" s="199">
        <v>2962</v>
      </c>
      <c r="B2969" s="200">
        <v>91106102022</v>
      </c>
      <c r="C2969" s="229" t="s">
        <v>1960</v>
      </c>
      <c r="D2969" s="229" t="s">
        <v>1310</v>
      </c>
      <c r="E2969" s="229" t="s">
        <v>1582</v>
      </c>
      <c r="F2969" s="201" t="s">
        <v>3661</v>
      </c>
      <c r="G2969" s="201" t="s">
        <v>127</v>
      </c>
      <c r="H2969" s="237" t="s">
        <v>2013</v>
      </c>
      <c r="I2969" s="228">
        <v>0</v>
      </c>
      <c r="J2969" s="228">
        <v>0</v>
      </c>
      <c r="K2969" s="228">
        <v>0</v>
      </c>
      <c r="L2969" s="228">
        <v>0</v>
      </c>
      <c r="M2969" s="207">
        <f t="shared" si="211"/>
        <v>0</v>
      </c>
      <c r="N2969" s="207">
        <f t="shared" si="212"/>
        <v>0</v>
      </c>
      <c r="O2969" s="208">
        <f t="shared" si="213"/>
        <v>0</v>
      </c>
      <c r="P2969" s="205">
        <v>0</v>
      </c>
      <c r="Q2969" s="208">
        <f t="shared" si="214"/>
        <v>0</v>
      </c>
      <c r="R2969" s="206"/>
    </row>
    <row r="2970" spans="1:18" s="200" customFormat="1" hidden="1">
      <c r="A2970" s="199">
        <v>2963</v>
      </c>
      <c r="B2970" s="200">
        <v>91106102023</v>
      </c>
      <c r="C2970" s="229" t="s">
        <v>1960</v>
      </c>
      <c r="D2970" s="229" t="s">
        <v>1310</v>
      </c>
      <c r="E2970" s="229" t="s">
        <v>1582</v>
      </c>
      <c r="F2970" s="201" t="s">
        <v>3661</v>
      </c>
      <c r="G2970" s="201" t="s">
        <v>127</v>
      </c>
      <c r="H2970" s="237" t="s">
        <v>3360</v>
      </c>
      <c r="I2970" s="228">
        <v>0</v>
      </c>
      <c r="J2970" s="228">
        <v>0</v>
      </c>
      <c r="K2970" s="228">
        <v>0</v>
      </c>
      <c r="L2970" s="228">
        <v>0</v>
      </c>
      <c r="M2970" s="207">
        <f t="shared" si="211"/>
        <v>0</v>
      </c>
      <c r="N2970" s="207">
        <f t="shared" si="212"/>
        <v>0</v>
      </c>
      <c r="O2970" s="208">
        <f t="shared" si="213"/>
        <v>0</v>
      </c>
      <c r="P2970" s="205">
        <v>0</v>
      </c>
      <c r="Q2970" s="208">
        <f t="shared" si="214"/>
        <v>0</v>
      </c>
      <c r="R2970" s="206"/>
    </row>
    <row r="2971" spans="1:18" s="200" customFormat="1" hidden="1">
      <c r="A2971" s="199">
        <v>2964</v>
      </c>
      <c r="B2971" s="200">
        <v>91106102024</v>
      </c>
      <c r="C2971" s="229" t="s">
        <v>1960</v>
      </c>
      <c r="D2971" s="229" t="s">
        <v>1310</v>
      </c>
      <c r="E2971" s="229" t="s">
        <v>1582</v>
      </c>
      <c r="F2971" s="201" t="s">
        <v>3661</v>
      </c>
      <c r="G2971" s="201" t="s">
        <v>127</v>
      </c>
      <c r="H2971" s="237" t="s">
        <v>2033</v>
      </c>
      <c r="I2971" s="228">
        <v>2951.5</v>
      </c>
      <c r="J2971" s="228">
        <v>0</v>
      </c>
      <c r="K2971" s="228">
        <v>32388.170000000002</v>
      </c>
      <c r="L2971" s="228">
        <v>33067.279999999999</v>
      </c>
      <c r="M2971" s="207">
        <f t="shared" si="211"/>
        <v>2272.3899999999994</v>
      </c>
      <c r="N2971" s="207">
        <f t="shared" si="212"/>
        <v>0</v>
      </c>
      <c r="O2971" s="208">
        <f t="shared" si="213"/>
        <v>2272.3899999999994</v>
      </c>
      <c r="P2971" s="205">
        <v>0</v>
      </c>
      <c r="Q2971" s="208">
        <f t="shared" si="214"/>
        <v>2272.3899999999994</v>
      </c>
      <c r="R2971" s="206"/>
    </row>
    <row r="2972" spans="1:18" s="200" customFormat="1" hidden="1">
      <c r="A2972" s="199">
        <v>2965</v>
      </c>
      <c r="B2972" s="200">
        <v>91106102025</v>
      </c>
      <c r="C2972" s="229" t="s">
        <v>1960</v>
      </c>
      <c r="D2972" s="229" t="s">
        <v>1310</v>
      </c>
      <c r="E2972" s="229" t="s">
        <v>1582</v>
      </c>
      <c r="F2972" s="201" t="s">
        <v>3661</v>
      </c>
      <c r="G2972" s="201" t="s">
        <v>127</v>
      </c>
      <c r="H2972" s="237" t="s">
        <v>1984</v>
      </c>
      <c r="I2972" s="228">
        <v>0</v>
      </c>
      <c r="J2972" s="228">
        <v>0</v>
      </c>
      <c r="K2972" s="228">
        <v>0</v>
      </c>
      <c r="L2972" s="228">
        <v>0</v>
      </c>
      <c r="M2972" s="207">
        <f t="shared" si="211"/>
        <v>0</v>
      </c>
      <c r="N2972" s="207">
        <f t="shared" si="212"/>
        <v>0</v>
      </c>
      <c r="O2972" s="208">
        <f t="shared" si="213"/>
        <v>0</v>
      </c>
      <c r="P2972" s="205">
        <v>0</v>
      </c>
      <c r="Q2972" s="208">
        <f t="shared" si="214"/>
        <v>0</v>
      </c>
      <c r="R2972" s="206"/>
    </row>
    <row r="2973" spans="1:18" s="200" customFormat="1" hidden="1">
      <c r="A2973" s="199">
        <v>2966</v>
      </c>
      <c r="B2973" s="200">
        <v>91106102026</v>
      </c>
      <c r="C2973" s="229" t="s">
        <v>1960</v>
      </c>
      <c r="D2973" s="229" t="s">
        <v>1310</v>
      </c>
      <c r="E2973" s="229" t="s">
        <v>1582</v>
      </c>
      <c r="F2973" s="201" t="s">
        <v>3661</v>
      </c>
      <c r="G2973" s="201" t="s">
        <v>127</v>
      </c>
      <c r="H2973" s="237" t="s">
        <v>2024</v>
      </c>
      <c r="I2973" s="228">
        <v>0</v>
      </c>
      <c r="J2973" s="228">
        <v>0</v>
      </c>
      <c r="K2973" s="228">
        <v>0</v>
      </c>
      <c r="L2973" s="228">
        <v>0</v>
      </c>
      <c r="M2973" s="207">
        <f t="shared" si="211"/>
        <v>0</v>
      </c>
      <c r="N2973" s="207">
        <f t="shared" si="212"/>
        <v>0</v>
      </c>
      <c r="O2973" s="208">
        <f t="shared" si="213"/>
        <v>0</v>
      </c>
      <c r="P2973" s="205">
        <v>0</v>
      </c>
      <c r="Q2973" s="208">
        <f t="shared" si="214"/>
        <v>0</v>
      </c>
      <c r="R2973" s="206"/>
    </row>
    <row r="2974" spans="1:18" s="200" customFormat="1" hidden="1">
      <c r="A2974" s="199">
        <v>2967</v>
      </c>
      <c r="B2974" s="200">
        <v>91106102027</v>
      </c>
      <c r="C2974" s="229" t="s">
        <v>1960</v>
      </c>
      <c r="D2974" s="229" t="s">
        <v>1310</v>
      </c>
      <c r="E2974" s="229" t="s">
        <v>1582</v>
      </c>
      <c r="F2974" s="201" t="s">
        <v>3661</v>
      </c>
      <c r="G2974" s="201" t="s">
        <v>127</v>
      </c>
      <c r="H2974" s="237" t="s">
        <v>2040</v>
      </c>
      <c r="I2974" s="228">
        <v>1600</v>
      </c>
      <c r="J2974" s="228">
        <v>0</v>
      </c>
      <c r="K2974" s="228">
        <v>6416</v>
      </c>
      <c r="L2974" s="228">
        <v>4624</v>
      </c>
      <c r="M2974" s="207">
        <f t="shared" si="211"/>
        <v>3392</v>
      </c>
      <c r="N2974" s="207">
        <f t="shared" si="212"/>
        <v>0</v>
      </c>
      <c r="O2974" s="208">
        <f t="shared" si="213"/>
        <v>3392</v>
      </c>
      <c r="P2974" s="205">
        <v>0</v>
      </c>
      <c r="Q2974" s="208">
        <f t="shared" si="214"/>
        <v>3392</v>
      </c>
      <c r="R2974" s="206"/>
    </row>
    <row r="2975" spans="1:18" s="200" customFormat="1" hidden="1">
      <c r="A2975" s="199">
        <v>2968</v>
      </c>
      <c r="B2975" s="200">
        <v>91106102028</v>
      </c>
      <c r="C2975" s="229" t="s">
        <v>1960</v>
      </c>
      <c r="D2975" s="229" t="s">
        <v>1310</v>
      </c>
      <c r="E2975" s="229" t="s">
        <v>1582</v>
      </c>
      <c r="F2975" s="201" t="s">
        <v>3661</v>
      </c>
      <c r="G2975" s="201" t="s">
        <v>127</v>
      </c>
      <c r="H2975" s="237" t="s">
        <v>2031</v>
      </c>
      <c r="I2975" s="228">
        <v>450</v>
      </c>
      <c r="J2975" s="228">
        <v>0</v>
      </c>
      <c r="K2975" s="228">
        <v>0</v>
      </c>
      <c r="L2975" s="228">
        <v>450</v>
      </c>
      <c r="M2975" s="207">
        <f t="shared" si="211"/>
        <v>0</v>
      </c>
      <c r="N2975" s="207">
        <f t="shared" si="212"/>
        <v>0</v>
      </c>
      <c r="O2975" s="208">
        <f t="shared" si="213"/>
        <v>0</v>
      </c>
      <c r="P2975" s="205">
        <v>0</v>
      </c>
      <c r="Q2975" s="208">
        <f t="shared" si="214"/>
        <v>0</v>
      </c>
      <c r="R2975" s="206"/>
    </row>
    <row r="2976" spans="1:18" s="200" customFormat="1" hidden="1">
      <c r="A2976" s="199">
        <v>2969</v>
      </c>
      <c r="B2976" s="200">
        <v>91106102029</v>
      </c>
      <c r="C2976" s="229" t="s">
        <v>1960</v>
      </c>
      <c r="D2976" s="229" t="s">
        <v>1310</v>
      </c>
      <c r="E2976" s="229" t="s">
        <v>1582</v>
      </c>
      <c r="F2976" s="201" t="s">
        <v>3661</v>
      </c>
      <c r="G2976" s="201" t="s">
        <v>127</v>
      </c>
      <c r="H2976" s="237" t="s">
        <v>2077</v>
      </c>
      <c r="I2976" s="228">
        <v>741</v>
      </c>
      <c r="J2976" s="228">
        <v>0</v>
      </c>
      <c r="K2976" s="228">
        <v>5674.5</v>
      </c>
      <c r="L2976" s="228">
        <v>2671.5</v>
      </c>
      <c r="M2976" s="207">
        <f t="shared" si="211"/>
        <v>3744</v>
      </c>
      <c r="N2976" s="207">
        <f t="shared" si="212"/>
        <v>0</v>
      </c>
      <c r="O2976" s="208">
        <f t="shared" si="213"/>
        <v>3744</v>
      </c>
      <c r="P2976" s="205">
        <v>0</v>
      </c>
      <c r="Q2976" s="208">
        <f t="shared" si="214"/>
        <v>3744</v>
      </c>
      <c r="R2976" s="206"/>
    </row>
    <row r="2977" spans="1:18" s="200" customFormat="1" hidden="1">
      <c r="A2977" s="199">
        <v>2970</v>
      </c>
      <c r="B2977" s="200">
        <v>91106102030</v>
      </c>
      <c r="C2977" s="229" t="s">
        <v>1960</v>
      </c>
      <c r="D2977" s="229" t="s">
        <v>1310</v>
      </c>
      <c r="E2977" s="229" t="s">
        <v>1582</v>
      </c>
      <c r="F2977" s="201" t="s">
        <v>3661</v>
      </c>
      <c r="G2977" s="201" t="s">
        <v>127</v>
      </c>
      <c r="H2977" s="237" t="s">
        <v>3361</v>
      </c>
      <c r="I2977" s="228">
        <v>57918</v>
      </c>
      <c r="J2977" s="228">
        <v>0</v>
      </c>
      <c r="K2977" s="228">
        <v>8330</v>
      </c>
      <c r="L2977" s="228">
        <v>58408</v>
      </c>
      <c r="M2977" s="207">
        <f t="shared" si="211"/>
        <v>7840</v>
      </c>
      <c r="N2977" s="207">
        <f t="shared" si="212"/>
        <v>0</v>
      </c>
      <c r="O2977" s="208">
        <f t="shared" si="213"/>
        <v>7840</v>
      </c>
      <c r="P2977" s="205">
        <v>0</v>
      </c>
      <c r="Q2977" s="208">
        <f t="shared" si="214"/>
        <v>7840</v>
      </c>
      <c r="R2977" s="206"/>
    </row>
    <row r="2978" spans="1:18" s="200" customFormat="1" hidden="1">
      <c r="A2978" s="199">
        <v>2971</v>
      </c>
      <c r="B2978" s="200">
        <v>91106102031</v>
      </c>
      <c r="C2978" s="229" t="s">
        <v>1960</v>
      </c>
      <c r="D2978" s="229" t="s">
        <v>1310</v>
      </c>
      <c r="E2978" s="229" t="s">
        <v>1582</v>
      </c>
      <c r="F2978" s="201" t="s">
        <v>3661</v>
      </c>
      <c r="G2978" s="201" t="s">
        <v>127</v>
      </c>
      <c r="H2978" s="237" t="s">
        <v>2059</v>
      </c>
      <c r="I2978" s="228">
        <v>0</v>
      </c>
      <c r="J2978" s="228">
        <v>0</v>
      </c>
      <c r="K2978" s="228">
        <v>0</v>
      </c>
      <c r="L2978" s="228">
        <v>0</v>
      </c>
      <c r="M2978" s="207">
        <f t="shared" si="211"/>
        <v>0</v>
      </c>
      <c r="N2978" s="207">
        <f t="shared" si="212"/>
        <v>0</v>
      </c>
      <c r="O2978" s="208">
        <f t="shared" si="213"/>
        <v>0</v>
      </c>
      <c r="P2978" s="205">
        <v>0</v>
      </c>
      <c r="Q2978" s="208">
        <f t="shared" si="214"/>
        <v>0</v>
      </c>
      <c r="R2978" s="206"/>
    </row>
    <row r="2979" spans="1:18" s="200" customFormat="1" hidden="1">
      <c r="A2979" s="199">
        <v>2972</v>
      </c>
      <c r="B2979" s="200">
        <v>91106102032</v>
      </c>
      <c r="C2979" s="229" t="s">
        <v>1960</v>
      </c>
      <c r="D2979" s="229" t="s">
        <v>1310</v>
      </c>
      <c r="E2979" s="229" t="s">
        <v>1582</v>
      </c>
      <c r="F2979" s="201" t="s">
        <v>3661</v>
      </c>
      <c r="G2979" s="201" t="s">
        <v>127</v>
      </c>
      <c r="H2979" s="237" t="s">
        <v>2085</v>
      </c>
      <c r="I2979" s="228">
        <v>2204</v>
      </c>
      <c r="J2979" s="228">
        <v>0</v>
      </c>
      <c r="K2979" s="228">
        <v>0</v>
      </c>
      <c r="L2979" s="228">
        <v>38</v>
      </c>
      <c r="M2979" s="207">
        <f t="shared" si="211"/>
        <v>2166</v>
      </c>
      <c r="N2979" s="207">
        <f t="shared" si="212"/>
        <v>0</v>
      </c>
      <c r="O2979" s="208">
        <f t="shared" si="213"/>
        <v>2166</v>
      </c>
      <c r="P2979" s="205">
        <v>0</v>
      </c>
      <c r="Q2979" s="208">
        <f t="shared" si="214"/>
        <v>2166</v>
      </c>
      <c r="R2979" s="206"/>
    </row>
    <row r="2980" spans="1:18" s="200" customFormat="1" hidden="1">
      <c r="A2980" s="199">
        <v>2973</v>
      </c>
      <c r="B2980" s="200">
        <v>91106102033</v>
      </c>
      <c r="C2980" s="229" t="s">
        <v>1960</v>
      </c>
      <c r="D2980" s="229" t="s">
        <v>1310</v>
      </c>
      <c r="E2980" s="229" t="s">
        <v>1582</v>
      </c>
      <c r="F2980" s="201" t="s">
        <v>3661</v>
      </c>
      <c r="G2980" s="201" t="s">
        <v>127</v>
      </c>
      <c r="H2980" s="237" t="s">
        <v>2080</v>
      </c>
      <c r="I2980" s="228">
        <v>2128</v>
      </c>
      <c r="J2980" s="228">
        <v>0</v>
      </c>
      <c r="K2980" s="228">
        <v>31160</v>
      </c>
      <c r="L2980" s="228">
        <v>12844</v>
      </c>
      <c r="M2980" s="207">
        <f t="shared" si="211"/>
        <v>20444</v>
      </c>
      <c r="N2980" s="207">
        <f t="shared" si="212"/>
        <v>0</v>
      </c>
      <c r="O2980" s="208">
        <f t="shared" si="213"/>
        <v>20444</v>
      </c>
      <c r="P2980" s="205">
        <v>0</v>
      </c>
      <c r="Q2980" s="208">
        <f t="shared" si="214"/>
        <v>20444</v>
      </c>
      <c r="R2980" s="206"/>
    </row>
    <row r="2981" spans="1:18" s="200" customFormat="1" hidden="1">
      <c r="A2981" s="199">
        <v>2974</v>
      </c>
      <c r="B2981" s="200">
        <v>91106102034</v>
      </c>
      <c r="C2981" s="229" t="s">
        <v>1960</v>
      </c>
      <c r="D2981" s="229" t="s">
        <v>1310</v>
      </c>
      <c r="E2981" s="229" t="s">
        <v>1582</v>
      </c>
      <c r="F2981" s="201" t="s">
        <v>3661</v>
      </c>
      <c r="G2981" s="201" t="s">
        <v>127</v>
      </c>
      <c r="H2981" s="237" t="s">
        <v>2056</v>
      </c>
      <c r="I2981" s="228">
        <v>3466.179999</v>
      </c>
      <c r="J2981" s="228">
        <v>0</v>
      </c>
      <c r="K2981" s="228">
        <v>27937.5</v>
      </c>
      <c r="L2981" s="228">
        <v>22349.07</v>
      </c>
      <c r="M2981" s="207">
        <f t="shared" si="211"/>
        <v>9054.6099990000002</v>
      </c>
      <c r="N2981" s="207">
        <f t="shared" si="212"/>
        <v>0</v>
      </c>
      <c r="O2981" s="208">
        <f t="shared" si="213"/>
        <v>9054.6099990000002</v>
      </c>
      <c r="P2981" s="205">
        <v>0</v>
      </c>
      <c r="Q2981" s="208">
        <f t="shared" si="214"/>
        <v>9054.6099990000002</v>
      </c>
      <c r="R2981" s="206"/>
    </row>
    <row r="2982" spans="1:18" s="200" customFormat="1" hidden="1">
      <c r="A2982" s="199">
        <v>2975</v>
      </c>
      <c r="B2982" s="200">
        <v>91106102035</v>
      </c>
      <c r="C2982" s="229" t="s">
        <v>1960</v>
      </c>
      <c r="D2982" s="229" t="s">
        <v>1310</v>
      </c>
      <c r="E2982" s="229" t="s">
        <v>1582</v>
      </c>
      <c r="F2982" s="201" t="s">
        <v>3661</v>
      </c>
      <c r="G2982" s="201" t="s">
        <v>127</v>
      </c>
      <c r="H2982" s="237" t="s">
        <v>2058</v>
      </c>
      <c r="I2982" s="228">
        <v>2302.54</v>
      </c>
      <c r="J2982" s="228">
        <v>0</v>
      </c>
      <c r="K2982" s="228">
        <v>4038.15</v>
      </c>
      <c r="L2982" s="228">
        <v>6110.06</v>
      </c>
      <c r="M2982" s="207">
        <f t="shared" si="211"/>
        <v>230.63000000000011</v>
      </c>
      <c r="N2982" s="207">
        <f t="shared" si="212"/>
        <v>0</v>
      </c>
      <c r="O2982" s="208">
        <f t="shared" si="213"/>
        <v>230.63000000000011</v>
      </c>
      <c r="P2982" s="205">
        <v>0</v>
      </c>
      <c r="Q2982" s="208">
        <f t="shared" si="214"/>
        <v>230.63000000000011</v>
      </c>
      <c r="R2982" s="206"/>
    </row>
    <row r="2983" spans="1:18" s="200" customFormat="1" hidden="1">
      <c r="A2983" s="199">
        <v>2976</v>
      </c>
      <c r="B2983" s="200">
        <v>91106102036</v>
      </c>
      <c r="C2983" s="229" t="s">
        <v>1960</v>
      </c>
      <c r="D2983" s="229" t="s">
        <v>1310</v>
      </c>
      <c r="E2983" s="229" t="s">
        <v>1582</v>
      </c>
      <c r="F2983" s="201" t="s">
        <v>3661</v>
      </c>
      <c r="G2983" s="201" t="s">
        <v>127</v>
      </c>
      <c r="H2983" s="237" t="s">
        <v>2057</v>
      </c>
      <c r="I2983" s="228">
        <v>1018.429999</v>
      </c>
      <c r="J2983" s="228">
        <v>0</v>
      </c>
      <c r="K2983" s="228">
        <v>20966.75</v>
      </c>
      <c r="L2983" s="228">
        <v>18831.689999999999</v>
      </c>
      <c r="M2983" s="207">
        <f t="shared" si="211"/>
        <v>3153.4899990000013</v>
      </c>
      <c r="N2983" s="207">
        <f t="shared" si="212"/>
        <v>0</v>
      </c>
      <c r="O2983" s="208">
        <f t="shared" si="213"/>
        <v>3153.4899990000013</v>
      </c>
      <c r="P2983" s="205">
        <v>0</v>
      </c>
      <c r="Q2983" s="208">
        <f t="shared" si="214"/>
        <v>3153.4899990000013</v>
      </c>
      <c r="R2983" s="206"/>
    </row>
    <row r="2984" spans="1:18" s="200" customFormat="1" hidden="1">
      <c r="A2984" s="199">
        <v>2977</v>
      </c>
      <c r="B2984" s="200">
        <v>91106102037</v>
      </c>
      <c r="C2984" s="229" t="s">
        <v>1960</v>
      </c>
      <c r="D2984" s="229" t="s">
        <v>1310</v>
      </c>
      <c r="E2984" s="229" t="s">
        <v>1582</v>
      </c>
      <c r="F2984" s="201" t="s">
        <v>3661</v>
      </c>
      <c r="G2984" s="201" t="s">
        <v>127</v>
      </c>
      <c r="H2984" s="237" t="s">
        <v>2055</v>
      </c>
      <c r="I2984" s="228">
        <v>1058</v>
      </c>
      <c r="J2984" s="228">
        <v>0</v>
      </c>
      <c r="K2984" s="228">
        <v>25024</v>
      </c>
      <c r="L2984" s="228">
        <v>23046</v>
      </c>
      <c r="M2984" s="207">
        <f t="shared" si="211"/>
        <v>3036</v>
      </c>
      <c r="N2984" s="207">
        <f t="shared" si="212"/>
        <v>0</v>
      </c>
      <c r="O2984" s="208">
        <f t="shared" si="213"/>
        <v>3036</v>
      </c>
      <c r="P2984" s="205">
        <v>0</v>
      </c>
      <c r="Q2984" s="208">
        <f t="shared" si="214"/>
        <v>3036</v>
      </c>
      <c r="R2984" s="206"/>
    </row>
    <row r="2985" spans="1:18" s="200" customFormat="1" hidden="1">
      <c r="A2985" s="199">
        <v>2978</v>
      </c>
      <c r="B2985" s="200">
        <v>91106102038</v>
      </c>
      <c r="C2985" s="229" t="s">
        <v>1960</v>
      </c>
      <c r="D2985" s="229" t="s">
        <v>1310</v>
      </c>
      <c r="E2985" s="229" t="s">
        <v>1582</v>
      </c>
      <c r="F2985" s="201" t="s">
        <v>3661</v>
      </c>
      <c r="G2985" s="201" t="s">
        <v>127</v>
      </c>
      <c r="H2985" s="237" t="s">
        <v>2093</v>
      </c>
      <c r="I2985" s="228">
        <v>2698</v>
      </c>
      <c r="J2985" s="228">
        <v>0</v>
      </c>
      <c r="K2985" s="228">
        <v>8550</v>
      </c>
      <c r="L2985" s="228">
        <v>7144</v>
      </c>
      <c r="M2985" s="207">
        <f t="shared" si="211"/>
        <v>4104</v>
      </c>
      <c r="N2985" s="207">
        <f t="shared" si="212"/>
        <v>0</v>
      </c>
      <c r="O2985" s="208">
        <f t="shared" si="213"/>
        <v>4104</v>
      </c>
      <c r="P2985" s="205">
        <v>0</v>
      </c>
      <c r="Q2985" s="208">
        <f t="shared" si="214"/>
        <v>4104</v>
      </c>
      <c r="R2985" s="206"/>
    </row>
    <row r="2986" spans="1:18" s="200" customFormat="1" hidden="1">
      <c r="A2986" s="199">
        <v>2979</v>
      </c>
      <c r="B2986" s="200">
        <v>91106102039</v>
      </c>
      <c r="C2986" s="229" t="s">
        <v>1960</v>
      </c>
      <c r="D2986" s="229" t="s">
        <v>1310</v>
      </c>
      <c r="E2986" s="229" t="s">
        <v>1582</v>
      </c>
      <c r="F2986" s="201" t="s">
        <v>3661</v>
      </c>
      <c r="G2986" s="201" t="s">
        <v>127</v>
      </c>
      <c r="H2986" s="237" t="s">
        <v>3362</v>
      </c>
      <c r="I2986" s="228">
        <v>0</v>
      </c>
      <c r="J2986" s="228">
        <v>0</v>
      </c>
      <c r="K2986" s="228">
        <v>9240</v>
      </c>
      <c r="L2986" s="228">
        <v>9240</v>
      </c>
      <c r="M2986" s="207">
        <f t="shared" si="211"/>
        <v>0</v>
      </c>
      <c r="N2986" s="207">
        <f t="shared" si="212"/>
        <v>0</v>
      </c>
      <c r="O2986" s="208">
        <f t="shared" si="213"/>
        <v>0</v>
      </c>
      <c r="P2986" s="205">
        <v>0</v>
      </c>
      <c r="Q2986" s="208">
        <f t="shared" ref="Q2986:Q3017" si="215">O2986-P2986</f>
        <v>0</v>
      </c>
      <c r="R2986" s="206"/>
    </row>
    <row r="2987" spans="1:18" s="200" customFormat="1" hidden="1">
      <c r="A2987" s="199">
        <v>2980</v>
      </c>
      <c r="B2987" s="200">
        <v>91106102040</v>
      </c>
      <c r="C2987" s="229" t="s">
        <v>1960</v>
      </c>
      <c r="D2987" s="229" t="s">
        <v>1310</v>
      </c>
      <c r="E2987" s="229" t="s">
        <v>1582</v>
      </c>
      <c r="F2987" s="201" t="s">
        <v>3661</v>
      </c>
      <c r="G2987" s="201" t="s">
        <v>127</v>
      </c>
      <c r="H2987" s="237" t="s">
        <v>2088</v>
      </c>
      <c r="I2987" s="228">
        <v>2183</v>
      </c>
      <c r="J2987" s="228">
        <v>0</v>
      </c>
      <c r="K2987" s="228">
        <v>37</v>
      </c>
      <c r="L2987" s="228">
        <v>0</v>
      </c>
      <c r="M2987" s="207">
        <f t="shared" si="211"/>
        <v>2220</v>
      </c>
      <c r="N2987" s="207">
        <f t="shared" si="212"/>
        <v>0</v>
      </c>
      <c r="O2987" s="208">
        <f t="shared" si="213"/>
        <v>2220</v>
      </c>
      <c r="P2987" s="205">
        <v>0</v>
      </c>
      <c r="Q2987" s="208">
        <f t="shared" si="215"/>
        <v>2220</v>
      </c>
      <c r="R2987" s="206"/>
    </row>
    <row r="2988" spans="1:18" s="200" customFormat="1" hidden="1">
      <c r="A2988" s="199">
        <v>2981</v>
      </c>
      <c r="B2988" s="200">
        <v>91106102041</v>
      </c>
      <c r="C2988" s="229" t="s">
        <v>1960</v>
      </c>
      <c r="D2988" s="229" t="s">
        <v>1310</v>
      </c>
      <c r="E2988" s="229" t="s">
        <v>1582</v>
      </c>
      <c r="F2988" s="201" t="s">
        <v>3661</v>
      </c>
      <c r="G2988" s="201" t="s">
        <v>127</v>
      </c>
      <c r="H2988" s="237" t="s">
        <v>2074</v>
      </c>
      <c r="I2988" s="228">
        <v>927.25999899999999</v>
      </c>
      <c r="J2988" s="228">
        <v>0</v>
      </c>
      <c r="K2988" s="228">
        <v>2700</v>
      </c>
      <c r="L2988" s="228">
        <v>1280.21</v>
      </c>
      <c r="M2988" s="207">
        <f t="shared" si="211"/>
        <v>2347.0499989999998</v>
      </c>
      <c r="N2988" s="207">
        <f t="shared" si="212"/>
        <v>0</v>
      </c>
      <c r="O2988" s="208">
        <f t="shared" si="213"/>
        <v>2347.0499989999998</v>
      </c>
      <c r="P2988" s="205">
        <v>0</v>
      </c>
      <c r="Q2988" s="208">
        <f t="shared" si="215"/>
        <v>2347.0499989999998</v>
      </c>
      <c r="R2988" s="206"/>
    </row>
    <row r="2989" spans="1:18" s="200" customFormat="1" hidden="1">
      <c r="A2989" s="199">
        <v>2982</v>
      </c>
      <c r="B2989" s="200">
        <v>91106102042</v>
      </c>
      <c r="C2989" s="229" t="s">
        <v>1960</v>
      </c>
      <c r="D2989" s="229" t="s">
        <v>1310</v>
      </c>
      <c r="E2989" s="229" t="s">
        <v>1582</v>
      </c>
      <c r="F2989" s="201" t="s">
        <v>3661</v>
      </c>
      <c r="G2989" s="201" t="s">
        <v>127</v>
      </c>
      <c r="H2989" s="237" t="s">
        <v>2101</v>
      </c>
      <c r="I2989" s="228">
        <v>0</v>
      </c>
      <c r="J2989" s="228">
        <v>0</v>
      </c>
      <c r="K2989" s="228">
        <v>0</v>
      </c>
      <c r="L2989" s="228">
        <v>0</v>
      </c>
      <c r="M2989" s="207">
        <f t="shared" si="211"/>
        <v>0</v>
      </c>
      <c r="N2989" s="207">
        <f t="shared" si="212"/>
        <v>0</v>
      </c>
      <c r="O2989" s="208">
        <f t="shared" si="213"/>
        <v>0</v>
      </c>
      <c r="P2989" s="205">
        <v>0</v>
      </c>
      <c r="Q2989" s="208">
        <f t="shared" si="215"/>
        <v>0</v>
      </c>
      <c r="R2989" s="206"/>
    </row>
    <row r="2990" spans="1:18" s="200" customFormat="1" hidden="1">
      <c r="A2990" s="199">
        <v>2983</v>
      </c>
      <c r="B2990" s="200">
        <v>91106102043</v>
      </c>
      <c r="C2990" s="229" t="s">
        <v>1960</v>
      </c>
      <c r="D2990" s="229" t="s">
        <v>1310</v>
      </c>
      <c r="E2990" s="229" t="s">
        <v>1582</v>
      </c>
      <c r="F2990" s="201" t="s">
        <v>3661</v>
      </c>
      <c r="G2990" s="201" t="s">
        <v>127</v>
      </c>
      <c r="H2990" s="237" t="s">
        <v>3363</v>
      </c>
      <c r="I2990" s="228">
        <v>715</v>
      </c>
      <c r="J2990" s="228">
        <v>0</v>
      </c>
      <c r="K2990" s="228">
        <v>0</v>
      </c>
      <c r="L2990" s="228">
        <v>572</v>
      </c>
      <c r="M2990" s="207">
        <f t="shared" si="211"/>
        <v>143</v>
      </c>
      <c r="N2990" s="207">
        <f t="shared" si="212"/>
        <v>0</v>
      </c>
      <c r="O2990" s="208">
        <f t="shared" si="213"/>
        <v>143</v>
      </c>
      <c r="P2990" s="205">
        <v>0</v>
      </c>
      <c r="Q2990" s="208">
        <f t="shared" si="215"/>
        <v>143</v>
      </c>
      <c r="R2990" s="206"/>
    </row>
    <row r="2991" spans="1:18" s="200" customFormat="1" hidden="1">
      <c r="A2991" s="199">
        <v>2984</v>
      </c>
      <c r="B2991" s="200">
        <v>91106102044</v>
      </c>
      <c r="C2991" s="229" t="s">
        <v>1960</v>
      </c>
      <c r="D2991" s="229" t="s">
        <v>1310</v>
      </c>
      <c r="E2991" s="229" t="s">
        <v>1582</v>
      </c>
      <c r="F2991" s="201" t="s">
        <v>3661</v>
      </c>
      <c r="G2991" s="201" t="s">
        <v>127</v>
      </c>
      <c r="H2991" s="237" t="s">
        <v>3364</v>
      </c>
      <c r="I2991" s="228">
        <v>0</v>
      </c>
      <c r="J2991" s="228">
        <v>0</v>
      </c>
      <c r="K2991" s="228">
        <v>0</v>
      </c>
      <c r="L2991" s="228">
        <v>0</v>
      </c>
      <c r="M2991" s="207">
        <f t="shared" si="211"/>
        <v>0</v>
      </c>
      <c r="N2991" s="207">
        <f t="shared" si="212"/>
        <v>0</v>
      </c>
      <c r="O2991" s="208">
        <f t="shared" si="213"/>
        <v>0</v>
      </c>
      <c r="P2991" s="205">
        <v>0</v>
      </c>
      <c r="Q2991" s="208">
        <f t="shared" si="215"/>
        <v>0</v>
      </c>
      <c r="R2991" s="206"/>
    </row>
    <row r="2992" spans="1:18" s="200" customFormat="1" hidden="1">
      <c r="A2992" s="199">
        <v>2985</v>
      </c>
      <c r="B2992" s="200">
        <v>91106102045</v>
      </c>
      <c r="C2992" s="229" t="s">
        <v>1960</v>
      </c>
      <c r="D2992" s="229" t="s">
        <v>1310</v>
      </c>
      <c r="E2992" s="229" t="s">
        <v>1582</v>
      </c>
      <c r="F2992" s="201" t="s">
        <v>3661</v>
      </c>
      <c r="G2992" s="201" t="s">
        <v>127</v>
      </c>
      <c r="H2992" s="237" t="s">
        <v>2084</v>
      </c>
      <c r="I2992" s="228">
        <v>0</v>
      </c>
      <c r="J2992" s="228">
        <v>0</v>
      </c>
      <c r="K2992" s="228">
        <v>0</v>
      </c>
      <c r="L2992" s="228">
        <v>0</v>
      </c>
      <c r="M2992" s="207">
        <f t="shared" si="211"/>
        <v>0</v>
      </c>
      <c r="N2992" s="207">
        <f t="shared" si="212"/>
        <v>0</v>
      </c>
      <c r="O2992" s="208">
        <f t="shared" si="213"/>
        <v>0</v>
      </c>
      <c r="P2992" s="205">
        <v>0</v>
      </c>
      <c r="Q2992" s="208">
        <f t="shared" si="215"/>
        <v>0</v>
      </c>
      <c r="R2992" s="206"/>
    </row>
    <row r="2993" spans="1:18" s="200" customFormat="1" hidden="1">
      <c r="A2993" s="199">
        <v>2986</v>
      </c>
      <c r="B2993" s="200">
        <v>91106102046</v>
      </c>
      <c r="C2993" s="229" t="s">
        <v>1960</v>
      </c>
      <c r="D2993" s="229" t="s">
        <v>1310</v>
      </c>
      <c r="E2993" s="229" t="s">
        <v>1582</v>
      </c>
      <c r="F2993" s="201" t="s">
        <v>3661</v>
      </c>
      <c r="G2993" s="201" t="s">
        <v>127</v>
      </c>
      <c r="H2993" s="237" t="s">
        <v>2065</v>
      </c>
      <c r="I2993" s="228">
        <v>0</v>
      </c>
      <c r="J2993" s="228">
        <v>0</v>
      </c>
      <c r="K2993" s="228">
        <v>0</v>
      </c>
      <c r="L2993" s="228">
        <v>0</v>
      </c>
      <c r="M2993" s="207">
        <f t="shared" si="211"/>
        <v>0</v>
      </c>
      <c r="N2993" s="207">
        <f t="shared" si="212"/>
        <v>0</v>
      </c>
      <c r="O2993" s="208">
        <f t="shared" si="213"/>
        <v>0</v>
      </c>
      <c r="P2993" s="205">
        <v>0</v>
      </c>
      <c r="Q2993" s="208">
        <f t="shared" si="215"/>
        <v>0</v>
      </c>
      <c r="R2993" s="206"/>
    </row>
    <row r="2994" spans="1:18" s="200" customFormat="1" hidden="1">
      <c r="A2994" s="199">
        <v>2987</v>
      </c>
      <c r="B2994" s="200">
        <v>91106102047</v>
      </c>
      <c r="C2994" s="229" t="s">
        <v>1960</v>
      </c>
      <c r="D2994" s="229" t="s">
        <v>1310</v>
      </c>
      <c r="E2994" s="229" t="s">
        <v>1582</v>
      </c>
      <c r="F2994" s="201" t="s">
        <v>3661</v>
      </c>
      <c r="G2994" s="201" t="s">
        <v>127</v>
      </c>
      <c r="H2994" s="237" t="s">
        <v>3365</v>
      </c>
      <c r="I2994" s="228">
        <v>2285.4899989999999</v>
      </c>
      <c r="J2994" s="228">
        <v>0</v>
      </c>
      <c r="K2994" s="228">
        <v>24117.040000000001</v>
      </c>
      <c r="L2994" s="228">
        <v>0</v>
      </c>
      <c r="M2994" s="207">
        <f t="shared" si="211"/>
        <v>26402.529999000002</v>
      </c>
      <c r="N2994" s="207">
        <f t="shared" si="212"/>
        <v>0</v>
      </c>
      <c r="O2994" s="208">
        <f t="shared" si="213"/>
        <v>26402.529999000002</v>
      </c>
      <c r="P2994" s="205">
        <v>0</v>
      </c>
      <c r="Q2994" s="208">
        <f t="shared" si="215"/>
        <v>26402.529999000002</v>
      </c>
      <c r="R2994" s="206"/>
    </row>
    <row r="2995" spans="1:18" s="200" customFormat="1" hidden="1">
      <c r="A2995" s="199">
        <v>2988</v>
      </c>
      <c r="B2995" s="200">
        <v>91106102048</v>
      </c>
      <c r="C2995" s="229" t="s">
        <v>1960</v>
      </c>
      <c r="D2995" s="229" t="s">
        <v>1310</v>
      </c>
      <c r="E2995" s="229" t="s">
        <v>1582</v>
      </c>
      <c r="F2995" s="201" t="s">
        <v>3661</v>
      </c>
      <c r="G2995" s="201" t="s">
        <v>127</v>
      </c>
      <c r="H2995" s="237" t="s">
        <v>3366</v>
      </c>
      <c r="I2995" s="228">
        <v>13021.91</v>
      </c>
      <c r="J2995" s="228">
        <v>0</v>
      </c>
      <c r="K2995" s="228">
        <v>44286.93</v>
      </c>
      <c r="L2995" s="228">
        <v>48046.239999999998</v>
      </c>
      <c r="M2995" s="207">
        <f t="shared" si="211"/>
        <v>9262.5999999999985</v>
      </c>
      <c r="N2995" s="207">
        <f t="shared" si="212"/>
        <v>0</v>
      </c>
      <c r="O2995" s="208">
        <f t="shared" si="213"/>
        <v>9262.5999999999985</v>
      </c>
      <c r="P2995" s="205">
        <v>0</v>
      </c>
      <c r="Q2995" s="208">
        <f t="shared" si="215"/>
        <v>9262.5999999999985</v>
      </c>
      <c r="R2995" s="206"/>
    </row>
    <row r="2996" spans="1:18" s="200" customFormat="1" hidden="1">
      <c r="A2996" s="199">
        <v>2989</v>
      </c>
      <c r="B2996" s="200">
        <v>91106102049</v>
      </c>
      <c r="C2996" s="229" t="s">
        <v>1960</v>
      </c>
      <c r="D2996" s="229" t="s">
        <v>1310</v>
      </c>
      <c r="E2996" s="229" t="s">
        <v>1582</v>
      </c>
      <c r="F2996" s="201" t="s">
        <v>3661</v>
      </c>
      <c r="G2996" s="201" t="s">
        <v>127</v>
      </c>
      <c r="H2996" s="237" t="s">
        <v>2081</v>
      </c>
      <c r="I2996" s="228">
        <v>1110</v>
      </c>
      <c r="J2996" s="228">
        <v>0</v>
      </c>
      <c r="K2996" s="228">
        <v>0</v>
      </c>
      <c r="L2996" s="228">
        <v>0</v>
      </c>
      <c r="M2996" s="207">
        <f t="shared" si="211"/>
        <v>1110</v>
      </c>
      <c r="N2996" s="207">
        <f t="shared" si="212"/>
        <v>0</v>
      </c>
      <c r="O2996" s="208">
        <f t="shared" si="213"/>
        <v>1110</v>
      </c>
      <c r="P2996" s="205">
        <v>0</v>
      </c>
      <c r="Q2996" s="208">
        <f t="shared" si="215"/>
        <v>1110</v>
      </c>
      <c r="R2996" s="206"/>
    </row>
    <row r="2997" spans="1:18" s="200" customFormat="1" hidden="1">
      <c r="A2997" s="199">
        <v>2990</v>
      </c>
      <c r="B2997" s="200">
        <v>91106102050</v>
      </c>
      <c r="C2997" s="229" t="s">
        <v>1960</v>
      </c>
      <c r="D2997" s="229" t="s">
        <v>1310</v>
      </c>
      <c r="E2997" s="229" t="s">
        <v>1582</v>
      </c>
      <c r="F2997" s="201" t="s">
        <v>3661</v>
      </c>
      <c r="G2997" s="201" t="s">
        <v>127</v>
      </c>
      <c r="H2997" s="237" t="s">
        <v>2060</v>
      </c>
      <c r="I2997" s="228">
        <v>0</v>
      </c>
      <c r="J2997" s="228">
        <v>0</v>
      </c>
      <c r="K2997" s="228">
        <v>6105</v>
      </c>
      <c r="L2997" s="228">
        <v>6105</v>
      </c>
      <c r="M2997" s="207">
        <f t="shared" si="211"/>
        <v>0</v>
      </c>
      <c r="N2997" s="207">
        <f t="shared" si="212"/>
        <v>0</v>
      </c>
      <c r="O2997" s="208">
        <f t="shared" si="213"/>
        <v>0</v>
      </c>
      <c r="P2997" s="205">
        <v>0</v>
      </c>
      <c r="Q2997" s="208">
        <f t="shared" si="215"/>
        <v>0</v>
      </c>
      <c r="R2997" s="206"/>
    </row>
    <row r="2998" spans="1:18" s="200" customFormat="1" hidden="1">
      <c r="A2998" s="199">
        <v>2991</v>
      </c>
      <c r="B2998" s="200">
        <v>91106102051</v>
      </c>
      <c r="C2998" s="229" t="s">
        <v>1960</v>
      </c>
      <c r="D2998" s="229" t="s">
        <v>1310</v>
      </c>
      <c r="E2998" s="229" t="s">
        <v>1582</v>
      </c>
      <c r="F2998" s="201" t="s">
        <v>3661</v>
      </c>
      <c r="G2998" s="201" t="s">
        <v>127</v>
      </c>
      <c r="H2998" s="237" t="s">
        <v>2068</v>
      </c>
      <c r="I2998" s="228">
        <v>0</v>
      </c>
      <c r="J2998" s="228">
        <v>0</v>
      </c>
      <c r="K2998" s="228">
        <v>0</v>
      </c>
      <c r="L2998" s="228">
        <v>0</v>
      </c>
      <c r="M2998" s="207">
        <f t="shared" si="211"/>
        <v>0</v>
      </c>
      <c r="N2998" s="207">
        <f t="shared" si="212"/>
        <v>0</v>
      </c>
      <c r="O2998" s="208">
        <f t="shared" si="213"/>
        <v>0</v>
      </c>
      <c r="P2998" s="205">
        <v>0</v>
      </c>
      <c r="Q2998" s="208">
        <f t="shared" si="215"/>
        <v>0</v>
      </c>
      <c r="R2998" s="206"/>
    </row>
    <row r="2999" spans="1:18" s="200" customFormat="1" hidden="1">
      <c r="A2999" s="199">
        <v>2992</v>
      </c>
      <c r="B2999" s="200">
        <v>91106102052</v>
      </c>
      <c r="C2999" s="229" t="s">
        <v>1960</v>
      </c>
      <c r="D2999" s="229" t="s">
        <v>1310</v>
      </c>
      <c r="E2999" s="229" t="s">
        <v>1582</v>
      </c>
      <c r="F2999" s="201" t="s">
        <v>3661</v>
      </c>
      <c r="G2999" s="201" t="s">
        <v>127</v>
      </c>
      <c r="H2999" s="237" t="s">
        <v>2069</v>
      </c>
      <c r="I2999" s="228">
        <v>2456.52</v>
      </c>
      <c r="J2999" s="228">
        <v>0</v>
      </c>
      <c r="K2999" s="228">
        <v>0</v>
      </c>
      <c r="L2999" s="228">
        <v>0</v>
      </c>
      <c r="M2999" s="207">
        <f t="shared" si="211"/>
        <v>2456.52</v>
      </c>
      <c r="N2999" s="207">
        <f t="shared" si="212"/>
        <v>0</v>
      </c>
      <c r="O2999" s="208">
        <f t="shared" si="213"/>
        <v>2456.52</v>
      </c>
      <c r="P2999" s="205">
        <v>0</v>
      </c>
      <c r="Q2999" s="208">
        <f t="shared" si="215"/>
        <v>2456.52</v>
      </c>
      <c r="R2999" s="206"/>
    </row>
    <row r="3000" spans="1:18" s="200" customFormat="1" hidden="1">
      <c r="A3000" s="199">
        <v>2993</v>
      </c>
      <c r="B3000" s="200">
        <v>91106102053</v>
      </c>
      <c r="C3000" s="229" t="s">
        <v>1960</v>
      </c>
      <c r="D3000" s="229" t="s">
        <v>1310</v>
      </c>
      <c r="E3000" s="229" t="s">
        <v>1582</v>
      </c>
      <c r="F3000" s="201" t="s">
        <v>3661</v>
      </c>
      <c r="G3000" s="201" t="s">
        <v>127</v>
      </c>
      <c r="H3000" s="237" t="s">
        <v>2083</v>
      </c>
      <c r="I3000" s="228">
        <v>2560</v>
      </c>
      <c r="J3000" s="228">
        <v>0</v>
      </c>
      <c r="K3000" s="228">
        <v>41940</v>
      </c>
      <c r="L3000" s="228">
        <v>39580</v>
      </c>
      <c r="M3000" s="207">
        <f t="shared" si="211"/>
        <v>4920</v>
      </c>
      <c r="N3000" s="207">
        <f t="shared" si="212"/>
        <v>0</v>
      </c>
      <c r="O3000" s="208">
        <f t="shared" si="213"/>
        <v>4920</v>
      </c>
      <c r="P3000" s="205">
        <v>0</v>
      </c>
      <c r="Q3000" s="208">
        <f t="shared" si="215"/>
        <v>4920</v>
      </c>
      <c r="R3000" s="206"/>
    </row>
    <row r="3001" spans="1:18" s="200" customFormat="1" hidden="1">
      <c r="A3001" s="199">
        <v>2994</v>
      </c>
      <c r="B3001" s="200">
        <v>91106102054</v>
      </c>
      <c r="C3001" s="229" t="s">
        <v>1960</v>
      </c>
      <c r="D3001" s="229" t="s">
        <v>1310</v>
      </c>
      <c r="E3001" s="229" t="s">
        <v>1582</v>
      </c>
      <c r="F3001" s="201" t="s">
        <v>3661</v>
      </c>
      <c r="G3001" s="201" t="s">
        <v>127</v>
      </c>
      <c r="H3001" s="237" t="s">
        <v>2072</v>
      </c>
      <c r="I3001" s="228">
        <v>0</v>
      </c>
      <c r="J3001" s="228">
        <v>0</v>
      </c>
      <c r="K3001" s="228">
        <v>0</v>
      </c>
      <c r="L3001" s="228">
        <v>0</v>
      </c>
      <c r="M3001" s="207">
        <f t="shared" si="211"/>
        <v>0</v>
      </c>
      <c r="N3001" s="207">
        <f t="shared" si="212"/>
        <v>0</v>
      </c>
      <c r="O3001" s="208">
        <f t="shared" si="213"/>
        <v>0</v>
      </c>
      <c r="P3001" s="205">
        <v>0</v>
      </c>
      <c r="Q3001" s="208">
        <f t="shared" si="215"/>
        <v>0</v>
      </c>
      <c r="R3001" s="206"/>
    </row>
    <row r="3002" spans="1:18" s="200" customFormat="1" hidden="1">
      <c r="A3002" s="199">
        <v>2995</v>
      </c>
      <c r="B3002" s="200">
        <v>91106102055</v>
      </c>
      <c r="C3002" s="229" t="s">
        <v>1960</v>
      </c>
      <c r="D3002" s="229" t="s">
        <v>1310</v>
      </c>
      <c r="E3002" s="229" t="s">
        <v>1582</v>
      </c>
      <c r="F3002" s="201" t="s">
        <v>3661</v>
      </c>
      <c r="G3002" s="201" t="s">
        <v>127</v>
      </c>
      <c r="H3002" s="237" t="s">
        <v>3367</v>
      </c>
      <c r="I3002" s="228">
        <v>0</v>
      </c>
      <c r="J3002" s="228">
        <v>0</v>
      </c>
      <c r="K3002" s="228">
        <v>0</v>
      </c>
      <c r="L3002" s="228">
        <v>0</v>
      </c>
      <c r="M3002" s="207">
        <f t="shared" si="211"/>
        <v>0</v>
      </c>
      <c r="N3002" s="207">
        <f t="shared" si="212"/>
        <v>0</v>
      </c>
      <c r="O3002" s="208">
        <f t="shared" si="213"/>
        <v>0</v>
      </c>
      <c r="P3002" s="205">
        <v>0</v>
      </c>
      <c r="Q3002" s="208">
        <f t="shared" si="215"/>
        <v>0</v>
      </c>
      <c r="R3002" s="206"/>
    </row>
    <row r="3003" spans="1:18" s="200" customFormat="1" hidden="1">
      <c r="A3003" s="199">
        <v>2996</v>
      </c>
      <c r="B3003" s="200">
        <v>91106102056</v>
      </c>
      <c r="C3003" s="229" t="s">
        <v>1960</v>
      </c>
      <c r="D3003" s="229" t="s">
        <v>1310</v>
      </c>
      <c r="E3003" s="229" t="s">
        <v>1582</v>
      </c>
      <c r="F3003" s="201" t="s">
        <v>3661</v>
      </c>
      <c r="G3003" s="201" t="s">
        <v>127</v>
      </c>
      <c r="H3003" s="237" t="s">
        <v>2098</v>
      </c>
      <c r="I3003" s="228">
        <v>8820</v>
      </c>
      <c r="J3003" s="228">
        <v>0</v>
      </c>
      <c r="K3003" s="228">
        <v>1080</v>
      </c>
      <c r="L3003" s="228">
        <v>1008</v>
      </c>
      <c r="M3003" s="207">
        <f t="shared" si="211"/>
        <v>8892</v>
      </c>
      <c r="N3003" s="207">
        <f t="shared" si="212"/>
        <v>0</v>
      </c>
      <c r="O3003" s="208">
        <f t="shared" si="213"/>
        <v>8892</v>
      </c>
      <c r="P3003" s="205">
        <v>0</v>
      </c>
      <c r="Q3003" s="208">
        <f t="shared" si="215"/>
        <v>8892</v>
      </c>
      <c r="R3003" s="206"/>
    </row>
    <row r="3004" spans="1:18" s="200" customFormat="1" hidden="1">
      <c r="A3004" s="199">
        <v>2997</v>
      </c>
      <c r="B3004" s="200">
        <v>91106102057</v>
      </c>
      <c r="C3004" s="229" t="s">
        <v>1960</v>
      </c>
      <c r="D3004" s="229" t="s">
        <v>1310</v>
      </c>
      <c r="E3004" s="229" t="s">
        <v>1582</v>
      </c>
      <c r="F3004" s="201" t="s">
        <v>3661</v>
      </c>
      <c r="G3004" s="201" t="s">
        <v>127</v>
      </c>
      <c r="H3004" s="237" t="s">
        <v>2071</v>
      </c>
      <c r="I3004" s="228">
        <v>0</v>
      </c>
      <c r="J3004" s="228">
        <v>0</v>
      </c>
      <c r="K3004" s="228">
        <v>0</v>
      </c>
      <c r="L3004" s="228">
        <v>0</v>
      </c>
      <c r="M3004" s="207">
        <f t="shared" si="211"/>
        <v>0</v>
      </c>
      <c r="N3004" s="207">
        <f t="shared" si="212"/>
        <v>0</v>
      </c>
      <c r="O3004" s="208">
        <f t="shared" si="213"/>
        <v>0</v>
      </c>
      <c r="P3004" s="205">
        <v>0</v>
      </c>
      <c r="Q3004" s="208">
        <f t="shared" si="215"/>
        <v>0</v>
      </c>
      <c r="R3004" s="206"/>
    </row>
    <row r="3005" spans="1:18" s="200" customFormat="1" hidden="1">
      <c r="A3005" s="199">
        <v>2998</v>
      </c>
      <c r="B3005" s="200">
        <v>91106102058</v>
      </c>
      <c r="C3005" s="229" t="s">
        <v>1960</v>
      </c>
      <c r="D3005" s="229" t="s">
        <v>1310</v>
      </c>
      <c r="E3005" s="229" t="s">
        <v>1582</v>
      </c>
      <c r="F3005" s="201" t="s">
        <v>3661</v>
      </c>
      <c r="G3005" s="201" t="s">
        <v>127</v>
      </c>
      <c r="H3005" s="237" t="s">
        <v>2086</v>
      </c>
      <c r="I3005" s="228">
        <v>819</v>
      </c>
      <c r="J3005" s="228">
        <v>0</v>
      </c>
      <c r="K3005" s="228">
        <v>3880.5</v>
      </c>
      <c r="L3005" s="228">
        <v>1813.5</v>
      </c>
      <c r="M3005" s="207">
        <f t="shared" si="211"/>
        <v>2886</v>
      </c>
      <c r="N3005" s="207">
        <f t="shared" si="212"/>
        <v>0</v>
      </c>
      <c r="O3005" s="208">
        <f t="shared" si="213"/>
        <v>2886</v>
      </c>
      <c r="P3005" s="205">
        <v>0</v>
      </c>
      <c r="Q3005" s="208">
        <f t="shared" si="215"/>
        <v>2886</v>
      </c>
      <c r="R3005" s="206"/>
    </row>
    <row r="3006" spans="1:18" s="200" customFormat="1" hidden="1">
      <c r="A3006" s="199">
        <v>2999</v>
      </c>
      <c r="B3006" s="200">
        <v>91106102059</v>
      </c>
      <c r="C3006" s="229" t="s">
        <v>1960</v>
      </c>
      <c r="D3006" s="229" t="s">
        <v>1310</v>
      </c>
      <c r="E3006" s="229" t="s">
        <v>1582</v>
      </c>
      <c r="F3006" s="201" t="s">
        <v>3661</v>
      </c>
      <c r="G3006" s="201" t="s">
        <v>127</v>
      </c>
      <c r="H3006" s="237" t="s">
        <v>2090</v>
      </c>
      <c r="I3006" s="228">
        <v>1347.5</v>
      </c>
      <c r="J3006" s="228">
        <v>0</v>
      </c>
      <c r="K3006" s="228">
        <v>21349.48</v>
      </c>
      <c r="L3006" s="228">
        <v>18769.98</v>
      </c>
      <c r="M3006" s="207">
        <f t="shared" si="211"/>
        <v>3927</v>
      </c>
      <c r="N3006" s="207">
        <f t="shared" si="212"/>
        <v>0</v>
      </c>
      <c r="O3006" s="208">
        <f t="shared" si="213"/>
        <v>3927</v>
      </c>
      <c r="P3006" s="205">
        <v>0</v>
      </c>
      <c r="Q3006" s="208">
        <f t="shared" si="215"/>
        <v>3927</v>
      </c>
      <c r="R3006" s="206"/>
    </row>
    <row r="3007" spans="1:18" s="200" customFormat="1" hidden="1">
      <c r="A3007" s="199">
        <v>3000</v>
      </c>
      <c r="B3007" s="200">
        <v>91106102060</v>
      </c>
      <c r="C3007" s="229" t="s">
        <v>1960</v>
      </c>
      <c r="D3007" s="229" t="s">
        <v>1310</v>
      </c>
      <c r="E3007" s="229" t="s">
        <v>1582</v>
      </c>
      <c r="F3007" s="201" t="s">
        <v>3661</v>
      </c>
      <c r="G3007" s="201" t="s">
        <v>127</v>
      </c>
      <c r="H3007" s="237" t="s">
        <v>2089</v>
      </c>
      <c r="I3007" s="228">
        <v>0</v>
      </c>
      <c r="J3007" s="228">
        <v>0</v>
      </c>
      <c r="K3007" s="228">
        <v>39067.520000000004</v>
      </c>
      <c r="L3007" s="228">
        <v>37276.230000000003</v>
      </c>
      <c r="M3007" s="207">
        <f t="shared" si="211"/>
        <v>1791.2900000000009</v>
      </c>
      <c r="N3007" s="207">
        <f t="shared" si="212"/>
        <v>0</v>
      </c>
      <c r="O3007" s="208">
        <f t="shared" si="213"/>
        <v>1791.2900000000009</v>
      </c>
      <c r="P3007" s="205">
        <v>0</v>
      </c>
      <c r="Q3007" s="208">
        <f t="shared" si="215"/>
        <v>1791.2900000000009</v>
      </c>
      <c r="R3007" s="206"/>
    </row>
    <row r="3008" spans="1:18" s="200" customFormat="1" hidden="1">
      <c r="A3008" s="199">
        <v>3001</v>
      </c>
      <c r="B3008" s="200">
        <v>91106102061</v>
      </c>
      <c r="C3008" s="229" t="s">
        <v>1960</v>
      </c>
      <c r="D3008" s="229" t="s">
        <v>1310</v>
      </c>
      <c r="E3008" s="229" t="s">
        <v>1582</v>
      </c>
      <c r="F3008" s="201" t="s">
        <v>3661</v>
      </c>
      <c r="G3008" s="201" t="s">
        <v>127</v>
      </c>
      <c r="H3008" s="237" t="s">
        <v>3368</v>
      </c>
      <c r="I3008" s="228">
        <v>0</v>
      </c>
      <c r="J3008" s="228">
        <v>0</v>
      </c>
      <c r="K3008" s="228">
        <v>28093.5</v>
      </c>
      <c r="L3008" s="228">
        <v>22936.5</v>
      </c>
      <c r="M3008" s="207">
        <f t="shared" si="211"/>
        <v>5157</v>
      </c>
      <c r="N3008" s="207">
        <f t="shared" si="212"/>
        <v>0</v>
      </c>
      <c r="O3008" s="208">
        <f t="shared" si="213"/>
        <v>5157</v>
      </c>
      <c r="P3008" s="205">
        <v>0</v>
      </c>
      <c r="Q3008" s="208">
        <f t="shared" si="215"/>
        <v>5157</v>
      </c>
      <c r="R3008" s="206"/>
    </row>
    <row r="3009" spans="1:18" s="200" customFormat="1" hidden="1">
      <c r="A3009" s="199">
        <v>3002</v>
      </c>
      <c r="B3009" s="200">
        <v>91106102062</v>
      </c>
      <c r="C3009" s="229" t="s">
        <v>1960</v>
      </c>
      <c r="D3009" s="229" t="s">
        <v>1310</v>
      </c>
      <c r="E3009" s="229" t="s">
        <v>1582</v>
      </c>
      <c r="F3009" s="201" t="s">
        <v>3661</v>
      </c>
      <c r="G3009" s="201" t="s">
        <v>127</v>
      </c>
      <c r="H3009" s="237" t="s">
        <v>3369</v>
      </c>
      <c r="I3009" s="228">
        <v>0</v>
      </c>
      <c r="J3009" s="228">
        <v>0</v>
      </c>
      <c r="K3009" s="228">
        <v>18860</v>
      </c>
      <c r="L3009" s="228">
        <v>15252</v>
      </c>
      <c r="M3009" s="207">
        <f t="shared" si="211"/>
        <v>3608</v>
      </c>
      <c r="N3009" s="207">
        <f t="shared" si="212"/>
        <v>0</v>
      </c>
      <c r="O3009" s="208">
        <f t="shared" si="213"/>
        <v>3608</v>
      </c>
      <c r="P3009" s="205">
        <v>0</v>
      </c>
      <c r="Q3009" s="208">
        <f t="shared" si="215"/>
        <v>3608</v>
      </c>
      <c r="R3009" s="206"/>
    </row>
    <row r="3010" spans="1:18" s="200" customFormat="1" hidden="1">
      <c r="A3010" s="199">
        <v>3003</v>
      </c>
      <c r="B3010" s="200">
        <v>91106102063</v>
      </c>
      <c r="C3010" s="229" t="s">
        <v>1960</v>
      </c>
      <c r="D3010" s="229" t="s">
        <v>1310</v>
      </c>
      <c r="E3010" s="229" t="s">
        <v>1582</v>
      </c>
      <c r="F3010" s="201" t="s">
        <v>3661</v>
      </c>
      <c r="G3010" s="201" t="s">
        <v>127</v>
      </c>
      <c r="H3010" s="237" t="s">
        <v>3370</v>
      </c>
      <c r="I3010" s="228">
        <v>0</v>
      </c>
      <c r="J3010" s="228">
        <v>0</v>
      </c>
      <c r="K3010" s="228">
        <v>93000</v>
      </c>
      <c r="L3010" s="228">
        <v>85405</v>
      </c>
      <c r="M3010" s="207">
        <f t="shared" si="211"/>
        <v>7595</v>
      </c>
      <c r="N3010" s="207">
        <f t="shared" si="212"/>
        <v>0</v>
      </c>
      <c r="O3010" s="208">
        <f t="shared" si="213"/>
        <v>7595</v>
      </c>
      <c r="P3010" s="205">
        <v>0</v>
      </c>
      <c r="Q3010" s="208">
        <f t="shared" si="215"/>
        <v>7595</v>
      </c>
      <c r="R3010" s="206"/>
    </row>
    <row r="3011" spans="1:18" s="200" customFormat="1" hidden="1">
      <c r="A3011" s="199">
        <v>3004</v>
      </c>
      <c r="B3011" s="200">
        <v>91106102064</v>
      </c>
      <c r="C3011" s="229" t="s">
        <v>1960</v>
      </c>
      <c r="D3011" s="229" t="s">
        <v>1310</v>
      </c>
      <c r="E3011" s="229" t="s">
        <v>1582</v>
      </c>
      <c r="F3011" s="201" t="s">
        <v>3661</v>
      </c>
      <c r="G3011" s="201" t="s">
        <v>127</v>
      </c>
      <c r="H3011" s="237" t="s">
        <v>3371</v>
      </c>
      <c r="I3011" s="228">
        <v>0</v>
      </c>
      <c r="J3011" s="228">
        <v>0</v>
      </c>
      <c r="K3011" s="228">
        <v>165074</v>
      </c>
      <c r="L3011" s="228">
        <v>165074</v>
      </c>
      <c r="M3011" s="207">
        <f t="shared" si="211"/>
        <v>0</v>
      </c>
      <c r="N3011" s="207">
        <f t="shared" si="212"/>
        <v>0</v>
      </c>
      <c r="O3011" s="208">
        <f t="shared" si="213"/>
        <v>0</v>
      </c>
      <c r="P3011" s="205">
        <v>0</v>
      </c>
      <c r="Q3011" s="208">
        <f t="shared" si="215"/>
        <v>0</v>
      </c>
      <c r="R3011" s="206"/>
    </row>
    <row r="3012" spans="1:18" s="200" customFormat="1" hidden="1">
      <c r="A3012" s="199">
        <v>3005</v>
      </c>
      <c r="B3012" s="200">
        <v>91106102065</v>
      </c>
      <c r="C3012" s="229" t="s">
        <v>1960</v>
      </c>
      <c r="D3012" s="229" t="s">
        <v>1310</v>
      </c>
      <c r="E3012" s="229" t="s">
        <v>1582</v>
      </c>
      <c r="F3012" s="201" t="s">
        <v>3661</v>
      </c>
      <c r="G3012" s="201" t="s">
        <v>127</v>
      </c>
      <c r="H3012" s="237" t="s">
        <v>3372</v>
      </c>
      <c r="I3012" s="228">
        <v>0</v>
      </c>
      <c r="J3012" s="228">
        <v>0</v>
      </c>
      <c r="K3012" s="228">
        <v>10802.5</v>
      </c>
      <c r="L3012" s="228">
        <v>4842.5</v>
      </c>
      <c r="M3012" s="207">
        <f t="shared" si="211"/>
        <v>5960</v>
      </c>
      <c r="N3012" s="207">
        <f t="shared" si="212"/>
        <v>0</v>
      </c>
      <c r="O3012" s="208">
        <f t="shared" si="213"/>
        <v>5960</v>
      </c>
      <c r="P3012" s="205">
        <v>0</v>
      </c>
      <c r="Q3012" s="208">
        <f t="shared" si="215"/>
        <v>5960</v>
      </c>
      <c r="R3012" s="206"/>
    </row>
    <row r="3013" spans="1:18" s="200" customFormat="1" hidden="1">
      <c r="A3013" s="199">
        <v>3006</v>
      </c>
      <c r="B3013" s="200">
        <v>91106102066</v>
      </c>
      <c r="C3013" s="229" t="s">
        <v>1960</v>
      </c>
      <c r="D3013" s="229" t="s">
        <v>1310</v>
      </c>
      <c r="E3013" s="229" t="s">
        <v>1582</v>
      </c>
      <c r="F3013" s="201" t="s">
        <v>3661</v>
      </c>
      <c r="G3013" s="201" t="s">
        <v>127</v>
      </c>
      <c r="H3013" s="237" t="s">
        <v>3373</v>
      </c>
      <c r="I3013" s="228">
        <v>0</v>
      </c>
      <c r="J3013" s="228">
        <v>0</v>
      </c>
      <c r="K3013" s="228">
        <v>16940</v>
      </c>
      <c r="L3013" s="228">
        <v>13265</v>
      </c>
      <c r="M3013" s="207">
        <f t="shared" si="211"/>
        <v>3675</v>
      </c>
      <c r="N3013" s="207">
        <f t="shared" si="212"/>
        <v>0</v>
      </c>
      <c r="O3013" s="208">
        <f t="shared" si="213"/>
        <v>3675</v>
      </c>
      <c r="P3013" s="205">
        <v>0</v>
      </c>
      <c r="Q3013" s="208">
        <f t="shared" si="215"/>
        <v>3675</v>
      </c>
      <c r="R3013" s="206"/>
    </row>
    <row r="3014" spans="1:18" s="200" customFormat="1" hidden="1">
      <c r="A3014" s="199">
        <v>3007</v>
      </c>
      <c r="B3014" s="200">
        <v>91106102067</v>
      </c>
      <c r="C3014" s="229" t="s">
        <v>1960</v>
      </c>
      <c r="D3014" s="229" t="s">
        <v>1310</v>
      </c>
      <c r="E3014" s="229" t="s">
        <v>1582</v>
      </c>
      <c r="F3014" s="201" t="s">
        <v>3661</v>
      </c>
      <c r="G3014" s="201" t="s">
        <v>127</v>
      </c>
      <c r="H3014" s="237" t="s">
        <v>3374</v>
      </c>
      <c r="I3014" s="228">
        <v>0</v>
      </c>
      <c r="J3014" s="228">
        <v>0</v>
      </c>
      <c r="K3014" s="228">
        <v>3780</v>
      </c>
      <c r="L3014" s="228">
        <v>3780</v>
      </c>
      <c r="M3014" s="207">
        <f t="shared" si="211"/>
        <v>0</v>
      </c>
      <c r="N3014" s="207">
        <f t="shared" si="212"/>
        <v>0</v>
      </c>
      <c r="O3014" s="208">
        <f t="shared" si="213"/>
        <v>0</v>
      </c>
      <c r="P3014" s="205">
        <v>0</v>
      </c>
      <c r="Q3014" s="208">
        <f t="shared" si="215"/>
        <v>0</v>
      </c>
      <c r="R3014" s="206"/>
    </row>
    <row r="3015" spans="1:18" s="200" customFormat="1" hidden="1">
      <c r="A3015" s="199">
        <v>3008</v>
      </c>
      <c r="B3015" s="200">
        <v>91106103001</v>
      </c>
      <c r="C3015" s="229" t="s">
        <v>1960</v>
      </c>
      <c r="D3015" s="229" t="s">
        <v>1310</v>
      </c>
      <c r="E3015" s="229" t="s">
        <v>1582</v>
      </c>
      <c r="F3015" s="201" t="s">
        <v>3661</v>
      </c>
      <c r="G3015" s="201" t="s">
        <v>127</v>
      </c>
      <c r="H3015" s="237" t="s">
        <v>3375</v>
      </c>
      <c r="I3015" s="228">
        <v>0</v>
      </c>
      <c r="J3015" s="228">
        <v>0</v>
      </c>
      <c r="K3015" s="228">
        <v>3100</v>
      </c>
      <c r="L3015" s="228">
        <v>2725</v>
      </c>
      <c r="M3015" s="207">
        <f t="shared" si="211"/>
        <v>375</v>
      </c>
      <c r="N3015" s="207">
        <f t="shared" si="212"/>
        <v>0</v>
      </c>
      <c r="O3015" s="208">
        <f t="shared" si="213"/>
        <v>375</v>
      </c>
      <c r="P3015" s="205">
        <v>0</v>
      </c>
      <c r="Q3015" s="208">
        <f t="shared" si="215"/>
        <v>375</v>
      </c>
      <c r="R3015" s="206"/>
    </row>
    <row r="3016" spans="1:18" s="200" customFormat="1" hidden="1">
      <c r="A3016" s="199">
        <v>3009</v>
      </c>
      <c r="B3016" s="200">
        <v>91106103002</v>
      </c>
      <c r="C3016" s="229" t="s">
        <v>1960</v>
      </c>
      <c r="D3016" s="229" t="s">
        <v>1310</v>
      </c>
      <c r="E3016" s="229" t="s">
        <v>1582</v>
      </c>
      <c r="F3016" s="201" t="s">
        <v>3661</v>
      </c>
      <c r="G3016" s="201" t="s">
        <v>127</v>
      </c>
      <c r="H3016" s="237" t="s">
        <v>2091</v>
      </c>
      <c r="I3016" s="228">
        <v>465.5</v>
      </c>
      <c r="J3016" s="228">
        <v>0</v>
      </c>
      <c r="K3016" s="228">
        <v>3360</v>
      </c>
      <c r="L3016" s="228">
        <v>3825.5</v>
      </c>
      <c r="M3016" s="207">
        <f t="shared" si="211"/>
        <v>0</v>
      </c>
      <c r="N3016" s="207">
        <f t="shared" si="212"/>
        <v>0</v>
      </c>
      <c r="O3016" s="208">
        <f t="shared" si="213"/>
        <v>0</v>
      </c>
      <c r="P3016" s="205">
        <v>0</v>
      </c>
      <c r="Q3016" s="208">
        <f t="shared" si="215"/>
        <v>0</v>
      </c>
      <c r="R3016" s="206"/>
    </row>
    <row r="3017" spans="1:18" s="200" customFormat="1" hidden="1">
      <c r="A3017" s="199">
        <v>3010</v>
      </c>
      <c r="B3017" s="200">
        <v>91106103003</v>
      </c>
      <c r="C3017" s="229" t="s">
        <v>1960</v>
      </c>
      <c r="D3017" s="229" t="s">
        <v>1310</v>
      </c>
      <c r="E3017" s="229" t="s">
        <v>1582</v>
      </c>
      <c r="F3017" s="201" t="s">
        <v>3661</v>
      </c>
      <c r="G3017" s="201" t="s">
        <v>127</v>
      </c>
      <c r="H3017" s="237" t="s">
        <v>3376</v>
      </c>
      <c r="I3017" s="228">
        <v>0</v>
      </c>
      <c r="J3017" s="228">
        <v>0</v>
      </c>
      <c r="K3017" s="228">
        <v>1170</v>
      </c>
      <c r="L3017" s="228">
        <v>900</v>
      </c>
      <c r="M3017" s="207">
        <f t="shared" si="211"/>
        <v>270</v>
      </c>
      <c r="N3017" s="207">
        <f t="shared" si="212"/>
        <v>0</v>
      </c>
      <c r="O3017" s="208">
        <f t="shared" si="213"/>
        <v>270</v>
      </c>
      <c r="P3017" s="205">
        <v>0</v>
      </c>
      <c r="Q3017" s="208">
        <f t="shared" si="215"/>
        <v>270</v>
      </c>
      <c r="R3017" s="206"/>
    </row>
    <row r="3018" spans="1:18" s="200" customFormat="1" hidden="1">
      <c r="A3018" s="199">
        <v>3011</v>
      </c>
      <c r="B3018" s="200">
        <v>91106103004</v>
      </c>
      <c r="C3018" s="229" t="s">
        <v>1960</v>
      </c>
      <c r="D3018" s="229" t="s">
        <v>1310</v>
      </c>
      <c r="E3018" s="229" t="s">
        <v>1582</v>
      </c>
      <c r="F3018" s="201" t="s">
        <v>3661</v>
      </c>
      <c r="G3018" s="201" t="s">
        <v>127</v>
      </c>
      <c r="H3018" s="237" t="s">
        <v>3377</v>
      </c>
      <c r="I3018" s="228">
        <v>0</v>
      </c>
      <c r="J3018" s="228">
        <v>0</v>
      </c>
      <c r="K3018" s="228">
        <v>1060</v>
      </c>
      <c r="L3018" s="228">
        <v>914.25</v>
      </c>
      <c r="M3018" s="207">
        <f t="shared" ref="M3018:M3081" si="216">IF((I3018+K3018)-(J3018+L3018)&lt;0,0,(I3018+K3018)-(J3018+L3018))</f>
        <v>145.75</v>
      </c>
      <c r="N3018" s="207">
        <f t="shared" ref="N3018:N3081" si="217">-IF((I3018+K3018)-(J3018+L3018)&lt;0,(I3018+K3018)-(J3018+L3018),0)</f>
        <v>0</v>
      </c>
      <c r="O3018" s="208">
        <f t="shared" ref="O3018:O3081" si="218">M3018-N3018</f>
        <v>145.75</v>
      </c>
      <c r="P3018" s="205">
        <v>0</v>
      </c>
      <c r="Q3018" s="208">
        <f t="shared" ref="Q3018:Q3049" si="219">O3018-P3018</f>
        <v>145.75</v>
      </c>
      <c r="R3018" s="206"/>
    </row>
    <row r="3019" spans="1:18" s="200" customFormat="1" hidden="1">
      <c r="A3019" s="199">
        <v>3012</v>
      </c>
      <c r="B3019" s="230">
        <v>91107000001</v>
      </c>
      <c r="C3019" s="229" t="s">
        <v>1960</v>
      </c>
      <c r="D3019" s="229" t="s">
        <v>1310</v>
      </c>
      <c r="E3019" s="201" t="s">
        <v>1312</v>
      </c>
      <c r="F3019" s="201" t="s">
        <v>1313</v>
      </c>
      <c r="G3019" s="201" t="s">
        <v>1313</v>
      </c>
      <c r="H3019" s="237" t="s">
        <v>3180</v>
      </c>
      <c r="I3019" s="228">
        <v>0</v>
      </c>
      <c r="J3019" s="228">
        <v>651399.79</v>
      </c>
      <c r="K3019" s="228">
        <v>3370450.38</v>
      </c>
      <c r="L3019" s="228">
        <v>2449045.4</v>
      </c>
      <c r="M3019" s="207">
        <f t="shared" si="216"/>
        <v>270005.18999999994</v>
      </c>
      <c r="N3019" s="207">
        <f t="shared" si="217"/>
        <v>0</v>
      </c>
      <c r="O3019" s="208">
        <f t="shared" si="218"/>
        <v>270005.18999999994</v>
      </c>
      <c r="P3019" s="205">
        <v>0</v>
      </c>
      <c r="Q3019" s="208">
        <f>O3019+P3019</f>
        <v>270005.18999999994</v>
      </c>
      <c r="R3019" s="206"/>
    </row>
    <row r="3020" spans="1:18" s="200" customFormat="1" hidden="1">
      <c r="A3020" s="199">
        <v>3013</v>
      </c>
      <c r="B3020" s="234">
        <v>91107000002</v>
      </c>
      <c r="C3020" s="229" t="s">
        <v>1960</v>
      </c>
      <c r="D3020" s="229" t="s">
        <v>1310</v>
      </c>
      <c r="E3020" s="201" t="s">
        <v>1312</v>
      </c>
      <c r="F3020" s="201" t="s">
        <v>1313</v>
      </c>
      <c r="G3020" s="201" t="s">
        <v>1313</v>
      </c>
      <c r="H3020" s="237" t="s">
        <v>3378</v>
      </c>
      <c r="I3020" s="228">
        <v>64412.79</v>
      </c>
      <c r="J3020" s="228">
        <v>0</v>
      </c>
      <c r="K3020" s="228">
        <v>3391.31</v>
      </c>
      <c r="L3020" s="228">
        <v>67804.100000000006</v>
      </c>
      <c r="M3020" s="207">
        <f t="shared" si="216"/>
        <v>0</v>
      </c>
      <c r="N3020" s="207">
        <f t="shared" si="217"/>
        <v>0</v>
      </c>
      <c r="O3020" s="208">
        <f t="shared" si="218"/>
        <v>0</v>
      </c>
      <c r="P3020" s="205">
        <v>0</v>
      </c>
      <c r="Q3020" s="208">
        <f t="shared" ref="Q3020:Q3051" si="220">O3020-P3020</f>
        <v>0</v>
      </c>
      <c r="R3020" s="206"/>
    </row>
    <row r="3021" spans="1:18" s="200" customFormat="1" hidden="1">
      <c r="A3021" s="199">
        <v>3014</v>
      </c>
      <c r="B3021" s="200">
        <v>91109000001</v>
      </c>
      <c r="C3021" s="229" t="s">
        <v>1960</v>
      </c>
      <c r="D3021" s="229" t="s">
        <v>1310</v>
      </c>
      <c r="E3021" s="229" t="s">
        <v>1582</v>
      </c>
      <c r="F3021" s="201" t="s">
        <v>3662</v>
      </c>
      <c r="G3021" s="201" t="s">
        <v>2111</v>
      </c>
      <c r="H3021" s="237" t="s">
        <v>3379</v>
      </c>
      <c r="I3021" s="228">
        <v>0</v>
      </c>
      <c r="J3021" s="228">
        <v>0</v>
      </c>
      <c r="K3021" s="228">
        <v>189381.76000000001</v>
      </c>
      <c r="L3021" s="228">
        <v>189381.76000000001</v>
      </c>
      <c r="M3021" s="207">
        <f t="shared" si="216"/>
        <v>0</v>
      </c>
      <c r="N3021" s="207">
        <f t="shared" si="217"/>
        <v>0</v>
      </c>
      <c r="O3021" s="208">
        <f t="shared" si="218"/>
        <v>0</v>
      </c>
      <c r="P3021" s="205">
        <v>0</v>
      </c>
      <c r="Q3021" s="208">
        <f t="shared" si="220"/>
        <v>0</v>
      </c>
      <c r="R3021" s="206"/>
    </row>
    <row r="3022" spans="1:18" s="200" customFormat="1" hidden="1">
      <c r="A3022" s="199">
        <v>3015</v>
      </c>
      <c r="B3022" s="200">
        <v>91201010000</v>
      </c>
      <c r="C3022" s="229" t="s">
        <v>1960</v>
      </c>
      <c r="D3022" s="229" t="s">
        <v>1310</v>
      </c>
      <c r="E3022" s="201" t="s">
        <v>1311</v>
      </c>
      <c r="F3022" s="201" t="s">
        <v>3658</v>
      </c>
      <c r="G3022" s="201" t="s">
        <v>1330</v>
      </c>
      <c r="H3022" s="237" t="s">
        <v>3188</v>
      </c>
      <c r="I3022" s="228">
        <v>27500</v>
      </c>
      <c r="J3022" s="228">
        <v>0</v>
      </c>
      <c r="K3022" s="228">
        <v>0</v>
      </c>
      <c r="L3022" s="228">
        <v>0</v>
      </c>
      <c r="M3022" s="207">
        <f t="shared" si="216"/>
        <v>27500</v>
      </c>
      <c r="N3022" s="207">
        <f t="shared" si="217"/>
        <v>0</v>
      </c>
      <c r="O3022" s="208">
        <f t="shared" si="218"/>
        <v>27500</v>
      </c>
      <c r="P3022" s="205">
        <v>0</v>
      </c>
      <c r="Q3022" s="208">
        <f t="shared" si="220"/>
        <v>27500</v>
      </c>
      <c r="R3022" s="206"/>
    </row>
    <row r="3023" spans="1:18" s="200" customFormat="1" hidden="1">
      <c r="A3023" s="199">
        <v>3016</v>
      </c>
      <c r="B3023" s="249">
        <v>91201020000</v>
      </c>
      <c r="C3023" s="229" t="s">
        <v>1960</v>
      </c>
      <c r="D3023" s="229" t="s">
        <v>1310</v>
      </c>
      <c r="E3023" s="201" t="s">
        <v>1311</v>
      </c>
      <c r="F3023" s="201" t="s">
        <v>3658</v>
      </c>
      <c r="G3023" s="201" t="s">
        <v>2191</v>
      </c>
      <c r="H3023" s="237" t="s">
        <v>3189</v>
      </c>
      <c r="I3023" s="228">
        <v>630</v>
      </c>
      <c r="J3023" s="228">
        <v>0</v>
      </c>
      <c r="K3023" s="228">
        <v>0</v>
      </c>
      <c r="L3023" s="228">
        <v>0</v>
      </c>
      <c r="M3023" s="207">
        <f t="shared" si="216"/>
        <v>630</v>
      </c>
      <c r="N3023" s="207">
        <f t="shared" si="217"/>
        <v>0</v>
      </c>
      <c r="O3023" s="208">
        <f t="shared" si="218"/>
        <v>630</v>
      </c>
      <c r="P3023" s="205">
        <v>0</v>
      </c>
      <c r="Q3023" s="208">
        <f t="shared" si="220"/>
        <v>630</v>
      </c>
      <c r="R3023" s="206"/>
    </row>
    <row r="3024" spans="1:18" s="200" customFormat="1" hidden="1">
      <c r="A3024" s="199">
        <v>3017</v>
      </c>
      <c r="B3024" s="249">
        <v>91202010000</v>
      </c>
      <c r="C3024" s="229" t="s">
        <v>1960</v>
      </c>
      <c r="D3024" s="229" t="s">
        <v>1310</v>
      </c>
      <c r="E3024" s="201" t="s">
        <v>1311</v>
      </c>
      <c r="F3024" s="201" t="s">
        <v>3658</v>
      </c>
      <c r="G3024" s="201" t="s">
        <v>1330</v>
      </c>
      <c r="H3024" s="237" t="s">
        <v>3190</v>
      </c>
      <c r="I3024" s="228">
        <v>187245.94</v>
      </c>
      <c r="J3024" s="228">
        <v>0</v>
      </c>
      <c r="K3024" s="228">
        <v>0</v>
      </c>
      <c r="L3024" s="228">
        <v>0</v>
      </c>
      <c r="M3024" s="207">
        <f t="shared" si="216"/>
        <v>187245.94</v>
      </c>
      <c r="N3024" s="207">
        <f t="shared" si="217"/>
        <v>0</v>
      </c>
      <c r="O3024" s="208">
        <f t="shared" si="218"/>
        <v>187245.94</v>
      </c>
      <c r="P3024" s="205">
        <v>0</v>
      </c>
      <c r="Q3024" s="208">
        <f t="shared" si="220"/>
        <v>187245.94</v>
      </c>
      <c r="R3024" s="206"/>
    </row>
    <row r="3025" spans="1:19" s="200" customFormat="1" hidden="1">
      <c r="A3025" s="199">
        <v>3018</v>
      </c>
      <c r="B3025" s="249">
        <v>91202020000</v>
      </c>
      <c r="C3025" s="229" t="s">
        <v>1960</v>
      </c>
      <c r="D3025" s="229" t="s">
        <v>1310</v>
      </c>
      <c r="E3025" s="201" t="s">
        <v>1311</v>
      </c>
      <c r="F3025" s="201" t="s">
        <v>3658</v>
      </c>
      <c r="G3025" s="201" t="s">
        <v>1335</v>
      </c>
      <c r="H3025" s="237" t="s">
        <v>3380</v>
      </c>
      <c r="I3025" s="228">
        <v>1165000</v>
      </c>
      <c r="J3025" s="228">
        <v>0</v>
      </c>
      <c r="K3025" s="228">
        <v>0</v>
      </c>
      <c r="L3025" s="228">
        <v>0</v>
      </c>
      <c r="M3025" s="207">
        <f t="shared" si="216"/>
        <v>1165000</v>
      </c>
      <c r="N3025" s="207">
        <f t="shared" si="217"/>
        <v>0</v>
      </c>
      <c r="O3025" s="208">
        <f t="shared" si="218"/>
        <v>1165000</v>
      </c>
      <c r="P3025" s="205">
        <v>0</v>
      </c>
      <c r="Q3025" s="208">
        <f t="shared" si="220"/>
        <v>1165000</v>
      </c>
      <c r="R3025" s="206"/>
    </row>
    <row r="3026" spans="1:19" s="200" customFormat="1" hidden="1">
      <c r="A3026" s="199">
        <v>3019</v>
      </c>
      <c r="B3026" s="249">
        <v>91202030000</v>
      </c>
      <c r="C3026" s="229" t="s">
        <v>1960</v>
      </c>
      <c r="D3026" s="229" t="s">
        <v>1310</v>
      </c>
      <c r="E3026" s="201" t="s">
        <v>1311</v>
      </c>
      <c r="F3026" s="201" t="s">
        <v>3658</v>
      </c>
      <c r="G3026" s="201" t="s">
        <v>42</v>
      </c>
      <c r="H3026" s="237" t="s">
        <v>3381</v>
      </c>
      <c r="I3026" s="228">
        <v>65000</v>
      </c>
      <c r="J3026" s="228">
        <v>0</v>
      </c>
      <c r="K3026" s="228">
        <v>0</v>
      </c>
      <c r="L3026" s="228">
        <v>0</v>
      </c>
      <c r="M3026" s="207">
        <f t="shared" si="216"/>
        <v>65000</v>
      </c>
      <c r="N3026" s="207">
        <f t="shared" si="217"/>
        <v>0</v>
      </c>
      <c r="O3026" s="208">
        <f t="shared" si="218"/>
        <v>65000</v>
      </c>
      <c r="P3026" s="205">
        <v>0</v>
      </c>
      <c r="Q3026" s="208">
        <f t="shared" si="220"/>
        <v>65000</v>
      </c>
      <c r="R3026" s="206"/>
    </row>
    <row r="3027" spans="1:19" s="200" customFormat="1" hidden="1">
      <c r="A3027" s="199">
        <v>3020</v>
      </c>
      <c r="B3027" s="249">
        <v>91202040000</v>
      </c>
      <c r="C3027" s="229" t="s">
        <v>1960</v>
      </c>
      <c r="D3027" s="229" t="s">
        <v>1310</v>
      </c>
      <c r="E3027" s="201" t="s">
        <v>1311</v>
      </c>
      <c r="F3027" s="201" t="s">
        <v>3658</v>
      </c>
      <c r="G3027" s="201" t="s">
        <v>3502</v>
      </c>
      <c r="H3027" s="237" t="s">
        <v>3192</v>
      </c>
      <c r="I3027" s="228">
        <v>10000</v>
      </c>
      <c r="J3027" s="228">
        <v>0</v>
      </c>
      <c r="K3027" s="228">
        <v>0</v>
      </c>
      <c r="L3027" s="228">
        <v>0</v>
      </c>
      <c r="M3027" s="207">
        <f t="shared" si="216"/>
        <v>10000</v>
      </c>
      <c r="N3027" s="207">
        <f t="shared" si="217"/>
        <v>0</v>
      </c>
      <c r="O3027" s="208">
        <f t="shared" si="218"/>
        <v>10000</v>
      </c>
      <c r="P3027" s="205">
        <v>0</v>
      </c>
      <c r="Q3027" s="208">
        <f t="shared" si="220"/>
        <v>10000</v>
      </c>
      <c r="R3027" s="206"/>
    </row>
    <row r="3028" spans="1:19" s="200" customFormat="1" hidden="1">
      <c r="A3028" s="199">
        <v>3021</v>
      </c>
      <c r="B3028" s="249">
        <v>91202050000</v>
      </c>
      <c r="C3028" s="229" t="s">
        <v>1960</v>
      </c>
      <c r="D3028" s="229" t="s">
        <v>1310</v>
      </c>
      <c r="E3028" s="201" t="s">
        <v>1311</v>
      </c>
      <c r="F3028" s="201" t="s">
        <v>3658</v>
      </c>
      <c r="G3028" s="201" t="s">
        <v>2191</v>
      </c>
      <c r="H3028" s="237" t="s">
        <v>3382</v>
      </c>
      <c r="I3028" s="228">
        <v>38865</v>
      </c>
      <c r="J3028" s="228">
        <v>0</v>
      </c>
      <c r="K3028" s="228">
        <v>0</v>
      </c>
      <c r="L3028" s="228">
        <v>0</v>
      </c>
      <c r="M3028" s="207">
        <f t="shared" si="216"/>
        <v>38865</v>
      </c>
      <c r="N3028" s="207">
        <f t="shared" si="217"/>
        <v>0</v>
      </c>
      <c r="O3028" s="208">
        <f t="shared" si="218"/>
        <v>38865</v>
      </c>
      <c r="P3028" s="205">
        <v>0</v>
      </c>
      <c r="Q3028" s="208">
        <f t="shared" si="220"/>
        <v>38865</v>
      </c>
      <c r="R3028" s="206"/>
    </row>
    <row r="3029" spans="1:19" s="200" customFormat="1" hidden="1">
      <c r="A3029" s="199">
        <v>3022</v>
      </c>
      <c r="B3029" s="249">
        <v>92101000001</v>
      </c>
      <c r="C3029" s="229" t="s">
        <v>1960</v>
      </c>
      <c r="D3029" s="229" t="s">
        <v>1310</v>
      </c>
      <c r="E3029" s="201" t="s">
        <v>1314</v>
      </c>
      <c r="F3029" s="201" t="s">
        <v>3654</v>
      </c>
      <c r="G3029" s="201" t="s">
        <v>996</v>
      </c>
      <c r="H3029" s="237" t="s">
        <v>2102</v>
      </c>
      <c r="I3029" s="228">
        <v>0</v>
      </c>
      <c r="J3029" s="228">
        <v>48909.8</v>
      </c>
      <c r="K3029" s="228">
        <v>166509.6</v>
      </c>
      <c r="L3029" s="228">
        <v>185750.88</v>
      </c>
      <c r="M3029" s="207">
        <f t="shared" si="216"/>
        <v>0</v>
      </c>
      <c r="N3029" s="207">
        <f t="shared" si="217"/>
        <v>68151.079999999987</v>
      </c>
      <c r="O3029" s="208">
        <f t="shared" si="218"/>
        <v>-68151.079999999987</v>
      </c>
      <c r="P3029" s="205">
        <v>0</v>
      </c>
      <c r="Q3029" s="208">
        <f t="shared" si="220"/>
        <v>-68151.079999999987</v>
      </c>
      <c r="R3029" s="206"/>
      <c r="S3029" s="209"/>
    </row>
    <row r="3030" spans="1:19" s="200" customFormat="1" hidden="1">
      <c r="A3030" s="199">
        <v>3023</v>
      </c>
      <c r="B3030" s="249">
        <v>92101000002</v>
      </c>
      <c r="C3030" s="229" t="s">
        <v>1960</v>
      </c>
      <c r="D3030" s="229" t="s">
        <v>1310</v>
      </c>
      <c r="E3030" s="201" t="s">
        <v>1314</v>
      </c>
      <c r="F3030" s="201" t="s">
        <v>3654</v>
      </c>
      <c r="G3030" s="201" t="s">
        <v>996</v>
      </c>
      <c r="H3030" s="237" t="s">
        <v>3383</v>
      </c>
      <c r="I3030" s="228">
        <v>0</v>
      </c>
      <c r="J3030" s="228">
        <v>271153.96000000002</v>
      </c>
      <c r="K3030" s="228">
        <v>847600</v>
      </c>
      <c r="L3030" s="228">
        <v>681721.74</v>
      </c>
      <c r="M3030" s="207">
        <f t="shared" si="216"/>
        <v>0</v>
      </c>
      <c r="N3030" s="207">
        <f t="shared" si="217"/>
        <v>105275.69999999995</v>
      </c>
      <c r="O3030" s="208">
        <f t="shared" si="218"/>
        <v>-105275.69999999995</v>
      </c>
      <c r="P3030" s="205">
        <v>0</v>
      </c>
      <c r="Q3030" s="208">
        <f t="shared" si="220"/>
        <v>-105275.69999999995</v>
      </c>
      <c r="R3030" s="206"/>
      <c r="S3030" s="209"/>
    </row>
    <row r="3031" spans="1:19" s="200" customFormat="1" hidden="1">
      <c r="A3031" s="199">
        <v>3024</v>
      </c>
      <c r="B3031" s="249">
        <v>92101000003</v>
      </c>
      <c r="C3031" s="229" t="s">
        <v>1960</v>
      </c>
      <c r="D3031" s="229" t="s">
        <v>1310</v>
      </c>
      <c r="E3031" s="201" t="s">
        <v>1314</v>
      </c>
      <c r="F3031" s="201" t="s">
        <v>3654</v>
      </c>
      <c r="G3031" s="201" t="s">
        <v>996</v>
      </c>
      <c r="H3031" s="237" t="s">
        <v>3384</v>
      </c>
      <c r="I3031" s="228">
        <v>0</v>
      </c>
      <c r="J3031" s="228">
        <v>7935</v>
      </c>
      <c r="K3031" s="228">
        <v>7935</v>
      </c>
      <c r="L3031" s="228">
        <v>0</v>
      </c>
      <c r="M3031" s="207">
        <f t="shared" si="216"/>
        <v>0</v>
      </c>
      <c r="N3031" s="207">
        <f t="shared" si="217"/>
        <v>0</v>
      </c>
      <c r="O3031" s="208">
        <f t="shared" si="218"/>
        <v>0</v>
      </c>
      <c r="P3031" s="205">
        <v>0</v>
      </c>
      <c r="Q3031" s="208">
        <f t="shared" si="220"/>
        <v>0</v>
      </c>
      <c r="R3031" s="206"/>
    </row>
    <row r="3032" spans="1:19" s="200" customFormat="1" hidden="1">
      <c r="A3032" s="199">
        <v>3025</v>
      </c>
      <c r="B3032" s="249">
        <v>92101000004</v>
      </c>
      <c r="C3032" s="229" t="s">
        <v>1960</v>
      </c>
      <c r="D3032" s="229" t="s">
        <v>1310</v>
      </c>
      <c r="E3032" s="201" t="s">
        <v>1314</v>
      </c>
      <c r="F3032" s="201" t="s">
        <v>3654</v>
      </c>
      <c r="G3032" s="201" t="s">
        <v>996</v>
      </c>
      <c r="H3032" s="237" t="s">
        <v>3385</v>
      </c>
      <c r="I3032" s="228">
        <v>0</v>
      </c>
      <c r="J3032" s="228">
        <v>1138.5</v>
      </c>
      <c r="K3032" s="228">
        <v>1138.5</v>
      </c>
      <c r="L3032" s="228">
        <v>0</v>
      </c>
      <c r="M3032" s="207">
        <f t="shared" si="216"/>
        <v>0</v>
      </c>
      <c r="N3032" s="207">
        <f t="shared" si="217"/>
        <v>0</v>
      </c>
      <c r="O3032" s="208">
        <f t="shared" si="218"/>
        <v>0</v>
      </c>
      <c r="P3032" s="205">
        <v>0</v>
      </c>
      <c r="Q3032" s="208">
        <f t="shared" si="220"/>
        <v>0</v>
      </c>
      <c r="R3032" s="206"/>
    </row>
    <row r="3033" spans="1:19" s="200" customFormat="1" hidden="1">
      <c r="A3033" s="199">
        <v>3026</v>
      </c>
      <c r="B3033" s="249">
        <v>92101000006</v>
      </c>
      <c r="C3033" s="229" t="s">
        <v>1960</v>
      </c>
      <c r="D3033" s="229" t="s">
        <v>1310</v>
      </c>
      <c r="E3033" s="201" t="s">
        <v>1314</v>
      </c>
      <c r="F3033" s="201" t="s">
        <v>3654</v>
      </c>
      <c r="G3033" s="201" t="s">
        <v>996</v>
      </c>
      <c r="H3033" s="237" t="s">
        <v>3386</v>
      </c>
      <c r="I3033" s="228">
        <v>0</v>
      </c>
      <c r="J3033" s="228">
        <v>5640</v>
      </c>
      <c r="K3033" s="228">
        <v>16800</v>
      </c>
      <c r="L3033" s="228">
        <v>11160</v>
      </c>
      <c r="M3033" s="207">
        <f t="shared" si="216"/>
        <v>0</v>
      </c>
      <c r="N3033" s="207">
        <f t="shared" si="217"/>
        <v>0</v>
      </c>
      <c r="O3033" s="208">
        <f t="shared" si="218"/>
        <v>0</v>
      </c>
      <c r="P3033" s="205">
        <v>0</v>
      </c>
      <c r="Q3033" s="208">
        <f t="shared" si="220"/>
        <v>0</v>
      </c>
      <c r="R3033" s="206"/>
    </row>
    <row r="3034" spans="1:19" s="200" customFormat="1" hidden="1">
      <c r="A3034" s="199">
        <v>3027</v>
      </c>
      <c r="B3034" s="249">
        <v>92101000007</v>
      </c>
      <c r="C3034" s="229" t="s">
        <v>1960</v>
      </c>
      <c r="D3034" s="229" t="s">
        <v>1310</v>
      </c>
      <c r="E3034" s="201" t="s">
        <v>1314</v>
      </c>
      <c r="F3034" s="201" t="s">
        <v>3654</v>
      </c>
      <c r="G3034" s="201" t="s">
        <v>996</v>
      </c>
      <c r="H3034" s="237" t="s">
        <v>3387</v>
      </c>
      <c r="I3034" s="228">
        <v>3059.51</v>
      </c>
      <c r="J3034" s="228">
        <v>0</v>
      </c>
      <c r="K3034" s="228">
        <v>3065.62</v>
      </c>
      <c r="L3034" s="228">
        <v>6125.13</v>
      </c>
      <c r="M3034" s="207">
        <f t="shared" si="216"/>
        <v>0</v>
      </c>
      <c r="N3034" s="207">
        <f t="shared" si="217"/>
        <v>0</v>
      </c>
      <c r="O3034" s="208">
        <f t="shared" si="218"/>
        <v>0</v>
      </c>
      <c r="P3034" s="205">
        <v>0</v>
      </c>
      <c r="Q3034" s="208">
        <f t="shared" si="220"/>
        <v>0</v>
      </c>
      <c r="R3034" s="206"/>
    </row>
    <row r="3035" spans="1:19" s="200" customFormat="1" hidden="1">
      <c r="A3035" s="199">
        <v>3028</v>
      </c>
      <c r="B3035" s="249">
        <v>92101000008</v>
      </c>
      <c r="C3035" s="229" t="s">
        <v>1960</v>
      </c>
      <c r="D3035" s="229" t="s">
        <v>1310</v>
      </c>
      <c r="E3035" s="201" t="s">
        <v>1314</v>
      </c>
      <c r="F3035" s="201" t="s">
        <v>3654</v>
      </c>
      <c r="G3035" s="201" t="s">
        <v>996</v>
      </c>
      <c r="H3035" s="237" t="s">
        <v>1951</v>
      </c>
      <c r="I3035" s="228">
        <v>0</v>
      </c>
      <c r="J3035" s="228">
        <v>1680</v>
      </c>
      <c r="K3035" s="228">
        <v>1680</v>
      </c>
      <c r="L3035" s="228">
        <v>0</v>
      </c>
      <c r="M3035" s="207">
        <f t="shared" si="216"/>
        <v>0</v>
      </c>
      <c r="N3035" s="207">
        <f t="shared" si="217"/>
        <v>0</v>
      </c>
      <c r="O3035" s="208">
        <f t="shared" si="218"/>
        <v>0</v>
      </c>
      <c r="P3035" s="205">
        <v>0</v>
      </c>
      <c r="Q3035" s="208">
        <f t="shared" si="220"/>
        <v>0</v>
      </c>
      <c r="R3035" s="206"/>
    </row>
    <row r="3036" spans="1:19" s="200" customFormat="1" hidden="1">
      <c r="A3036" s="199">
        <v>3029</v>
      </c>
      <c r="B3036" s="249">
        <v>92101000009</v>
      </c>
      <c r="C3036" s="229" t="s">
        <v>1960</v>
      </c>
      <c r="D3036" s="229" t="s">
        <v>1310</v>
      </c>
      <c r="E3036" s="201" t="s">
        <v>1314</v>
      </c>
      <c r="F3036" s="201" t="s">
        <v>3654</v>
      </c>
      <c r="G3036" s="201" t="s">
        <v>996</v>
      </c>
      <c r="H3036" s="237" t="s">
        <v>3388</v>
      </c>
      <c r="I3036" s="228">
        <v>7500</v>
      </c>
      <c r="J3036" s="228">
        <v>0</v>
      </c>
      <c r="K3036" s="228">
        <v>0</v>
      </c>
      <c r="L3036" s="228">
        <v>7500</v>
      </c>
      <c r="M3036" s="207">
        <f t="shared" si="216"/>
        <v>0</v>
      </c>
      <c r="N3036" s="207">
        <f t="shared" si="217"/>
        <v>0</v>
      </c>
      <c r="O3036" s="208">
        <f t="shared" si="218"/>
        <v>0</v>
      </c>
      <c r="P3036" s="205">
        <v>0</v>
      </c>
      <c r="Q3036" s="208">
        <f t="shared" si="220"/>
        <v>0</v>
      </c>
      <c r="R3036" s="206"/>
    </row>
    <row r="3037" spans="1:19" s="200" customFormat="1" hidden="1">
      <c r="A3037" s="199">
        <v>3030</v>
      </c>
      <c r="B3037" s="249">
        <v>92101000010</v>
      </c>
      <c r="C3037" s="229" t="s">
        <v>1960</v>
      </c>
      <c r="D3037" s="229" t="s">
        <v>1310</v>
      </c>
      <c r="E3037" s="201" t="s">
        <v>1314</v>
      </c>
      <c r="F3037" s="201" t="s">
        <v>3654</v>
      </c>
      <c r="G3037" s="201" t="s">
        <v>996</v>
      </c>
      <c r="H3037" s="237" t="s">
        <v>2103</v>
      </c>
      <c r="I3037" s="228">
        <v>0</v>
      </c>
      <c r="J3037" s="228">
        <v>25760</v>
      </c>
      <c r="K3037" s="228">
        <v>25760</v>
      </c>
      <c r="L3037" s="228">
        <v>0</v>
      </c>
      <c r="M3037" s="207">
        <f t="shared" si="216"/>
        <v>0</v>
      </c>
      <c r="N3037" s="207">
        <f t="shared" si="217"/>
        <v>0</v>
      </c>
      <c r="O3037" s="208">
        <f t="shared" si="218"/>
        <v>0</v>
      </c>
      <c r="P3037" s="205">
        <v>0</v>
      </c>
      <c r="Q3037" s="208">
        <f t="shared" si="220"/>
        <v>0</v>
      </c>
      <c r="R3037" s="206"/>
    </row>
    <row r="3038" spans="1:19" s="200" customFormat="1" hidden="1">
      <c r="A3038" s="199">
        <v>3031</v>
      </c>
      <c r="B3038" s="249">
        <v>92101000011</v>
      </c>
      <c r="C3038" s="229" t="s">
        <v>1960</v>
      </c>
      <c r="D3038" s="229" t="s">
        <v>1310</v>
      </c>
      <c r="E3038" s="201" t="s">
        <v>1314</v>
      </c>
      <c r="F3038" s="201" t="s">
        <v>3654</v>
      </c>
      <c r="G3038" s="201" t="s">
        <v>996</v>
      </c>
      <c r="H3038" s="237" t="s">
        <v>2104</v>
      </c>
      <c r="I3038" s="228">
        <v>0</v>
      </c>
      <c r="J3038" s="228">
        <v>14593.5</v>
      </c>
      <c r="K3038" s="228">
        <v>70858</v>
      </c>
      <c r="L3038" s="228">
        <v>60858</v>
      </c>
      <c r="M3038" s="207">
        <f t="shared" si="216"/>
        <v>0</v>
      </c>
      <c r="N3038" s="207">
        <f t="shared" si="217"/>
        <v>4593.5</v>
      </c>
      <c r="O3038" s="208">
        <f t="shared" si="218"/>
        <v>-4593.5</v>
      </c>
      <c r="P3038" s="205">
        <v>0</v>
      </c>
      <c r="Q3038" s="208">
        <f t="shared" si="220"/>
        <v>-4593.5</v>
      </c>
      <c r="R3038" s="206"/>
      <c r="S3038" s="209"/>
    </row>
    <row r="3039" spans="1:19" s="200" customFormat="1" hidden="1">
      <c r="A3039" s="199">
        <v>3032</v>
      </c>
      <c r="B3039" s="249">
        <v>92101000012</v>
      </c>
      <c r="C3039" s="229" t="s">
        <v>1960</v>
      </c>
      <c r="D3039" s="229" t="s">
        <v>1310</v>
      </c>
      <c r="E3039" s="201" t="s">
        <v>1314</v>
      </c>
      <c r="F3039" s="201" t="s">
        <v>3654</v>
      </c>
      <c r="G3039" s="201" t="s">
        <v>996</v>
      </c>
      <c r="H3039" s="237" t="s">
        <v>3389</v>
      </c>
      <c r="I3039" s="228">
        <v>0</v>
      </c>
      <c r="J3039" s="228">
        <v>0</v>
      </c>
      <c r="K3039" s="228">
        <v>1932</v>
      </c>
      <c r="L3039" s="228">
        <v>1932</v>
      </c>
      <c r="M3039" s="207">
        <f t="shared" si="216"/>
        <v>0</v>
      </c>
      <c r="N3039" s="207">
        <f t="shared" si="217"/>
        <v>0</v>
      </c>
      <c r="O3039" s="208">
        <f t="shared" si="218"/>
        <v>0</v>
      </c>
      <c r="P3039" s="205">
        <v>0</v>
      </c>
      <c r="Q3039" s="208">
        <f t="shared" si="220"/>
        <v>0</v>
      </c>
      <c r="R3039" s="206"/>
    </row>
    <row r="3040" spans="1:19" s="200" customFormat="1" hidden="1">
      <c r="A3040" s="199">
        <v>3033</v>
      </c>
      <c r="B3040" s="249">
        <v>92101000013</v>
      </c>
      <c r="C3040" s="229" t="s">
        <v>1960</v>
      </c>
      <c r="D3040" s="229" t="s">
        <v>1310</v>
      </c>
      <c r="E3040" s="201" t="s">
        <v>1314</v>
      </c>
      <c r="F3040" s="201" t="s">
        <v>3654</v>
      </c>
      <c r="G3040" s="201" t="s">
        <v>996</v>
      </c>
      <c r="H3040" s="237" t="s">
        <v>3390</v>
      </c>
      <c r="I3040" s="228">
        <v>0</v>
      </c>
      <c r="J3040" s="228">
        <v>0</v>
      </c>
      <c r="K3040" s="228">
        <v>3780</v>
      </c>
      <c r="L3040" s="228">
        <v>3780</v>
      </c>
      <c r="M3040" s="207">
        <f t="shared" si="216"/>
        <v>0</v>
      </c>
      <c r="N3040" s="207">
        <f t="shared" si="217"/>
        <v>0</v>
      </c>
      <c r="O3040" s="208">
        <f t="shared" si="218"/>
        <v>0</v>
      </c>
      <c r="P3040" s="205">
        <v>0</v>
      </c>
      <c r="Q3040" s="208">
        <f t="shared" si="220"/>
        <v>0</v>
      </c>
      <c r="R3040" s="206"/>
    </row>
    <row r="3041" spans="1:19" s="200" customFormat="1" hidden="1">
      <c r="A3041" s="199">
        <v>3034</v>
      </c>
      <c r="B3041" s="249">
        <v>92101000014</v>
      </c>
      <c r="C3041" s="229" t="s">
        <v>1960</v>
      </c>
      <c r="D3041" s="229" t="s">
        <v>1310</v>
      </c>
      <c r="E3041" s="201" t="s">
        <v>1314</v>
      </c>
      <c r="F3041" s="201" t="s">
        <v>3654</v>
      </c>
      <c r="G3041" s="201" t="s">
        <v>996</v>
      </c>
      <c r="H3041" s="237" t="s">
        <v>3391</v>
      </c>
      <c r="I3041" s="228">
        <v>0</v>
      </c>
      <c r="J3041" s="228">
        <v>0</v>
      </c>
      <c r="K3041" s="228">
        <v>306360</v>
      </c>
      <c r="L3041" s="228">
        <v>306360</v>
      </c>
      <c r="M3041" s="207">
        <f t="shared" si="216"/>
        <v>0</v>
      </c>
      <c r="N3041" s="207">
        <f t="shared" si="217"/>
        <v>0</v>
      </c>
      <c r="O3041" s="208">
        <f t="shared" si="218"/>
        <v>0</v>
      </c>
      <c r="P3041" s="205">
        <v>0</v>
      </c>
      <c r="Q3041" s="208">
        <f t="shared" si="220"/>
        <v>0</v>
      </c>
      <c r="R3041" s="206"/>
    </row>
    <row r="3042" spans="1:19" s="200" customFormat="1" hidden="1">
      <c r="A3042" s="199">
        <v>3035</v>
      </c>
      <c r="B3042" s="249">
        <v>92101000015</v>
      </c>
      <c r="C3042" s="229" t="s">
        <v>1960</v>
      </c>
      <c r="D3042" s="229" t="s">
        <v>1310</v>
      </c>
      <c r="E3042" s="201" t="s">
        <v>1314</v>
      </c>
      <c r="F3042" s="201" t="s">
        <v>3654</v>
      </c>
      <c r="G3042" s="201" t="s">
        <v>996</v>
      </c>
      <c r="H3042" s="237" t="s">
        <v>3392</v>
      </c>
      <c r="I3042" s="228">
        <v>0</v>
      </c>
      <c r="J3042" s="228">
        <v>0</v>
      </c>
      <c r="K3042" s="228">
        <v>897</v>
      </c>
      <c r="L3042" s="228">
        <v>897</v>
      </c>
      <c r="M3042" s="207">
        <f t="shared" si="216"/>
        <v>0</v>
      </c>
      <c r="N3042" s="207">
        <f t="shared" si="217"/>
        <v>0</v>
      </c>
      <c r="O3042" s="208">
        <f t="shared" si="218"/>
        <v>0</v>
      </c>
      <c r="P3042" s="205">
        <v>0</v>
      </c>
      <c r="Q3042" s="208">
        <f t="shared" si="220"/>
        <v>0</v>
      </c>
      <c r="R3042" s="206"/>
    </row>
    <row r="3043" spans="1:19" s="200" customFormat="1" hidden="1">
      <c r="A3043" s="199">
        <v>3036</v>
      </c>
      <c r="B3043" s="249">
        <v>92101000016</v>
      </c>
      <c r="C3043" s="229" t="s">
        <v>1960</v>
      </c>
      <c r="D3043" s="229" t="s">
        <v>1310</v>
      </c>
      <c r="E3043" s="201" t="s">
        <v>1314</v>
      </c>
      <c r="F3043" s="201" t="s">
        <v>3654</v>
      </c>
      <c r="G3043" s="201" t="s">
        <v>996</v>
      </c>
      <c r="H3043" s="237" t="s">
        <v>3393</v>
      </c>
      <c r="I3043" s="228">
        <v>0</v>
      </c>
      <c r="J3043" s="228">
        <v>0</v>
      </c>
      <c r="K3043" s="228">
        <v>3720.48</v>
      </c>
      <c r="L3043" s="228">
        <v>3720.48</v>
      </c>
      <c r="M3043" s="207">
        <f t="shared" si="216"/>
        <v>0</v>
      </c>
      <c r="N3043" s="207">
        <f t="shared" si="217"/>
        <v>0</v>
      </c>
      <c r="O3043" s="208">
        <f t="shared" si="218"/>
        <v>0</v>
      </c>
      <c r="P3043" s="205">
        <v>0</v>
      </c>
      <c r="Q3043" s="208">
        <f t="shared" si="220"/>
        <v>0</v>
      </c>
      <c r="R3043" s="206"/>
    </row>
    <row r="3044" spans="1:19" s="200" customFormat="1" hidden="1">
      <c r="A3044" s="199">
        <v>3037</v>
      </c>
      <c r="B3044" s="249">
        <v>92101000017</v>
      </c>
      <c r="C3044" s="229" t="s">
        <v>1960</v>
      </c>
      <c r="D3044" s="229" t="s">
        <v>1310</v>
      </c>
      <c r="E3044" s="201" t="s">
        <v>1314</v>
      </c>
      <c r="F3044" s="201" t="s">
        <v>3654</v>
      </c>
      <c r="G3044" s="201" t="s">
        <v>996</v>
      </c>
      <c r="H3044" s="237" t="s">
        <v>3394</v>
      </c>
      <c r="I3044" s="228">
        <v>0</v>
      </c>
      <c r="J3044" s="228">
        <v>0</v>
      </c>
      <c r="K3044" s="228">
        <v>5175</v>
      </c>
      <c r="L3044" s="228">
        <v>5175</v>
      </c>
      <c r="M3044" s="207">
        <f t="shared" si="216"/>
        <v>0</v>
      </c>
      <c r="N3044" s="207">
        <f t="shared" si="217"/>
        <v>0</v>
      </c>
      <c r="O3044" s="208">
        <f t="shared" si="218"/>
        <v>0</v>
      </c>
      <c r="P3044" s="205">
        <v>0</v>
      </c>
      <c r="Q3044" s="208">
        <f t="shared" si="220"/>
        <v>0</v>
      </c>
      <c r="R3044" s="206"/>
    </row>
    <row r="3045" spans="1:19" s="200" customFormat="1" hidden="1">
      <c r="A3045" s="199">
        <v>3038</v>
      </c>
      <c r="B3045" s="249">
        <v>92101000018</v>
      </c>
      <c r="C3045" s="229" t="s">
        <v>1960</v>
      </c>
      <c r="D3045" s="229" t="s">
        <v>1310</v>
      </c>
      <c r="E3045" s="201" t="s">
        <v>1314</v>
      </c>
      <c r="F3045" s="201" t="s">
        <v>3654</v>
      </c>
      <c r="G3045" s="201" t="s">
        <v>996</v>
      </c>
      <c r="H3045" s="237" t="s">
        <v>3395</v>
      </c>
      <c r="I3045" s="228">
        <v>0</v>
      </c>
      <c r="J3045" s="228">
        <v>0</v>
      </c>
      <c r="K3045" s="228">
        <v>48593.83</v>
      </c>
      <c r="L3045" s="228">
        <v>48593.83</v>
      </c>
      <c r="M3045" s="207">
        <f t="shared" si="216"/>
        <v>0</v>
      </c>
      <c r="N3045" s="207">
        <f t="shared" si="217"/>
        <v>0</v>
      </c>
      <c r="O3045" s="208">
        <f t="shared" si="218"/>
        <v>0</v>
      </c>
      <c r="P3045" s="205">
        <v>0</v>
      </c>
      <c r="Q3045" s="208">
        <f t="shared" si="220"/>
        <v>0</v>
      </c>
      <c r="R3045" s="206"/>
    </row>
    <row r="3046" spans="1:19" s="200" customFormat="1" hidden="1">
      <c r="A3046" s="199">
        <v>3039</v>
      </c>
      <c r="B3046" s="249">
        <v>92101000019</v>
      </c>
      <c r="C3046" s="229" t="s">
        <v>1960</v>
      </c>
      <c r="D3046" s="229" t="s">
        <v>1310</v>
      </c>
      <c r="E3046" s="201" t="s">
        <v>1314</v>
      </c>
      <c r="F3046" s="201" t="s">
        <v>3654</v>
      </c>
      <c r="G3046" s="201" t="s">
        <v>996</v>
      </c>
      <c r="H3046" s="237" t="s">
        <v>3396</v>
      </c>
      <c r="I3046" s="228">
        <v>0</v>
      </c>
      <c r="J3046" s="228">
        <v>0</v>
      </c>
      <c r="K3046" s="228">
        <v>7302.5</v>
      </c>
      <c r="L3046" s="228">
        <v>7302.5</v>
      </c>
      <c r="M3046" s="207">
        <f t="shared" si="216"/>
        <v>0</v>
      </c>
      <c r="N3046" s="207">
        <f t="shared" si="217"/>
        <v>0</v>
      </c>
      <c r="O3046" s="208">
        <f t="shared" si="218"/>
        <v>0</v>
      </c>
      <c r="P3046" s="205">
        <v>0</v>
      </c>
      <c r="Q3046" s="208">
        <f t="shared" si="220"/>
        <v>0</v>
      </c>
      <c r="R3046" s="206"/>
    </row>
    <row r="3047" spans="1:19" s="200" customFormat="1" hidden="1">
      <c r="A3047" s="199">
        <v>3040</v>
      </c>
      <c r="B3047" s="249">
        <v>92101000020</v>
      </c>
      <c r="C3047" s="229" t="s">
        <v>1960</v>
      </c>
      <c r="D3047" s="229" t="s">
        <v>1310</v>
      </c>
      <c r="E3047" s="201" t="s">
        <v>1314</v>
      </c>
      <c r="F3047" s="201" t="s">
        <v>3654</v>
      </c>
      <c r="G3047" s="201" t="s">
        <v>996</v>
      </c>
      <c r="H3047" s="237" t="s">
        <v>3397</v>
      </c>
      <c r="I3047" s="228">
        <v>0</v>
      </c>
      <c r="J3047" s="228">
        <v>0</v>
      </c>
      <c r="K3047" s="228">
        <v>4312.5</v>
      </c>
      <c r="L3047" s="228">
        <v>4312.5</v>
      </c>
      <c r="M3047" s="207">
        <f t="shared" si="216"/>
        <v>0</v>
      </c>
      <c r="N3047" s="207">
        <f t="shared" si="217"/>
        <v>0</v>
      </c>
      <c r="O3047" s="208">
        <f t="shared" si="218"/>
        <v>0</v>
      </c>
      <c r="P3047" s="205">
        <v>0</v>
      </c>
      <c r="Q3047" s="208">
        <f t="shared" si="220"/>
        <v>0</v>
      </c>
      <c r="R3047" s="206"/>
    </row>
    <row r="3048" spans="1:19" s="200" customFormat="1" hidden="1">
      <c r="A3048" s="199">
        <v>3041</v>
      </c>
      <c r="B3048" s="249">
        <v>92101000021</v>
      </c>
      <c r="C3048" s="229" t="s">
        <v>1960</v>
      </c>
      <c r="D3048" s="229" t="s">
        <v>1310</v>
      </c>
      <c r="E3048" s="201" t="s">
        <v>1314</v>
      </c>
      <c r="F3048" s="201" t="s">
        <v>3654</v>
      </c>
      <c r="G3048" s="201" t="s">
        <v>996</v>
      </c>
      <c r="H3048" s="237" t="s">
        <v>3398</v>
      </c>
      <c r="I3048" s="228">
        <v>0</v>
      </c>
      <c r="J3048" s="228">
        <v>0</v>
      </c>
      <c r="K3048" s="228">
        <v>4600</v>
      </c>
      <c r="L3048" s="228">
        <v>5069.2</v>
      </c>
      <c r="M3048" s="207">
        <f t="shared" si="216"/>
        <v>0</v>
      </c>
      <c r="N3048" s="207">
        <f t="shared" si="217"/>
        <v>469.19999999999982</v>
      </c>
      <c r="O3048" s="208">
        <f t="shared" si="218"/>
        <v>-469.19999999999982</v>
      </c>
      <c r="P3048" s="205">
        <v>0</v>
      </c>
      <c r="Q3048" s="208">
        <f t="shared" si="220"/>
        <v>-469.19999999999982</v>
      </c>
      <c r="R3048" s="206"/>
      <c r="S3048" s="209"/>
    </row>
    <row r="3049" spans="1:19" s="200" customFormat="1" hidden="1">
      <c r="A3049" s="199">
        <v>3042</v>
      </c>
      <c r="B3049" s="249">
        <v>92200000001</v>
      </c>
      <c r="C3049" s="229" t="s">
        <v>1960</v>
      </c>
      <c r="D3049" s="229" t="s">
        <v>1310</v>
      </c>
      <c r="E3049" s="201" t="s">
        <v>1314</v>
      </c>
      <c r="F3049" s="201" t="s">
        <v>3654</v>
      </c>
      <c r="G3049" s="201" t="s">
        <v>157</v>
      </c>
      <c r="H3049" s="237" t="s">
        <v>3399</v>
      </c>
      <c r="I3049" s="228">
        <v>0</v>
      </c>
      <c r="J3049" s="228">
        <v>0</v>
      </c>
      <c r="K3049" s="228">
        <v>0</v>
      </c>
      <c r="L3049" s="228">
        <v>10000</v>
      </c>
      <c r="M3049" s="207">
        <f t="shared" si="216"/>
        <v>0</v>
      </c>
      <c r="N3049" s="207">
        <f t="shared" si="217"/>
        <v>10000</v>
      </c>
      <c r="O3049" s="208">
        <f t="shared" si="218"/>
        <v>-10000</v>
      </c>
      <c r="P3049" s="205">
        <v>0</v>
      </c>
      <c r="Q3049" s="208">
        <f t="shared" si="220"/>
        <v>-10000</v>
      </c>
      <c r="R3049" s="206"/>
      <c r="S3049" s="209">
        <f>N3049-K3049</f>
        <v>10000</v>
      </c>
    </row>
    <row r="3050" spans="1:19" s="200" customFormat="1" hidden="1">
      <c r="A3050" s="199">
        <v>3043</v>
      </c>
      <c r="B3050" s="249">
        <v>92304000001</v>
      </c>
      <c r="C3050" s="229" t="s">
        <v>1960</v>
      </c>
      <c r="D3050" s="229" t="s">
        <v>1310</v>
      </c>
      <c r="E3050" s="201" t="s">
        <v>1314</v>
      </c>
      <c r="F3050" s="201" t="s">
        <v>3655</v>
      </c>
      <c r="G3050" s="201" t="s">
        <v>2111</v>
      </c>
      <c r="H3050" s="237" t="s">
        <v>3400</v>
      </c>
      <c r="I3050" s="228">
        <v>0</v>
      </c>
      <c r="J3050" s="228">
        <v>0</v>
      </c>
      <c r="K3050" s="228">
        <v>126237.89998</v>
      </c>
      <c r="L3050" s="228">
        <v>126237.90000000001</v>
      </c>
      <c r="M3050" s="207">
        <f t="shared" si="216"/>
        <v>0</v>
      </c>
      <c r="N3050" s="207">
        <f t="shared" si="217"/>
        <v>2.0000006770715117E-5</v>
      </c>
      <c r="O3050" s="208">
        <f t="shared" si="218"/>
        <v>-2.0000006770715117E-5</v>
      </c>
      <c r="P3050" s="205">
        <v>0</v>
      </c>
      <c r="Q3050" s="208">
        <f t="shared" si="220"/>
        <v>-2.0000006770715117E-5</v>
      </c>
      <c r="R3050" s="206"/>
    </row>
    <row r="3051" spans="1:19" s="200" customFormat="1" hidden="1">
      <c r="A3051" s="199">
        <v>3044</v>
      </c>
      <c r="B3051" s="250">
        <v>92305000000</v>
      </c>
      <c r="C3051" s="251" t="s">
        <v>1960</v>
      </c>
      <c r="D3051" s="251" t="s">
        <v>1310</v>
      </c>
      <c r="E3051" s="201" t="s">
        <v>1314</v>
      </c>
      <c r="F3051" s="201" t="s">
        <v>3655</v>
      </c>
      <c r="G3051" s="201" t="s">
        <v>2111</v>
      </c>
      <c r="H3051" s="252" t="s">
        <v>3262</v>
      </c>
      <c r="I3051" s="228">
        <v>3235.349999</v>
      </c>
      <c r="J3051" s="228">
        <v>0</v>
      </c>
      <c r="K3051" s="228">
        <v>0</v>
      </c>
      <c r="L3051" s="228">
        <v>3235.35</v>
      </c>
      <c r="M3051" s="207">
        <f t="shared" si="216"/>
        <v>0</v>
      </c>
      <c r="N3051" s="207">
        <f t="shared" si="217"/>
        <v>9.9999988378840499E-7</v>
      </c>
      <c r="O3051" s="208">
        <f t="shared" si="218"/>
        <v>-9.9999988378840499E-7</v>
      </c>
      <c r="P3051" s="205">
        <v>0</v>
      </c>
      <c r="Q3051" s="208">
        <f t="shared" si="220"/>
        <v>-9.9999988378840499E-7</v>
      </c>
      <c r="R3051" s="206"/>
    </row>
    <row r="3052" spans="1:19" s="200" customFormat="1" hidden="1">
      <c r="A3052" s="199">
        <v>3045</v>
      </c>
      <c r="B3052" s="249">
        <v>92402010001</v>
      </c>
      <c r="C3052" s="229" t="s">
        <v>1960</v>
      </c>
      <c r="D3052" s="229" t="s">
        <v>1310</v>
      </c>
      <c r="E3052" s="201" t="s">
        <v>1377</v>
      </c>
      <c r="F3052" s="201" t="s">
        <v>3658</v>
      </c>
      <c r="G3052" s="201" t="s">
        <v>1759</v>
      </c>
      <c r="H3052" s="237" t="s">
        <v>3263</v>
      </c>
      <c r="I3052" s="228">
        <v>0</v>
      </c>
      <c r="J3052" s="228">
        <v>22000</v>
      </c>
      <c r="K3052" s="228">
        <v>0</v>
      </c>
      <c r="L3052" s="228">
        <v>5500</v>
      </c>
      <c r="M3052" s="207">
        <f t="shared" si="216"/>
        <v>0</v>
      </c>
      <c r="N3052" s="207">
        <f t="shared" si="217"/>
        <v>27500</v>
      </c>
      <c r="O3052" s="208">
        <f t="shared" si="218"/>
        <v>-27500</v>
      </c>
      <c r="P3052" s="205">
        <v>0</v>
      </c>
      <c r="Q3052" s="208">
        <f t="shared" ref="Q3052:Q3083" si="221">O3052-P3052</f>
        <v>-27500</v>
      </c>
      <c r="R3052" s="206"/>
      <c r="S3052" s="209"/>
    </row>
    <row r="3053" spans="1:19" s="200" customFormat="1" hidden="1">
      <c r="A3053" s="199">
        <v>3046</v>
      </c>
      <c r="B3053" s="249">
        <v>92402010002</v>
      </c>
      <c r="C3053" s="229" t="s">
        <v>1960</v>
      </c>
      <c r="D3053" s="229" t="s">
        <v>1310</v>
      </c>
      <c r="E3053" s="201" t="s">
        <v>1377</v>
      </c>
      <c r="F3053" s="201" t="s">
        <v>3658</v>
      </c>
      <c r="G3053" s="201" t="s">
        <v>1759</v>
      </c>
      <c r="H3053" s="237" t="s">
        <v>3264</v>
      </c>
      <c r="I3053" s="228">
        <v>0</v>
      </c>
      <c r="J3053" s="228">
        <v>357</v>
      </c>
      <c r="K3053" s="228">
        <v>0</v>
      </c>
      <c r="L3053" s="228">
        <v>126</v>
      </c>
      <c r="M3053" s="207">
        <f t="shared" si="216"/>
        <v>0</v>
      </c>
      <c r="N3053" s="207">
        <f t="shared" si="217"/>
        <v>483</v>
      </c>
      <c r="O3053" s="208">
        <f t="shared" si="218"/>
        <v>-483</v>
      </c>
      <c r="P3053" s="205">
        <v>0</v>
      </c>
      <c r="Q3053" s="208">
        <f t="shared" si="221"/>
        <v>-483</v>
      </c>
      <c r="R3053" s="206"/>
      <c r="S3053" s="209"/>
    </row>
    <row r="3054" spans="1:19" s="200" customFormat="1" hidden="1">
      <c r="A3054" s="199">
        <v>3047</v>
      </c>
      <c r="B3054" s="249">
        <v>92402020001</v>
      </c>
      <c r="C3054" s="229" t="s">
        <v>1960</v>
      </c>
      <c r="D3054" s="229" t="s">
        <v>1310</v>
      </c>
      <c r="E3054" s="201" t="s">
        <v>1377</v>
      </c>
      <c r="F3054" s="201" t="s">
        <v>3658</v>
      </c>
      <c r="G3054" s="201" t="s">
        <v>1759</v>
      </c>
      <c r="H3054" s="237" t="s">
        <v>3401</v>
      </c>
      <c r="I3054" s="228">
        <v>0</v>
      </c>
      <c r="J3054" s="228">
        <v>149796.76</v>
      </c>
      <c r="K3054" s="228">
        <v>0</v>
      </c>
      <c r="L3054" s="228">
        <v>37449.19</v>
      </c>
      <c r="M3054" s="207">
        <f t="shared" si="216"/>
        <v>0</v>
      </c>
      <c r="N3054" s="207">
        <f t="shared" si="217"/>
        <v>187245.95</v>
      </c>
      <c r="O3054" s="208">
        <f t="shared" si="218"/>
        <v>-187245.95</v>
      </c>
      <c r="P3054" s="205">
        <v>0</v>
      </c>
      <c r="Q3054" s="208">
        <f t="shared" si="221"/>
        <v>-187245.95</v>
      </c>
      <c r="R3054" s="206"/>
      <c r="S3054" s="209"/>
    </row>
    <row r="3055" spans="1:19" s="200" customFormat="1" hidden="1">
      <c r="A3055" s="199">
        <v>3048</v>
      </c>
      <c r="B3055" s="249">
        <v>92402020002</v>
      </c>
      <c r="C3055" s="229" t="s">
        <v>1960</v>
      </c>
      <c r="D3055" s="229" t="s">
        <v>1310</v>
      </c>
      <c r="E3055" s="201" t="s">
        <v>1377</v>
      </c>
      <c r="F3055" s="201" t="s">
        <v>3658</v>
      </c>
      <c r="G3055" s="201" t="s">
        <v>1759</v>
      </c>
      <c r="H3055" s="237" t="s">
        <v>3402</v>
      </c>
      <c r="I3055" s="228">
        <v>0</v>
      </c>
      <c r="J3055" s="228">
        <v>448822.91999899998</v>
      </c>
      <c r="K3055" s="228">
        <v>0</v>
      </c>
      <c r="L3055" s="228">
        <v>116500</v>
      </c>
      <c r="M3055" s="207">
        <f t="shared" si="216"/>
        <v>0</v>
      </c>
      <c r="N3055" s="207">
        <f t="shared" si="217"/>
        <v>565322.91999899992</v>
      </c>
      <c r="O3055" s="208">
        <f t="shared" si="218"/>
        <v>-565322.91999899992</v>
      </c>
      <c r="P3055" s="205">
        <v>0</v>
      </c>
      <c r="Q3055" s="208">
        <f t="shared" si="221"/>
        <v>-565322.91999899992</v>
      </c>
      <c r="R3055" s="206"/>
      <c r="S3055" s="209"/>
    </row>
    <row r="3056" spans="1:19" s="200" customFormat="1" hidden="1">
      <c r="A3056" s="199">
        <v>3049</v>
      </c>
      <c r="B3056" s="249">
        <v>92402020003</v>
      </c>
      <c r="C3056" s="229" t="s">
        <v>1960</v>
      </c>
      <c r="D3056" s="229" t="s">
        <v>1310</v>
      </c>
      <c r="E3056" s="201" t="s">
        <v>1377</v>
      </c>
      <c r="F3056" s="201" t="s">
        <v>3658</v>
      </c>
      <c r="G3056" s="201" t="s">
        <v>1759</v>
      </c>
      <c r="H3056" s="237" t="s">
        <v>3403</v>
      </c>
      <c r="I3056" s="228">
        <v>0</v>
      </c>
      <c r="J3056" s="228">
        <v>52000</v>
      </c>
      <c r="K3056" s="228">
        <v>0</v>
      </c>
      <c r="L3056" s="228">
        <v>13000</v>
      </c>
      <c r="M3056" s="207">
        <f t="shared" si="216"/>
        <v>0</v>
      </c>
      <c r="N3056" s="207">
        <f t="shared" si="217"/>
        <v>65000</v>
      </c>
      <c r="O3056" s="208">
        <f t="shared" si="218"/>
        <v>-65000</v>
      </c>
      <c r="P3056" s="205">
        <v>0</v>
      </c>
      <c r="Q3056" s="208">
        <f t="shared" si="221"/>
        <v>-65000</v>
      </c>
      <c r="R3056" s="206"/>
      <c r="S3056" s="209"/>
    </row>
    <row r="3057" spans="1:21" s="200" customFormat="1" hidden="1">
      <c r="A3057" s="199">
        <v>3050</v>
      </c>
      <c r="B3057" s="249">
        <v>92402020004</v>
      </c>
      <c r="C3057" s="229" t="s">
        <v>1960</v>
      </c>
      <c r="D3057" s="229" t="s">
        <v>1310</v>
      </c>
      <c r="E3057" s="201" t="s">
        <v>1377</v>
      </c>
      <c r="F3057" s="201" t="s">
        <v>3658</v>
      </c>
      <c r="G3057" s="201" t="s">
        <v>1759</v>
      </c>
      <c r="H3057" s="237" t="s">
        <v>3267</v>
      </c>
      <c r="I3057" s="228">
        <v>0</v>
      </c>
      <c r="J3057" s="228">
        <v>8000</v>
      </c>
      <c r="K3057" s="228">
        <v>0</v>
      </c>
      <c r="L3057" s="228">
        <v>2000</v>
      </c>
      <c r="M3057" s="207">
        <f t="shared" si="216"/>
        <v>0</v>
      </c>
      <c r="N3057" s="207">
        <f t="shared" si="217"/>
        <v>10000</v>
      </c>
      <c r="O3057" s="208">
        <f t="shared" si="218"/>
        <v>-10000</v>
      </c>
      <c r="P3057" s="205">
        <v>0</v>
      </c>
      <c r="Q3057" s="208">
        <f t="shared" si="221"/>
        <v>-10000</v>
      </c>
      <c r="R3057" s="206"/>
      <c r="S3057" s="209"/>
    </row>
    <row r="3058" spans="1:21" s="200" customFormat="1" hidden="1">
      <c r="A3058" s="199">
        <v>3051</v>
      </c>
      <c r="B3058" s="249">
        <v>92402020005</v>
      </c>
      <c r="C3058" s="229" t="s">
        <v>1960</v>
      </c>
      <c r="D3058" s="229" t="s">
        <v>1310</v>
      </c>
      <c r="E3058" s="201" t="s">
        <v>1377</v>
      </c>
      <c r="F3058" s="201" t="s">
        <v>3658</v>
      </c>
      <c r="G3058" s="201" t="s">
        <v>1759</v>
      </c>
      <c r="H3058" s="237" t="s">
        <v>3404</v>
      </c>
      <c r="I3058" s="228">
        <v>0</v>
      </c>
      <c r="J3058" s="228">
        <v>30836</v>
      </c>
      <c r="K3058" s="228">
        <v>0</v>
      </c>
      <c r="L3058" s="228">
        <v>7773</v>
      </c>
      <c r="M3058" s="207">
        <f t="shared" si="216"/>
        <v>0</v>
      </c>
      <c r="N3058" s="207">
        <f t="shared" si="217"/>
        <v>38609</v>
      </c>
      <c r="O3058" s="208">
        <f t="shared" si="218"/>
        <v>-38609</v>
      </c>
      <c r="P3058" s="205">
        <v>0</v>
      </c>
      <c r="Q3058" s="208">
        <f t="shared" si="221"/>
        <v>-38609</v>
      </c>
      <c r="R3058" s="206"/>
      <c r="S3058" s="209"/>
    </row>
    <row r="3059" spans="1:21" s="200" customFormat="1" hidden="1">
      <c r="A3059" s="199">
        <v>3052</v>
      </c>
      <c r="B3059" s="249">
        <v>92602000001</v>
      </c>
      <c r="C3059" s="229" t="s">
        <v>1960</v>
      </c>
      <c r="D3059" s="229" t="s">
        <v>1310</v>
      </c>
      <c r="E3059" s="201" t="s">
        <v>1312</v>
      </c>
      <c r="F3059" s="201" t="s">
        <v>3663</v>
      </c>
      <c r="G3059" s="201" t="s">
        <v>3428</v>
      </c>
      <c r="H3059" s="202" t="s">
        <v>3503</v>
      </c>
      <c r="I3059" s="228">
        <v>0</v>
      </c>
      <c r="J3059" s="228">
        <v>186342.59</v>
      </c>
      <c r="K3059" s="228">
        <v>0</v>
      </c>
      <c r="L3059" s="228">
        <v>0</v>
      </c>
      <c r="M3059" s="207">
        <f t="shared" si="216"/>
        <v>0</v>
      </c>
      <c r="N3059" s="207">
        <f t="shared" si="217"/>
        <v>186342.59</v>
      </c>
      <c r="O3059" s="208">
        <f t="shared" si="218"/>
        <v>-186342.59</v>
      </c>
      <c r="P3059" s="205">
        <v>0</v>
      </c>
      <c r="Q3059" s="208">
        <f t="shared" si="221"/>
        <v>-186342.59</v>
      </c>
      <c r="R3059" s="206"/>
      <c r="S3059" s="209">
        <f>N3059-K3059</f>
        <v>186342.59</v>
      </c>
    </row>
    <row r="3060" spans="1:21" s="200" customFormat="1" hidden="1">
      <c r="A3060" s="199">
        <v>3053</v>
      </c>
      <c r="B3060" s="249">
        <v>92602000002</v>
      </c>
      <c r="C3060" s="229" t="s">
        <v>1960</v>
      </c>
      <c r="D3060" s="229" t="s">
        <v>1310</v>
      </c>
      <c r="E3060" s="201" t="s">
        <v>1312</v>
      </c>
      <c r="F3060" s="201" t="s">
        <v>3663</v>
      </c>
      <c r="G3060" s="201" t="s">
        <v>1380</v>
      </c>
      <c r="H3060" s="202" t="s">
        <v>3501</v>
      </c>
      <c r="I3060" s="228">
        <v>0</v>
      </c>
      <c r="J3060" s="228">
        <v>182682.6</v>
      </c>
      <c r="K3060" s="228">
        <v>0</v>
      </c>
      <c r="L3060" s="228">
        <v>0</v>
      </c>
      <c r="M3060" s="207">
        <f t="shared" si="216"/>
        <v>0</v>
      </c>
      <c r="N3060" s="207">
        <f t="shared" si="217"/>
        <v>182682.6</v>
      </c>
      <c r="O3060" s="208">
        <f t="shared" si="218"/>
        <v>-182682.6</v>
      </c>
      <c r="P3060" s="205">
        <v>0</v>
      </c>
      <c r="Q3060" s="208">
        <f t="shared" si="221"/>
        <v>-182682.6</v>
      </c>
      <c r="R3060" s="206"/>
      <c r="S3060" s="209">
        <f>N3060-K3060</f>
        <v>182682.6</v>
      </c>
    </row>
    <row r="3061" spans="1:21" s="200" customFormat="1" hidden="1">
      <c r="A3061" s="199">
        <v>3054</v>
      </c>
      <c r="B3061" s="249">
        <v>92604000001</v>
      </c>
      <c r="C3061" s="229" t="s">
        <v>1960</v>
      </c>
      <c r="D3061" s="229" t="s">
        <v>1310</v>
      </c>
      <c r="E3061" s="201" t="s">
        <v>1312</v>
      </c>
      <c r="F3061" s="201" t="s">
        <v>69</v>
      </c>
      <c r="G3061" s="201" t="s">
        <v>1383</v>
      </c>
      <c r="H3061" s="237" t="s">
        <v>3081</v>
      </c>
      <c r="I3061" s="228">
        <v>235750.18</v>
      </c>
      <c r="J3061" s="228">
        <v>0</v>
      </c>
      <c r="K3061" s="228">
        <v>0</v>
      </c>
      <c r="L3061" s="228">
        <v>0</v>
      </c>
      <c r="M3061" s="207">
        <f t="shared" si="216"/>
        <v>235750.18</v>
      </c>
      <c r="N3061" s="207">
        <f t="shared" si="217"/>
        <v>0</v>
      </c>
      <c r="O3061" s="208">
        <f t="shared" si="218"/>
        <v>235750.18</v>
      </c>
      <c r="P3061" s="205">
        <v>0</v>
      </c>
      <c r="Q3061" s="208">
        <f t="shared" si="221"/>
        <v>235750.18</v>
      </c>
      <c r="R3061" s="206"/>
    </row>
    <row r="3062" spans="1:21" s="200" customFormat="1" hidden="1">
      <c r="A3062" s="199">
        <v>3055</v>
      </c>
      <c r="B3062" s="249">
        <v>92605000001</v>
      </c>
      <c r="C3062" s="229" t="s">
        <v>1960</v>
      </c>
      <c r="D3062" s="229" t="s">
        <v>1310</v>
      </c>
      <c r="E3062" s="201" t="s">
        <v>1312</v>
      </c>
      <c r="F3062" s="201" t="s">
        <v>3277</v>
      </c>
      <c r="G3062" s="229" t="s">
        <v>3277</v>
      </c>
      <c r="H3062" s="237" t="s">
        <v>3277</v>
      </c>
      <c r="I3062" s="228">
        <v>0</v>
      </c>
      <c r="J3062" s="228">
        <v>0</v>
      </c>
      <c r="K3062" s="228">
        <v>0</v>
      </c>
      <c r="L3062" s="228">
        <v>0</v>
      </c>
      <c r="M3062" s="207">
        <f t="shared" si="216"/>
        <v>0</v>
      </c>
      <c r="N3062" s="207">
        <f t="shared" si="217"/>
        <v>0</v>
      </c>
      <c r="O3062" s="208">
        <f t="shared" si="218"/>
        <v>0</v>
      </c>
      <c r="P3062" s="205">
        <v>0</v>
      </c>
      <c r="Q3062" s="208">
        <f t="shared" si="221"/>
        <v>0</v>
      </c>
      <c r="R3062" s="206"/>
    </row>
    <row r="3063" spans="1:21" s="200" customFormat="1" hidden="1">
      <c r="A3063" s="199">
        <v>3056</v>
      </c>
      <c r="B3063" s="249">
        <v>93100000001</v>
      </c>
      <c r="C3063" s="229" t="s">
        <v>1960</v>
      </c>
      <c r="D3063" s="229" t="s">
        <v>1320</v>
      </c>
      <c r="E3063" s="201" t="s">
        <v>70</v>
      </c>
      <c r="F3063" s="201" t="s">
        <v>3669</v>
      </c>
      <c r="G3063" s="201" t="s">
        <v>2112</v>
      </c>
      <c r="H3063" s="237" t="s">
        <v>3405</v>
      </c>
      <c r="I3063" s="228">
        <v>0</v>
      </c>
      <c r="J3063" s="228">
        <v>0</v>
      </c>
      <c r="K3063" s="228">
        <v>232284</v>
      </c>
      <c r="L3063" s="228">
        <v>13323</v>
      </c>
      <c r="M3063" s="207">
        <f t="shared" si="216"/>
        <v>218961</v>
      </c>
      <c r="N3063" s="207">
        <f t="shared" si="217"/>
        <v>0</v>
      </c>
      <c r="O3063" s="208">
        <f t="shared" si="218"/>
        <v>218961</v>
      </c>
      <c r="P3063" s="205">
        <v>0</v>
      </c>
      <c r="Q3063" s="208">
        <f t="shared" si="221"/>
        <v>218961</v>
      </c>
      <c r="R3063" s="206"/>
      <c r="T3063" s="200">
        <f>VLOOKUP(B3063,'[1]TB 2022'!$B$1:$Q$65536,16,0)</f>
        <v>218961</v>
      </c>
      <c r="U3063" s="225">
        <f t="shared" ref="U3063:U3106" si="222">Q3063-T3063</f>
        <v>0</v>
      </c>
    </row>
    <row r="3064" spans="1:21" s="200" customFormat="1" hidden="1">
      <c r="A3064" s="199">
        <v>3057</v>
      </c>
      <c r="B3064" s="249">
        <v>93100000002</v>
      </c>
      <c r="C3064" s="229" t="s">
        <v>1960</v>
      </c>
      <c r="D3064" s="229" t="s">
        <v>1320</v>
      </c>
      <c r="E3064" s="201" t="s">
        <v>70</v>
      </c>
      <c r="F3064" s="201" t="s">
        <v>3669</v>
      </c>
      <c r="G3064" s="201" t="s">
        <v>2112</v>
      </c>
      <c r="H3064" s="237" t="s">
        <v>3279</v>
      </c>
      <c r="I3064" s="228">
        <v>0</v>
      </c>
      <c r="J3064" s="228">
        <v>0</v>
      </c>
      <c r="K3064" s="228">
        <v>7650</v>
      </c>
      <c r="L3064" s="228">
        <v>0</v>
      </c>
      <c r="M3064" s="207">
        <f t="shared" si="216"/>
        <v>7650</v>
      </c>
      <c r="N3064" s="207">
        <f t="shared" si="217"/>
        <v>0</v>
      </c>
      <c r="O3064" s="208">
        <f t="shared" si="218"/>
        <v>7650</v>
      </c>
      <c r="P3064" s="205">
        <v>0</v>
      </c>
      <c r="Q3064" s="208">
        <f t="shared" si="221"/>
        <v>7650</v>
      </c>
      <c r="R3064" s="206"/>
      <c r="T3064" s="200">
        <f>VLOOKUP(B3064,'[1]TB 2022'!$B$1:$Q$65536,16,0)</f>
        <v>7650</v>
      </c>
      <c r="U3064" s="225">
        <f t="shared" si="222"/>
        <v>0</v>
      </c>
    </row>
    <row r="3065" spans="1:21" s="200" customFormat="1" hidden="1">
      <c r="A3065" s="199">
        <v>3058</v>
      </c>
      <c r="B3065" s="249">
        <v>93100000003</v>
      </c>
      <c r="C3065" s="229" t="s">
        <v>1960</v>
      </c>
      <c r="D3065" s="229" t="s">
        <v>1320</v>
      </c>
      <c r="E3065" s="201" t="s">
        <v>70</v>
      </c>
      <c r="F3065" s="201" t="s">
        <v>3669</v>
      </c>
      <c r="G3065" s="201" t="s">
        <v>2112</v>
      </c>
      <c r="H3065" s="237" t="s">
        <v>3083</v>
      </c>
      <c r="I3065" s="228">
        <v>0</v>
      </c>
      <c r="J3065" s="228">
        <v>0</v>
      </c>
      <c r="K3065" s="228">
        <v>6750</v>
      </c>
      <c r="L3065" s="228">
        <v>0</v>
      </c>
      <c r="M3065" s="207">
        <f t="shared" si="216"/>
        <v>6750</v>
      </c>
      <c r="N3065" s="207">
        <f t="shared" si="217"/>
        <v>0</v>
      </c>
      <c r="O3065" s="208">
        <f t="shared" si="218"/>
        <v>6750</v>
      </c>
      <c r="P3065" s="205">
        <v>0</v>
      </c>
      <c r="Q3065" s="208">
        <f t="shared" si="221"/>
        <v>6750</v>
      </c>
      <c r="R3065" s="206"/>
      <c r="T3065" s="200">
        <f>VLOOKUP(B3065,'[1]TB 2022'!$B$1:$Q$65536,16,0)</f>
        <v>6750</v>
      </c>
      <c r="U3065" s="225">
        <f t="shared" si="222"/>
        <v>0</v>
      </c>
    </row>
    <row r="3066" spans="1:21" s="200" customFormat="1" hidden="1">
      <c r="A3066" s="199">
        <v>3059</v>
      </c>
      <c r="B3066" s="249">
        <v>93100000004</v>
      </c>
      <c r="C3066" s="229" t="s">
        <v>1960</v>
      </c>
      <c r="D3066" s="229" t="s">
        <v>1320</v>
      </c>
      <c r="E3066" s="201" t="s">
        <v>70</v>
      </c>
      <c r="F3066" s="201" t="s">
        <v>3669</v>
      </c>
      <c r="G3066" s="201" t="s">
        <v>2112</v>
      </c>
      <c r="H3066" s="237" t="s">
        <v>3084</v>
      </c>
      <c r="I3066" s="228">
        <v>0</v>
      </c>
      <c r="J3066" s="228">
        <v>0</v>
      </c>
      <c r="K3066" s="228">
        <v>28145.93</v>
      </c>
      <c r="L3066" s="228">
        <v>0</v>
      </c>
      <c r="M3066" s="207">
        <f t="shared" si="216"/>
        <v>28145.93</v>
      </c>
      <c r="N3066" s="207">
        <f t="shared" si="217"/>
        <v>0</v>
      </c>
      <c r="O3066" s="208">
        <f t="shared" si="218"/>
        <v>28145.93</v>
      </c>
      <c r="P3066" s="205">
        <v>0</v>
      </c>
      <c r="Q3066" s="208">
        <f t="shared" si="221"/>
        <v>28145.93</v>
      </c>
      <c r="R3066" s="206"/>
      <c r="T3066" s="200">
        <f>VLOOKUP(B3066,'[1]TB 2022'!$B$1:$Q$65536,16,0)</f>
        <v>28145.93</v>
      </c>
      <c r="U3066" s="225">
        <f t="shared" si="222"/>
        <v>0</v>
      </c>
    </row>
    <row r="3067" spans="1:21" s="200" customFormat="1" hidden="1">
      <c r="A3067" s="199">
        <v>3060</v>
      </c>
      <c r="B3067" s="249">
        <v>93100000006</v>
      </c>
      <c r="C3067" s="229" t="s">
        <v>1960</v>
      </c>
      <c r="D3067" s="229" t="s">
        <v>1320</v>
      </c>
      <c r="E3067" s="201" t="s">
        <v>70</v>
      </c>
      <c r="F3067" s="201" t="s">
        <v>3669</v>
      </c>
      <c r="G3067" s="201" t="s">
        <v>2112</v>
      </c>
      <c r="H3067" s="237" t="s">
        <v>3085</v>
      </c>
      <c r="I3067" s="228">
        <v>0</v>
      </c>
      <c r="J3067" s="228">
        <v>0</v>
      </c>
      <c r="K3067" s="228">
        <v>35824</v>
      </c>
      <c r="L3067" s="228">
        <v>0</v>
      </c>
      <c r="M3067" s="207">
        <f t="shared" si="216"/>
        <v>35824</v>
      </c>
      <c r="N3067" s="207">
        <f t="shared" si="217"/>
        <v>0</v>
      </c>
      <c r="O3067" s="208">
        <f t="shared" si="218"/>
        <v>35824</v>
      </c>
      <c r="P3067" s="205">
        <v>0</v>
      </c>
      <c r="Q3067" s="208">
        <f t="shared" si="221"/>
        <v>35824</v>
      </c>
      <c r="R3067" s="206"/>
      <c r="T3067" s="200">
        <f>VLOOKUP(B3067,'[1]TB 2022'!$B$1:$Q$65536,16,0)</f>
        <v>35824</v>
      </c>
      <c r="U3067" s="225">
        <f t="shared" si="222"/>
        <v>0</v>
      </c>
    </row>
    <row r="3068" spans="1:21" s="200" customFormat="1" hidden="1">
      <c r="A3068" s="199">
        <v>3061</v>
      </c>
      <c r="B3068" s="249">
        <v>93100000007</v>
      </c>
      <c r="C3068" s="229" t="s">
        <v>1960</v>
      </c>
      <c r="D3068" s="229" t="s">
        <v>1320</v>
      </c>
      <c r="E3068" s="201" t="s">
        <v>70</v>
      </c>
      <c r="F3068" s="201" t="s">
        <v>3669</v>
      </c>
      <c r="G3068" s="201" t="s">
        <v>2112</v>
      </c>
      <c r="H3068" s="237" t="s">
        <v>3086</v>
      </c>
      <c r="I3068" s="228">
        <v>0</v>
      </c>
      <c r="J3068" s="228">
        <v>0</v>
      </c>
      <c r="K3068" s="228">
        <v>11725</v>
      </c>
      <c r="L3068" s="228">
        <v>0</v>
      </c>
      <c r="M3068" s="207">
        <f t="shared" si="216"/>
        <v>11725</v>
      </c>
      <c r="N3068" s="207">
        <f t="shared" si="217"/>
        <v>0</v>
      </c>
      <c r="O3068" s="208">
        <f t="shared" si="218"/>
        <v>11725</v>
      </c>
      <c r="P3068" s="205">
        <v>0</v>
      </c>
      <c r="Q3068" s="208">
        <f t="shared" si="221"/>
        <v>11725</v>
      </c>
      <c r="R3068" s="206"/>
      <c r="T3068" s="200">
        <f>VLOOKUP(B3068,'[1]TB 2022'!$B$1:$Q$65536,16,0)</f>
        <v>11725</v>
      </c>
      <c r="U3068" s="225">
        <f t="shared" si="222"/>
        <v>0</v>
      </c>
    </row>
    <row r="3069" spans="1:21" s="200" customFormat="1" hidden="1">
      <c r="A3069" s="199">
        <v>3062</v>
      </c>
      <c r="B3069" s="249">
        <v>93100000009</v>
      </c>
      <c r="C3069" s="229" t="s">
        <v>1960</v>
      </c>
      <c r="D3069" s="229" t="s">
        <v>1320</v>
      </c>
      <c r="E3069" s="201" t="s">
        <v>70</v>
      </c>
      <c r="F3069" s="201" t="s">
        <v>3669</v>
      </c>
      <c r="G3069" s="201" t="s">
        <v>2106</v>
      </c>
      <c r="H3069" s="237" t="s">
        <v>3087</v>
      </c>
      <c r="I3069" s="228">
        <v>0</v>
      </c>
      <c r="J3069" s="228">
        <v>0</v>
      </c>
      <c r="K3069" s="228">
        <v>64364.61</v>
      </c>
      <c r="L3069" s="228">
        <v>0</v>
      </c>
      <c r="M3069" s="207">
        <f t="shared" si="216"/>
        <v>64364.61</v>
      </c>
      <c r="N3069" s="207">
        <f t="shared" si="217"/>
        <v>0</v>
      </c>
      <c r="O3069" s="208">
        <f t="shared" si="218"/>
        <v>64364.61</v>
      </c>
      <c r="P3069" s="205">
        <v>0</v>
      </c>
      <c r="Q3069" s="208">
        <f t="shared" si="221"/>
        <v>64364.61</v>
      </c>
      <c r="R3069" s="206"/>
      <c r="T3069" s="200">
        <f>VLOOKUP(B3069,'[1]TB 2022'!$B$1:$Q$65536,16,0)</f>
        <v>64364.61</v>
      </c>
      <c r="U3069" s="225">
        <f t="shared" si="222"/>
        <v>0</v>
      </c>
    </row>
    <row r="3070" spans="1:21" s="200" customFormat="1" hidden="1">
      <c r="A3070" s="199">
        <v>3063</v>
      </c>
      <c r="B3070" s="249">
        <v>93100000010</v>
      </c>
      <c r="C3070" s="229" t="s">
        <v>1960</v>
      </c>
      <c r="D3070" s="229" t="s">
        <v>1320</v>
      </c>
      <c r="E3070" s="201" t="s">
        <v>70</v>
      </c>
      <c r="F3070" s="201" t="s">
        <v>3669</v>
      </c>
      <c r="G3070" s="201" t="s">
        <v>2121</v>
      </c>
      <c r="H3070" s="237" t="s">
        <v>3088</v>
      </c>
      <c r="I3070" s="228">
        <v>0</v>
      </c>
      <c r="J3070" s="228">
        <v>0</v>
      </c>
      <c r="K3070" s="228">
        <v>10033.42</v>
      </c>
      <c r="L3070" s="228">
        <v>0</v>
      </c>
      <c r="M3070" s="207">
        <f t="shared" si="216"/>
        <v>10033.42</v>
      </c>
      <c r="N3070" s="207">
        <f t="shared" si="217"/>
        <v>0</v>
      </c>
      <c r="O3070" s="208">
        <f t="shared" si="218"/>
        <v>10033.42</v>
      </c>
      <c r="P3070" s="205">
        <v>0</v>
      </c>
      <c r="Q3070" s="208">
        <f t="shared" si="221"/>
        <v>10033.42</v>
      </c>
      <c r="R3070" s="206"/>
      <c r="T3070" s="200">
        <f>VLOOKUP(B3070,'[1]TB 2022'!$B$1:$Q$65536,16,0)</f>
        <v>10033.42</v>
      </c>
      <c r="U3070" s="225">
        <f t="shared" si="222"/>
        <v>0</v>
      </c>
    </row>
    <row r="3071" spans="1:21" s="200" customFormat="1" hidden="1">
      <c r="A3071" s="199">
        <v>3064</v>
      </c>
      <c r="B3071" s="249">
        <v>93100000011</v>
      </c>
      <c r="C3071" s="229" t="s">
        <v>1960</v>
      </c>
      <c r="D3071" s="229" t="s">
        <v>1320</v>
      </c>
      <c r="E3071" s="201" t="s">
        <v>70</v>
      </c>
      <c r="F3071" s="201" t="s">
        <v>3669</v>
      </c>
      <c r="G3071" s="201" t="s">
        <v>2122</v>
      </c>
      <c r="H3071" s="237" t="s">
        <v>3089</v>
      </c>
      <c r="I3071" s="228">
        <v>0</v>
      </c>
      <c r="J3071" s="228">
        <v>0</v>
      </c>
      <c r="K3071" s="228">
        <v>25710.62</v>
      </c>
      <c r="L3071" s="228">
        <v>0</v>
      </c>
      <c r="M3071" s="207">
        <f t="shared" si="216"/>
        <v>25710.62</v>
      </c>
      <c r="N3071" s="207">
        <f t="shared" si="217"/>
        <v>0</v>
      </c>
      <c r="O3071" s="208">
        <f t="shared" si="218"/>
        <v>25710.62</v>
      </c>
      <c r="P3071" s="205">
        <v>0</v>
      </c>
      <c r="Q3071" s="208">
        <f t="shared" si="221"/>
        <v>25710.62</v>
      </c>
      <c r="R3071" s="206"/>
      <c r="T3071" s="200">
        <f>VLOOKUP(B3071,'[1]TB 2022'!$B$1:$Q$65536,16,0)</f>
        <v>25710.62</v>
      </c>
      <c r="U3071" s="225">
        <f t="shared" si="222"/>
        <v>0</v>
      </c>
    </row>
    <row r="3072" spans="1:21" s="200" customFormat="1" hidden="1">
      <c r="A3072" s="199">
        <v>3065</v>
      </c>
      <c r="B3072" s="249">
        <v>93100000012</v>
      </c>
      <c r="C3072" s="229" t="s">
        <v>1960</v>
      </c>
      <c r="D3072" s="229" t="s">
        <v>1320</v>
      </c>
      <c r="E3072" s="201" t="s">
        <v>70</v>
      </c>
      <c r="F3072" s="201" t="s">
        <v>3669</v>
      </c>
      <c r="G3072" s="201" t="s">
        <v>2112</v>
      </c>
      <c r="H3072" s="237" t="s">
        <v>3090</v>
      </c>
      <c r="I3072" s="228">
        <v>0</v>
      </c>
      <c r="J3072" s="228">
        <v>0</v>
      </c>
      <c r="K3072" s="228">
        <v>64767.6</v>
      </c>
      <c r="L3072" s="228">
        <v>0</v>
      </c>
      <c r="M3072" s="207">
        <f t="shared" si="216"/>
        <v>64767.6</v>
      </c>
      <c r="N3072" s="207">
        <f t="shared" si="217"/>
        <v>0</v>
      </c>
      <c r="O3072" s="208">
        <f t="shared" si="218"/>
        <v>64767.6</v>
      </c>
      <c r="P3072" s="205">
        <v>0</v>
      </c>
      <c r="Q3072" s="208">
        <f t="shared" si="221"/>
        <v>64767.6</v>
      </c>
      <c r="R3072" s="206"/>
      <c r="T3072" s="200">
        <f>VLOOKUP(B3072,'[1]TB 2022'!$B$1:$Q$65536,16,0)</f>
        <v>64767.6</v>
      </c>
      <c r="U3072" s="225">
        <f t="shared" si="222"/>
        <v>0</v>
      </c>
    </row>
    <row r="3073" spans="1:21" s="200" customFormat="1" hidden="1">
      <c r="A3073" s="199">
        <v>3066</v>
      </c>
      <c r="B3073" s="249">
        <v>93100000013</v>
      </c>
      <c r="C3073" s="229" t="s">
        <v>1960</v>
      </c>
      <c r="D3073" s="229" t="s">
        <v>1320</v>
      </c>
      <c r="E3073" s="201" t="s">
        <v>70</v>
      </c>
      <c r="F3073" s="201" t="s">
        <v>3669</v>
      </c>
      <c r="G3073" s="201" t="s">
        <v>2122</v>
      </c>
      <c r="H3073" s="237" t="s">
        <v>3091</v>
      </c>
      <c r="I3073" s="228">
        <v>0</v>
      </c>
      <c r="J3073" s="228">
        <v>0</v>
      </c>
      <c r="K3073" s="228">
        <v>422.35</v>
      </c>
      <c r="L3073" s="228">
        <v>0</v>
      </c>
      <c r="M3073" s="207">
        <f t="shared" si="216"/>
        <v>422.35</v>
      </c>
      <c r="N3073" s="207">
        <f t="shared" si="217"/>
        <v>0</v>
      </c>
      <c r="O3073" s="208">
        <f t="shared" si="218"/>
        <v>422.35</v>
      </c>
      <c r="P3073" s="205">
        <v>0</v>
      </c>
      <c r="Q3073" s="208">
        <f t="shared" si="221"/>
        <v>422.35</v>
      </c>
      <c r="R3073" s="206"/>
      <c r="T3073" s="200">
        <f>VLOOKUP(B3073,'[1]TB 2022'!$B$1:$Q$65536,16,0)</f>
        <v>422.35</v>
      </c>
      <c r="U3073" s="225">
        <f t="shared" si="222"/>
        <v>0</v>
      </c>
    </row>
    <row r="3074" spans="1:21" s="200" customFormat="1" hidden="1">
      <c r="A3074" s="199">
        <v>3067</v>
      </c>
      <c r="B3074" s="249">
        <v>93100000014</v>
      </c>
      <c r="C3074" s="229" t="s">
        <v>1960</v>
      </c>
      <c r="D3074" s="229" t="s">
        <v>1320</v>
      </c>
      <c r="E3074" s="201" t="s">
        <v>70</v>
      </c>
      <c r="F3074" s="201" t="s">
        <v>3669</v>
      </c>
      <c r="G3074" s="201" t="s">
        <v>2112</v>
      </c>
      <c r="H3074" s="237" t="s">
        <v>3092</v>
      </c>
      <c r="I3074" s="228">
        <v>0</v>
      </c>
      <c r="J3074" s="228">
        <v>0</v>
      </c>
      <c r="K3074" s="228">
        <v>38305.32</v>
      </c>
      <c r="L3074" s="228">
        <v>0</v>
      </c>
      <c r="M3074" s="207">
        <f t="shared" si="216"/>
        <v>38305.32</v>
      </c>
      <c r="N3074" s="207">
        <f t="shared" si="217"/>
        <v>0</v>
      </c>
      <c r="O3074" s="208">
        <f t="shared" si="218"/>
        <v>38305.32</v>
      </c>
      <c r="P3074" s="205">
        <v>0</v>
      </c>
      <c r="Q3074" s="208">
        <f t="shared" si="221"/>
        <v>38305.32</v>
      </c>
      <c r="R3074" s="206"/>
      <c r="T3074" s="200">
        <f>VLOOKUP(B3074,'[1]TB 2022'!$B$1:$Q$65536,16,0)</f>
        <v>38305.32</v>
      </c>
      <c r="U3074" s="225">
        <f t="shared" si="222"/>
        <v>0</v>
      </c>
    </row>
    <row r="3075" spans="1:21" s="200" customFormat="1" hidden="1">
      <c r="A3075" s="199">
        <v>3068</v>
      </c>
      <c r="B3075" s="249">
        <v>93100000015</v>
      </c>
      <c r="C3075" s="229" t="s">
        <v>1960</v>
      </c>
      <c r="D3075" s="229" t="s">
        <v>1320</v>
      </c>
      <c r="E3075" s="201" t="s">
        <v>70</v>
      </c>
      <c r="F3075" s="201" t="s">
        <v>3669</v>
      </c>
      <c r="G3075" s="201" t="s">
        <v>2112</v>
      </c>
      <c r="H3075" s="237" t="s">
        <v>3093</v>
      </c>
      <c r="I3075" s="228">
        <v>0</v>
      </c>
      <c r="J3075" s="228">
        <v>0</v>
      </c>
      <c r="K3075" s="228">
        <v>74906.320000000007</v>
      </c>
      <c r="L3075" s="228">
        <v>0</v>
      </c>
      <c r="M3075" s="207">
        <f t="shared" si="216"/>
        <v>74906.320000000007</v>
      </c>
      <c r="N3075" s="207">
        <f t="shared" si="217"/>
        <v>0</v>
      </c>
      <c r="O3075" s="208">
        <f t="shared" si="218"/>
        <v>74906.320000000007</v>
      </c>
      <c r="P3075" s="205">
        <v>0</v>
      </c>
      <c r="Q3075" s="208">
        <f t="shared" si="221"/>
        <v>74906.320000000007</v>
      </c>
      <c r="R3075" s="206"/>
      <c r="T3075" s="200">
        <f>VLOOKUP(B3075,'[1]TB 2022'!$B$1:$Q$65536,16,0)</f>
        <v>74906.320000000007</v>
      </c>
      <c r="U3075" s="225">
        <f t="shared" si="222"/>
        <v>0</v>
      </c>
    </row>
    <row r="3076" spans="1:21" s="200" customFormat="1" hidden="1">
      <c r="A3076" s="199">
        <v>3069</v>
      </c>
      <c r="B3076" s="249">
        <v>93100000016</v>
      </c>
      <c r="C3076" s="229" t="s">
        <v>1960</v>
      </c>
      <c r="D3076" s="229" t="s">
        <v>1320</v>
      </c>
      <c r="E3076" s="201" t="s">
        <v>70</v>
      </c>
      <c r="F3076" s="201" t="s">
        <v>3669</v>
      </c>
      <c r="G3076" s="201" t="s">
        <v>2231</v>
      </c>
      <c r="H3076" s="237" t="s">
        <v>3406</v>
      </c>
      <c r="I3076" s="228">
        <v>0</v>
      </c>
      <c r="J3076" s="228">
        <v>0</v>
      </c>
      <c r="K3076" s="228">
        <v>1094.58</v>
      </c>
      <c r="L3076" s="228">
        <v>0</v>
      </c>
      <c r="M3076" s="207">
        <f t="shared" si="216"/>
        <v>1094.58</v>
      </c>
      <c r="N3076" s="207">
        <f t="shared" si="217"/>
        <v>0</v>
      </c>
      <c r="O3076" s="208">
        <f t="shared" si="218"/>
        <v>1094.58</v>
      </c>
      <c r="P3076" s="205">
        <v>0</v>
      </c>
      <c r="Q3076" s="208">
        <f t="shared" si="221"/>
        <v>1094.58</v>
      </c>
      <c r="R3076" s="206"/>
      <c r="T3076" s="200">
        <f>VLOOKUP(B3076,'[1]TB 2022'!$B$1:$Q$65536,16,0)</f>
        <v>1094.58</v>
      </c>
      <c r="U3076" s="225">
        <f t="shared" si="222"/>
        <v>0</v>
      </c>
    </row>
    <row r="3077" spans="1:21" s="200" customFormat="1" hidden="1">
      <c r="A3077" s="199">
        <v>3070</v>
      </c>
      <c r="B3077" s="249">
        <v>93100000018</v>
      </c>
      <c r="C3077" s="229" t="s">
        <v>1960</v>
      </c>
      <c r="D3077" s="229" t="s">
        <v>1320</v>
      </c>
      <c r="E3077" s="201" t="s">
        <v>70</v>
      </c>
      <c r="F3077" s="201" t="s">
        <v>3669</v>
      </c>
      <c r="G3077" s="201" t="s">
        <v>2124</v>
      </c>
      <c r="H3077" s="237" t="s">
        <v>3094</v>
      </c>
      <c r="I3077" s="228">
        <v>0</v>
      </c>
      <c r="J3077" s="228">
        <v>0</v>
      </c>
      <c r="K3077" s="228">
        <v>1016.24</v>
      </c>
      <c r="L3077" s="228">
        <v>0</v>
      </c>
      <c r="M3077" s="207">
        <f t="shared" si="216"/>
        <v>1016.24</v>
      </c>
      <c r="N3077" s="207">
        <f t="shared" si="217"/>
        <v>0</v>
      </c>
      <c r="O3077" s="208">
        <f t="shared" si="218"/>
        <v>1016.24</v>
      </c>
      <c r="P3077" s="205">
        <v>0</v>
      </c>
      <c r="Q3077" s="208">
        <f t="shared" si="221"/>
        <v>1016.24</v>
      </c>
      <c r="R3077" s="206"/>
      <c r="T3077" s="200">
        <f>VLOOKUP(B3077,'[1]TB 2022'!$B$1:$Q$65536,16,0)</f>
        <v>1016.24</v>
      </c>
      <c r="U3077" s="225">
        <f t="shared" si="222"/>
        <v>0</v>
      </c>
    </row>
    <row r="3078" spans="1:21" s="200" customFormat="1" hidden="1">
      <c r="A3078" s="199">
        <v>3071</v>
      </c>
      <c r="B3078" s="249">
        <v>93100000019</v>
      </c>
      <c r="C3078" s="229" t="s">
        <v>1960</v>
      </c>
      <c r="D3078" s="229" t="s">
        <v>1320</v>
      </c>
      <c r="E3078" s="201" t="s">
        <v>70</v>
      </c>
      <c r="F3078" s="201" t="s">
        <v>3669</v>
      </c>
      <c r="G3078" s="201" t="s">
        <v>1425</v>
      </c>
      <c r="H3078" s="237" t="s">
        <v>3095</v>
      </c>
      <c r="I3078" s="228">
        <v>0</v>
      </c>
      <c r="J3078" s="228">
        <v>0</v>
      </c>
      <c r="K3078" s="228">
        <v>13803.300000000001</v>
      </c>
      <c r="L3078" s="228">
        <v>0</v>
      </c>
      <c r="M3078" s="207">
        <f t="shared" si="216"/>
        <v>13803.300000000001</v>
      </c>
      <c r="N3078" s="207">
        <f t="shared" si="217"/>
        <v>0</v>
      </c>
      <c r="O3078" s="208">
        <f t="shared" si="218"/>
        <v>13803.300000000001</v>
      </c>
      <c r="P3078" s="205">
        <v>0</v>
      </c>
      <c r="Q3078" s="208">
        <f t="shared" si="221"/>
        <v>13803.300000000001</v>
      </c>
      <c r="R3078" s="206"/>
      <c r="T3078" s="200">
        <f>VLOOKUP(B3078,'[1]TB 2022'!$B$1:$Q$65536,16,0)</f>
        <v>13803.300000000001</v>
      </c>
      <c r="U3078" s="225">
        <f t="shared" si="222"/>
        <v>0</v>
      </c>
    </row>
    <row r="3079" spans="1:21" s="200" customFormat="1" hidden="1">
      <c r="A3079" s="199">
        <v>3072</v>
      </c>
      <c r="B3079" s="249">
        <v>93100000020</v>
      </c>
      <c r="C3079" s="229" t="s">
        <v>1960</v>
      </c>
      <c r="D3079" s="229" t="s">
        <v>1320</v>
      </c>
      <c r="E3079" s="201" t="s">
        <v>70</v>
      </c>
      <c r="F3079" s="201" t="s">
        <v>3669</v>
      </c>
      <c r="G3079" s="201" t="s">
        <v>2121</v>
      </c>
      <c r="H3079" s="237" t="s">
        <v>3096</v>
      </c>
      <c r="I3079" s="228">
        <v>0</v>
      </c>
      <c r="J3079" s="228">
        <v>0</v>
      </c>
      <c r="K3079" s="228">
        <v>1100</v>
      </c>
      <c r="L3079" s="228">
        <v>0</v>
      </c>
      <c r="M3079" s="207">
        <f t="shared" si="216"/>
        <v>1100</v>
      </c>
      <c r="N3079" s="207">
        <f t="shared" si="217"/>
        <v>0</v>
      </c>
      <c r="O3079" s="208">
        <f t="shared" si="218"/>
        <v>1100</v>
      </c>
      <c r="P3079" s="205">
        <v>0</v>
      </c>
      <c r="Q3079" s="208">
        <f t="shared" si="221"/>
        <v>1100</v>
      </c>
      <c r="R3079" s="206"/>
      <c r="T3079" s="200">
        <f>VLOOKUP(B3079,'[1]TB 2022'!$B$1:$Q$65536,16,0)</f>
        <v>1100</v>
      </c>
      <c r="U3079" s="225">
        <f t="shared" si="222"/>
        <v>0</v>
      </c>
    </row>
    <row r="3080" spans="1:21" s="200" customFormat="1" hidden="1">
      <c r="A3080" s="199">
        <v>3073</v>
      </c>
      <c r="B3080" s="249">
        <v>93100000021</v>
      </c>
      <c r="C3080" s="229" t="s">
        <v>1960</v>
      </c>
      <c r="D3080" s="229" t="s">
        <v>1320</v>
      </c>
      <c r="E3080" s="201" t="s">
        <v>70</v>
      </c>
      <c r="F3080" s="201" t="s">
        <v>3669</v>
      </c>
      <c r="G3080" s="201" t="s">
        <v>2231</v>
      </c>
      <c r="H3080" s="237" t="s">
        <v>3097</v>
      </c>
      <c r="I3080" s="228">
        <v>0</v>
      </c>
      <c r="J3080" s="228">
        <v>0</v>
      </c>
      <c r="K3080" s="228">
        <v>1639.52</v>
      </c>
      <c r="L3080" s="228">
        <v>0</v>
      </c>
      <c r="M3080" s="207">
        <f t="shared" si="216"/>
        <v>1639.52</v>
      </c>
      <c r="N3080" s="207">
        <f t="shared" si="217"/>
        <v>0</v>
      </c>
      <c r="O3080" s="208">
        <f t="shared" si="218"/>
        <v>1639.52</v>
      </c>
      <c r="P3080" s="205">
        <v>0</v>
      </c>
      <c r="Q3080" s="208">
        <f t="shared" si="221"/>
        <v>1639.52</v>
      </c>
      <c r="R3080" s="206"/>
      <c r="T3080" s="200">
        <f>VLOOKUP(B3080,'[1]TB 2022'!$B$1:$Q$65536,16,0)</f>
        <v>1639.52</v>
      </c>
      <c r="U3080" s="225">
        <f t="shared" si="222"/>
        <v>0</v>
      </c>
    </row>
    <row r="3081" spans="1:21" s="200" customFormat="1" hidden="1">
      <c r="A3081" s="199">
        <v>3074</v>
      </c>
      <c r="B3081" s="249">
        <v>93100000022</v>
      </c>
      <c r="C3081" s="229" t="s">
        <v>1960</v>
      </c>
      <c r="D3081" s="229" t="s">
        <v>1320</v>
      </c>
      <c r="E3081" s="201" t="s">
        <v>70</v>
      </c>
      <c r="F3081" s="201" t="s">
        <v>3669</v>
      </c>
      <c r="G3081" s="201" t="s">
        <v>2126</v>
      </c>
      <c r="H3081" s="237" t="s">
        <v>3098</v>
      </c>
      <c r="I3081" s="228">
        <v>0</v>
      </c>
      <c r="J3081" s="228">
        <v>0</v>
      </c>
      <c r="K3081" s="228">
        <v>15114.300000000001</v>
      </c>
      <c r="L3081" s="228">
        <v>0</v>
      </c>
      <c r="M3081" s="207">
        <f t="shared" si="216"/>
        <v>15114.300000000001</v>
      </c>
      <c r="N3081" s="207">
        <f t="shared" si="217"/>
        <v>0</v>
      </c>
      <c r="O3081" s="208">
        <f t="shared" si="218"/>
        <v>15114.300000000001</v>
      </c>
      <c r="P3081" s="205">
        <v>0</v>
      </c>
      <c r="Q3081" s="208">
        <f t="shared" si="221"/>
        <v>15114.300000000001</v>
      </c>
      <c r="R3081" s="206"/>
      <c r="T3081" s="200">
        <f>VLOOKUP(B3081,'[1]TB 2022'!$B$1:$Q$65536,16,0)</f>
        <v>15114.300000000001</v>
      </c>
      <c r="U3081" s="225">
        <f t="shared" si="222"/>
        <v>0</v>
      </c>
    </row>
    <row r="3082" spans="1:21" s="200" customFormat="1" hidden="1">
      <c r="A3082" s="199">
        <v>3075</v>
      </c>
      <c r="B3082" s="249">
        <v>93100000023</v>
      </c>
      <c r="C3082" s="229" t="s">
        <v>1960</v>
      </c>
      <c r="D3082" s="229" t="s">
        <v>1320</v>
      </c>
      <c r="E3082" s="201" t="s">
        <v>70</v>
      </c>
      <c r="F3082" s="201" t="s">
        <v>3669</v>
      </c>
      <c r="G3082" s="201" t="s">
        <v>2125</v>
      </c>
      <c r="H3082" s="237" t="s">
        <v>3099</v>
      </c>
      <c r="I3082" s="228">
        <v>0</v>
      </c>
      <c r="J3082" s="228">
        <v>0</v>
      </c>
      <c r="K3082" s="228">
        <v>264555.56</v>
      </c>
      <c r="L3082" s="228">
        <v>0</v>
      </c>
      <c r="M3082" s="207">
        <f t="shared" ref="M3082:M3145" si="223">IF((I3082+K3082)-(J3082+L3082)&lt;0,0,(I3082+K3082)-(J3082+L3082))</f>
        <v>264555.56</v>
      </c>
      <c r="N3082" s="207">
        <f t="shared" ref="N3082:N3123" si="224">-IF((I3082+K3082)-(J3082+L3082)&lt;0,(I3082+K3082)-(J3082+L3082),0)</f>
        <v>0</v>
      </c>
      <c r="O3082" s="208">
        <f t="shared" ref="O3082:O3145" si="225">M3082-N3082</f>
        <v>264555.56</v>
      </c>
      <c r="P3082" s="205">
        <v>0</v>
      </c>
      <c r="Q3082" s="208">
        <f t="shared" si="221"/>
        <v>264555.56</v>
      </c>
      <c r="R3082" s="206"/>
      <c r="T3082" s="200">
        <f>VLOOKUP(B3082,'[1]TB 2022'!$B$1:$Q$65536,16,0)</f>
        <v>264555.56</v>
      </c>
      <c r="U3082" s="225">
        <f t="shared" si="222"/>
        <v>0</v>
      </c>
    </row>
    <row r="3083" spans="1:21" s="200" customFormat="1" hidden="1">
      <c r="A3083" s="199">
        <v>3076</v>
      </c>
      <c r="B3083" s="249">
        <v>93100000024</v>
      </c>
      <c r="C3083" s="229" t="s">
        <v>1960</v>
      </c>
      <c r="D3083" s="229" t="s">
        <v>1320</v>
      </c>
      <c r="E3083" s="201" t="s">
        <v>70</v>
      </c>
      <c r="F3083" s="201" t="s">
        <v>3669</v>
      </c>
      <c r="G3083" s="201" t="s">
        <v>2126</v>
      </c>
      <c r="H3083" s="237" t="s">
        <v>3100</v>
      </c>
      <c r="I3083" s="228">
        <v>0</v>
      </c>
      <c r="J3083" s="228">
        <v>0</v>
      </c>
      <c r="K3083" s="228">
        <v>10474.120000000001</v>
      </c>
      <c r="L3083" s="228">
        <v>0</v>
      </c>
      <c r="M3083" s="207">
        <f t="shared" si="223"/>
        <v>10474.120000000001</v>
      </c>
      <c r="N3083" s="207">
        <f t="shared" si="224"/>
        <v>0</v>
      </c>
      <c r="O3083" s="208">
        <f t="shared" si="225"/>
        <v>10474.120000000001</v>
      </c>
      <c r="P3083" s="205">
        <v>0</v>
      </c>
      <c r="Q3083" s="208">
        <f t="shared" si="221"/>
        <v>10474.120000000001</v>
      </c>
      <c r="R3083" s="206"/>
      <c r="T3083" s="200">
        <f>VLOOKUP(B3083,'[1]TB 2022'!$B$1:$Q$65536,16,0)</f>
        <v>10474.120000000001</v>
      </c>
      <c r="U3083" s="225">
        <f t="shared" si="222"/>
        <v>0</v>
      </c>
    </row>
    <row r="3084" spans="1:21" s="200" customFormat="1" hidden="1">
      <c r="A3084" s="199">
        <v>3077</v>
      </c>
      <c r="B3084" s="249">
        <v>93100000025</v>
      </c>
      <c r="C3084" s="229" t="s">
        <v>1960</v>
      </c>
      <c r="D3084" s="229" t="s">
        <v>1320</v>
      </c>
      <c r="E3084" s="201" t="s">
        <v>70</v>
      </c>
      <c r="F3084" s="201" t="s">
        <v>3669</v>
      </c>
      <c r="G3084" s="201" t="s">
        <v>2231</v>
      </c>
      <c r="H3084" s="237" t="s">
        <v>3282</v>
      </c>
      <c r="I3084" s="228">
        <v>0</v>
      </c>
      <c r="J3084" s="228">
        <v>0</v>
      </c>
      <c r="K3084" s="228">
        <v>300</v>
      </c>
      <c r="L3084" s="228">
        <v>0</v>
      </c>
      <c r="M3084" s="207">
        <f t="shared" si="223"/>
        <v>300</v>
      </c>
      <c r="N3084" s="207">
        <f t="shared" si="224"/>
        <v>0</v>
      </c>
      <c r="O3084" s="208">
        <f t="shared" si="225"/>
        <v>300</v>
      </c>
      <c r="P3084" s="205">
        <v>0</v>
      </c>
      <c r="Q3084" s="208">
        <f t="shared" ref="Q3084:Q3115" si="226">O3084-P3084</f>
        <v>300</v>
      </c>
      <c r="R3084" s="206"/>
      <c r="T3084" s="200">
        <f>VLOOKUP(B3084,'[1]TB 2022'!$B$1:$Q$65536,16,0)</f>
        <v>300</v>
      </c>
      <c r="U3084" s="225">
        <f t="shared" si="222"/>
        <v>0</v>
      </c>
    </row>
    <row r="3085" spans="1:21" s="200" customFormat="1" hidden="1">
      <c r="A3085" s="199">
        <v>3078</v>
      </c>
      <c r="B3085" s="249">
        <v>93100000026</v>
      </c>
      <c r="C3085" s="229" t="s">
        <v>1960</v>
      </c>
      <c r="D3085" s="229" t="s">
        <v>1320</v>
      </c>
      <c r="E3085" s="201" t="s">
        <v>70</v>
      </c>
      <c r="F3085" s="201" t="s">
        <v>3669</v>
      </c>
      <c r="G3085" s="201" t="s">
        <v>2127</v>
      </c>
      <c r="H3085" s="237" t="s">
        <v>3407</v>
      </c>
      <c r="I3085" s="228">
        <v>0</v>
      </c>
      <c r="J3085" s="228">
        <v>0</v>
      </c>
      <c r="K3085" s="228">
        <v>101678.6</v>
      </c>
      <c r="L3085" s="228">
        <v>0</v>
      </c>
      <c r="M3085" s="207">
        <f t="shared" si="223"/>
        <v>101678.6</v>
      </c>
      <c r="N3085" s="207">
        <f t="shared" si="224"/>
        <v>0</v>
      </c>
      <c r="O3085" s="208">
        <f t="shared" si="225"/>
        <v>101678.6</v>
      </c>
      <c r="P3085" s="205">
        <v>0</v>
      </c>
      <c r="Q3085" s="208">
        <f t="shared" si="226"/>
        <v>101678.6</v>
      </c>
      <c r="R3085" s="206"/>
      <c r="T3085" s="200">
        <f>VLOOKUP(B3085,'[1]TB 2022'!$B$1:$Q$65536,16,0)</f>
        <v>101678.6</v>
      </c>
      <c r="U3085" s="225">
        <f t="shared" si="222"/>
        <v>0</v>
      </c>
    </row>
    <row r="3086" spans="1:21" s="200" customFormat="1" hidden="1">
      <c r="A3086" s="199">
        <v>3079</v>
      </c>
      <c r="B3086" s="249">
        <v>93100000027</v>
      </c>
      <c r="C3086" s="229" t="s">
        <v>1960</v>
      </c>
      <c r="D3086" s="229" t="s">
        <v>1320</v>
      </c>
      <c r="E3086" s="201" t="s">
        <v>70</v>
      </c>
      <c r="F3086" s="201" t="s">
        <v>3669</v>
      </c>
      <c r="G3086" s="201" t="s">
        <v>2231</v>
      </c>
      <c r="H3086" s="237" t="s">
        <v>3102</v>
      </c>
      <c r="I3086" s="228">
        <v>0</v>
      </c>
      <c r="J3086" s="228">
        <v>0</v>
      </c>
      <c r="K3086" s="228">
        <v>5981.08</v>
      </c>
      <c r="L3086" s="228">
        <v>0</v>
      </c>
      <c r="M3086" s="207">
        <f t="shared" si="223"/>
        <v>5981.08</v>
      </c>
      <c r="N3086" s="207">
        <f t="shared" si="224"/>
        <v>0</v>
      </c>
      <c r="O3086" s="208">
        <f t="shared" si="225"/>
        <v>5981.08</v>
      </c>
      <c r="P3086" s="205">
        <v>0</v>
      </c>
      <c r="Q3086" s="208">
        <f t="shared" si="226"/>
        <v>5981.08</v>
      </c>
      <c r="R3086" s="206"/>
      <c r="T3086" s="200">
        <f>VLOOKUP(B3086,'[1]TB 2022'!$B$1:$Q$65536,16,0)</f>
        <v>5981.08</v>
      </c>
      <c r="U3086" s="225">
        <f t="shared" si="222"/>
        <v>0</v>
      </c>
    </row>
    <row r="3087" spans="1:21" s="200" customFormat="1" hidden="1">
      <c r="A3087" s="199">
        <v>3080</v>
      </c>
      <c r="B3087" s="249">
        <v>93100000028</v>
      </c>
      <c r="C3087" s="229" t="s">
        <v>1960</v>
      </c>
      <c r="D3087" s="229" t="s">
        <v>1320</v>
      </c>
      <c r="E3087" s="201" t="s">
        <v>70</v>
      </c>
      <c r="F3087" s="201" t="s">
        <v>3669</v>
      </c>
      <c r="G3087" s="201" t="s">
        <v>1405</v>
      </c>
      <c r="H3087" s="237" t="s">
        <v>3103</v>
      </c>
      <c r="I3087" s="228">
        <v>0</v>
      </c>
      <c r="J3087" s="228">
        <v>0</v>
      </c>
      <c r="K3087" s="228">
        <v>100</v>
      </c>
      <c r="L3087" s="228">
        <v>0</v>
      </c>
      <c r="M3087" s="207">
        <f t="shared" si="223"/>
        <v>100</v>
      </c>
      <c r="N3087" s="207">
        <f t="shared" si="224"/>
        <v>0</v>
      </c>
      <c r="O3087" s="208">
        <f t="shared" si="225"/>
        <v>100</v>
      </c>
      <c r="P3087" s="205">
        <v>0</v>
      </c>
      <c r="Q3087" s="208">
        <f t="shared" si="226"/>
        <v>100</v>
      </c>
      <c r="R3087" s="206"/>
      <c r="T3087" s="200">
        <f>VLOOKUP(B3087,'[1]TB 2022'!$B$1:$Q$65536,16,0)</f>
        <v>100</v>
      </c>
      <c r="U3087" s="225">
        <f t="shared" si="222"/>
        <v>0</v>
      </c>
    </row>
    <row r="3088" spans="1:21" s="200" customFormat="1" hidden="1">
      <c r="A3088" s="199">
        <v>3081</v>
      </c>
      <c r="B3088" s="249">
        <v>93100000030</v>
      </c>
      <c r="C3088" s="229" t="s">
        <v>1960</v>
      </c>
      <c r="D3088" s="229" t="s">
        <v>1320</v>
      </c>
      <c r="E3088" s="201" t="s">
        <v>70</v>
      </c>
      <c r="F3088" s="201" t="s">
        <v>3669</v>
      </c>
      <c r="G3088" s="201" t="s">
        <v>2126</v>
      </c>
      <c r="H3088" s="237" t="s">
        <v>3283</v>
      </c>
      <c r="I3088" s="228">
        <v>0</v>
      </c>
      <c r="J3088" s="228">
        <v>0</v>
      </c>
      <c r="K3088" s="228">
        <v>5588.26</v>
      </c>
      <c r="L3088" s="228">
        <v>0</v>
      </c>
      <c r="M3088" s="207">
        <f t="shared" si="223"/>
        <v>5588.26</v>
      </c>
      <c r="N3088" s="207">
        <f t="shared" si="224"/>
        <v>0</v>
      </c>
      <c r="O3088" s="208">
        <f t="shared" si="225"/>
        <v>5588.26</v>
      </c>
      <c r="P3088" s="205">
        <v>0</v>
      </c>
      <c r="Q3088" s="208">
        <f t="shared" si="226"/>
        <v>5588.26</v>
      </c>
      <c r="R3088" s="206"/>
      <c r="T3088" s="200">
        <f>VLOOKUP(B3088,'[1]TB 2022'!$B$1:$Q$65536,16,0)</f>
        <v>5588.26</v>
      </c>
      <c r="U3088" s="225">
        <f t="shared" si="222"/>
        <v>0</v>
      </c>
    </row>
    <row r="3089" spans="1:21" s="200" customFormat="1" hidden="1">
      <c r="A3089" s="199">
        <v>3082</v>
      </c>
      <c r="B3089" s="249">
        <v>93100000031</v>
      </c>
      <c r="C3089" s="229" t="s">
        <v>1960</v>
      </c>
      <c r="D3089" s="229" t="s">
        <v>1320</v>
      </c>
      <c r="E3089" s="201" t="s">
        <v>70</v>
      </c>
      <c r="F3089" s="201" t="s">
        <v>3669</v>
      </c>
      <c r="G3089" s="201" t="s">
        <v>2125</v>
      </c>
      <c r="H3089" s="237" t="s">
        <v>3408</v>
      </c>
      <c r="I3089" s="228">
        <v>0</v>
      </c>
      <c r="J3089" s="228">
        <v>0</v>
      </c>
      <c r="K3089" s="228">
        <v>220</v>
      </c>
      <c r="L3089" s="228">
        <v>0</v>
      </c>
      <c r="M3089" s="207">
        <f t="shared" si="223"/>
        <v>220</v>
      </c>
      <c r="N3089" s="207">
        <f t="shared" si="224"/>
        <v>0</v>
      </c>
      <c r="O3089" s="208">
        <f t="shared" si="225"/>
        <v>220</v>
      </c>
      <c r="P3089" s="205">
        <v>0</v>
      </c>
      <c r="Q3089" s="208">
        <f t="shared" si="226"/>
        <v>220</v>
      </c>
      <c r="R3089" s="206"/>
      <c r="T3089" s="200">
        <f>VLOOKUP(B3089,'[1]TB 2022'!$B$1:$Q$65536,16,0)</f>
        <v>220</v>
      </c>
      <c r="U3089" s="225">
        <f t="shared" si="222"/>
        <v>0</v>
      </c>
    </row>
    <row r="3090" spans="1:21" s="200" customFormat="1" hidden="1">
      <c r="A3090" s="199">
        <v>3083</v>
      </c>
      <c r="B3090" s="249">
        <v>93100000032</v>
      </c>
      <c r="C3090" s="229" t="s">
        <v>1960</v>
      </c>
      <c r="D3090" s="229" t="s">
        <v>1320</v>
      </c>
      <c r="E3090" s="201" t="s">
        <v>70</v>
      </c>
      <c r="F3090" s="201" t="s">
        <v>3669</v>
      </c>
      <c r="G3090" s="201" t="s">
        <v>2121</v>
      </c>
      <c r="H3090" s="237" t="s">
        <v>3104</v>
      </c>
      <c r="I3090" s="228">
        <v>0</v>
      </c>
      <c r="J3090" s="228">
        <v>0</v>
      </c>
      <c r="K3090" s="228">
        <v>29676.5</v>
      </c>
      <c r="L3090" s="228">
        <v>0</v>
      </c>
      <c r="M3090" s="207">
        <f t="shared" si="223"/>
        <v>29676.5</v>
      </c>
      <c r="N3090" s="207">
        <f t="shared" si="224"/>
        <v>0</v>
      </c>
      <c r="O3090" s="208">
        <f t="shared" si="225"/>
        <v>29676.5</v>
      </c>
      <c r="P3090" s="205">
        <v>0</v>
      </c>
      <c r="Q3090" s="208">
        <f t="shared" si="226"/>
        <v>29676.5</v>
      </c>
      <c r="R3090" s="206"/>
      <c r="T3090" s="200">
        <f>VLOOKUP(B3090,'[1]TB 2022'!$B$1:$Q$65536,16,0)</f>
        <v>29676.5</v>
      </c>
      <c r="U3090" s="225">
        <f t="shared" si="222"/>
        <v>0</v>
      </c>
    </row>
    <row r="3091" spans="1:21" s="200" customFormat="1" hidden="1">
      <c r="A3091" s="199">
        <v>3084</v>
      </c>
      <c r="B3091" s="249">
        <v>93100000035</v>
      </c>
      <c r="C3091" s="229" t="s">
        <v>1960</v>
      </c>
      <c r="D3091" s="229" t="s">
        <v>1320</v>
      </c>
      <c r="E3091" s="201" t="s">
        <v>70</v>
      </c>
      <c r="F3091" s="201" t="s">
        <v>3669</v>
      </c>
      <c r="G3091" s="201" t="s">
        <v>2126</v>
      </c>
      <c r="H3091" s="237" t="s">
        <v>3409</v>
      </c>
      <c r="I3091" s="228">
        <v>0</v>
      </c>
      <c r="J3091" s="228">
        <v>0</v>
      </c>
      <c r="K3091" s="228">
        <v>39178</v>
      </c>
      <c r="L3091" s="228">
        <v>0</v>
      </c>
      <c r="M3091" s="207">
        <f t="shared" si="223"/>
        <v>39178</v>
      </c>
      <c r="N3091" s="207">
        <f t="shared" si="224"/>
        <v>0</v>
      </c>
      <c r="O3091" s="208">
        <f t="shared" si="225"/>
        <v>39178</v>
      </c>
      <c r="P3091" s="205">
        <v>0</v>
      </c>
      <c r="Q3091" s="208">
        <f t="shared" si="226"/>
        <v>39178</v>
      </c>
      <c r="R3091" s="206"/>
      <c r="T3091" s="200">
        <f>VLOOKUP(B3091,'[1]TB 2022'!$B$1:$Q$65536,16,0)</f>
        <v>39178</v>
      </c>
      <c r="U3091" s="225">
        <f t="shared" si="222"/>
        <v>0</v>
      </c>
    </row>
    <row r="3092" spans="1:21" s="200" customFormat="1" hidden="1">
      <c r="A3092" s="199">
        <v>3085</v>
      </c>
      <c r="B3092" s="249">
        <v>93100000039</v>
      </c>
      <c r="C3092" s="229" t="s">
        <v>1960</v>
      </c>
      <c r="D3092" s="229" t="s">
        <v>1320</v>
      </c>
      <c r="E3092" s="201" t="s">
        <v>70</v>
      </c>
      <c r="F3092" s="201" t="s">
        <v>3671</v>
      </c>
      <c r="G3092" s="201" t="s">
        <v>1179</v>
      </c>
      <c r="H3092" s="237" t="s">
        <v>3410</v>
      </c>
      <c r="I3092" s="228">
        <v>0</v>
      </c>
      <c r="J3092" s="228">
        <v>0</v>
      </c>
      <c r="K3092" s="228">
        <v>22181.95</v>
      </c>
      <c r="L3092" s="228">
        <v>0</v>
      </c>
      <c r="M3092" s="207">
        <f t="shared" si="223"/>
        <v>22181.95</v>
      </c>
      <c r="N3092" s="207">
        <f t="shared" si="224"/>
        <v>0</v>
      </c>
      <c r="O3092" s="208">
        <f t="shared" si="225"/>
        <v>22181.95</v>
      </c>
      <c r="P3092" s="205">
        <v>0</v>
      </c>
      <c r="Q3092" s="208">
        <f t="shared" si="226"/>
        <v>22181.95</v>
      </c>
      <c r="R3092" s="206"/>
      <c r="T3092" s="200">
        <f>VLOOKUP(B3092,'[1]TB 2022'!$B$1:$Q$65536,16,0)</f>
        <v>22181.95</v>
      </c>
      <c r="U3092" s="225">
        <f t="shared" si="222"/>
        <v>0</v>
      </c>
    </row>
    <row r="3093" spans="1:21" s="200" customFormat="1" hidden="1">
      <c r="A3093" s="199">
        <v>3086</v>
      </c>
      <c r="B3093" s="249">
        <v>93100000040</v>
      </c>
      <c r="C3093" s="229" t="s">
        <v>1960</v>
      </c>
      <c r="D3093" s="229" t="s">
        <v>1320</v>
      </c>
      <c r="E3093" s="201" t="s">
        <v>70</v>
      </c>
      <c r="F3093" s="201" t="s">
        <v>3669</v>
      </c>
      <c r="G3093" s="201" t="s">
        <v>2231</v>
      </c>
      <c r="H3093" s="237" t="s">
        <v>3411</v>
      </c>
      <c r="I3093" s="228">
        <v>0</v>
      </c>
      <c r="J3093" s="228">
        <v>0</v>
      </c>
      <c r="K3093" s="228">
        <v>2015</v>
      </c>
      <c r="L3093" s="228">
        <v>0</v>
      </c>
      <c r="M3093" s="207">
        <f t="shared" si="223"/>
        <v>2015</v>
      </c>
      <c r="N3093" s="207">
        <f t="shared" si="224"/>
        <v>0</v>
      </c>
      <c r="O3093" s="208">
        <f t="shared" si="225"/>
        <v>2015</v>
      </c>
      <c r="P3093" s="205">
        <v>0</v>
      </c>
      <c r="Q3093" s="208">
        <f t="shared" si="226"/>
        <v>2015</v>
      </c>
      <c r="R3093" s="206"/>
      <c r="T3093" s="200">
        <f>VLOOKUP(B3093,'[1]TB 2022'!$B$1:$Q$65536,16,0)</f>
        <v>2015</v>
      </c>
      <c r="U3093" s="225">
        <f t="shared" si="222"/>
        <v>0</v>
      </c>
    </row>
    <row r="3094" spans="1:21" s="200" customFormat="1" hidden="1">
      <c r="A3094" s="199">
        <v>3087</v>
      </c>
      <c r="B3094" s="249">
        <v>93100000043</v>
      </c>
      <c r="C3094" s="229" t="s">
        <v>1960</v>
      </c>
      <c r="D3094" s="229" t="s">
        <v>1320</v>
      </c>
      <c r="E3094" s="201" t="s">
        <v>70</v>
      </c>
      <c r="F3094" s="201" t="s">
        <v>3669</v>
      </c>
      <c r="G3094" s="201" t="s">
        <v>2121</v>
      </c>
      <c r="H3094" s="237" t="s">
        <v>3109</v>
      </c>
      <c r="I3094" s="228">
        <v>0</v>
      </c>
      <c r="J3094" s="228">
        <v>0</v>
      </c>
      <c r="K3094" s="228">
        <v>11050</v>
      </c>
      <c r="L3094" s="228">
        <v>0</v>
      </c>
      <c r="M3094" s="207">
        <f t="shared" si="223"/>
        <v>11050</v>
      </c>
      <c r="N3094" s="207">
        <f t="shared" si="224"/>
        <v>0</v>
      </c>
      <c r="O3094" s="208">
        <f t="shared" si="225"/>
        <v>11050</v>
      </c>
      <c r="P3094" s="205">
        <v>0</v>
      </c>
      <c r="Q3094" s="208">
        <f t="shared" si="226"/>
        <v>11050</v>
      </c>
      <c r="R3094" s="206"/>
      <c r="T3094" s="200">
        <f>VLOOKUP(B3094,'[1]TB 2022'!$B$1:$Q$65536,16,0)</f>
        <v>11050</v>
      </c>
      <c r="U3094" s="225">
        <f t="shared" si="222"/>
        <v>0</v>
      </c>
    </row>
    <row r="3095" spans="1:21" s="200" customFormat="1" hidden="1">
      <c r="A3095" s="199">
        <v>3088</v>
      </c>
      <c r="B3095" s="249">
        <v>93100000047</v>
      </c>
      <c r="C3095" s="229" t="s">
        <v>1960</v>
      </c>
      <c r="D3095" s="229" t="s">
        <v>1320</v>
      </c>
      <c r="E3095" s="201" t="s">
        <v>70</v>
      </c>
      <c r="F3095" s="201" t="s">
        <v>3669</v>
      </c>
      <c r="G3095" s="201" t="s">
        <v>2231</v>
      </c>
      <c r="H3095" s="237" t="s">
        <v>3292</v>
      </c>
      <c r="I3095" s="228">
        <v>0</v>
      </c>
      <c r="J3095" s="228">
        <v>0</v>
      </c>
      <c r="K3095" s="228">
        <v>2351.83</v>
      </c>
      <c r="L3095" s="228">
        <v>0</v>
      </c>
      <c r="M3095" s="207">
        <f t="shared" si="223"/>
        <v>2351.83</v>
      </c>
      <c r="N3095" s="207">
        <f t="shared" si="224"/>
        <v>0</v>
      </c>
      <c r="O3095" s="208">
        <f t="shared" si="225"/>
        <v>2351.83</v>
      </c>
      <c r="P3095" s="205">
        <v>0</v>
      </c>
      <c r="Q3095" s="208">
        <f t="shared" si="226"/>
        <v>2351.83</v>
      </c>
      <c r="R3095" s="206"/>
      <c r="T3095" s="200">
        <f>VLOOKUP(B3095,'[1]TB 2022'!$B$1:$Q$65536,16,0)</f>
        <v>2351.83</v>
      </c>
      <c r="U3095" s="225">
        <f t="shared" si="222"/>
        <v>0</v>
      </c>
    </row>
    <row r="3096" spans="1:21" s="200" customFormat="1" hidden="1">
      <c r="A3096" s="199">
        <v>3089</v>
      </c>
      <c r="B3096" s="249">
        <v>93100000049</v>
      </c>
      <c r="C3096" s="229" t="s">
        <v>1960</v>
      </c>
      <c r="D3096" s="229" t="s">
        <v>1320</v>
      </c>
      <c r="E3096" s="201" t="s">
        <v>70</v>
      </c>
      <c r="F3096" s="201" t="s">
        <v>3671</v>
      </c>
      <c r="G3096" s="201" t="s">
        <v>1179</v>
      </c>
      <c r="H3096" s="237" t="s">
        <v>3412</v>
      </c>
      <c r="I3096" s="228">
        <v>0</v>
      </c>
      <c r="J3096" s="228">
        <v>0</v>
      </c>
      <c r="K3096" s="228">
        <v>796266.19000000006</v>
      </c>
      <c r="L3096" s="228">
        <v>74144.42</v>
      </c>
      <c r="M3096" s="207">
        <f t="shared" si="223"/>
        <v>722121.77</v>
      </c>
      <c r="N3096" s="207">
        <f t="shared" si="224"/>
        <v>0</v>
      </c>
      <c r="O3096" s="208">
        <f t="shared" si="225"/>
        <v>722121.77</v>
      </c>
      <c r="P3096" s="205">
        <v>0</v>
      </c>
      <c r="Q3096" s="208">
        <f t="shared" si="226"/>
        <v>722121.77</v>
      </c>
      <c r="R3096" s="206"/>
      <c r="T3096" s="200">
        <f>VLOOKUP(B3096,'[1]TB 2022'!$B$1:$Q$65536,16,0)</f>
        <v>722121.77</v>
      </c>
      <c r="U3096" s="225">
        <f t="shared" si="222"/>
        <v>0</v>
      </c>
    </row>
    <row r="3097" spans="1:21" s="200" customFormat="1" hidden="1">
      <c r="A3097" s="199">
        <v>3090</v>
      </c>
      <c r="B3097" s="249">
        <v>93100000050</v>
      </c>
      <c r="C3097" s="229" t="s">
        <v>1960</v>
      </c>
      <c r="D3097" s="229" t="s">
        <v>1320</v>
      </c>
      <c r="E3097" s="201" t="s">
        <v>70</v>
      </c>
      <c r="F3097" s="201" t="s">
        <v>3669</v>
      </c>
      <c r="G3097" s="201" t="s">
        <v>2125</v>
      </c>
      <c r="H3097" s="237" t="s">
        <v>3413</v>
      </c>
      <c r="I3097" s="228">
        <v>0</v>
      </c>
      <c r="J3097" s="228">
        <v>0</v>
      </c>
      <c r="K3097" s="228">
        <v>50</v>
      </c>
      <c r="L3097" s="228">
        <v>0</v>
      </c>
      <c r="M3097" s="207">
        <f t="shared" si="223"/>
        <v>50</v>
      </c>
      <c r="N3097" s="207">
        <f t="shared" si="224"/>
        <v>0</v>
      </c>
      <c r="O3097" s="208">
        <f t="shared" si="225"/>
        <v>50</v>
      </c>
      <c r="P3097" s="205">
        <v>0</v>
      </c>
      <c r="Q3097" s="208">
        <f t="shared" si="226"/>
        <v>50</v>
      </c>
      <c r="R3097" s="206"/>
      <c r="T3097" s="200">
        <f>VLOOKUP(B3097,'[1]TB 2022'!$B$1:$Q$65536,16,0)</f>
        <v>50</v>
      </c>
      <c r="U3097" s="225">
        <f t="shared" si="222"/>
        <v>0</v>
      </c>
    </row>
    <row r="3098" spans="1:21" s="200" customFormat="1" hidden="1">
      <c r="A3098" s="199">
        <v>3091</v>
      </c>
      <c r="B3098" s="249">
        <v>93100000054</v>
      </c>
      <c r="C3098" s="229" t="s">
        <v>1960</v>
      </c>
      <c r="D3098" s="229" t="s">
        <v>1320</v>
      </c>
      <c r="E3098" s="201" t="s">
        <v>70</v>
      </c>
      <c r="F3098" s="201" t="s">
        <v>3669</v>
      </c>
      <c r="G3098" s="201" t="s">
        <v>2231</v>
      </c>
      <c r="H3098" s="237" t="s">
        <v>3414</v>
      </c>
      <c r="I3098" s="228">
        <v>0</v>
      </c>
      <c r="J3098" s="228">
        <v>0</v>
      </c>
      <c r="K3098" s="228">
        <v>671</v>
      </c>
      <c r="L3098" s="228">
        <v>0</v>
      </c>
      <c r="M3098" s="207">
        <f t="shared" si="223"/>
        <v>671</v>
      </c>
      <c r="N3098" s="207">
        <f t="shared" si="224"/>
        <v>0</v>
      </c>
      <c r="O3098" s="208">
        <f t="shared" si="225"/>
        <v>671</v>
      </c>
      <c r="P3098" s="205">
        <v>0</v>
      </c>
      <c r="Q3098" s="208">
        <f t="shared" si="226"/>
        <v>671</v>
      </c>
      <c r="R3098" s="206"/>
      <c r="T3098" s="200">
        <f>VLOOKUP(B3098,'[1]TB 2022'!$B$1:$Q$65536,16,0)</f>
        <v>671</v>
      </c>
      <c r="U3098" s="225">
        <f t="shared" si="222"/>
        <v>0</v>
      </c>
    </row>
    <row r="3099" spans="1:21" s="200" customFormat="1" hidden="1">
      <c r="A3099" s="199">
        <v>3092</v>
      </c>
      <c r="B3099" s="249">
        <v>93100000057</v>
      </c>
      <c r="C3099" s="229" t="s">
        <v>1960</v>
      </c>
      <c r="D3099" s="229" t="s">
        <v>1320</v>
      </c>
      <c r="E3099" s="201" t="s">
        <v>70</v>
      </c>
      <c r="F3099" s="201" t="s">
        <v>3671</v>
      </c>
      <c r="G3099" s="201" t="s">
        <v>1179</v>
      </c>
      <c r="H3099" s="237" t="s">
        <v>3415</v>
      </c>
      <c r="I3099" s="228">
        <v>0</v>
      </c>
      <c r="J3099" s="228">
        <v>0</v>
      </c>
      <c r="K3099" s="228">
        <v>57420</v>
      </c>
      <c r="L3099" s="228">
        <v>0</v>
      </c>
      <c r="M3099" s="207">
        <f t="shared" si="223"/>
        <v>57420</v>
      </c>
      <c r="N3099" s="207">
        <f t="shared" si="224"/>
        <v>0</v>
      </c>
      <c r="O3099" s="208">
        <f t="shared" si="225"/>
        <v>57420</v>
      </c>
      <c r="P3099" s="205">
        <v>0</v>
      </c>
      <c r="Q3099" s="208">
        <f t="shared" si="226"/>
        <v>57420</v>
      </c>
      <c r="R3099" s="206"/>
      <c r="T3099" s="200">
        <f>VLOOKUP(B3099,'[1]TB 2022'!$B$1:$Q$65536,16,0)</f>
        <v>57420</v>
      </c>
      <c r="U3099" s="225">
        <f t="shared" si="222"/>
        <v>0</v>
      </c>
    </row>
    <row r="3100" spans="1:21" s="200" customFormat="1" hidden="1">
      <c r="A3100" s="199">
        <v>3093</v>
      </c>
      <c r="B3100" s="249">
        <v>93100000058</v>
      </c>
      <c r="C3100" s="229" t="s">
        <v>1960</v>
      </c>
      <c r="D3100" s="229" t="s">
        <v>1320</v>
      </c>
      <c r="E3100" s="201" t="s">
        <v>70</v>
      </c>
      <c r="F3100" s="201" t="s">
        <v>3671</v>
      </c>
      <c r="G3100" s="201" t="s">
        <v>1179</v>
      </c>
      <c r="H3100" s="237" t="s">
        <v>3416</v>
      </c>
      <c r="I3100" s="228">
        <v>0</v>
      </c>
      <c r="J3100" s="228">
        <v>0</v>
      </c>
      <c r="K3100" s="228">
        <v>1073.05</v>
      </c>
      <c r="L3100" s="228">
        <v>0</v>
      </c>
      <c r="M3100" s="207">
        <f t="shared" si="223"/>
        <v>1073.05</v>
      </c>
      <c r="N3100" s="207">
        <f t="shared" si="224"/>
        <v>0</v>
      </c>
      <c r="O3100" s="208">
        <f t="shared" si="225"/>
        <v>1073.05</v>
      </c>
      <c r="P3100" s="205">
        <v>0</v>
      </c>
      <c r="Q3100" s="208">
        <f t="shared" si="226"/>
        <v>1073.05</v>
      </c>
      <c r="R3100" s="206"/>
      <c r="T3100" s="200">
        <f>VLOOKUP(B3100,'[1]TB 2022'!$B$1:$Q$65536,16,0)</f>
        <v>1073.05</v>
      </c>
      <c r="U3100" s="225">
        <f t="shared" si="222"/>
        <v>0</v>
      </c>
    </row>
    <row r="3101" spans="1:21" s="200" customFormat="1" hidden="1">
      <c r="A3101" s="199">
        <v>3094</v>
      </c>
      <c r="B3101" s="249">
        <v>93100000061</v>
      </c>
      <c r="C3101" s="229" t="s">
        <v>1960</v>
      </c>
      <c r="D3101" s="229" t="s">
        <v>1320</v>
      </c>
      <c r="E3101" s="201" t="s">
        <v>3497</v>
      </c>
      <c r="F3101" s="201" t="s">
        <v>3669</v>
      </c>
      <c r="G3101" s="201" t="s">
        <v>3683</v>
      </c>
      <c r="H3101" s="237" t="s">
        <v>3300</v>
      </c>
      <c r="I3101" s="228">
        <v>0</v>
      </c>
      <c r="J3101" s="228">
        <v>0</v>
      </c>
      <c r="K3101" s="228">
        <v>10735.35</v>
      </c>
      <c r="L3101" s="228">
        <v>0</v>
      </c>
      <c r="M3101" s="207">
        <f t="shared" si="223"/>
        <v>10735.35</v>
      </c>
      <c r="N3101" s="207">
        <f t="shared" si="224"/>
        <v>0</v>
      </c>
      <c r="O3101" s="208">
        <f t="shared" si="225"/>
        <v>10735.35</v>
      </c>
      <c r="P3101" s="205">
        <v>0</v>
      </c>
      <c r="Q3101" s="208">
        <f t="shared" si="226"/>
        <v>10735.35</v>
      </c>
      <c r="R3101" s="206"/>
      <c r="T3101" s="200">
        <f>VLOOKUP(B3101,'[1]TB 2022'!$B$1:$Q$65536,16,0)</f>
        <v>10735.35</v>
      </c>
      <c r="U3101" s="225">
        <f t="shared" si="222"/>
        <v>0</v>
      </c>
    </row>
    <row r="3102" spans="1:21" s="200" customFormat="1" hidden="1">
      <c r="A3102" s="199">
        <v>3095</v>
      </c>
      <c r="B3102" s="249">
        <v>93100000066</v>
      </c>
      <c r="C3102" s="229" t="s">
        <v>1960</v>
      </c>
      <c r="D3102" s="229" t="s">
        <v>1320</v>
      </c>
      <c r="E3102" s="201" t="s">
        <v>70</v>
      </c>
      <c r="F3102" s="201" t="s">
        <v>3669</v>
      </c>
      <c r="G3102" s="201" t="s">
        <v>2125</v>
      </c>
      <c r="H3102" s="237" t="s">
        <v>3113</v>
      </c>
      <c r="I3102" s="228">
        <v>0</v>
      </c>
      <c r="J3102" s="228">
        <v>0</v>
      </c>
      <c r="K3102" s="228">
        <v>3000</v>
      </c>
      <c r="L3102" s="228">
        <v>0</v>
      </c>
      <c r="M3102" s="207">
        <f t="shared" si="223"/>
        <v>3000</v>
      </c>
      <c r="N3102" s="207">
        <f t="shared" si="224"/>
        <v>0</v>
      </c>
      <c r="O3102" s="208">
        <f t="shared" si="225"/>
        <v>3000</v>
      </c>
      <c r="P3102" s="205">
        <v>0</v>
      </c>
      <c r="Q3102" s="208">
        <f t="shared" si="226"/>
        <v>3000</v>
      </c>
      <c r="R3102" s="206"/>
      <c r="T3102" s="200">
        <f>VLOOKUP(B3102,'[1]TB 2022'!$B$1:$Q$65536,16,0)</f>
        <v>3000</v>
      </c>
      <c r="U3102" s="225">
        <f t="shared" si="222"/>
        <v>0</v>
      </c>
    </row>
    <row r="3103" spans="1:21" s="200" customFormat="1" hidden="1">
      <c r="A3103" s="199">
        <v>3096</v>
      </c>
      <c r="B3103" s="249">
        <v>93100000068</v>
      </c>
      <c r="C3103" s="229" t="s">
        <v>1960</v>
      </c>
      <c r="D3103" s="229" t="s">
        <v>1320</v>
      </c>
      <c r="E3103" s="201" t="s">
        <v>70</v>
      </c>
      <c r="F3103" s="201" t="s">
        <v>3671</v>
      </c>
      <c r="G3103" s="201" t="s">
        <v>1179</v>
      </c>
      <c r="H3103" s="237" t="s">
        <v>3417</v>
      </c>
      <c r="I3103" s="228">
        <v>0</v>
      </c>
      <c r="J3103" s="228">
        <v>0</v>
      </c>
      <c r="K3103" s="228">
        <v>48395.78</v>
      </c>
      <c r="L3103" s="228">
        <v>0</v>
      </c>
      <c r="M3103" s="207">
        <f t="shared" si="223"/>
        <v>48395.78</v>
      </c>
      <c r="N3103" s="207">
        <f t="shared" si="224"/>
        <v>0</v>
      </c>
      <c r="O3103" s="208">
        <f t="shared" si="225"/>
        <v>48395.78</v>
      </c>
      <c r="P3103" s="205">
        <v>0</v>
      </c>
      <c r="Q3103" s="208">
        <f t="shared" si="226"/>
        <v>48395.78</v>
      </c>
      <c r="R3103" s="206"/>
      <c r="T3103" s="200">
        <f>VLOOKUP(B3103,'[1]TB 2022'!$B$1:$Q$65536,16,0)</f>
        <v>48395.78</v>
      </c>
      <c r="U3103" s="225">
        <f t="shared" si="222"/>
        <v>0</v>
      </c>
    </row>
    <row r="3104" spans="1:21" s="200" customFormat="1" hidden="1">
      <c r="A3104" s="199">
        <v>3097</v>
      </c>
      <c r="B3104" s="249">
        <v>93100000069</v>
      </c>
      <c r="C3104" s="229" t="s">
        <v>1960</v>
      </c>
      <c r="D3104" s="229" t="s">
        <v>1320</v>
      </c>
      <c r="E3104" s="201" t="s">
        <v>70</v>
      </c>
      <c r="F3104" s="201" t="s">
        <v>3670</v>
      </c>
      <c r="G3104" s="201" t="s">
        <v>3578</v>
      </c>
      <c r="H3104" s="237" t="s">
        <v>3326</v>
      </c>
      <c r="I3104" s="228">
        <v>0</v>
      </c>
      <c r="J3104" s="228">
        <v>0</v>
      </c>
      <c r="K3104" s="228">
        <v>176722.19</v>
      </c>
      <c r="L3104" s="228">
        <v>0</v>
      </c>
      <c r="M3104" s="207">
        <f t="shared" si="223"/>
        <v>176722.19</v>
      </c>
      <c r="N3104" s="207">
        <f t="shared" si="224"/>
        <v>0</v>
      </c>
      <c r="O3104" s="208">
        <f t="shared" si="225"/>
        <v>176722.19</v>
      </c>
      <c r="P3104" s="205">
        <v>0</v>
      </c>
      <c r="Q3104" s="208">
        <f t="shared" si="226"/>
        <v>176722.19</v>
      </c>
      <c r="R3104" s="206"/>
      <c r="T3104" s="200">
        <f>VLOOKUP(B3104,'[1]TB 2022'!$B$1:$Q$65536,16,0)</f>
        <v>176722.19</v>
      </c>
      <c r="U3104" s="225">
        <f t="shared" si="222"/>
        <v>0</v>
      </c>
    </row>
    <row r="3105" spans="1:21" s="200" customFormat="1" hidden="1">
      <c r="A3105" s="199">
        <v>3098</v>
      </c>
      <c r="B3105" s="249">
        <v>93100000070</v>
      </c>
      <c r="C3105" s="229" t="s">
        <v>1960</v>
      </c>
      <c r="D3105" s="229" t="s">
        <v>1320</v>
      </c>
      <c r="E3105" s="201" t="s">
        <v>70</v>
      </c>
      <c r="F3105" s="201" t="s">
        <v>3670</v>
      </c>
      <c r="G3105" s="201" t="s">
        <v>3578</v>
      </c>
      <c r="H3105" s="237" t="s">
        <v>3418</v>
      </c>
      <c r="I3105" s="228">
        <v>0</v>
      </c>
      <c r="J3105" s="228">
        <v>0</v>
      </c>
      <c r="K3105" s="228">
        <v>0</v>
      </c>
      <c r="L3105" s="228">
        <v>0</v>
      </c>
      <c r="M3105" s="207">
        <f t="shared" si="223"/>
        <v>0</v>
      </c>
      <c r="N3105" s="207">
        <f t="shared" si="224"/>
        <v>0</v>
      </c>
      <c r="O3105" s="208">
        <f t="shared" si="225"/>
        <v>0</v>
      </c>
      <c r="P3105" s="205">
        <v>0</v>
      </c>
      <c r="Q3105" s="208">
        <f t="shared" si="226"/>
        <v>0</v>
      </c>
      <c r="R3105" s="206"/>
      <c r="T3105" s="200">
        <f>VLOOKUP(B3105,'[1]TB 2022'!$B$1:$Q$65536,16,0)</f>
        <v>0</v>
      </c>
      <c r="U3105" s="225">
        <f t="shared" si="222"/>
        <v>0</v>
      </c>
    </row>
    <row r="3106" spans="1:21" s="200" customFormat="1" hidden="1">
      <c r="A3106" s="199">
        <v>3099</v>
      </c>
      <c r="B3106" s="249">
        <v>93100000071</v>
      </c>
      <c r="C3106" s="229" t="s">
        <v>1960</v>
      </c>
      <c r="D3106" s="229" t="s">
        <v>1320</v>
      </c>
      <c r="E3106" s="201" t="s">
        <v>70</v>
      </c>
      <c r="F3106" s="201" t="s">
        <v>3670</v>
      </c>
      <c r="G3106" s="201" t="s">
        <v>3578</v>
      </c>
      <c r="H3106" s="237" t="s">
        <v>3419</v>
      </c>
      <c r="I3106" s="228">
        <v>0</v>
      </c>
      <c r="J3106" s="228">
        <v>0</v>
      </c>
      <c r="K3106" s="228">
        <v>0</v>
      </c>
      <c r="L3106" s="228">
        <v>0</v>
      </c>
      <c r="M3106" s="207">
        <f t="shared" si="223"/>
        <v>0</v>
      </c>
      <c r="N3106" s="207">
        <f t="shared" si="224"/>
        <v>0</v>
      </c>
      <c r="O3106" s="208">
        <f t="shared" si="225"/>
        <v>0</v>
      </c>
      <c r="P3106" s="205">
        <v>0</v>
      </c>
      <c r="Q3106" s="208">
        <f t="shared" si="226"/>
        <v>0</v>
      </c>
      <c r="R3106" s="206"/>
      <c r="T3106" s="200">
        <f>VLOOKUP(B3106,'[1]TB 2022'!$B$1:$Q$65536,16,0)</f>
        <v>0</v>
      </c>
      <c r="U3106" s="225">
        <f t="shared" si="222"/>
        <v>0</v>
      </c>
    </row>
    <row r="3107" spans="1:21" s="200" customFormat="1" hidden="1">
      <c r="A3107" s="199">
        <v>3100</v>
      </c>
      <c r="B3107" s="249">
        <v>93300000001</v>
      </c>
      <c r="C3107" s="229" t="s">
        <v>1960</v>
      </c>
      <c r="D3107" s="229" t="s">
        <v>1320</v>
      </c>
      <c r="E3107" s="201" t="s">
        <v>3496</v>
      </c>
      <c r="F3107" s="201" t="s">
        <v>3666</v>
      </c>
      <c r="G3107" s="201" t="s">
        <v>2129</v>
      </c>
      <c r="H3107" s="237" t="s">
        <v>3305</v>
      </c>
      <c r="I3107" s="228">
        <v>0</v>
      </c>
      <c r="J3107" s="228">
        <v>0</v>
      </c>
      <c r="K3107" s="228">
        <v>209500</v>
      </c>
      <c r="L3107" s="228">
        <v>3750</v>
      </c>
      <c r="M3107" s="207">
        <f t="shared" si="223"/>
        <v>205750</v>
      </c>
      <c r="N3107" s="207">
        <f t="shared" si="224"/>
        <v>0</v>
      </c>
      <c r="O3107" s="208">
        <f t="shared" si="225"/>
        <v>205750</v>
      </c>
      <c r="P3107" s="205">
        <v>0</v>
      </c>
      <c r="Q3107" s="208">
        <f t="shared" si="226"/>
        <v>205750</v>
      </c>
      <c r="R3107" s="206"/>
      <c r="U3107" s="225"/>
    </row>
    <row r="3108" spans="1:21" s="200" customFormat="1" hidden="1">
      <c r="A3108" s="199">
        <v>3101</v>
      </c>
      <c r="B3108" s="249">
        <v>93300000002</v>
      </c>
      <c r="C3108" s="229" t="s">
        <v>1960</v>
      </c>
      <c r="D3108" s="229" t="s">
        <v>1320</v>
      </c>
      <c r="E3108" s="201" t="s">
        <v>3496</v>
      </c>
      <c r="F3108" s="201" t="s">
        <v>3666</v>
      </c>
      <c r="G3108" s="201" t="s">
        <v>2129</v>
      </c>
      <c r="H3108" s="237" t="s">
        <v>3306</v>
      </c>
      <c r="I3108" s="228">
        <v>0</v>
      </c>
      <c r="J3108" s="228">
        <v>0</v>
      </c>
      <c r="K3108" s="228">
        <v>39375</v>
      </c>
      <c r="L3108" s="228">
        <v>0</v>
      </c>
      <c r="M3108" s="207">
        <f t="shared" si="223"/>
        <v>39375</v>
      </c>
      <c r="N3108" s="207">
        <f t="shared" si="224"/>
        <v>0</v>
      </c>
      <c r="O3108" s="208">
        <f t="shared" si="225"/>
        <v>39375</v>
      </c>
      <c r="P3108" s="205">
        <v>0</v>
      </c>
      <c r="Q3108" s="208">
        <f t="shared" si="226"/>
        <v>39375</v>
      </c>
      <c r="R3108" s="206"/>
      <c r="U3108" s="225"/>
    </row>
    <row r="3109" spans="1:21" s="200" customFormat="1" hidden="1">
      <c r="A3109" s="199">
        <v>3102</v>
      </c>
      <c r="B3109" s="249">
        <v>93300000003</v>
      </c>
      <c r="C3109" s="229" t="s">
        <v>1960</v>
      </c>
      <c r="D3109" s="229" t="s">
        <v>1320</v>
      </c>
      <c r="E3109" s="201" t="s">
        <v>3496</v>
      </c>
      <c r="F3109" s="201" t="s">
        <v>3666</v>
      </c>
      <c r="G3109" s="201" t="s">
        <v>2129</v>
      </c>
      <c r="H3109" s="237" t="s">
        <v>3307</v>
      </c>
      <c r="I3109" s="228">
        <v>0</v>
      </c>
      <c r="J3109" s="228">
        <v>0</v>
      </c>
      <c r="K3109" s="228">
        <v>26350</v>
      </c>
      <c r="L3109" s="228">
        <v>0</v>
      </c>
      <c r="M3109" s="207">
        <f t="shared" si="223"/>
        <v>26350</v>
      </c>
      <c r="N3109" s="207">
        <f t="shared" si="224"/>
        <v>0</v>
      </c>
      <c r="O3109" s="208">
        <f t="shared" si="225"/>
        <v>26350</v>
      </c>
      <c r="P3109" s="205">
        <v>0</v>
      </c>
      <c r="Q3109" s="208">
        <f t="shared" si="226"/>
        <v>26350</v>
      </c>
      <c r="R3109" s="206"/>
      <c r="U3109" s="225"/>
    </row>
    <row r="3110" spans="1:21" s="200" customFormat="1" hidden="1">
      <c r="A3110" s="199">
        <v>3103</v>
      </c>
      <c r="B3110" s="249">
        <v>93300000017</v>
      </c>
      <c r="C3110" s="229" t="s">
        <v>1960</v>
      </c>
      <c r="D3110" s="229" t="s">
        <v>1320</v>
      </c>
      <c r="E3110" s="201" t="s">
        <v>3496</v>
      </c>
      <c r="F3110" s="201" t="s">
        <v>3666</v>
      </c>
      <c r="G3110" s="201" t="s">
        <v>3460</v>
      </c>
      <c r="H3110" s="237" t="s">
        <v>3309</v>
      </c>
      <c r="I3110" s="228">
        <v>0</v>
      </c>
      <c r="J3110" s="228">
        <v>0</v>
      </c>
      <c r="K3110" s="228">
        <v>10</v>
      </c>
      <c r="L3110" s="228">
        <v>0</v>
      </c>
      <c r="M3110" s="207">
        <f t="shared" si="223"/>
        <v>10</v>
      </c>
      <c r="N3110" s="207">
        <f t="shared" si="224"/>
        <v>0</v>
      </c>
      <c r="O3110" s="208">
        <f t="shared" si="225"/>
        <v>10</v>
      </c>
      <c r="P3110" s="205">
        <v>0</v>
      </c>
      <c r="Q3110" s="208">
        <f t="shared" si="226"/>
        <v>10</v>
      </c>
      <c r="R3110" s="206"/>
      <c r="U3110" s="225"/>
    </row>
    <row r="3111" spans="1:21" s="200" customFormat="1" hidden="1">
      <c r="A3111" s="199">
        <v>3104</v>
      </c>
      <c r="B3111" s="249">
        <v>93300000025</v>
      </c>
      <c r="C3111" s="229" t="s">
        <v>1960</v>
      </c>
      <c r="D3111" s="229" t="s">
        <v>1320</v>
      </c>
      <c r="E3111" s="201" t="s">
        <v>3496</v>
      </c>
      <c r="F3111" s="201" t="s">
        <v>3666</v>
      </c>
      <c r="G3111" s="201" t="s">
        <v>3460</v>
      </c>
      <c r="H3111" s="237" t="s">
        <v>3460</v>
      </c>
      <c r="I3111" s="228">
        <v>0</v>
      </c>
      <c r="J3111" s="228">
        <v>0</v>
      </c>
      <c r="K3111" s="228">
        <v>668</v>
      </c>
      <c r="L3111" s="228">
        <v>0</v>
      </c>
      <c r="M3111" s="207">
        <f t="shared" si="223"/>
        <v>668</v>
      </c>
      <c r="N3111" s="207">
        <f t="shared" si="224"/>
        <v>0</v>
      </c>
      <c r="O3111" s="208">
        <f t="shared" si="225"/>
        <v>668</v>
      </c>
      <c r="P3111" s="205">
        <v>0</v>
      </c>
      <c r="Q3111" s="208">
        <f t="shared" si="226"/>
        <v>668</v>
      </c>
      <c r="R3111" s="206"/>
      <c r="U3111" s="225"/>
    </row>
    <row r="3112" spans="1:21" s="200" customFormat="1" hidden="1">
      <c r="A3112" s="199">
        <v>3105</v>
      </c>
      <c r="B3112" s="249">
        <v>93300000035</v>
      </c>
      <c r="C3112" s="229" t="s">
        <v>1960</v>
      </c>
      <c r="D3112" s="229" t="s">
        <v>1320</v>
      </c>
      <c r="E3112" s="201" t="s">
        <v>70</v>
      </c>
      <c r="F3112" s="201" t="s">
        <v>3666</v>
      </c>
      <c r="G3112" s="201" t="s">
        <v>2231</v>
      </c>
      <c r="H3112" s="237" t="s">
        <v>3420</v>
      </c>
      <c r="I3112" s="228">
        <v>0</v>
      </c>
      <c r="J3112" s="228">
        <v>0</v>
      </c>
      <c r="K3112" s="228">
        <v>575.46</v>
      </c>
      <c r="L3112" s="228">
        <v>0</v>
      </c>
      <c r="M3112" s="207">
        <f t="shared" si="223"/>
        <v>575.46</v>
      </c>
      <c r="N3112" s="207">
        <f t="shared" si="224"/>
        <v>0</v>
      </c>
      <c r="O3112" s="208">
        <f t="shared" si="225"/>
        <v>575.46</v>
      </c>
      <c r="P3112" s="205">
        <v>0</v>
      </c>
      <c r="Q3112" s="208">
        <f t="shared" si="226"/>
        <v>575.46</v>
      </c>
      <c r="R3112" s="206"/>
      <c r="T3112" s="200">
        <f>VLOOKUP(B3112,'[1]TB 2022'!$B$1:$Q$65536,16,0)</f>
        <v>575.46</v>
      </c>
      <c r="U3112" s="225">
        <f>T3112-O3112</f>
        <v>0</v>
      </c>
    </row>
    <row r="3113" spans="1:21" s="200" customFormat="1" hidden="1">
      <c r="A3113" s="199">
        <v>3106</v>
      </c>
      <c r="B3113" s="249">
        <v>93300000047</v>
      </c>
      <c r="C3113" s="229" t="s">
        <v>1960</v>
      </c>
      <c r="D3113" s="229" t="s">
        <v>1320</v>
      </c>
      <c r="E3113" s="226" t="s">
        <v>3497</v>
      </c>
      <c r="F3113" s="226" t="s">
        <v>3666</v>
      </c>
      <c r="G3113" s="226" t="s">
        <v>2231</v>
      </c>
      <c r="H3113" s="237" t="s">
        <v>3317</v>
      </c>
      <c r="I3113" s="228">
        <v>0</v>
      </c>
      <c r="J3113" s="228">
        <v>0</v>
      </c>
      <c r="K3113" s="228">
        <v>2.35</v>
      </c>
      <c r="L3113" s="228">
        <v>0</v>
      </c>
      <c r="M3113" s="207">
        <f t="shared" si="223"/>
        <v>2.35</v>
      </c>
      <c r="N3113" s="207">
        <f t="shared" si="224"/>
        <v>0</v>
      </c>
      <c r="O3113" s="208">
        <f t="shared" si="225"/>
        <v>2.35</v>
      </c>
      <c r="P3113" s="205">
        <v>0</v>
      </c>
      <c r="Q3113" s="208">
        <f t="shared" si="226"/>
        <v>2.35</v>
      </c>
      <c r="R3113" s="206"/>
      <c r="T3113" s="200">
        <f>VLOOKUP(B3113,'[1]TB 2022'!$B$1:$Q$65536,16,0)</f>
        <v>2.35</v>
      </c>
      <c r="U3113" s="225">
        <f>Q3113-T3113</f>
        <v>0</v>
      </c>
    </row>
    <row r="3114" spans="1:21" s="200" customFormat="1" hidden="1">
      <c r="A3114" s="199">
        <v>3107</v>
      </c>
      <c r="B3114" s="249">
        <v>94101000001</v>
      </c>
      <c r="C3114" s="229" t="s">
        <v>1960</v>
      </c>
      <c r="D3114" s="229" t="s">
        <v>1320</v>
      </c>
      <c r="E3114" s="229" t="s">
        <v>3497</v>
      </c>
      <c r="F3114" s="201" t="s">
        <v>3672</v>
      </c>
      <c r="G3114" s="229" t="s">
        <v>1569</v>
      </c>
      <c r="H3114" s="237" t="s">
        <v>3421</v>
      </c>
      <c r="I3114" s="228">
        <v>0</v>
      </c>
      <c r="J3114" s="228">
        <v>0</v>
      </c>
      <c r="K3114" s="228">
        <v>966.4</v>
      </c>
      <c r="L3114" s="228">
        <v>841586.19000000006</v>
      </c>
      <c r="M3114" s="207">
        <f t="shared" si="223"/>
        <v>0</v>
      </c>
      <c r="N3114" s="207">
        <f t="shared" si="224"/>
        <v>840619.79</v>
      </c>
      <c r="O3114" s="208">
        <f t="shared" si="225"/>
        <v>-840619.79</v>
      </c>
      <c r="P3114" s="205">
        <v>0</v>
      </c>
      <c r="Q3114" s="208">
        <f t="shared" si="226"/>
        <v>-840619.79</v>
      </c>
      <c r="R3114" s="206"/>
      <c r="S3114" s="209"/>
      <c r="T3114" s="200">
        <f>VLOOKUP(B3114,'[1]TB 2022'!$B$1:$Q$65536,16,0)</f>
        <v>-840619.79</v>
      </c>
      <c r="U3114" s="225">
        <f>Q3114-T3114</f>
        <v>0</v>
      </c>
    </row>
    <row r="3115" spans="1:21" s="200" customFormat="1" hidden="1">
      <c r="A3115" s="199">
        <v>3108</v>
      </c>
      <c r="B3115" s="249">
        <v>94103000001</v>
      </c>
      <c r="C3115" s="229" t="s">
        <v>1960</v>
      </c>
      <c r="D3115" s="229" t="s">
        <v>1320</v>
      </c>
      <c r="E3115" s="229" t="s">
        <v>3497</v>
      </c>
      <c r="F3115" s="201" t="s">
        <v>3677</v>
      </c>
      <c r="G3115" s="229" t="s">
        <v>3117</v>
      </c>
      <c r="H3115" s="237" t="s">
        <v>3118</v>
      </c>
      <c r="I3115" s="228">
        <v>0</v>
      </c>
      <c r="J3115" s="228">
        <v>0</v>
      </c>
      <c r="K3115" s="228">
        <v>0</v>
      </c>
      <c r="L3115" s="228">
        <v>2453794.1</v>
      </c>
      <c r="M3115" s="207">
        <f t="shared" si="223"/>
        <v>0</v>
      </c>
      <c r="N3115" s="207">
        <f t="shared" si="224"/>
        <v>2453794.1</v>
      </c>
      <c r="O3115" s="208">
        <f t="shared" si="225"/>
        <v>-2453794.1</v>
      </c>
      <c r="P3115" s="239">
        <v>2453794.1</v>
      </c>
      <c r="Q3115" s="208">
        <f>O3115+P3115</f>
        <v>0</v>
      </c>
      <c r="R3115" s="206"/>
      <c r="S3115" s="209"/>
      <c r="T3115" s="200">
        <f>VLOOKUP(B3115,'[1]TB 2022'!$B$1:$Q$65536,16,0)</f>
        <v>-2453794.1</v>
      </c>
      <c r="U3115" s="225">
        <f>Q3115-T3115</f>
        <v>2453794.1</v>
      </c>
    </row>
    <row r="3116" spans="1:21" s="211" customFormat="1" hidden="1">
      <c r="A3116" s="210">
        <v>3109</v>
      </c>
      <c r="B3116" s="253">
        <v>94200000001</v>
      </c>
      <c r="C3116" s="243" t="s">
        <v>1960</v>
      </c>
      <c r="D3116" s="243" t="s">
        <v>1320</v>
      </c>
      <c r="E3116" s="212" t="s">
        <v>3498</v>
      </c>
      <c r="F3116" s="212" t="s">
        <v>1321</v>
      </c>
      <c r="G3116" s="212" t="s">
        <v>1321</v>
      </c>
      <c r="H3116" s="244" t="s">
        <v>3322</v>
      </c>
      <c r="I3116" s="245">
        <v>0</v>
      </c>
      <c r="J3116" s="245">
        <v>0</v>
      </c>
      <c r="K3116" s="245">
        <v>0</v>
      </c>
      <c r="L3116" s="245">
        <v>34752.18</v>
      </c>
      <c r="M3116" s="214">
        <f t="shared" si="223"/>
        <v>0</v>
      </c>
      <c r="N3116" s="214">
        <f t="shared" si="224"/>
        <v>34752.18</v>
      </c>
      <c r="O3116" s="215">
        <f t="shared" si="225"/>
        <v>-34752.18</v>
      </c>
      <c r="P3116" s="216">
        <v>0</v>
      </c>
      <c r="Q3116" s="215">
        <f t="shared" ref="Q3116:Q3123" si="227">O3116-P3116</f>
        <v>-34752.18</v>
      </c>
      <c r="R3116" s="217"/>
      <c r="S3116" s="219"/>
      <c r="T3116" s="211">
        <f>VLOOKUP(B3116,'[1]TB 2022'!$B$1:$Q$65536,16,0)</f>
        <v>-34752.18</v>
      </c>
      <c r="U3116" s="218">
        <f>Q3116-T3116</f>
        <v>0</v>
      </c>
    </row>
    <row r="3117" spans="1:21" s="200" customFormat="1" hidden="1">
      <c r="A3117" s="199">
        <v>3110</v>
      </c>
      <c r="B3117" s="249">
        <v>91107000003</v>
      </c>
      <c r="C3117" s="229" t="s">
        <v>1960</v>
      </c>
      <c r="D3117" s="229" t="s">
        <v>1310</v>
      </c>
      <c r="E3117" s="201" t="s">
        <v>1582</v>
      </c>
      <c r="F3117" s="201" t="s">
        <v>1313</v>
      </c>
      <c r="G3117" s="201" t="s">
        <v>1313</v>
      </c>
      <c r="H3117" s="237" t="s">
        <v>3422</v>
      </c>
      <c r="I3117" s="254">
        <v>0</v>
      </c>
      <c r="J3117" s="254">
        <v>0</v>
      </c>
      <c r="K3117" s="254">
        <v>0</v>
      </c>
      <c r="L3117" s="254">
        <v>0</v>
      </c>
      <c r="M3117" s="207">
        <f t="shared" si="223"/>
        <v>0</v>
      </c>
      <c r="N3117" s="207">
        <f t="shared" si="224"/>
        <v>0</v>
      </c>
      <c r="O3117" s="208">
        <f t="shared" si="225"/>
        <v>0</v>
      </c>
      <c r="P3117" s="205">
        <v>0</v>
      </c>
      <c r="Q3117" s="208">
        <f t="shared" si="227"/>
        <v>0</v>
      </c>
      <c r="R3117" s="206"/>
    </row>
    <row r="3118" spans="1:21" s="200" customFormat="1" hidden="1">
      <c r="A3118" s="199">
        <v>3111</v>
      </c>
      <c r="B3118" s="249">
        <v>91108000001</v>
      </c>
      <c r="C3118" s="229" t="s">
        <v>1960</v>
      </c>
      <c r="D3118" s="229" t="s">
        <v>1310</v>
      </c>
      <c r="E3118" s="201" t="s">
        <v>1582</v>
      </c>
      <c r="F3118" s="201" t="s">
        <v>3662</v>
      </c>
      <c r="G3118" s="201" t="s">
        <v>94</v>
      </c>
      <c r="H3118" s="237" t="s">
        <v>3423</v>
      </c>
      <c r="I3118" s="228">
        <v>0</v>
      </c>
      <c r="J3118" s="228">
        <v>0</v>
      </c>
      <c r="K3118" s="228">
        <v>1036.33</v>
      </c>
      <c r="L3118" s="228">
        <v>0</v>
      </c>
      <c r="M3118" s="207">
        <f t="shared" si="223"/>
        <v>1036.33</v>
      </c>
      <c r="N3118" s="207">
        <f t="shared" si="224"/>
        <v>0</v>
      </c>
      <c r="O3118" s="208">
        <f t="shared" si="225"/>
        <v>1036.33</v>
      </c>
      <c r="P3118" s="205">
        <v>0</v>
      </c>
      <c r="Q3118" s="208">
        <f t="shared" si="227"/>
        <v>1036.33</v>
      </c>
      <c r="R3118" s="206"/>
    </row>
    <row r="3119" spans="1:21" s="200" customFormat="1" hidden="1">
      <c r="A3119" s="199">
        <v>3112</v>
      </c>
      <c r="B3119" s="249">
        <v>92302000001</v>
      </c>
      <c r="C3119" s="229" t="s">
        <v>1960</v>
      </c>
      <c r="D3119" s="229" t="s">
        <v>1310</v>
      </c>
      <c r="E3119" s="201" t="s">
        <v>1314</v>
      </c>
      <c r="F3119" s="201" t="s">
        <v>3655</v>
      </c>
      <c r="G3119" s="201" t="s">
        <v>3567</v>
      </c>
      <c r="H3119" s="237" t="s">
        <v>3424</v>
      </c>
      <c r="I3119" s="228">
        <v>0</v>
      </c>
      <c r="J3119" s="228">
        <v>0</v>
      </c>
      <c r="K3119" s="228">
        <v>0</v>
      </c>
      <c r="L3119" s="228">
        <v>724.17</v>
      </c>
      <c r="M3119" s="207">
        <f t="shared" si="223"/>
        <v>0</v>
      </c>
      <c r="N3119" s="207">
        <f t="shared" si="224"/>
        <v>724.17</v>
      </c>
      <c r="O3119" s="208">
        <f t="shared" si="225"/>
        <v>-724.17</v>
      </c>
      <c r="P3119" s="205">
        <v>0</v>
      </c>
      <c r="Q3119" s="208">
        <f t="shared" si="227"/>
        <v>-724.17</v>
      </c>
      <c r="R3119" s="206"/>
      <c r="S3119" s="209">
        <f>N3119-K3119</f>
        <v>724.17</v>
      </c>
    </row>
    <row r="3120" spans="1:21" s="200" customFormat="1" hidden="1">
      <c r="A3120" s="199">
        <v>3113</v>
      </c>
      <c r="B3120" s="249">
        <v>92601000001</v>
      </c>
      <c r="C3120" s="229" t="s">
        <v>1960</v>
      </c>
      <c r="D3120" s="229" t="s">
        <v>1310</v>
      </c>
      <c r="E3120" s="229" t="s">
        <v>1312</v>
      </c>
      <c r="F3120" s="201" t="s">
        <v>1206</v>
      </c>
      <c r="G3120" s="229" t="s">
        <v>1206</v>
      </c>
      <c r="H3120" s="237" t="s">
        <v>3273</v>
      </c>
      <c r="I3120" s="228">
        <v>0</v>
      </c>
      <c r="J3120" s="228">
        <v>0</v>
      </c>
      <c r="K3120" s="228">
        <v>0</v>
      </c>
      <c r="L3120" s="228">
        <v>0</v>
      </c>
      <c r="M3120" s="207">
        <f t="shared" si="223"/>
        <v>0</v>
      </c>
      <c r="N3120" s="207">
        <f t="shared" si="224"/>
        <v>0</v>
      </c>
      <c r="O3120" s="208">
        <f t="shared" si="225"/>
        <v>0</v>
      </c>
      <c r="P3120" s="205">
        <v>0</v>
      </c>
      <c r="Q3120" s="208">
        <f t="shared" si="227"/>
        <v>0</v>
      </c>
      <c r="R3120" s="206"/>
    </row>
    <row r="3121" spans="1:21" s="200" customFormat="1" hidden="1">
      <c r="A3121" s="199">
        <v>3114</v>
      </c>
      <c r="B3121" s="249">
        <v>92601000002</v>
      </c>
      <c r="C3121" s="229" t="s">
        <v>1960</v>
      </c>
      <c r="D3121" s="229" t="s">
        <v>1310</v>
      </c>
      <c r="E3121" s="229" t="s">
        <v>1312</v>
      </c>
      <c r="F3121" s="201" t="s">
        <v>1206</v>
      </c>
      <c r="G3121" s="229" t="s">
        <v>1206</v>
      </c>
      <c r="H3121" s="237" t="s">
        <v>3274</v>
      </c>
      <c r="I3121" s="228">
        <v>0</v>
      </c>
      <c r="J3121" s="228">
        <v>0</v>
      </c>
      <c r="K3121" s="228">
        <v>0</v>
      </c>
      <c r="L3121" s="228">
        <v>0</v>
      </c>
      <c r="M3121" s="207">
        <f t="shared" si="223"/>
        <v>0</v>
      </c>
      <c r="N3121" s="207">
        <f t="shared" si="224"/>
        <v>0</v>
      </c>
      <c r="O3121" s="208">
        <f t="shared" si="225"/>
        <v>0</v>
      </c>
      <c r="P3121" s="205">
        <v>0</v>
      </c>
      <c r="Q3121" s="208">
        <f t="shared" si="227"/>
        <v>0</v>
      </c>
      <c r="R3121" s="206"/>
    </row>
    <row r="3122" spans="1:21" s="200" customFormat="1" hidden="1">
      <c r="A3122" s="199">
        <v>3115</v>
      </c>
      <c r="B3122" s="249">
        <v>92603000001</v>
      </c>
      <c r="C3122" s="229" t="s">
        <v>1960</v>
      </c>
      <c r="D3122" s="229" t="s">
        <v>1310</v>
      </c>
      <c r="E3122" s="229" t="s">
        <v>1312</v>
      </c>
      <c r="F3122" s="201" t="s">
        <v>1382</v>
      </c>
      <c r="G3122" s="229" t="s">
        <v>1382</v>
      </c>
      <c r="H3122" s="237" t="s">
        <v>1382</v>
      </c>
      <c r="I3122" s="228">
        <v>0</v>
      </c>
      <c r="J3122" s="228">
        <v>0</v>
      </c>
      <c r="K3122" s="228">
        <v>0</v>
      </c>
      <c r="L3122" s="228">
        <v>0</v>
      </c>
      <c r="M3122" s="207">
        <f t="shared" si="223"/>
        <v>0</v>
      </c>
      <c r="N3122" s="207">
        <f t="shared" si="224"/>
        <v>0</v>
      </c>
      <c r="O3122" s="208">
        <f t="shared" si="225"/>
        <v>0</v>
      </c>
      <c r="P3122" s="205">
        <v>0</v>
      </c>
      <c r="Q3122" s="208">
        <f t="shared" si="227"/>
        <v>0</v>
      </c>
      <c r="R3122" s="206"/>
    </row>
    <row r="3123" spans="1:21" s="200" customFormat="1" hidden="1">
      <c r="A3123" s="199">
        <v>3116</v>
      </c>
      <c r="B3123" s="249">
        <v>93300000048</v>
      </c>
      <c r="C3123" s="229" t="s">
        <v>1960</v>
      </c>
      <c r="D3123" s="229" t="s">
        <v>1320</v>
      </c>
      <c r="E3123" s="229" t="s">
        <v>3496</v>
      </c>
      <c r="F3123" s="201" t="s">
        <v>3668</v>
      </c>
      <c r="G3123" s="201" t="s">
        <v>3441</v>
      </c>
      <c r="H3123" s="237" t="s">
        <v>3425</v>
      </c>
      <c r="I3123" s="228">
        <v>0</v>
      </c>
      <c r="J3123" s="228">
        <v>0</v>
      </c>
      <c r="K3123" s="228">
        <v>5626</v>
      </c>
      <c r="L3123" s="228">
        <v>0</v>
      </c>
      <c r="M3123" s="207">
        <f t="shared" si="223"/>
        <v>5626</v>
      </c>
      <c r="N3123" s="207">
        <f t="shared" si="224"/>
        <v>0</v>
      </c>
      <c r="O3123" s="208">
        <f t="shared" si="225"/>
        <v>5626</v>
      </c>
      <c r="P3123" s="205">
        <v>0</v>
      </c>
      <c r="Q3123" s="208">
        <f t="shared" si="227"/>
        <v>5626</v>
      </c>
      <c r="R3123" s="206"/>
      <c r="U3123" s="225"/>
    </row>
    <row r="3124" spans="1:21" s="200" customFormat="1" hidden="1">
      <c r="A3124" s="199"/>
      <c r="B3124" s="249"/>
      <c r="C3124" s="229"/>
      <c r="D3124" s="229"/>
      <c r="E3124" s="229"/>
      <c r="F3124" s="229"/>
      <c r="G3124" s="229"/>
      <c r="H3124" s="237"/>
      <c r="I3124" s="246"/>
      <c r="J3124" s="246"/>
      <c r="K3124" s="246"/>
      <c r="L3124" s="246"/>
      <c r="M3124" s="246"/>
      <c r="N3124" s="246"/>
      <c r="O3124" s="205"/>
      <c r="P3124" s="247"/>
      <c r="Q3124" s="248"/>
      <c r="R3124" s="206"/>
      <c r="S3124" s="209">
        <f>N3124-K3124</f>
        <v>0</v>
      </c>
    </row>
  </sheetData>
  <autoFilter ref="A5:WVU3124" xr:uid="{00000000-0009-0000-0000-000005000000}">
    <filterColumn colId="2">
      <filters>
        <filter val="أنظمة"/>
      </filters>
    </filterColumn>
  </autoFilter>
  <conditionalFormatting sqref="B6:B3124">
    <cfRule type="duplicateValues" dxfId="3" priority="3" stopIfTrue="1"/>
  </conditionalFormatting>
  <conditionalFormatting sqref="B2503:B3124">
    <cfRule type="expression" dxfId="2" priority="1" stopIfTrue="1">
      <formula>AND(COUNTIF($C$3250:$H$3250, B2503)+COUNTIF($J$2:$J$2, B2503)+COUNTIF($L$2:$L$2, B2503)+COUNTIF($N$2:$N$2, B2503)+COUNTIF($P$2:$P$2, B2503)+COUNTIF($S$2:$S$2, B2503)+COUNTIF($P$3250:$P$3250, B2503)+COUNTIF($B$2503:$B$65383, B2503)&gt;1,NOT(ISBLANK(B2503)))</formula>
    </cfRule>
  </conditionalFormatting>
  <conditionalFormatting sqref="B3125:B65265 D2 F2 H2 B1:B5 J2 L2 N2 P2">
    <cfRule type="duplicateValues" dxfId="1" priority="6" stopIfTrue="1"/>
    <cfRule type="duplicateValues" dxfId="0" priority="7" stopIfTrue="1"/>
  </conditionalFormatting>
  <pageMargins left="0.70866141732283472" right="0.70866141732283472" top="0.74803149606299213" bottom="0.74803149606299213" header="0.31496062992125984" footer="0.31496062992125984"/>
  <pageSetup scale="27" fitToHeight="2"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tabColor rgb="FFFFFF00"/>
  </sheetPr>
  <dimension ref="A1:F60"/>
  <sheetViews>
    <sheetView rightToLeft="1" tabSelected="1" view="pageBreakPreview" topLeftCell="A13" zoomScaleNormal="100" zoomScaleSheetLayoutView="100" workbookViewId="0">
      <selection activeCell="C22" sqref="C22"/>
    </sheetView>
  </sheetViews>
  <sheetFormatPr defaultRowHeight="14.4"/>
  <cols>
    <col min="1" max="1" width="38.77734375" bestFit="1" customWidth="1"/>
    <col min="2" max="2" width="18.33203125" bestFit="1" customWidth="1"/>
    <col min="3" max="3" width="23.109375" customWidth="1"/>
    <col min="4" max="4" width="22.88671875" bestFit="1" customWidth="1"/>
    <col min="5" max="5" width="12.33203125" bestFit="1" customWidth="1"/>
    <col min="6" max="6" width="18.33203125" bestFit="1" customWidth="1"/>
  </cols>
  <sheetData>
    <row r="1" spans="1:5" s="13" customFormat="1" ht="23.4">
      <c r="A1" s="294" t="s">
        <v>0</v>
      </c>
      <c r="B1" s="294"/>
      <c r="C1" s="294"/>
      <c r="D1" s="294"/>
      <c r="E1" s="294"/>
    </row>
    <row r="2" spans="1:5" s="13" customFormat="1" ht="23.4">
      <c r="A2" s="294" t="s">
        <v>1</v>
      </c>
      <c r="B2" s="294"/>
      <c r="C2" s="294"/>
      <c r="D2" s="294"/>
      <c r="E2" s="294"/>
    </row>
    <row r="3" spans="1:5" s="14" customFormat="1" ht="23.4">
      <c r="A3" s="298" t="s">
        <v>3732</v>
      </c>
      <c r="B3" s="298"/>
      <c r="C3" s="298"/>
      <c r="D3" s="298"/>
      <c r="E3" s="298"/>
    </row>
    <row r="4" spans="1:5" s="13" customFormat="1" ht="23.4">
      <c r="B4" s="12"/>
      <c r="C4" s="12" t="s">
        <v>3426</v>
      </c>
      <c r="D4" s="12" t="s">
        <v>2107</v>
      </c>
      <c r="E4" s="12"/>
    </row>
    <row r="5" spans="1:5" s="13" customFormat="1" ht="35.25" customHeight="1">
      <c r="A5" s="15" t="s">
        <v>22</v>
      </c>
      <c r="B5" s="15"/>
      <c r="C5" s="12" t="s">
        <v>4</v>
      </c>
      <c r="D5" s="12" t="s">
        <v>4</v>
      </c>
      <c r="E5" s="12"/>
    </row>
    <row r="6" spans="1:5" s="3" customFormat="1" ht="23.4">
      <c r="A6" s="3" t="s">
        <v>105</v>
      </c>
      <c r="B6" s="3" t="s">
        <v>1293</v>
      </c>
      <c r="C6" s="11">
        <v>1602999</v>
      </c>
      <c r="D6" s="11">
        <f>'ايضاحات 2022'!E163</f>
        <v>1422030</v>
      </c>
    </row>
    <row r="7" spans="1:5" s="3" customFormat="1" ht="23.4">
      <c r="A7" s="3" t="s">
        <v>105</v>
      </c>
      <c r="B7" s="3" t="s">
        <v>1293</v>
      </c>
      <c r="C7" s="11">
        <v>186231</v>
      </c>
      <c r="D7" s="11"/>
    </row>
    <row r="8" spans="1:5" s="3" customFormat="1" ht="23.4">
      <c r="C8" s="11"/>
      <c r="D8" s="11"/>
    </row>
    <row r="9" spans="1:5" s="3" customFormat="1" ht="23.4">
      <c r="C9" s="11"/>
      <c r="D9" s="11"/>
    </row>
    <row r="10" spans="1:5" s="3" customFormat="1" ht="24" thickBot="1">
      <c r="C10" s="11"/>
      <c r="D10" s="11"/>
    </row>
    <row r="11" spans="1:5" s="3" customFormat="1" ht="24" thickBot="1">
      <c r="A11" s="29" t="s">
        <v>35</v>
      </c>
      <c r="C11" s="29">
        <f>SUM(C6:C10)</f>
        <v>1789230</v>
      </c>
      <c r="D11" s="29">
        <f>SUM(D6:D6)</f>
        <v>1422030</v>
      </c>
      <c r="E11" s="30"/>
    </row>
    <row r="12" spans="1:5" ht="15" thickTop="1"/>
    <row r="13" spans="1:5" s="14" customFormat="1" ht="52.5" customHeight="1">
      <c r="A13" s="298" t="s">
        <v>3443</v>
      </c>
      <c r="B13" s="298"/>
      <c r="C13" s="298"/>
      <c r="D13" s="298"/>
      <c r="E13" s="298"/>
    </row>
    <row r="14" spans="1:5" s="13" customFormat="1" ht="23.4">
      <c r="B14" s="12"/>
      <c r="C14" s="12" t="s">
        <v>3426</v>
      </c>
      <c r="D14" s="12" t="s">
        <v>2107</v>
      </c>
      <c r="E14" s="12"/>
    </row>
    <row r="15" spans="1:5" s="13" customFormat="1" ht="35.25" customHeight="1">
      <c r="A15" s="15" t="s">
        <v>22</v>
      </c>
      <c r="B15" s="15"/>
      <c r="C15" s="12" t="s">
        <v>4</v>
      </c>
      <c r="D15" s="12" t="s">
        <v>4</v>
      </c>
      <c r="E15" s="12"/>
    </row>
    <row r="16" spans="1:5" s="3" customFormat="1" ht="23.4">
      <c r="A16" s="3" t="s">
        <v>194</v>
      </c>
      <c r="B16" s="3" t="s">
        <v>1309</v>
      </c>
      <c r="C16" s="11">
        <v>15032863.32</v>
      </c>
      <c r="D16" s="11">
        <v>19909273.719999999</v>
      </c>
    </row>
    <row r="17" spans="1:5" s="3" customFormat="1" ht="23.4">
      <c r="A17" s="3" t="s">
        <v>195</v>
      </c>
      <c r="B17" s="3" t="s">
        <v>1309</v>
      </c>
      <c r="C17" s="11"/>
      <c r="D17" s="11">
        <v>375932</v>
      </c>
    </row>
    <row r="18" spans="1:5" s="3" customFormat="1" ht="23.4">
      <c r="A18" s="3" t="s">
        <v>1944</v>
      </c>
      <c r="B18" s="3" t="s">
        <v>1929</v>
      </c>
      <c r="C18" s="11">
        <v>656527.71999899996</v>
      </c>
      <c r="D18" s="11">
        <v>644670</v>
      </c>
    </row>
    <row r="19" spans="1:5" s="3" customFormat="1" ht="23.4">
      <c r="A19" s="3" t="s">
        <v>1957</v>
      </c>
      <c r="B19" s="3" t="s">
        <v>1945</v>
      </c>
      <c r="C19" s="11"/>
      <c r="D19" s="11">
        <v>-641251.76</v>
      </c>
    </row>
    <row r="20" spans="1:5" s="3" customFormat="1" ht="23.4">
      <c r="A20" s="3" t="s">
        <v>1958</v>
      </c>
      <c r="B20" s="3" t="s">
        <v>1945</v>
      </c>
      <c r="C20" s="11">
        <v>-2282330.46</v>
      </c>
      <c r="D20" s="11">
        <v>-1312859.6000000001</v>
      </c>
    </row>
    <row r="21" spans="1:5" s="3" customFormat="1" ht="23.4">
      <c r="A21" s="3" t="s">
        <v>2105</v>
      </c>
      <c r="B21" s="3" t="s">
        <v>1960</v>
      </c>
      <c r="C21" s="11">
        <v>-235750.18</v>
      </c>
      <c r="D21" s="11">
        <v>154205.47</v>
      </c>
    </row>
    <row r="22" spans="1:5" s="3" customFormat="1" ht="24" thickBot="1">
      <c r="A22" s="3" t="s">
        <v>3739</v>
      </c>
      <c r="B22" s="286"/>
      <c r="C22" s="287">
        <v>448786.60000097798</v>
      </c>
      <c r="D22" s="11"/>
    </row>
    <row r="23" spans="1:5" s="3" customFormat="1" ht="24" thickBot="1">
      <c r="A23" s="29" t="s">
        <v>35</v>
      </c>
      <c r="C23" s="29">
        <f>SUM(C16:C22)</f>
        <v>13620096.999999978</v>
      </c>
      <c r="D23" s="29">
        <f>SUM(D16:D21)</f>
        <v>19129969.829999994</v>
      </c>
      <c r="E23" s="30"/>
    </row>
    <row r="24" spans="1:5" ht="15" thickTop="1"/>
    <row r="25" spans="1:5" s="14" customFormat="1" ht="52.5" customHeight="1">
      <c r="A25" s="298" t="s">
        <v>2157</v>
      </c>
      <c r="B25" s="298"/>
      <c r="C25" s="298"/>
      <c r="D25" s="298"/>
      <c r="E25" s="298"/>
    </row>
    <row r="26" spans="1:5" s="13" customFormat="1" ht="23.4">
      <c r="B26" s="12"/>
      <c r="C26" s="12" t="s">
        <v>3426</v>
      </c>
      <c r="D26" s="12" t="s">
        <v>2107</v>
      </c>
      <c r="E26" s="12"/>
    </row>
    <row r="27" spans="1:5" s="13" customFormat="1" ht="35.25" customHeight="1">
      <c r="A27" s="15" t="s">
        <v>22</v>
      </c>
      <c r="B27" s="15"/>
      <c r="C27" s="12" t="s">
        <v>4</v>
      </c>
      <c r="D27" s="12" t="s">
        <v>4</v>
      </c>
      <c r="E27" s="12"/>
    </row>
    <row r="28" spans="1:5" s="3" customFormat="1" ht="23.4">
      <c r="A28" s="3" t="s">
        <v>59</v>
      </c>
      <c r="C28" s="11"/>
      <c r="D28" s="11">
        <v>9479077</v>
      </c>
    </row>
    <row r="29" spans="1:5" s="3" customFormat="1" ht="23.4">
      <c r="A29" s="3" t="s">
        <v>60</v>
      </c>
      <c r="C29" s="11"/>
      <c r="D29" s="11">
        <v>1461371</v>
      </c>
    </row>
    <row r="30" spans="1:5" s="3" customFormat="1" ht="23.4">
      <c r="A30" s="3" t="s">
        <v>1379</v>
      </c>
      <c r="B30" s="3" t="s">
        <v>2171</v>
      </c>
      <c r="C30" s="11">
        <f>'ايضاحات 2022'!D154</f>
        <v>1520449.5300000005</v>
      </c>
      <c r="D30" s="11"/>
    </row>
    <row r="31" spans="1:5" s="3" customFormat="1">
      <c r="A31" s="3" t="s">
        <v>1380</v>
      </c>
      <c r="B31" s="3" t="s">
        <v>2171</v>
      </c>
      <c r="C31" s="11">
        <f>'ايضاحات 2022'!D153</f>
        <v>1328521.8900000004</v>
      </c>
      <c r="D31" s="11"/>
    </row>
    <row r="32" spans="1:5" s="3" customFormat="1" ht="23.4">
      <c r="A32" s="3" t="s">
        <v>3429</v>
      </c>
      <c r="B32" s="3" t="s">
        <v>2171</v>
      </c>
      <c r="C32" s="11">
        <f>'ايضاحات 2022'!D155</f>
        <v>897914</v>
      </c>
      <c r="D32" s="11"/>
    </row>
    <row r="33" spans="1:6" s="3" customFormat="1" ht="23.4">
      <c r="A33" s="3" t="s">
        <v>3430</v>
      </c>
      <c r="B33" s="3" t="s">
        <v>2171</v>
      </c>
      <c r="C33" s="11">
        <f>'ايضاحات 2022'!D156</f>
        <v>1028029.8799999999</v>
      </c>
      <c r="D33" s="11"/>
    </row>
    <row r="34" spans="1:6" s="3" customFormat="1" ht="24" thickBot="1">
      <c r="A34" s="3" t="s">
        <v>2115</v>
      </c>
      <c r="B34" s="3" t="s">
        <v>2171</v>
      </c>
      <c r="C34" s="11">
        <f>'ايضاحات 2022'!D127</f>
        <v>6321300.040000001</v>
      </c>
      <c r="D34" s="11"/>
    </row>
    <row r="35" spans="1:6" s="3" customFormat="1" ht="24" thickBot="1">
      <c r="A35" s="29" t="s">
        <v>35</v>
      </c>
      <c r="C35" s="29">
        <f>SUM(C28:C34)</f>
        <v>11096215.340000002</v>
      </c>
      <c r="D35" s="29">
        <f>SUM(D28:D30)</f>
        <v>10940448</v>
      </c>
      <c r="E35" s="30"/>
    </row>
    <row r="36" spans="1:6" ht="24" thickTop="1">
      <c r="C36" s="11"/>
    </row>
    <row r="37" spans="1:6">
      <c r="C37" s="78"/>
    </row>
    <row r="38" spans="1:6" s="14" customFormat="1" ht="52.5" customHeight="1">
      <c r="A38" s="298" t="s">
        <v>3444</v>
      </c>
      <c r="B38" s="298"/>
      <c r="C38" s="298"/>
      <c r="D38" s="298"/>
      <c r="E38" s="298"/>
    </row>
    <row r="39" spans="1:6" s="13" customFormat="1" ht="23.4">
      <c r="B39" s="12"/>
      <c r="C39" s="12">
        <v>2022</v>
      </c>
      <c r="D39" s="12" t="s">
        <v>2107</v>
      </c>
      <c r="E39" s="12"/>
    </row>
    <row r="40" spans="1:6" s="13" customFormat="1" ht="35.25" customHeight="1">
      <c r="A40" s="15" t="s">
        <v>22</v>
      </c>
      <c r="B40" s="15"/>
      <c r="C40" s="12" t="s">
        <v>4</v>
      </c>
      <c r="D40" s="12" t="s">
        <v>4</v>
      </c>
      <c r="E40" s="12"/>
    </row>
    <row r="41" spans="1:6" s="3" customFormat="1" ht="23.4">
      <c r="C41" s="11"/>
      <c r="D41" s="11"/>
    </row>
    <row r="42" spans="1:6" s="3" customFormat="1" ht="23.4">
      <c r="A42" s="3" t="s">
        <v>189</v>
      </c>
      <c r="B42" s="3" t="s">
        <v>1293</v>
      </c>
      <c r="C42" s="11">
        <v>3976421.4000000004</v>
      </c>
      <c r="D42" s="11"/>
    </row>
    <row r="43" spans="1:6" s="3" customFormat="1" ht="24" thickBot="1">
      <c r="A43" s="3" t="s">
        <v>190</v>
      </c>
      <c r="B43" s="3" t="s">
        <v>1293</v>
      </c>
      <c r="C43" s="11">
        <v>486146.34</v>
      </c>
      <c r="D43" s="11"/>
    </row>
    <row r="44" spans="1:6" s="3" customFormat="1" ht="24" thickBot="1">
      <c r="A44" s="29" t="s">
        <v>35</v>
      </c>
      <c r="C44" s="29">
        <f>SUM(C41:C43)</f>
        <v>4462567.74</v>
      </c>
      <c r="D44" s="29">
        <f>SUM(D41:D43)</f>
        <v>0</v>
      </c>
      <c r="E44" s="30"/>
    </row>
    <row r="45" spans="1:6" ht="15" thickTop="1"/>
    <row r="46" spans="1:6" s="14" customFormat="1" ht="52.5" customHeight="1">
      <c r="A46" s="298" t="s">
        <v>3445</v>
      </c>
      <c r="B46" s="298"/>
      <c r="C46" s="298"/>
      <c r="D46" s="298"/>
      <c r="E46" s="298"/>
    </row>
    <row r="47" spans="1:6" ht="70.2">
      <c r="A47" s="3" t="s">
        <v>2166</v>
      </c>
      <c r="B47" s="98" t="s">
        <v>2167</v>
      </c>
      <c r="C47" s="98" t="s">
        <v>2168</v>
      </c>
      <c r="D47" s="98" t="s">
        <v>2169</v>
      </c>
      <c r="E47" s="3" t="s">
        <v>2134</v>
      </c>
      <c r="F47" s="98" t="s">
        <v>2170</v>
      </c>
    </row>
    <row r="48" spans="1:6" ht="23.4">
      <c r="A48" s="3" t="s">
        <v>1378</v>
      </c>
      <c r="B48" s="11">
        <f>SUMIF('ميزان مجمع 2022'!G:G,A48,'ميزان مجمع 2022'!J:J)</f>
        <v>6286947</v>
      </c>
      <c r="C48" s="11">
        <f>C11</f>
        <v>1789230</v>
      </c>
      <c r="D48" s="11">
        <v>1501606</v>
      </c>
      <c r="E48" s="11">
        <v>99050</v>
      </c>
      <c r="F48" s="11">
        <f>B48+C48-D48-E48</f>
        <v>6475521</v>
      </c>
    </row>
    <row r="49" spans="1:6" ht="23.4">
      <c r="A49" s="3" t="s">
        <v>187</v>
      </c>
      <c r="B49" s="11">
        <f>SUMIF('ميزان مجمع 2022'!G:G,A49,'ميزان مجمع 2022'!J:J)</f>
        <v>1019757.13</v>
      </c>
      <c r="C49" s="11">
        <v>0</v>
      </c>
      <c r="D49" s="11">
        <f>SUMIF('ميزان مجمع 2022'!G:G,A49,'ميزان مجمع 2022'!K:K)</f>
        <v>826395.35</v>
      </c>
      <c r="E49" s="11"/>
      <c r="F49" s="11">
        <f t="shared" ref="F49:F53" si="0">B49+C49-D49</f>
        <v>193361.78000000003</v>
      </c>
    </row>
    <row r="50" spans="1:6" ht="23.4">
      <c r="A50" s="3" t="s">
        <v>1126</v>
      </c>
      <c r="B50" s="11">
        <f>SUMIF('ميزان مجمع 2022'!G:G,A50,'ميزان مجمع 2022'!J:J)</f>
        <v>740598.15</v>
      </c>
      <c r="C50" s="11">
        <f>SUMIF('ميزان مجمع 2022'!G:G,A50,'ميزان مجمع 2022'!L:L)</f>
        <v>37487.458939999997</v>
      </c>
      <c r="D50" s="11">
        <f>SUMIF('ميزان مجمع 2022'!G:G,A50,'ميزان مجمع 2022'!K:K)</f>
        <v>300130.88345000002</v>
      </c>
      <c r="E50" s="11"/>
      <c r="F50" s="11">
        <f t="shared" si="0"/>
        <v>477954.72549000004</v>
      </c>
    </row>
    <row r="51" spans="1:6" ht="23.4">
      <c r="A51" s="3" t="s">
        <v>1282</v>
      </c>
      <c r="B51" s="11">
        <f>SUMIF('ميزان مجمع 2022'!G:G,A51,'ميزان مجمع 2022'!J:J)</f>
        <v>2845687.59</v>
      </c>
      <c r="C51" s="11">
        <f>SUMIF('ميزان مجمع 2022'!G:G,A51,'ميزان مجمع 2022'!L:L)</f>
        <v>3976421.4000000004</v>
      </c>
      <c r="D51" s="11">
        <f>SUMIF('ميزان مجمع 2022'!G:G,A51,'ميزان مجمع 2022'!K:K)</f>
        <v>2096530.9100000001</v>
      </c>
      <c r="E51" s="11"/>
      <c r="F51" s="11">
        <f t="shared" si="0"/>
        <v>4725578.08</v>
      </c>
    </row>
    <row r="52" spans="1:6" ht="23.4">
      <c r="A52" s="3" t="s">
        <v>190</v>
      </c>
      <c r="B52" s="11">
        <f>SUMIF('ميزان مجمع 2022'!G:G,A52,'ميزان مجمع 2022'!J:J)</f>
        <v>132981.08000000002</v>
      </c>
      <c r="C52" s="11">
        <f>SUMIF('ميزان مجمع 2022'!G:G,A52,'ميزان مجمع 2022'!L:L)</f>
        <v>0</v>
      </c>
      <c r="D52" s="11">
        <f>SUMIF('ميزان مجمع 2022'!G:G,A52,'ميزان مجمع 2022'!K:K)</f>
        <v>13252.919970000001</v>
      </c>
      <c r="E52" s="11"/>
      <c r="F52" s="11">
        <f t="shared" si="0"/>
        <v>119728.16003000001</v>
      </c>
    </row>
    <row r="53" spans="1:6" ht="23.4">
      <c r="A53" s="3" t="s">
        <v>3536</v>
      </c>
      <c r="B53" s="11">
        <f>SUMIF('ميزان مجمع 2022'!G:G,A53,'ميزان مجمع 2022'!J:J)</f>
        <v>1198100</v>
      </c>
      <c r="C53" s="11">
        <f>SUMIF('ميزان مجمع 2022'!G:G,A53,'ميزان مجمع 2022'!L:L)</f>
        <v>486146.34</v>
      </c>
      <c r="D53" s="11">
        <f>SUMIF('ميزان مجمع 2022'!G:G,A53,'ميزان مجمع 2022'!K:K)</f>
        <v>1215365.3400000001</v>
      </c>
      <c r="E53" s="11"/>
      <c r="F53" s="11">
        <f t="shared" si="0"/>
        <v>468881</v>
      </c>
    </row>
    <row r="54" spans="1:6" ht="23.4">
      <c r="A54" s="3" t="s">
        <v>100</v>
      </c>
      <c r="B54" s="11">
        <f>SUM(B48:B53)</f>
        <v>12224070.950000001</v>
      </c>
      <c r="C54" s="11">
        <f>SUM(C48:C53)</f>
        <v>6289285.1989400005</v>
      </c>
      <c r="D54" s="11">
        <f>SUM(D48:D53)</f>
        <v>5953281.4034200003</v>
      </c>
      <c r="E54" s="11">
        <f t="shared" ref="E54" si="1">SUM(E48:E52)</f>
        <v>99050</v>
      </c>
      <c r="F54" s="11">
        <f>SUM(F48:F53)</f>
        <v>12461024.745519999</v>
      </c>
    </row>
    <row r="55" spans="1:6" ht="23.4">
      <c r="C55" s="11"/>
      <c r="D55" s="11"/>
      <c r="E55" s="11"/>
      <c r="F55" s="11">
        <f>D54</f>
        <v>5953281.4034200003</v>
      </c>
    </row>
    <row r="56" spans="1:6" ht="23.4">
      <c r="F56" s="11">
        <f>F54-F55</f>
        <v>6507743.3420999991</v>
      </c>
    </row>
    <row r="59" spans="1:6">
      <c r="F59">
        <v>6507743</v>
      </c>
    </row>
    <row r="60" spans="1:6">
      <c r="D60" s="104">
        <f>D52*3.56%</f>
        <v>471.80395093200002</v>
      </c>
      <c r="F60" s="75">
        <f>F56-F59</f>
        <v>0.34209999907761812</v>
      </c>
    </row>
  </sheetData>
  <mergeCells count="7">
    <mergeCell ref="A46:E46"/>
    <mergeCell ref="A38:E38"/>
    <mergeCell ref="A25:E25"/>
    <mergeCell ref="A3:E3"/>
    <mergeCell ref="A1:E1"/>
    <mergeCell ref="A2:E2"/>
    <mergeCell ref="A13:E13"/>
  </mergeCells>
  <pageMargins left="0.7" right="0.7" top="0.75" bottom="0.75" header="0.3" footer="0.3"/>
  <pageSetup paperSize="9" scale="65" orientation="portrait" r:id="rId1"/>
  <colBreaks count="1" manualBreakCount="1">
    <brk id="4" max="57" man="1"/>
  </col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abColor rgb="FFFFFF00"/>
  </sheetPr>
  <dimension ref="A1:J229"/>
  <sheetViews>
    <sheetView rightToLeft="1" view="pageBreakPreview" zoomScale="90" zoomScaleSheetLayoutView="90" workbookViewId="0">
      <selection activeCell="B8" sqref="B8"/>
    </sheetView>
  </sheetViews>
  <sheetFormatPr defaultColWidth="9" defaultRowHeight="22.8"/>
  <cols>
    <col min="1" max="1" width="33.5546875" style="116" customWidth="1"/>
    <col min="2" max="2" width="30.5546875" style="116" customWidth="1"/>
    <col min="3" max="3" width="21.33203125" style="116" customWidth="1"/>
    <col min="4" max="6" width="30.5546875" style="116" bestFit="1" customWidth="1"/>
    <col min="7" max="7" width="29.6640625" style="116" customWidth="1"/>
    <col min="8" max="8" width="22.77734375" style="116" customWidth="1"/>
    <col min="9" max="10" width="21.33203125" style="116" bestFit="1" customWidth="1"/>
    <col min="11" max="16384" width="9" style="116"/>
  </cols>
  <sheetData>
    <row r="1" spans="1:9" s="112" customFormat="1" ht="30" customHeight="1">
      <c r="A1" s="299" t="s">
        <v>0</v>
      </c>
      <c r="B1" s="299"/>
      <c r="C1" s="299"/>
      <c r="D1" s="299"/>
      <c r="E1" s="299"/>
      <c r="F1" s="299"/>
      <c r="G1" s="111"/>
    </row>
    <row r="2" spans="1:9" s="112" customFormat="1" ht="18" customHeight="1">
      <c r="A2" s="299" t="s">
        <v>1</v>
      </c>
      <c r="B2" s="299"/>
      <c r="C2" s="299"/>
      <c r="D2" s="299"/>
      <c r="E2" s="299"/>
      <c r="F2" s="299"/>
      <c r="G2" s="111"/>
    </row>
    <row r="3" spans="1:9" s="114" customFormat="1" ht="32.4" customHeight="1">
      <c r="A3" s="113" t="s">
        <v>3579</v>
      </c>
      <c r="B3" s="113"/>
      <c r="C3" s="113"/>
      <c r="D3" s="113"/>
      <c r="E3" s="113"/>
      <c r="F3" s="113" t="s">
        <v>3584</v>
      </c>
      <c r="G3" s="113"/>
      <c r="H3" s="113"/>
    </row>
    <row r="4" spans="1:9">
      <c r="A4" s="112"/>
      <c r="B4" s="112"/>
      <c r="C4" s="115"/>
      <c r="D4" s="115" t="s">
        <v>3426</v>
      </c>
      <c r="E4" s="115" t="s">
        <v>2107</v>
      </c>
      <c r="F4" s="115" t="s">
        <v>1122</v>
      </c>
      <c r="G4" s="115"/>
    </row>
    <row r="5" spans="1:9">
      <c r="A5" s="117" t="s">
        <v>22</v>
      </c>
      <c r="B5" s="117"/>
      <c r="C5" s="117"/>
      <c r="D5" s="115" t="s">
        <v>4</v>
      </c>
      <c r="E5" s="115" t="s">
        <v>4</v>
      </c>
      <c r="F5" s="115" t="s">
        <v>4</v>
      </c>
      <c r="G5" s="115"/>
    </row>
    <row r="6" spans="1:9">
      <c r="A6" s="116" t="s">
        <v>1583</v>
      </c>
      <c r="D6" s="118">
        <f>SUMIF('ميزان مجمع 2022'!G:G,A6,'ميزان مجمع 2022'!Q:Q)</f>
        <v>23238.999999999942</v>
      </c>
      <c r="E6" s="118">
        <v>290710.38</v>
      </c>
      <c r="F6" s="118">
        <v>182302</v>
      </c>
      <c r="G6" s="118"/>
    </row>
    <row r="7" spans="1:9">
      <c r="A7" s="116" t="s">
        <v>1584</v>
      </c>
      <c r="D7" s="118">
        <f>SUMIF('ميزان مجمع 2022'!G:G,A7,'ميزان مجمع 2022'!Q:Q)</f>
        <v>12114467.220008999</v>
      </c>
      <c r="E7" s="118">
        <v>3033842.85</v>
      </c>
      <c r="F7" s="118">
        <v>2460340</v>
      </c>
      <c r="G7" s="118"/>
    </row>
    <row r="8" spans="1:9" ht="23.4" thickBot="1">
      <c r="A8" s="116" t="s">
        <v>2280</v>
      </c>
      <c r="D8" s="118">
        <f>SUMIF('ميزان مجمع 2022'!G:G,A8,'ميزان مجمع 2022'!Q:Q)</f>
        <v>0</v>
      </c>
      <c r="E8" s="118">
        <v>90756</v>
      </c>
      <c r="F8" s="118">
        <v>1465027</v>
      </c>
      <c r="G8" s="118"/>
      <c r="I8" s="119"/>
    </row>
    <row r="9" spans="1:9" ht="25.2" thickBot="1">
      <c r="A9" s="117" t="s">
        <v>32</v>
      </c>
      <c r="B9" s="117"/>
      <c r="D9" s="120">
        <f>SUM(D6:D8)</f>
        <v>12137706.220008999</v>
      </c>
      <c r="E9" s="120">
        <f>SUM(E6:E8)</f>
        <v>3415309.23</v>
      </c>
      <c r="F9" s="120">
        <f>SUM(F6:F8)</f>
        <v>4107669</v>
      </c>
      <c r="G9" s="121"/>
    </row>
    <row r="10" spans="1:9" ht="15.6" customHeight="1" thickTop="1">
      <c r="A10" s="117"/>
      <c r="B10" s="117"/>
      <c r="D10" s="121"/>
      <c r="E10" s="121"/>
      <c r="F10" s="121"/>
      <c r="G10" s="121"/>
    </row>
    <row r="11" spans="1:9" ht="29.25" customHeight="1">
      <c r="A11" s="113" t="s">
        <v>3582</v>
      </c>
      <c r="B11" s="113"/>
      <c r="C11" s="113"/>
      <c r="D11" s="113"/>
      <c r="E11" s="113"/>
      <c r="F11" s="113"/>
      <c r="G11" s="113"/>
      <c r="H11" s="113"/>
      <c r="I11" s="112"/>
    </row>
    <row r="12" spans="1:9">
      <c r="A12" s="111"/>
      <c r="B12" s="111"/>
      <c r="C12" s="111"/>
      <c r="D12" s="115" t="s">
        <v>3426</v>
      </c>
      <c r="E12" s="115" t="s">
        <v>2107</v>
      </c>
      <c r="F12" s="115" t="s">
        <v>1122</v>
      </c>
      <c r="G12" s="115"/>
      <c r="H12" s="111"/>
    </row>
    <row r="13" spans="1:9">
      <c r="A13" s="117" t="s">
        <v>33</v>
      </c>
      <c r="B13" s="117"/>
      <c r="C13" s="122"/>
      <c r="D13" s="115" t="s">
        <v>4</v>
      </c>
      <c r="E13" s="115" t="s">
        <v>4</v>
      </c>
      <c r="F13" s="115" t="s">
        <v>4</v>
      </c>
      <c r="G13" s="115"/>
      <c r="H13" s="118"/>
      <c r="I13" s="118"/>
    </row>
    <row r="14" spans="1:9">
      <c r="A14" s="112" t="s">
        <v>855</v>
      </c>
      <c r="B14" s="112"/>
      <c r="D14" s="118">
        <f>SUMIF('ميزان مجمع 2022'!G:G,A14,'ميزان مجمع 2022'!Q:Q)</f>
        <v>35088744.242386997</v>
      </c>
      <c r="E14" s="118">
        <v>38362386.640010022</v>
      </c>
      <c r="F14" s="118">
        <v>22366197</v>
      </c>
      <c r="G14" s="118"/>
    </row>
    <row r="15" spans="1:9">
      <c r="A15" s="123" t="s">
        <v>93</v>
      </c>
      <c r="B15" s="123"/>
      <c r="D15" s="118">
        <f>-SUMIF('ميزان مجمع 2022'!G:G,A15,'ميزان مجمع 2022'!Q:Q)</f>
        <v>0</v>
      </c>
      <c r="E15" s="124"/>
      <c r="F15" s="124"/>
      <c r="G15" s="124"/>
    </row>
    <row r="16" spans="1:9" ht="23.4" thickBot="1">
      <c r="A16" s="112" t="s">
        <v>1282</v>
      </c>
      <c r="B16" s="123" t="s">
        <v>3583</v>
      </c>
      <c r="C16" s="116" t="s">
        <v>3446</v>
      </c>
      <c r="D16" s="118">
        <f>SUMIF('ميزان مجمع 2022'!G:G,A16,'ميزان مجمع 2022'!Q:Q)</f>
        <v>-4725578.08</v>
      </c>
      <c r="E16" s="124">
        <v>-2845688</v>
      </c>
      <c r="F16" s="124">
        <v>-2840592.59</v>
      </c>
    </row>
    <row r="17" spans="1:10" s="126" customFormat="1" ht="24" thickTop="1" thickBot="1">
      <c r="A17" s="117" t="s">
        <v>34</v>
      </c>
      <c r="B17" s="117"/>
      <c r="C17" s="116"/>
      <c r="D17" s="125">
        <f>SUM(D14:D16)</f>
        <v>30363166.162386999</v>
      </c>
      <c r="E17" s="125">
        <f>SUM(E14:E16)</f>
        <v>35516698.640010022</v>
      </c>
      <c r="F17" s="125">
        <f>SUM(F14:F16)</f>
        <v>19525604.41</v>
      </c>
      <c r="G17" s="176"/>
      <c r="H17" s="177"/>
      <c r="I17" s="178"/>
      <c r="J17" s="179"/>
    </row>
    <row r="18" spans="1:10" s="126" customFormat="1" ht="23.4" thickTop="1">
      <c r="A18" s="113" t="s">
        <v>3585</v>
      </c>
      <c r="B18" s="117"/>
      <c r="C18" s="116"/>
      <c r="D18" s="176"/>
      <c r="E18" s="176"/>
      <c r="F18" s="176"/>
      <c r="G18" s="176"/>
      <c r="H18" s="118"/>
      <c r="I18" s="118"/>
      <c r="J18" s="118"/>
    </row>
    <row r="19" spans="1:10" s="126" customFormat="1">
      <c r="A19" s="267"/>
      <c r="B19" s="267"/>
      <c r="C19" s="260"/>
      <c r="D19" s="258" t="s">
        <v>3426</v>
      </c>
      <c r="E19" s="258" t="s">
        <v>2107</v>
      </c>
      <c r="F19" s="258" t="s">
        <v>1122</v>
      </c>
      <c r="G19" s="176"/>
      <c r="H19" s="118"/>
      <c r="I19" s="118"/>
      <c r="J19" s="118"/>
    </row>
    <row r="20" spans="1:10" s="126" customFormat="1">
      <c r="A20" s="260" t="s">
        <v>3586</v>
      </c>
      <c r="B20" s="267"/>
      <c r="C20" s="260"/>
      <c r="D20" s="261">
        <f>E24</f>
        <v>2845688</v>
      </c>
      <c r="E20" s="261">
        <f>F24</f>
        <v>2840593</v>
      </c>
      <c r="F20" s="261">
        <v>2505905</v>
      </c>
      <c r="G20" s="176"/>
      <c r="H20" s="118"/>
      <c r="I20" s="118"/>
      <c r="J20" s="118"/>
    </row>
    <row r="21" spans="1:10" s="126" customFormat="1">
      <c r="A21" s="260" t="s">
        <v>3587</v>
      </c>
      <c r="B21" s="267"/>
      <c r="C21" s="260"/>
      <c r="D21" s="261">
        <v>3976421</v>
      </c>
      <c r="E21" s="261">
        <v>5095</v>
      </c>
      <c r="F21" s="261">
        <v>334688</v>
      </c>
      <c r="G21" s="176"/>
      <c r="H21" s="118"/>
      <c r="I21" s="118"/>
      <c r="J21" s="118"/>
    </row>
    <row r="22" spans="1:10" s="126" customFormat="1">
      <c r="A22" s="260" t="s">
        <v>3588</v>
      </c>
      <c r="B22" s="267"/>
      <c r="C22" s="260"/>
      <c r="D22" s="261">
        <v>-543477</v>
      </c>
      <c r="E22" s="261"/>
      <c r="F22" s="261"/>
      <c r="G22" s="176"/>
      <c r="H22" s="118"/>
      <c r="I22" s="118"/>
      <c r="J22" s="118"/>
    </row>
    <row r="23" spans="1:10" s="126" customFormat="1" ht="23.4" thickBot="1">
      <c r="A23" s="260" t="s">
        <v>3589</v>
      </c>
      <c r="B23" s="267"/>
      <c r="C23" s="260"/>
      <c r="D23" s="261">
        <v>-1553054</v>
      </c>
      <c r="E23" s="261"/>
      <c r="F23" s="261"/>
      <c r="G23" s="176"/>
      <c r="H23" s="118"/>
      <c r="I23" s="118"/>
      <c r="J23" s="118"/>
    </row>
    <row r="24" spans="1:10" s="126" customFormat="1" ht="23.4" thickBot="1">
      <c r="A24" s="260" t="s">
        <v>3596</v>
      </c>
      <c r="B24" s="267"/>
      <c r="C24" s="260"/>
      <c r="D24" s="269">
        <f>SUM(D20:D23)</f>
        <v>4725578</v>
      </c>
      <c r="E24" s="269">
        <f t="shared" ref="E24" si="0">SUM(E20:E23)</f>
        <v>2845688</v>
      </c>
      <c r="F24" s="269">
        <f t="shared" ref="F24" si="1">SUM(F20:F23)</f>
        <v>2840593</v>
      </c>
      <c r="G24" s="176"/>
      <c r="H24" s="118"/>
      <c r="I24" s="118"/>
      <c r="J24" s="118"/>
    </row>
    <row r="25" spans="1:10" s="126" customFormat="1" ht="23.4" thickTop="1">
      <c r="A25" s="260"/>
      <c r="B25" s="267"/>
      <c r="C25" s="260"/>
      <c r="D25" s="270"/>
      <c r="E25" s="270"/>
      <c r="F25" s="270"/>
      <c r="G25" s="176"/>
      <c r="H25" s="118"/>
      <c r="I25" s="118"/>
      <c r="J25" s="118"/>
    </row>
    <row r="26" spans="1:10" ht="29.25" customHeight="1">
      <c r="A26" s="113" t="s">
        <v>3590</v>
      </c>
      <c r="B26" s="113"/>
      <c r="C26" s="113"/>
      <c r="D26" s="113"/>
      <c r="E26" s="113"/>
      <c r="F26" s="113"/>
      <c r="G26" s="113"/>
      <c r="H26" s="119"/>
    </row>
    <row r="27" spans="1:10">
      <c r="A27" s="111"/>
      <c r="B27" s="111"/>
      <c r="C27" s="111"/>
      <c r="D27" s="115" t="s">
        <v>3426</v>
      </c>
      <c r="E27" s="115" t="s">
        <v>2107</v>
      </c>
      <c r="F27" s="115" t="s">
        <v>1122</v>
      </c>
      <c r="G27" s="115"/>
      <c r="H27" s="111"/>
    </row>
    <row r="28" spans="1:10">
      <c r="A28" s="117"/>
      <c r="B28" s="117"/>
      <c r="C28" s="122"/>
      <c r="D28" s="115" t="s">
        <v>4</v>
      </c>
      <c r="E28" s="115" t="s">
        <v>4</v>
      </c>
      <c r="F28" s="115" t="s">
        <v>4</v>
      </c>
      <c r="G28" s="115"/>
    </row>
    <row r="29" spans="1:10">
      <c r="A29" s="116" t="s">
        <v>127</v>
      </c>
      <c r="D29" s="118">
        <f>SUMIF('ميزان مجمع 2022'!G:G,A29,'ميزان مجمع 2022'!Q:Q)</f>
        <v>17628819.264943011</v>
      </c>
      <c r="E29" s="118">
        <v>15169965.887119988</v>
      </c>
      <c r="F29" s="118">
        <v>9807342</v>
      </c>
      <c r="G29" s="118"/>
    </row>
    <row r="30" spans="1:10" ht="23.4" thickBot="1">
      <c r="A30" s="116" t="s">
        <v>190</v>
      </c>
      <c r="D30" s="118">
        <f>SUMIF('ميزان مجمع 2022'!G:G,A30,'ميزان مجمع 2022'!Q:Q)</f>
        <v>-119728.16003000001</v>
      </c>
      <c r="E30" s="118">
        <v>-132981.07999999999</v>
      </c>
      <c r="F30" s="118">
        <v>-132981.07999999999</v>
      </c>
      <c r="G30" s="118"/>
    </row>
    <row r="31" spans="1:10" ht="25.2" thickBot="1">
      <c r="A31" s="117" t="s">
        <v>34</v>
      </c>
      <c r="B31" s="117"/>
      <c r="D31" s="120">
        <f>SUM(D27:D30)</f>
        <v>17509091.104913011</v>
      </c>
      <c r="E31" s="120">
        <f>SUM(E27:E30)</f>
        <v>15036984.807119988</v>
      </c>
      <c r="F31" s="120">
        <f>SUM(F27:F30)</f>
        <v>9674360.9199999999</v>
      </c>
      <c r="G31" s="121"/>
    </row>
    <row r="32" spans="1:10" ht="23.4" thickTop="1">
      <c r="A32" s="257" t="s">
        <v>3591</v>
      </c>
      <c r="B32" s="260"/>
      <c r="C32" s="260"/>
      <c r="D32" s="261"/>
      <c r="E32" s="261"/>
      <c r="F32" s="261"/>
      <c r="G32" s="118"/>
    </row>
    <row r="33" spans="1:10">
      <c r="A33" s="260" t="s">
        <v>3592</v>
      </c>
      <c r="B33" s="260"/>
      <c r="C33" s="260"/>
      <c r="D33" s="261">
        <f>E36</f>
        <v>132981</v>
      </c>
      <c r="E33" s="261">
        <f>F36</f>
        <v>132981</v>
      </c>
      <c r="F33" s="261">
        <v>82077</v>
      </c>
      <c r="G33" s="118"/>
    </row>
    <row r="34" spans="1:10">
      <c r="A34" s="260" t="s">
        <v>3593</v>
      </c>
      <c r="B34" s="260"/>
      <c r="C34" s="260"/>
      <c r="D34" s="261"/>
      <c r="E34" s="261"/>
      <c r="F34" s="261">
        <v>56985</v>
      </c>
      <c r="G34" s="118"/>
    </row>
    <row r="35" spans="1:10" ht="23.4" thickBot="1">
      <c r="A35" s="260" t="s">
        <v>3594</v>
      </c>
      <c r="B35" s="260"/>
      <c r="C35" s="260"/>
      <c r="D35" s="261">
        <v>-13253</v>
      </c>
      <c r="E35" s="261"/>
      <c r="F35" s="261">
        <v>-6081</v>
      </c>
      <c r="G35" s="118"/>
    </row>
    <row r="36" spans="1:10" ht="25.2" thickBot="1">
      <c r="A36" s="267" t="s">
        <v>3595</v>
      </c>
      <c r="B36" s="260"/>
      <c r="C36" s="260"/>
      <c r="D36" s="266">
        <f t="shared" ref="D36:E36" si="2">SUM(D33:D35)</f>
        <v>119728</v>
      </c>
      <c r="E36" s="266">
        <f t="shared" si="2"/>
        <v>132981</v>
      </c>
      <c r="F36" s="266">
        <f>SUM(F33:F35)</f>
        <v>132981</v>
      </c>
      <c r="G36" s="118"/>
    </row>
    <row r="37" spans="1:10" s="126" customFormat="1" ht="23.4" thickTop="1">
      <c r="A37" s="116"/>
      <c r="B37" s="117"/>
      <c r="C37" s="116"/>
      <c r="D37" s="176"/>
      <c r="E37" s="176"/>
      <c r="F37" s="176"/>
      <c r="G37" s="176"/>
      <c r="H37" s="118"/>
      <c r="I37" s="118"/>
      <c r="J37" s="118"/>
    </row>
    <row r="38" spans="1:10" ht="29.25" customHeight="1">
      <c r="A38" s="113" t="s">
        <v>3597</v>
      </c>
      <c r="B38" s="113"/>
      <c r="C38" s="113"/>
      <c r="D38" s="113"/>
      <c r="E38" s="113"/>
      <c r="F38" s="113"/>
      <c r="G38" s="113"/>
      <c r="H38" s="119"/>
    </row>
    <row r="39" spans="1:10" s="112" customFormat="1">
      <c r="D39" s="115" t="s">
        <v>3426</v>
      </c>
      <c r="E39" s="115" t="s">
        <v>2107</v>
      </c>
      <c r="F39" s="115" t="s">
        <v>1122</v>
      </c>
      <c r="G39" s="115"/>
      <c r="H39" s="115"/>
      <c r="I39" s="115"/>
    </row>
    <row r="40" spans="1:10" s="112" customFormat="1">
      <c r="A40" s="117" t="s">
        <v>22</v>
      </c>
      <c r="B40" s="117"/>
      <c r="C40" s="117"/>
      <c r="D40" s="115" t="s">
        <v>4</v>
      </c>
      <c r="E40" s="115" t="s">
        <v>4</v>
      </c>
      <c r="F40" s="115" t="s">
        <v>4</v>
      </c>
      <c r="G40" s="115"/>
      <c r="H40" s="115"/>
      <c r="I40" s="115"/>
    </row>
    <row r="41" spans="1:10">
      <c r="A41" s="116" t="s">
        <v>224</v>
      </c>
      <c r="B41" s="116" t="s">
        <v>3598</v>
      </c>
      <c r="D41" s="118">
        <f>SUMIF('ميزان مجمع 2022'!G:G,A41,'ميزان مجمع 2022'!Q:Q)</f>
        <v>31791491.730006002</v>
      </c>
      <c r="E41" s="112">
        <v>16683269</v>
      </c>
      <c r="F41" s="112">
        <v>9791969</v>
      </c>
      <c r="G41" s="112"/>
      <c r="H41" s="112"/>
    </row>
    <row r="42" spans="1:10">
      <c r="A42" s="116" t="s">
        <v>887</v>
      </c>
      <c r="C42" s="129" t="s">
        <v>3678</v>
      </c>
      <c r="D42" s="181">
        <f>SUMIF('ميزان مجمع 2022'!G:G,A42,'ميزان مجمع 2022'!Q:Q)</f>
        <v>4616325.4648700003</v>
      </c>
      <c r="E42" s="112">
        <v>2868873</v>
      </c>
      <c r="F42" s="112">
        <v>1392047</v>
      </c>
      <c r="G42" s="112"/>
      <c r="H42" s="112"/>
    </row>
    <row r="43" spans="1:10">
      <c r="A43" s="116" t="s">
        <v>3563</v>
      </c>
      <c r="D43" s="118">
        <f>SUMIF('ميزان مجمع 2022'!G:G,A43,'ميزان مجمع 2022'!Q:Q)</f>
        <v>3068405.0400000005</v>
      </c>
      <c r="E43" s="112">
        <v>1402481</v>
      </c>
      <c r="F43" s="112">
        <v>0</v>
      </c>
      <c r="G43" s="112"/>
      <c r="H43" s="112"/>
    </row>
    <row r="44" spans="1:10">
      <c r="A44" s="116" t="s">
        <v>858</v>
      </c>
      <c r="D44" s="118">
        <f>SUMIF('ميزان مجمع 2022'!G:G,A44,'ميزان مجمع 2022'!Q:Q)</f>
        <v>1643155.700006</v>
      </c>
      <c r="E44" s="112">
        <v>994817</v>
      </c>
      <c r="F44" s="112">
        <v>947640</v>
      </c>
      <c r="G44" s="112"/>
      <c r="H44" s="112"/>
    </row>
    <row r="45" spans="1:10">
      <c r="A45" s="116" t="s">
        <v>94</v>
      </c>
      <c r="D45" s="118">
        <f>SUMIF('ميزان مجمع 2022'!G:G,A45,'ميزان مجمع 2022'!Q:Q)</f>
        <v>341231.17000000004</v>
      </c>
      <c r="E45" s="112">
        <v>0</v>
      </c>
      <c r="F45" s="112">
        <v>0</v>
      </c>
      <c r="G45" s="112"/>
      <c r="H45" s="112"/>
    </row>
    <row r="46" spans="1:10">
      <c r="A46" s="116" t="s">
        <v>3182</v>
      </c>
      <c r="D46" s="118">
        <f>SUMIF('ميزان مجمع 2022'!G:G,A46,'ميزان مجمع 2022'!Q:Q)</f>
        <v>816173.98289900098</v>
      </c>
      <c r="E46" s="112">
        <v>2150399</v>
      </c>
      <c r="F46" s="112">
        <v>2351384</v>
      </c>
      <c r="G46" s="112"/>
    </row>
    <row r="47" spans="1:10" ht="23.4" thickBot="1">
      <c r="A47" s="129" t="s">
        <v>3536</v>
      </c>
      <c r="B47" s="129" t="s">
        <v>3564</v>
      </c>
      <c r="C47" s="129"/>
      <c r="D47" s="118">
        <f>SUMIF('ميزان مجمع 2022'!G:G,A47,'ميزان مجمع 2022'!Q:Q)</f>
        <v>-468881</v>
      </c>
      <c r="E47" s="112">
        <v>-1198100</v>
      </c>
      <c r="F47" s="112">
        <v>-1198100</v>
      </c>
      <c r="G47" s="112"/>
      <c r="H47" s="112"/>
    </row>
    <row r="48" spans="1:10" ht="25.2" thickBot="1">
      <c r="A48" s="117" t="s">
        <v>34</v>
      </c>
      <c r="B48" s="117"/>
      <c r="D48" s="120">
        <f>SUM(D41:D47)</f>
        <v>41807902.087781005</v>
      </c>
      <c r="E48" s="120">
        <f>SUM(E41:E47)</f>
        <v>22901739</v>
      </c>
      <c r="F48" s="120">
        <f>SUM(F41:F47)</f>
        <v>13284940</v>
      </c>
      <c r="G48" s="121"/>
    </row>
    <row r="49" spans="1:8" ht="25.2" thickTop="1">
      <c r="A49" s="257" t="s">
        <v>3599</v>
      </c>
      <c r="B49" s="267"/>
      <c r="C49" s="257"/>
      <c r="D49" s="268"/>
      <c r="E49" s="268"/>
      <c r="F49" s="268"/>
      <c r="G49" s="121"/>
    </row>
    <row r="50" spans="1:8" ht="24.6">
      <c r="A50" s="260" t="s">
        <v>3592</v>
      </c>
      <c r="B50" s="267"/>
      <c r="C50" s="260"/>
      <c r="D50" s="261">
        <f>E53</f>
        <v>1198100</v>
      </c>
      <c r="E50" s="261">
        <f>F53</f>
        <v>1198100</v>
      </c>
      <c r="F50" s="261">
        <v>0</v>
      </c>
      <c r="G50" s="121"/>
    </row>
    <row r="51" spans="1:8" ht="24.6">
      <c r="A51" s="260" t="s">
        <v>3593</v>
      </c>
      <c r="B51" s="267"/>
      <c r="C51" s="260"/>
      <c r="D51" s="261">
        <v>486146</v>
      </c>
      <c r="E51" s="261">
        <v>0</v>
      </c>
      <c r="F51" s="261">
        <v>1198100</v>
      </c>
      <c r="G51" s="121"/>
    </row>
    <row r="52" spans="1:8" ht="25.2" thickBot="1">
      <c r="A52" s="260" t="s">
        <v>3600</v>
      </c>
      <c r="B52" s="267"/>
      <c r="C52" s="260"/>
      <c r="D52" s="261">
        <v>-1215365</v>
      </c>
      <c r="E52" s="261">
        <v>0</v>
      </c>
      <c r="F52" s="261">
        <v>0</v>
      </c>
      <c r="G52" s="121"/>
    </row>
    <row r="53" spans="1:8" ht="25.2" thickBot="1">
      <c r="A53" s="267" t="s">
        <v>3601</v>
      </c>
      <c r="B53" s="267"/>
      <c r="C53" s="260"/>
      <c r="D53" s="266">
        <f>SUM(D50:D52)</f>
        <v>468881</v>
      </c>
      <c r="E53" s="266">
        <f t="shared" ref="E53:F53" si="3">SUM(E50:E52)</f>
        <v>1198100</v>
      </c>
      <c r="F53" s="266">
        <f t="shared" si="3"/>
        <v>1198100</v>
      </c>
      <c r="G53" s="121"/>
    </row>
    <row r="54" spans="1:8" ht="25.2" thickTop="1">
      <c r="A54" s="117"/>
      <c r="B54" s="117"/>
      <c r="D54" s="121"/>
      <c r="E54" s="121"/>
      <c r="F54" s="121"/>
      <c r="G54" s="121"/>
    </row>
    <row r="55" spans="1:8" ht="29.25" customHeight="1">
      <c r="A55" s="113" t="s">
        <v>3602</v>
      </c>
      <c r="B55" s="113"/>
      <c r="C55" s="113"/>
      <c r="D55" s="113"/>
      <c r="E55" s="113"/>
      <c r="F55" s="113"/>
      <c r="G55" s="113"/>
      <c r="H55" s="113"/>
    </row>
    <row r="56" spans="1:8">
      <c r="A56" s="111"/>
      <c r="B56" s="111"/>
      <c r="C56" s="111"/>
      <c r="D56" s="115" t="s">
        <v>3426</v>
      </c>
      <c r="E56" s="115" t="s">
        <v>2107</v>
      </c>
      <c r="F56" s="115" t="s">
        <v>1122</v>
      </c>
      <c r="G56" s="115"/>
      <c r="H56" s="111"/>
    </row>
    <row r="57" spans="1:8">
      <c r="A57" s="117" t="s">
        <v>33</v>
      </c>
      <c r="B57" s="117"/>
      <c r="C57" s="122"/>
      <c r="D57" s="115" t="s">
        <v>4</v>
      </c>
      <c r="E57" s="115" t="s">
        <v>4</v>
      </c>
      <c r="F57" s="115" t="s">
        <v>4</v>
      </c>
      <c r="G57" s="115"/>
    </row>
    <row r="58" spans="1:8" ht="23.4" thickBot="1">
      <c r="A58" s="112" t="s">
        <v>3561</v>
      </c>
      <c r="B58" s="112"/>
      <c r="D58" s="118">
        <f>SUMIF('ميزان مجمع 2022'!G:G,A58,'ميزان مجمع 2022'!Q:Q)</f>
        <v>46812261.999990001</v>
      </c>
      <c r="E58" s="118">
        <v>19880993.724953227</v>
      </c>
      <c r="F58" s="118">
        <v>22300000</v>
      </c>
      <c r="G58" s="118"/>
    </row>
    <row r="59" spans="1:8" s="126" customFormat="1" ht="23.4" thickBot="1">
      <c r="A59" s="117" t="s">
        <v>34</v>
      </c>
      <c r="B59" s="117"/>
      <c r="C59" s="116"/>
      <c r="D59" s="125">
        <f>SUM(D58:D58)</f>
        <v>46812261.999990001</v>
      </c>
      <c r="E59" s="125">
        <f>SUM(E58:E58)</f>
        <v>19880993.724953227</v>
      </c>
      <c r="F59" s="125">
        <f>SUM(F58:F58)</f>
        <v>22300000</v>
      </c>
      <c r="G59" s="176"/>
    </row>
    <row r="60" spans="1:8" ht="13.2" customHeight="1" thickTop="1">
      <c r="A60" s="111"/>
      <c r="B60" s="111"/>
      <c r="C60" s="111"/>
      <c r="D60" s="115"/>
      <c r="E60" s="115"/>
      <c r="F60" s="115"/>
      <c r="G60" s="115"/>
      <c r="H60" s="111"/>
    </row>
    <row r="61" spans="1:8">
      <c r="A61" s="257" t="s">
        <v>3603</v>
      </c>
      <c r="B61" s="258"/>
      <c r="C61" s="258"/>
      <c r="D61" s="259"/>
      <c r="E61" s="259"/>
      <c r="F61" s="259"/>
      <c r="G61" s="115"/>
      <c r="H61" s="111"/>
    </row>
    <row r="62" spans="1:8">
      <c r="A62" s="260" t="s">
        <v>3604</v>
      </c>
      <c r="B62" s="260"/>
      <c r="C62" s="260"/>
      <c r="D62" s="261">
        <v>171654770</v>
      </c>
      <c r="E62" s="261">
        <v>106928667</v>
      </c>
      <c r="F62" s="261">
        <v>74852785</v>
      </c>
      <c r="G62" s="118"/>
    </row>
    <row r="63" spans="1:8">
      <c r="A63" s="260" t="s">
        <v>3605</v>
      </c>
      <c r="B63" s="260"/>
      <c r="C63" s="260"/>
      <c r="D63" s="261">
        <v>44230993</v>
      </c>
      <c r="E63" s="261">
        <v>27711070</v>
      </c>
      <c r="F63" s="261">
        <v>19001592</v>
      </c>
      <c r="G63" s="118"/>
    </row>
    <row r="64" spans="1:8">
      <c r="A64" s="260" t="s">
        <v>3606</v>
      </c>
      <c r="B64" s="260"/>
      <c r="C64" s="260"/>
      <c r="D64" s="262">
        <f>SUM(D62:D63)</f>
        <v>215885763</v>
      </c>
      <c r="E64" s="262">
        <f t="shared" ref="E64:F64" si="4">SUM(E62:E63)</f>
        <v>134639737</v>
      </c>
      <c r="F64" s="262">
        <f t="shared" si="4"/>
        <v>93854377</v>
      </c>
      <c r="G64" s="118"/>
    </row>
    <row r="65" spans="1:8">
      <c r="A65" s="260" t="s">
        <v>3607</v>
      </c>
      <c r="B65" s="260"/>
      <c r="C65" s="260"/>
      <c r="D65" s="261">
        <v>-188954495</v>
      </c>
      <c r="E65" s="261">
        <v>-137058743</v>
      </c>
      <c r="F65" s="261">
        <v>-93115364</v>
      </c>
      <c r="G65" s="118"/>
    </row>
    <row r="66" spans="1:8">
      <c r="A66" s="260" t="s">
        <v>3608</v>
      </c>
      <c r="B66" s="260"/>
      <c r="C66" s="260"/>
      <c r="D66" s="261">
        <v>19880994</v>
      </c>
      <c r="E66" s="261">
        <v>22300000</v>
      </c>
      <c r="F66" s="261">
        <v>21560987</v>
      </c>
      <c r="G66" s="118"/>
    </row>
    <row r="67" spans="1:8">
      <c r="A67" s="260" t="s">
        <v>3609</v>
      </c>
      <c r="B67" s="260"/>
      <c r="C67" s="260"/>
      <c r="D67" s="263">
        <f>SUM(D64:D66)</f>
        <v>46812262</v>
      </c>
      <c r="E67" s="264">
        <f t="shared" ref="E67:F67" si="5">SUM(E64:E66)</f>
        <v>19880994</v>
      </c>
      <c r="F67" s="265">
        <f t="shared" si="5"/>
        <v>22300000</v>
      </c>
      <c r="G67" s="118"/>
    </row>
    <row r="68" spans="1:8" ht="23.4" thickBot="1">
      <c r="A68" s="260"/>
      <c r="B68" s="260"/>
      <c r="C68" s="260"/>
      <c r="D68" s="261"/>
      <c r="E68" s="261"/>
      <c r="F68" s="261"/>
      <c r="G68" s="118"/>
    </row>
    <row r="69" spans="1:8" ht="25.2" thickBot="1">
      <c r="A69" s="260"/>
      <c r="B69" s="260"/>
      <c r="C69" s="260"/>
      <c r="D69" s="266">
        <f>D67</f>
        <v>46812262</v>
      </c>
      <c r="E69" s="266">
        <f t="shared" ref="E69:F69" si="6">E67</f>
        <v>19880994</v>
      </c>
      <c r="F69" s="266">
        <f t="shared" si="6"/>
        <v>22300000</v>
      </c>
      <c r="G69" s="118"/>
    </row>
    <row r="70" spans="1:8" ht="25.2" thickTop="1">
      <c r="D70" s="121"/>
      <c r="E70" s="121"/>
      <c r="F70" s="121"/>
      <c r="G70" s="118"/>
    </row>
    <row r="71" spans="1:8" ht="29.25" customHeight="1">
      <c r="A71" s="113" t="s">
        <v>3651</v>
      </c>
      <c r="B71" s="113"/>
      <c r="C71" s="113"/>
      <c r="D71" s="113"/>
      <c r="E71" s="113"/>
      <c r="F71" s="113"/>
      <c r="G71" s="113"/>
      <c r="H71" s="119"/>
    </row>
    <row r="72" spans="1:8">
      <c r="A72" s="112"/>
      <c r="B72" s="112"/>
      <c r="C72" s="112"/>
      <c r="D72" s="115" t="s">
        <v>3426</v>
      </c>
      <c r="E72" s="115" t="s">
        <v>2107</v>
      </c>
      <c r="F72" s="115" t="s">
        <v>1122</v>
      </c>
      <c r="G72" s="115"/>
    </row>
    <row r="73" spans="1:8">
      <c r="A73" s="117" t="s">
        <v>22</v>
      </c>
      <c r="B73" s="117"/>
      <c r="C73" s="117"/>
      <c r="D73" s="115" t="s">
        <v>4</v>
      </c>
      <c r="E73" s="115" t="s">
        <v>4</v>
      </c>
      <c r="F73" s="115" t="s">
        <v>4</v>
      </c>
      <c r="G73" s="115"/>
    </row>
    <row r="74" spans="1:8">
      <c r="A74" s="116" t="s">
        <v>3558</v>
      </c>
      <c r="D74" s="181">
        <f>SUMIF('ميزان مجمع 2022'!G:G,A74,'ميزان مجمع 2022'!Q:Q)</f>
        <v>1225410</v>
      </c>
      <c r="E74" s="181">
        <v>2505051</v>
      </c>
      <c r="F74" s="181">
        <v>2433198</v>
      </c>
      <c r="G74" s="118"/>
    </row>
    <row r="75" spans="1:8">
      <c r="A75" s="116" t="s">
        <v>3744</v>
      </c>
      <c r="D75" s="181">
        <f>SUMIF('ميزان مجمع 2022'!G:G,A75,'ميزان مجمع 2022'!Q:Q)</f>
        <v>2433198.3399990001</v>
      </c>
      <c r="E75" s="181">
        <v>0</v>
      </c>
      <c r="F75" s="181">
        <v>0</v>
      </c>
      <c r="G75" s="118"/>
    </row>
    <row r="76" spans="1:8">
      <c r="A76" s="116" t="s">
        <v>3566</v>
      </c>
      <c r="D76" s="181">
        <f>SUMIF('ميزان مجمع 2022'!G:G,A76,'ميزان مجمع 2022'!Q:Q)</f>
        <v>-49469.120000000003</v>
      </c>
      <c r="E76" s="181">
        <v>-5988</v>
      </c>
      <c r="F76" s="181"/>
      <c r="G76" s="118"/>
    </row>
    <row r="77" spans="1:8" ht="23.4" thickBot="1">
      <c r="A77" s="116" t="s">
        <v>3745</v>
      </c>
      <c r="D77" s="181">
        <f>SUMIF('ميزان مجمع 2022'!G:G,A77,'ميزان مجمع 2022'!Q:Q)</f>
        <v>-1578935.75</v>
      </c>
      <c r="E77" s="181">
        <v>-1039182</v>
      </c>
      <c r="F77" s="181">
        <v>-499428</v>
      </c>
      <c r="G77" s="118"/>
    </row>
    <row r="78" spans="1:8" ht="25.2" thickBot="1">
      <c r="A78" s="117" t="s">
        <v>35</v>
      </c>
      <c r="B78" s="117"/>
      <c r="D78" s="120">
        <f>SUM(D74:D77)</f>
        <v>2030203.469999</v>
      </c>
      <c r="E78" s="120">
        <f>SUM(E74:E77)</f>
        <v>1459881</v>
      </c>
      <c r="F78" s="120">
        <f>SUM(F74:F77)</f>
        <v>1933770</v>
      </c>
      <c r="G78" s="121"/>
    </row>
    <row r="79" spans="1:8" ht="23.4" thickTop="1">
      <c r="A79" s="260" t="s">
        <v>3610</v>
      </c>
      <c r="B79" s="260"/>
      <c r="C79" s="260"/>
      <c r="D79" s="261"/>
      <c r="E79" s="261"/>
      <c r="F79" s="261"/>
      <c r="G79" s="118"/>
    </row>
    <row r="80" spans="1:8">
      <c r="A80" s="260" t="s">
        <v>3748</v>
      </c>
      <c r="B80" s="260"/>
      <c r="C80" s="260"/>
      <c r="D80" s="261"/>
      <c r="E80" s="261"/>
      <c r="F80" s="261"/>
      <c r="G80" s="118"/>
    </row>
    <row r="81" spans="1:7">
      <c r="A81" s="260" t="s">
        <v>3592</v>
      </c>
      <c r="B81" s="260"/>
      <c r="C81" s="260"/>
      <c r="D81" s="261">
        <f>E84</f>
        <v>2505051</v>
      </c>
      <c r="E81" s="261">
        <f>F84</f>
        <v>2433198</v>
      </c>
      <c r="F81" s="261">
        <v>0</v>
      </c>
      <c r="G81" s="118"/>
    </row>
    <row r="82" spans="1:7">
      <c r="A82" s="260" t="s">
        <v>3749</v>
      </c>
      <c r="B82" s="260"/>
      <c r="C82" s="260"/>
      <c r="D82" s="261"/>
      <c r="E82" s="261"/>
      <c r="F82" s="261">
        <v>2433198</v>
      </c>
      <c r="G82" s="118"/>
    </row>
    <row r="83" spans="1:7">
      <c r="A83" s="260" t="s">
        <v>3750</v>
      </c>
      <c r="B83" s="260"/>
      <c r="C83" s="260"/>
      <c r="D83" s="261">
        <v>1153557</v>
      </c>
      <c r="E83" s="261">
        <v>71853</v>
      </c>
      <c r="F83" s="261"/>
      <c r="G83" s="118"/>
    </row>
    <row r="84" spans="1:7" ht="25.2" thickBot="1">
      <c r="A84" s="260" t="s">
        <v>3751</v>
      </c>
      <c r="B84" s="260"/>
      <c r="C84" s="260"/>
      <c r="D84" s="273">
        <f>SUM(D81:D83)</f>
        <v>3658608</v>
      </c>
      <c r="E84" s="273">
        <f t="shared" ref="E84:F84" si="7">SUM(E81:E83)</f>
        <v>2505051</v>
      </c>
      <c r="F84" s="273">
        <f t="shared" si="7"/>
        <v>2433198</v>
      </c>
      <c r="G84" s="118"/>
    </row>
    <row r="85" spans="1:7" ht="23.4" thickTop="1">
      <c r="A85" s="271" t="s">
        <v>3612</v>
      </c>
      <c r="B85" s="260"/>
      <c r="C85" s="260"/>
      <c r="D85" s="261"/>
      <c r="E85" s="261"/>
      <c r="F85" s="261"/>
      <c r="G85" s="118"/>
    </row>
    <row r="86" spans="1:7">
      <c r="A86" s="260" t="s">
        <v>3613</v>
      </c>
      <c r="B86" s="260"/>
      <c r="C86" s="260"/>
      <c r="D86" s="261">
        <f>E88</f>
        <v>1045170</v>
      </c>
      <c r="E86" s="261">
        <f>F88</f>
        <v>499428</v>
      </c>
      <c r="F86" s="261">
        <v>0</v>
      </c>
      <c r="G86" s="118"/>
    </row>
    <row r="87" spans="1:7" ht="23.4" thickBot="1">
      <c r="A87" s="260" t="s">
        <v>3614</v>
      </c>
      <c r="B87" s="260"/>
      <c r="C87" s="260"/>
      <c r="D87" s="261">
        <v>583234</v>
      </c>
      <c r="E87" s="261">
        <v>545742</v>
      </c>
      <c r="F87" s="261">
        <v>499428</v>
      </c>
      <c r="G87" s="118"/>
    </row>
    <row r="88" spans="1:7" ht="24" thickTop="1" thickBot="1">
      <c r="A88" s="260" t="s">
        <v>3615</v>
      </c>
      <c r="B88" s="260"/>
      <c r="C88" s="260"/>
      <c r="D88" s="272">
        <f>SUM(D86:D87)</f>
        <v>1628404</v>
      </c>
      <c r="E88" s="272">
        <f t="shared" ref="E88:F88" si="8">SUM(E86:E87)</f>
        <v>1045170</v>
      </c>
      <c r="F88" s="272">
        <f t="shared" si="8"/>
        <v>499428</v>
      </c>
      <c r="G88" s="118"/>
    </row>
    <row r="89" spans="1:7" ht="25.8" thickTop="1" thickBot="1">
      <c r="A89" s="290" t="s">
        <v>3610</v>
      </c>
      <c r="B89" s="129"/>
      <c r="C89" s="129"/>
      <c r="D89" s="291">
        <f>D84-D88</f>
        <v>2030204</v>
      </c>
      <c r="E89" s="291">
        <f t="shared" ref="E89:F89" si="9">E84-E88</f>
        <v>1459881</v>
      </c>
      <c r="F89" s="291">
        <f t="shared" si="9"/>
        <v>1933770</v>
      </c>
      <c r="G89" s="118"/>
    </row>
    <row r="90" spans="1:7" ht="23.4" thickTop="1">
      <c r="A90" s="257" t="s">
        <v>3616</v>
      </c>
      <c r="B90" s="260"/>
      <c r="C90" s="260"/>
      <c r="D90" s="261"/>
      <c r="E90" s="261"/>
      <c r="F90" s="261"/>
      <c r="G90" s="118"/>
    </row>
    <row r="91" spans="1:7">
      <c r="A91" s="260" t="s">
        <v>3592</v>
      </c>
      <c r="B91" s="260"/>
      <c r="C91" s="260"/>
      <c r="D91" s="261">
        <f>E95</f>
        <v>1562073</v>
      </c>
      <c r="E91" s="261">
        <f>F95</f>
        <v>1942992</v>
      </c>
      <c r="F91" s="261">
        <v>0</v>
      </c>
      <c r="G91" s="118"/>
    </row>
    <row r="92" spans="1:7">
      <c r="A92" s="260" t="s">
        <v>3617</v>
      </c>
      <c r="B92" s="260"/>
      <c r="C92" s="260"/>
      <c r="D92" s="261">
        <v>912724</v>
      </c>
      <c r="E92" s="261">
        <v>43766</v>
      </c>
      <c r="F92" s="261">
        <v>2229592</v>
      </c>
      <c r="G92" s="118"/>
    </row>
    <row r="93" spans="1:7">
      <c r="A93" s="260" t="s">
        <v>3618</v>
      </c>
      <c r="B93" s="260"/>
      <c r="C93" s="260"/>
      <c r="D93" s="261">
        <v>226692</v>
      </c>
      <c r="E93" s="261">
        <v>211095</v>
      </c>
      <c r="F93" s="261">
        <v>120900</v>
      </c>
      <c r="G93" s="118"/>
    </row>
    <row r="94" spans="1:7" ht="23.4" thickBot="1">
      <c r="A94" s="260" t="s">
        <v>3619</v>
      </c>
      <c r="B94" s="260"/>
      <c r="C94" s="260"/>
      <c r="D94" s="261">
        <v>-842007</v>
      </c>
      <c r="E94" s="261">
        <v>-635780</v>
      </c>
      <c r="F94" s="261">
        <v>-407500</v>
      </c>
      <c r="G94" s="118"/>
    </row>
    <row r="95" spans="1:7" ht="24" thickTop="1" thickBot="1">
      <c r="A95" s="260" t="s">
        <v>3611</v>
      </c>
      <c r="B95" s="260"/>
      <c r="C95" s="260"/>
      <c r="D95" s="272">
        <f>SUM(D91:D94)</f>
        <v>1859482</v>
      </c>
      <c r="E95" s="272">
        <f>SUM(E91:E94)</f>
        <v>1562073</v>
      </c>
      <c r="F95" s="272">
        <f>SUM(F91:F94)</f>
        <v>1942992</v>
      </c>
      <c r="G95" s="118"/>
    </row>
    <row r="96" spans="1:7" ht="23.4" thickTop="1">
      <c r="A96" s="260" t="s">
        <v>3620</v>
      </c>
      <c r="B96" s="260"/>
      <c r="C96" s="260"/>
      <c r="D96" s="261"/>
      <c r="E96" s="261"/>
      <c r="F96" s="261"/>
      <c r="G96" s="118"/>
    </row>
    <row r="97" spans="1:10">
      <c r="A97" s="127" t="s">
        <v>3505</v>
      </c>
      <c r="B97" s="127"/>
      <c r="C97" s="127"/>
      <c r="D97" s="118">
        <f>-SUMIF('ميزان مجمع 2022'!G:G,A97,'ميزان مجمع 2022'!Q:Q)</f>
        <v>954560</v>
      </c>
      <c r="E97" s="128">
        <v>723920</v>
      </c>
      <c r="F97" s="128">
        <v>627000</v>
      </c>
      <c r="G97" s="118"/>
    </row>
    <row r="98" spans="1:10">
      <c r="A98" s="127" t="s">
        <v>3507</v>
      </c>
      <c r="B98" s="127"/>
      <c r="C98" s="127"/>
      <c r="D98" s="118">
        <f>-SUMIF('ميزان مجمع 2022'!G:G,A98,'ميزان مجمع 2022'!Q:Q)</f>
        <v>904921.57000000007</v>
      </c>
      <c r="E98" s="128">
        <v>838153</v>
      </c>
      <c r="F98" s="128">
        <v>1315992</v>
      </c>
      <c r="G98" s="118"/>
    </row>
    <row r="99" spans="1:10" ht="29.25" customHeight="1">
      <c r="A99" s="113" t="s">
        <v>3621</v>
      </c>
      <c r="B99" s="113"/>
      <c r="C99" s="113"/>
      <c r="D99" s="113"/>
      <c r="E99" s="113"/>
      <c r="F99" s="113"/>
      <c r="G99" s="113"/>
      <c r="H99" s="119"/>
    </row>
    <row r="100" spans="1:10">
      <c r="A100" s="112"/>
      <c r="B100" s="112"/>
      <c r="C100" s="112"/>
      <c r="D100" s="115" t="s">
        <v>3426</v>
      </c>
      <c r="E100" s="115" t="s">
        <v>2107</v>
      </c>
      <c r="F100" s="115" t="s">
        <v>1122</v>
      </c>
      <c r="G100" s="115"/>
    </row>
    <row r="101" spans="1:10">
      <c r="A101" s="117" t="s">
        <v>22</v>
      </c>
      <c r="B101" s="117"/>
      <c r="C101" s="117"/>
      <c r="D101" s="115" t="s">
        <v>4</v>
      </c>
      <c r="E101" s="115" t="s">
        <v>4</v>
      </c>
      <c r="F101" s="115" t="s">
        <v>4</v>
      </c>
      <c r="G101" s="115"/>
    </row>
    <row r="102" spans="1:10" ht="23.4" thickBot="1">
      <c r="A102" s="116" t="s">
        <v>3565</v>
      </c>
      <c r="D102" s="118">
        <f>SUMIF('ميزان مجمع 2022'!G:G,A102,'ميزان مجمع 2022'!Q:Q)</f>
        <v>1770876.48</v>
      </c>
      <c r="E102" s="118">
        <v>1490972</v>
      </c>
      <c r="F102" s="118">
        <v>1461371</v>
      </c>
      <c r="G102" s="118"/>
    </row>
    <row r="103" spans="1:10" ht="25.2" thickBot="1">
      <c r="A103" s="117" t="s">
        <v>35</v>
      </c>
      <c r="B103" s="117"/>
      <c r="D103" s="120">
        <f>SUM(D102)</f>
        <v>1770876.48</v>
      </c>
      <c r="E103" s="120">
        <f>SUM(E102)</f>
        <v>1490972</v>
      </c>
      <c r="F103" s="120">
        <f>SUM(F102)</f>
        <v>1461371</v>
      </c>
      <c r="G103" s="121"/>
    </row>
    <row r="104" spans="1:10" ht="29.25" customHeight="1" thickTop="1">
      <c r="A104" s="113" t="s">
        <v>3622</v>
      </c>
      <c r="B104" s="113"/>
      <c r="C104" s="113"/>
      <c r="D104" s="113"/>
      <c r="E104" s="113"/>
      <c r="F104" s="113"/>
      <c r="G104" s="113"/>
      <c r="H104" s="119"/>
    </row>
    <row r="105" spans="1:10">
      <c r="A105" s="111"/>
      <c r="B105" s="111"/>
      <c r="C105" s="111"/>
      <c r="D105" s="111" t="s">
        <v>3426</v>
      </c>
      <c r="E105" s="111" t="s">
        <v>2107</v>
      </c>
      <c r="F105" s="111" t="s">
        <v>2107</v>
      </c>
      <c r="G105" s="111"/>
      <c r="H105" s="111"/>
      <c r="I105" s="111"/>
    </row>
    <row r="106" spans="1:10">
      <c r="A106" s="111"/>
      <c r="B106" s="111"/>
      <c r="C106" s="111"/>
      <c r="D106" s="111" t="s">
        <v>4</v>
      </c>
      <c r="E106" s="111" t="s">
        <v>4</v>
      </c>
      <c r="F106" s="111" t="s">
        <v>4</v>
      </c>
      <c r="G106" s="111"/>
      <c r="H106" s="111"/>
      <c r="I106" s="111"/>
    </row>
    <row r="107" spans="1:10">
      <c r="A107" s="51" t="s">
        <v>996</v>
      </c>
      <c r="B107" s="51"/>
      <c r="D107" s="118">
        <f>-SUMIF('ميزان مجمع 2022'!G:G,A107,'ميزان مجمع 2022'!Q:Q)</f>
        <v>25192030.847769007</v>
      </c>
      <c r="E107" s="118">
        <v>21654086.772930011</v>
      </c>
      <c r="F107" s="118">
        <v>16196910</v>
      </c>
      <c r="G107" s="118"/>
      <c r="H107" s="118"/>
    </row>
    <row r="108" spans="1:10" ht="23.4" thickBot="1">
      <c r="A108" s="52" t="s">
        <v>157</v>
      </c>
      <c r="B108" s="52"/>
      <c r="D108" s="118">
        <f>-SUMIF('ميزان مجمع 2022'!G:G,A108,'ميزان مجمع 2022'!Q:Q)</f>
        <v>1874288.58</v>
      </c>
      <c r="E108" s="118">
        <v>5996213</v>
      </c>
      <c r="F108" s="118">
        <v>1481156</v>
      </c>
      <c r="G108" s="118"/>
      <c r="H108" s="118"/>
      <c r="J108" s="52"/>
    </row>
    <row r="109" spans="1:10" ht="25.2" thickBot="1">
      <c r="A109" s="117" t="s">
        <v>35</v>
      </c>
      <c r="B109" s="117"/>
      <c r="D109" s="120">
        <f>SUM(D107:D108)</f>
        <v>27066319.427769005</v>
      </c>
      <c r="E109" s="120">
        <f>SUM(E107:E108)</f>
        <v>27650299.772930011</v>
      </c>
      <c r="F109" s="120">
        <f>SUM(F107:F108)</f>
        <v>17678066</v>
      </c>
      <c r="G109" s="121"/>
    </row>
    <row r="110" spans="1:10" ht="23.4" thickTop="1">
      <c r="A110" s="112"/>
      <c r="B110" s="112"/>
      <c r="C110" s="112"/>
      <c r="D110" s="115"/>
      <c r="E110" s="115"/>
      <c r="F110" s="115"/>
      <c r="G110" s="115"/>
    </row>
    <row r="111" spans="1:10" ht="29.25" customHeight="1">
      <c r="A111" s="113" t="s">
        <v>3623</v>
      </c>
      <c r="B111" s="113"/>
      <c r="C111" s="113"/>
      <c r="D111" s="113"/>
      <c r="E111" s="113"/>
      <c r="F111" s="113"/>
      <c r="G111" s="113"/>
      <c r="H111" s="119"/>
    </row>
    <row r="112" spans="1:10" s="112" customFormat="1">
      <c r="D112" s="115" t="s">
        <v>3426</v>
      </c>
      <c r="E112" s="115" t="s">
        <v>2107</v>
      </c>
      <c r="F112" s="115" t="s">
        <v>1122</v>
      </c>
      <c r="G112" s="115"/>
      <c r="H112" s="115"/>
      <c r="I112" s="115"/>
    </row>
    <row r="113" spans="1:9" s="112" customFormat="1">
      <c r="A113" s="117" t="s">
        <v>22</v>
      </c>
      <c r="B113" s="117"/>
      <c r="C113" s="117"/>
      <c r="D113" s="115" t="s">
        <v>4</v>
      </c>
      <c r="E113" s="115" t="s">
        <v>4</v>
      </c>
      <c r="F113" s="115" t="s">
        <v>4</v>
      </c>
      <c r="G113" s="115"/>
      <c r="H113" s="115"/>
      <c r="I113" s="115"/>
    </row>
    <row r="114" spans="1:9">
      <c r="A114" s="116" t="s">
        <v>1125</v>
      </c>
      <c r="D114" s="118">
        <f>-SUMIF('ميزان مجمع 2022'!G:G,A114,'ميزان مجمع 2022'!Q:Q)</f>
        <v>40565212.039973989</v>
      </c>
      <c r="E114" s="118">
        <v>18944059.080000002</v>
      </c>
      <c r="F114" s="118">
        <v>19936776</v>
      </c>
      <c r="G114" s="118"/>
      <c r="H114" s="118"/>
    </row>
    <row r="115" spans="1:9">
      <c r="A115" s="116" t="s">
        <v>832</v>
      </c>
      <c r="D115" s="118">
        <f>-SUMIF('ميزان مجمع 2022'!G:G,A115,'ميزان مجمع 2022'!Q:Q)</f>
        <v>15079745.32</v>
      </c>
      <c r="E115" s="118">
        <v>11456357</v>
      </c>
      <c r="F115" s="118">
        <v>7247391</v>
      </c>
      <c r="G115" s="118"/>
      <c r="H115" s="118"/>
    </row>
    <row r="116" spans="1:9">
      <c r="A116" s="52" t="s">
        <v>2113</v>
      </c>
      <c r="B116" s="52"/>
      <c r="D116" s="118">
        <f>-SUMIF('ميزان مجمع 2022'!G:G,A116,'ميزان مجمع 2022'!Q:Q)</f>
        <v>7786689.4799980046</v>
      </c>
      <c r="E116" s="118">
        <v>2670615.6500199996</v>
      </c>
      <c r="F116" s="118">
        <v>3153660</v>
      </c>
      <c r="G116" s="118"/>
      <c r="H116" s="118"/>
    </row>
    <row r="117" spans="1:9">
      <c r="A117" s="52" t="s">
        <v>3453</v>
      </c>
      <c r="B117" s="52"/>
      <c r="D117" s="118">
        <f>-SUMIF('ميزان مجمع 2022'!G:G,A117,'ميزان مجمع 2022'!Q:Q)</f>
        <v>1232008.0200000003</v>
      </c>
      <c r="E117" s="118">
        <v>3390274.68</v>
      </c>
      <c r="F117" s="118">
        <v>0</v>
      </c>
      <c r="G117" s="118"/>
      <c r="H117" s="118"/>
    </row>
    <row r="118" spans="1:9">
      <c r="A118" s="116" t="s">
        <v>2111</v>
      </c>
      <c r="D118" s="118">
        <f>-SUMIF('ميزان مجمع 2022'!G:G,A118,'ميزان مجمع 2022'!Q:Q)</f>
        <v>3023182.6806309996</v>
      </c>
      <c r="E118" s="118">
        <v>1510521.12</v>
      </c>
      <c r="F118" s="118">
        <v>1496062</v>
      </c>
      <c r="G118" s="118"/>
      <c r="H118" s="118"/>
    </row>
    <row r="119" spans="1:9">
      <c r="A119" s="116" t="s">
        <v>1376</v>
      </c>
      <c r="D119" s="118">
        <f>-SUMIF('ميزان مجمع 2022'!G:G,A119,'ميزان مجمع 2022'!Q:Q)</f>
        <v>2641.0299999999916</v>
      </c>
      <c r="E119" s="118">
        <v>261</v>
      </c>
      <c r="F119" s="118">
        <v>0</v>
      </c>
      <c r="G119" s="118"/>
      <c r="H119" s="118"/>
    </row>
    <row r="120" spans="1:9">
      <c r="A120" s="116" t="s">
        <v>1126</v>
      </c>
      <c r="D120" s="118">
        <f>-SUMIF('ميزان مجمع 2022'!G:G,A120,'ميزان مجمع 2022'!Q:Q)</f>
        <v>477954.72549000004</v>
      </c>
      <c r="E120" s="118">
        <v>740598.15</v>
      </c>
      <c r="F120" s="118">
        <v>836550</v>
      </c>
      <c r="G120" s="118"/>
      <c r="H120" s="118"/>
    </row>
    <row r="121" spans="1:9" ht="23.4" thickBot="1">
      <c r="A121" s="116" t="s">
        <v>3567</v>
      </c>
      <c r="D121" s="118">
        <f>-SUMIF('ميزان مجمع 2022'!G:G,A121,'ميزان مجمع 2022'!Q:Q)</f>
        <v>634736.77</v>
      </c>
      <c r="E121" s="118">
        <v>1213015</v>
      </c>
      <c r="F121" s="118">
        <v>979978</v>
      </c>
      <c r="G121" s="118"/>
      <c r="H121" s="118"/>
    </row>
    <row r="122" spans="1:9" ht="25.2" thickBot="1">
      <c r="A122" s="117" t="s">
        <v>35</v>
      </c>
      <c r="B122" s="117"/>
      <c r="D122" s="120">
        <f>SUM(D114:D121)</f>
        <v>68802170.066092998</v>
      </c>
      <c r="E122" s="120">
        <f>SUM(E114:E121)</f>
        <v>39925701.680019997</v>
      </c>
      <c r="F122" s="120">
        <f>SUM(F114:F121)</f>
        <v>33650417</v>
      </c>
      <c r="G122" s="121"/>
    </row>
    <row r="123" spans="1:9" ht="23.4" thickTop="1">
      <c r="A123" s="112"/>
      <c r="B123" s="112"/>
      <c r="C123" s="112"/>
      <c r="D123" s="115"/>
      <c r="E123" s="115"/>
      <c r="F123" s="115"/>
      <c r="G123" s="115"/>
    </row>
    <row r="124" spans="1:9" ht="29.25" customHeight="1">
      <c r="A124" s="113" t="s">
        <v>3624</v>
      </c>
      <c r="B124" s="113"/>
      <c r="C124" s="113"/>
      <c r="D124" s="113"/>
      <c r="E124" s="113"/>
      <c r="F124" s="113"/>
      <c r="G124" s="113"/>
      <c r="H124" s="119"/>
    </row>
    <row r="125" spans="1:9">
      <c r="A125" s="112"/>
      <c r="B125" s="112"/>
      <c r="C125" s="112"/>
      <c r="D125" s="115" t="s">
        <v>3426</v>
      </c>
      <c r="E125" s="115" t="s">
        <v>2107</v>
      </c>
      <c r="F125" s="115" t="s">
        <v>1122</v>
      </c>
      <c r="G125" s="115"/>
    </row>
    <row r="126" spans="1:9">
      <c r="A126" s="117" t="s">
        <v>22</v>
      </c>
      <c r="B126" s="117"/>
      <c r="C126" s="117"/>
      <c r="D126" s="115" t="s">
        <v>4</v>
      </c>
      <c r="E126" s="115" t="s">
        <v>4</v>
      </c>
      <c r="F126" s="115" t="s">
        <v>4</v>
      </c>
      <c r="G126" s="115"/>
    </row>
    <row r="127" spans="1:9" ht="23.4" thickBot="1">
      <c r="A127" s="116" t="s">
        <v>3508</v>
      </c>
      <c r="D127" s="118">
        <f>-SUMIF('ميزان مجمع 2022'!G:G,A127,'ميزان مجمع 2022'!Q:Q)</f>
        <v>6321300.040000001</v>
      </c>
      <c r="E127" s="118">
        <v>4287683</v>
      </c>
      <c r="F127" s="118">
        <v>1865138</v>
      </c>
      <c r="G127" s="118"/>
    </row>
    <row r="128" spans="1:9" ht="25.2" thickBot="1">
      <c r="A128" s="117" t="s">
        <v>35</v>
      </c>
      <c r="B128" s="117"/>
      <c r="D128" s="120">
        <f>SUM(D127)</f>
        <v>6321300.040000001</v>
      </c>
      <c r="E128" s="120">
        <f>SUM(E127)</f>
        <v>4287683</v>
      </c>
      <c r="F128" s="120">
        <f>SUM(F127)</f>
        <v>1865138</v>
      </c>
      <c r="G128" s="121"/>
    </row>
    <row r="129" spans="1:8" ht="23.4" thickTop="1">
      <c r="A129" s="112"/>
      <c r="B129" s="112"/>
      <c r="C129" s="112"/>
      <c r="D129" s="115"/>
      <c r="E129" s="115"/>
      <c r="F129" s="115"/>
      <c r="G129" s="115"/>
    </row>
    <row r="130" spans="1:8" ht="29.25" customHeight="1">
      <c r="A130" s="113" t="s">
        <v>3625</v>
      </c>
      <c r="B130" s="113"/>
      <c r="C130" s="113"/>
      <c r="D130" s="113"/>
      <c r="E130" s="113"/>
      <c r="F130" s="113"/>
      <c r="G130" s="113"/>
      <c r="H130" s="119"/>
    </row>
    <row r="131" spans="1:8">
      <c r="A131" s="112"/>
      <c r="B131" s="112"/>
      <c r="C131" s="112"/>
      <c r="D131" s="115" t="s">
        <v>3426</v>
      </c>
      <c r="E131" s="115" t="s">
        <v>2107</v>
      </c>
      <c r="F131" s="115" t="s">
        <v>1122</v>
      </c>
      <c r="G131" s="115"/>
    </row>
    <row r="132" spans="1:8">
      <c r="A132" s="117" t="s">
        <v>22</v>
      </c>
      <c r="B132" s="117"/>
      <c r="C132" s="117"/>
      <c r="D132" s="115" t="s">
        <v>4</v>
      </c>
      <c r="E132" s="115" t="s">
        <v>4</v>
      </c>
      <c r="F132" s="115" t="s">
        <v>4</v>
      </c>
      <c r="G132" s="115"/>
    </row>
    <row r="133" spans="1:8" ht="23.4" thickBot="1">
      <c r="A133" s="116" t="s">
        <v>3509</v>
      </c>
      <c r="D133" s="118">
        <f>-SUMIF('ميزان مجمع 2022'!G:G,A133,'ميزان مجمع 2022'!Q:Q)</f>
        <v>1792000</v>
      </c>
      <c r="E133" s="118">
        <v>3710530</v>
      </c>
      <c r="F133" s="118">
        <v>3710530</v>
      </c>
      <c r="G133" s="118"/>
    </row>
    <row r="134" spans="1:8" ht="25.2" thickBot="1">
      <c r="A134" s="117" t="s">
        <v>35</v>
      </c>
      <c r="B134" s="117"/>
      <c r="D134" s="120">
        <f>SUM(D133)</f>
        <v>1792000</v>
      </c>
      <c r="E134" s="120">
        <f>SUM(E133)</f>
        <v>3710530</v>
      </c>
      <c r="F134" s="120">
        <f>SUM(F133)</f>
        <v>3710530</v>
      </c>
      <c r="G134" s="121"/>
    </row>
    <row r="135" spans="1:8" ht="25.2" thickTop="1">
      <c r="A135" s="117" t="s">
        <v>3626</v>
      </c>
      <c r="B135" s="117"/>
      <c r="D135" s="121"/>
      <c r="E135" s="121"/>
      <c r="F135" s="121"/>
      <c r="G135" s="121"/>
    </row>
    <row r="136" spans="1:8" ht="24.6">
      <c r="A136" s="116" t="s">
        <v>3627</v>
      </c>
      <c r="D136" s="118">
        <v>4402770</v>
      </c>
      <c r="E136" s="118">
        <v>3146864</v>
      </c>
      <c r="F136" s="118">
        <v>1865138</v>
      </c>
      <c r="G136" s="121"/>
    </row>
    <row r="137" spans="1:8" ht="25.2" thickBot="1">
      <c r="A137" s="116" t="s">
        <v>3628</v>
      </c>
      <c r="D137" s="118">
        <v>3710530</v>
      </c>
      <c r="E137" s="118">
        <v>4851349</v>
      </c>
      <c r="F137" s="118"/>
      <c r="G137" s="121"/>
    </row>
    <row r="138" spans="1:8" ht="25.2" thickBot="1">
      <c r="A138" s="117" t="s">
        <v>3629</v>
      </c>
      <c r="D138" s="120">
        <f>SUM(D136:D137)</f>
        <v>8113300</v>
      </c>
      <c r="E138" s="120">
        <f t="shared" ref="E138:F138" si="10">SUM(E136:E137)</f>
        <v>7998213</v>
      </c>
      <c r="F138" s="120">
        <f t="shared" si="10"/>
        <v>1865138</v>
      </c>
      <c r="G138" s="121"/>
    </row>
    <row r="139" spans="1:8" ht="25.2" thickTop="1">
      <c r="A139" s="260" t="s">
        <v>3630</v>
      </c>
      <c r="B139" s="260"/>
      <c r="C139" s="260"/>
      <c r="D139" s="261"/>
      <c r="E139" s="261"/>
      <c r="F139" s="261"/>
      <c r="G139" s="121"/>
    </row>
    <row r="140" spans="1:8" ht="24.6">
      <c r="A140" s="260" t="s">
        <v>3592</v>
      </c>
      <c r="B140" s="260"/>
      <c r="C140" s="260"/>
      <c r="D140" s="261">
        <f>E143</f>
        <v>7998213</v>
      </c>
      <c r="E140" s="261">
        <f>F143</f>
        <v>1865138</v>
      </c>
      <c r="F140" s="261"/>
      <c r="G140" s="121"/>
    </row>
    <row r="141" spans="1:8" ht="24.6">
      <c r="A141" s="260" t="s">
        <v>3631</v>
      </c>
      <c r="B141" s="260"/>
      <c r="C141" s="260"/>
      <c r="D141" s="261">
        <v>29389461</v>
      </c>
      <c r="E141" s="261">
        <v>17795512</v>
      </c>
      <c r="F141" s="261">
        <v>6044011</v>
      </c>
      <c r="G141" s="121"/>
    </row>
    <row r="142" spans="1:8" ht="25.2" thickBot="1">
      <c r="A142" s="260" t="s">
        <v>3632</v>
      </c>
      <c r="B142" s="260"/>
      <c r="C142" s="260"/>
      <c r="D142" s="261">
        <v>-29247374</v>
      </c>
      <c r="E142" s="261">
        <v>-11662437</v>
      </c>
      <c r="F142" s="261">
        <v>-4178873</v>
      </c>
      <c r="G142" s="121"/>
    </row>
    <row r="143" spans="1:8" ht="25.2" thickBot="1">
      <c r="A143" s="267" t="s">
        <v>3629</v>
      </c>
      <c r="B143" s="260"/>
      <c r="C143" s="260"/>
      <c r="D143" s="266">
        <f>SUM(D140:D142)</f>
        <v>8140300</v>
      </c>
      <c r="E143" s="266">
        <f t="shared" ref="E143:F143" si="11">SUM(E140:E142)</f>
        <v>7998213</v>
      </c>
      <c r="F143" s="266">
        <f t="shared" si="11"/>
        <v>1865138</v>
      </c>
      <c r="G143" s="121"/>
    </row>
    <row r="144" spans="1:8" ht="25.2" thickTop="1">
      <c r="D144" s="118"/>
      <c r="E144" s="118"/>
      <c r="F144" s="118"/>
      <c r="G144" s="121"/>
    </row>
    <row r="145" spans="1:9" ht="25.2" thickBot="1">
      <c r="A145" s="116" t="s">
        <v>3633</v>
      </c>
      <c r="D145" s="118"/>
      <c r="E145" s="118"/>
      <c r="F145" s="118"/>
      <c r="G145" s="121"/>
    </row>
    <row r="146" spans="1:9" ht="25.2" thickBot="1">
      <c r="A146" s="117" t="s">
        <v>3508</v>
      </c>
      <c r="D146" s="120">
        <f>-SUMIF('ميزان مجمع 2022'!G:G,A146,'ميزان مجمع 2022'!Q:Q)</f>
        <v>6321300.040000001</v>
      </c>
      <c r="E146" s="120">
        <v>4287683</v>
      </c>
      <c r="F146" s="120">
        <v>1865138</v>
      </c>
      <c r="G146" s="121"/>
    </row>
    <row r="147" spans="1:9" ht="25.8" thickTop="1" thickBot="1">
      <c r="A147" s="117" t="s">
        <v>3509</v>
      </c>
      <c r="D147" s="120">
        <f>-SUMIF('ميزان مجمع 2022'!G:G,A147,'ميزان مجمع 2022'!Q:Q)</f>
        <v>1792000</v>
      </c>
      <c r="E147" s="120">
        <v>3710530</v>
      </c>
      <c r="F147" s="120">
        <v>0</v>
      </c>
      <c r="G147" s="121"/>
    </row>
    <row r="148" spans="1:9" ht="25.2" thickTop="1">
      <c r="D148" s="118"/>
      <c r="E148" s="118"/>
      <c r="F148" s="118"/>
      <c r="G148" s="121"/>
    </row>
    <row r="149" spans="1:9">
      <c r="D149" s="118"/>
      <c r="E149" s="118"/>
      <c r="F149" s="118"/>
      <c r="G149" s="115"/>
    </row>
    <row r="150" spans="1:9" ht="29.25" customHeight="1">
      <c r="A150" s="113" t="s">
        <v>3634</v>
      </c>
      <c r="B150" s="113"/>
      <c r="C150" s="113"/>
      <c r="D150" s="113"/>
      <c r="E150" s="113"/>
      <c r="F150" s="113"/>
      <c r="G150" s="113"/>
      <c r="H150" s="119"/>
    </row>
    <row r="151" spans="1:9">
      <c r="A151" s="112"/>
      <c r="B151" s="112"/>
      <c r="C151" s="112"/>
      <c r="D151" s="115" t="s">
        <v>3426</v>
      </c>
      <c r="E151" s="115" t="s">
        <v>2107</v>
      </c>
      <c r="F151" s="115" t="s">
        <v>1122</v>
      </c>
      <c r="G151" s="115"/>
    </row>
    <row r="152" spans="1:9" ht="32.4">
      <c r="A152" s="117" t="s">
        <v>22</v>
      </c>
      <c r="B152" s="117"/>
      <c r="C152" s="130" t="s">
        <v>103</v>
      </c>
      <c r="D152" s="115" t="s">
        <v>102</v>
      </c>
      <c r="E152" s="115" t="s">
        <v>102</v>
      </c>
      <c r="F152" s="115" t="s">
        <v>102</v>
      </c>
      <c r="G152" s="115"/>
      <c r="H152" s="130"/>
    </row>
    <row r="153" spans="1:9">
      <c r="A153" s="116" t="s">
        <v>1380</v>
      </c>
      <c r="C153" s="116" t="s">
        <v>3568</v>
      </c>
      <c r="D153" s="118">
        <f>-SUMIF('ميزان مجمع 2022'!G:G,A153,'ميزان مجمع 2022'!Q:Q)</f>
        <v>1328521.8900000004</v>
      </c>
      <c r="E153" s="118">
        <v>79771</v>
      </c>
      <c r="F153" s="118">
        <v>0</v>
      </c>
      <c r="G153" s="118"/>
    </row>
    <row r="154" spans="1:9">
      <c r="A154" s="116" t="s">
        <v>3428</v>
      </c>
      <c r="C154" s="116" t="s">
        <v>3568</v>
      </c>
      <c r="D154" s="118">
        <f>-SUMIF('ميزان مجمع 2022'!G:G,A154,'ميزان مجمع 2022'!Q:Q)</f>
        <v>1520449.5300000005</v>
      </c>
      <c r="E154" s="118">
        <v>2458062</v>
      </c>
      <c r="F154" s="118">
        <v>0</v>
      </c>
      <c r="G154" s="118"/>
    </row>
    <row r="155" spans="1:9">
      <c r="A155" s="116" t="s">
        <v>3429</v>
      </c>
      <c r="C155" s="116" t="s">
        <v>3568</v>
      </c>
      <c r="D155" s="118">
        <f>-SUMIF('ميزان مجمع 2022'!G:G,A155,'ميزان مجمع 2022'!Q:Q)</f>
        <v>897914</v>
      </c>
      <c r="E155" s="118"/>
      <c r="F155" s="118"/>
      <c r="G155" s="118"/>
    </row>
    <row r="156" spans="1:9" ht="23.4" thickBot="1">
      <c r="A156" s="116" t="s">
        <v>3430</v>
      </c>
      <c r="C156" s="116" t="s">
        <v>3568</v>
      </c>
      <c r="D156" s="118">
        <f>-SUMIF('ميزان مجمع 2022'!G:G,A156,'ميزان مجمع 2022'!Q:Q)</f>
        <v>1028029.8799999999</v>
      </c>
      <c r="E156" s="118"/>
      <c r="F156" s="118"/>
      <c r="G156" s="118"/>
    </row>
    <row r="157" spans="1:9" ht="25.2" thickBot="1">
      <c r="A157" s="117" t="s">
        <v>35</v>
      </c>
      <c r="B157" s="117"/>
      <c r="D157" s="120">
        <f>SUM(D153:D156)</f>
        <v>4774915.3000000007</v>
      </c>
      <c r="E157" s="120">
        <f>SUM(E153:E156)</f>
        <v>2537833</v>
      </c>
      <c r="F157" s="120">
        <f>SUM(F154:F156)</f>
        <v>0</v>
      </c>
      <c r="G157" s="121"/>
    </row>
    <row r="158" spans="1:9" ht="23.4" thickTop="1">
      <c r="A158" s="112"/>
      <c r="B158" s="112"/>
      <c r="C158" s="112"/>
      <c r="D158" s="115"/>
      <c r="E158" s="115"/>
      <c r="F158" s="115"/>
      <c r="G158" s="115"/>
    </row>
    <row r="159" spans="1:9" ht="29.25" customHeight="1">
      <c r="A159" s="113" t="s">
        <v>3710</v>
      </c>
      <c r="B159" s="113"/>
      <c r="C159" s="113"/>
      <c r="D159" s="113"/>
      <c r="E159" s="113"/>
      <c r="F159" s="113"/>
      <c r="G159" s="113"/>
      <c r="H159" s="119"/>
    </row>
    <row r="160" spans="1:9">
      <c r="A160" s="112"/>
      <c r="B160" s="112"/>
      <c r="C160" s="112"/>
      <c r="D160" s="115" t="s">
        <v>3426</v>
      </c>
      <c r="E160" s="115" t="s">
        <v>2107</v>
      </c>
      <c r="F160" s="115" t="s">
        <v>2107</v>
      </c>
      <c r="G160" s="115"/>
      <c r="I160" s="115"/>
    </row>
    <row r="161" spans="1:9">
      <c r="A161" s="117" t="s">
        <v>22</v>
      </c>
      <c r="B161" s="117"/>
      <c r="C161" s="117"/>
      <c r="D161" s="115" t="s">
        <v>4</v>
      </c>
      <c r="E161" s="115" t="s">
        <v>4</v>
      </c>
      <c r="F161" s="115" t="s">
        <v>4</v>
      </c>
      <c r="G161" s="115"/>
      <c r="I161" s="115"/>
    </row>
    <row r="162" spans="1:9">
      <c r="A162" s="116" t="s">
        <v>3679</v>
      </c>
      <c r="D162" s="131">
        <f>E167</f>
        <v>6286945</v>
      </c>
      <c r="E162" s="118">
        <f>F167</f>
        <v>3591647</v>
      </c>
      <c r="F162" s="118">
        <v>2429362</v>
      </c>
      <c r="G162" s="118"/>
    </row>
    <row r="163" spans="1:9">
      <c r="A163" s="116" t="s">
        <v>3680</v>
      </c>
      <c r="D163" s="131">
        <v>1602999</v>
      </c>
      <c r="E163" s="118">
        <v>1422030</v>
      </c>
      <c r="F163" s="118">
        <v>972070</v>
      </c>
      <c r="G163" s="118"/>
    </row>
    <row r="164" spans="1:9">
      <c r="A164" s="116" t="s">
        <v>3682</v>
      </c>
      <c r="D164" s="131">
        <v>186231</v>
      </c>
      <c r="E164" s="118">
        <v>131943</v>
      </c>
      <c r="F164" s="118">
        <v>65593</v>
      </c>
      <c r="G164" s="118"/>
    </row>
    <row r="165" spans="1:9">
      <c r="A165" s="116" t="s">
        <v>3681</v>
      </c>
      <c r="D165" s="131">
        <v>-1501606</v>
      </c>
      <c r="E165" s="118">
        <v>-215672</v>
      </c>
      <c r="F165" s="118">
        <v>-200929</v>
      </c>
      <c r="G165" s="118"/>
    </row>
    <row r="166" spans="1:9" ht="23.4" thickBot="1">
      <c r="A166" s="116" t="s">
        <v>2163</v>
      </c>
      <c r="D166" s="131">
        <v>627777</v>
      </c>
      <c r="E166" s="118">
        <v>1356997</v>
      </c>
      <c r="F166" s="118">
        <v>325551</v>
      </c>
      <c r="G166" s="118"/>
    </row>
    <row r="167" spans="1:9" ht="25.2" thickBot="1">
      <c r="A167" s="117" t="s">
        <v>35</v>
      </c>
      <c r="B167" s="117"/>
      <c r="D167" s="120">
        <f>SUM(D162:D166)</f>
        <v>7202346</v>
      </c>
      <c r="E167" s="120">
        <f>SUM(E162:E166)</f>
        <v>6286945</v>
      </c>
      <c r="F167" s="120">
        <f>SUM(F162:F166)</f>
        <v>3591647</v>
      </c>
      <c r="G167" s="121"/>
    </row>
    <row r="168" spans="1:9" ht="23.4" thickTop="1">
      <c r="A168" s="112"/>
      <c r="B168" s="112"/>
      <c r="C168" s="112"/>
      <c r="D168" s="115"/>
      <c r="E168" s="115"/>
      <c r="F168" s="115"/>
      <c r="G168" s="115"/>
    </row>
    <row r="169" spans="1:9" ht="29.25" customHeight="1">
      <c r="A169" s="113" t="s">
        <v>3711</v>
      </c>
      <c r="B169" s="113"/>
      <c r="C169" s="113"/>
      <c r="D169" s="113"/>
      <c r="E169" s="113"/>
      <c r="F169" s="113"/>
      <c r="G169" s="113"/>
      <c r="H169" s="119"/>
    </row>
    <row r="170" spans="1:9">
      <c r="A170" s="112"/>
      <c r="B170" s="112"/>
      <c r="C170" s="112"/>
      <c r="D170" s="115" t="s">
        <v>3426</v>
      </c>
      <c r="E170" s="115" t="s">
        <v>2107</v>
      </c>
      <c r="F170" s="115" t="s">
        <v>2107</v>
      </c>
      <c r="G170" s="115"/>
    </row>
    <row r="171" spans="1:9">
      <c r="A171" s="117" t="s">
        <v>22</v>
      </c>
      <c r="B171" s="117"/>
      <c r="C171" s="117"/>
      <c r="D171" s="115" t="s">
        <v>4</v>
      </c>
      <c r="E171" s="115" t="s">
        <v>4</v>
      </c>
      <c r="F171" s="115" t="s">
        <v>4</v>
      </c>
      <c r="G171" s="115"/>
    </row>
    <row r="172" spans="1:9" ht="23.4" thickBot="1">
      <c r="A172" s="116" t="s">
        <v>1206</v>
      </c>
      <c r="D172" s="118">
        <f>-SUMIF('ميزان مجمع 2022'!G:G,A172,'ميزان مجمع 2022'!Q:Q)</f>
        <v>20000000</v>
      </c>
      <c r="E172" s="118">
        <v>1200000</v>
      </c>
      <c r="F172" s="118">
        <v>1200000</v>
      </c>
      <c r="G172" s="118"/>
    </row>
    <row r="173" spans="1:9" ht="25.2" thickBot="1">
      <c r="A173" s="117" t="s">
        <v>35</v>
      </c>
      <c r="B173" s="117"/>
      <c r="D173" s="120">
        <f>SUM(D172)</f>
        <v>20000000</v>
      </c>
      <c r="E173" s="120">
        <f>SUM(E172)</f>
        <v>1200000</v>
      </c>
      <c r="F173" s="120">
        <f>SUM(F172)</f>
        <v>1200000</v>
      </c>
      <c r="G173" s="121"/>
    </row>
    <row r="174" spans="1:9" ht="25.2" thickTop="1">
      <c r="A174" s="267" t="s">
        <v>3712</v>
      </c>
      <c r="B174" s="267"/>
      <c r="C174" s="268" t="s">
        <v>1139</v>
      </c>
      <c r="D174" s="268" t="s">
        <v>3717</v>
      </c>
      <c r="E174" s="268" t="s">
        <v>3718</v>
      </c>
      <c r="F174" s="268" t="s">
        <v>3629</v>
      </c>
      <c r="G174" s="121"/>
    </row>
    <row r="175" spans="1:9" ht="24.6">
      <c r="A175" s="260"/>
      <c r="B175" s="267" t="s">
        <v>3713</v>
      </c>
      <c r="C175" s="274">
        <v>0.27</v>
      </c>
      <c r="D175" s="261">
        <v>540</v>
      </c>
      <c r="E175" s="261">
        <v>10000</v>
      </c>
      <c r="F175" s="268">
        <f>D175*E175</f>
        <v>5400000</v>
      </c>
      <c r="G175" s="121"/>
    </row>
    <row r="176" spans="1:9" ht="24.6">
      <c r="A176" s="267"/>
      <c r="B176" s="267" t="s">
        <v>3714</v>
      </c>
      <c r="C176" s="275">
        <v>6.7500000000000004E-2</v>
      </c>
      <c r="D176" s="261">
        <v>135</v>
      </c>
      <c r="E176" s="261">
        <v>10000</v>
      </c>
      <c r="F176" s="268">
        <f t="shared" ref="F176:F179" si="12">D176*E176</f>
        <v>1350000</v>
      </c>
      <c r="G176" s="121"/>
    </row>
    <row r="177" spans="1:8" ht="24.6">
      <c r="A177" s="267"/>
      <c r="B177" s="267" t="s">
        <v>3715</v>
      </c>
      <c r="C177" s="274">
        <v>0.4</v>
      </c>
      <c r="D177" s="261">
        <v>800</v>
      </c>
      <c r="E177" s="261">
        <v>10000</v>
      </c>
      <c r="F177" s="268">
        <f t="shared" si="12"/>
        <v>8000000</v>
      </c>
      <c r="G177" s="121"/>
    </row>
    <row r="178" spans="1:8" ht="24.6">
      <c r="A178" s="267"/>
      <c r="B178" s="267" t="s">
        <v>3716</v>
      </c>
      <c r="C178" s="275">
        <v>0.26250000000000001</v>
      </c>
      <c r="D178" s="261">
        <v>525</v>
      </c>
      <c r="E178" s="261">
        <v>10000</v>
      </c>
      <c r="F178" s="268">
        <f t="shared" si="12"/>
        <v>5250000</v>
      </c>
      <c r="G178" s="121"/>
    </row>
    <row r="179" spans="1:8" ht="25.2" thickBot="1">
      <c r="A179" s="267"/>
      <c r="B179" s="267"/>
      <c r="C179" s="260"/>
      <c r="D179" s="261"/>
      <c r="E179" s="261"/>
      <c r="F179" s="268">
        <f t="shared" si="12"/>
        <v>0</v>
      </c>
      <c r="G179" s="121"/>
    </row>
    <row r="180" spans="1:8" ht="25.2" thickBot="1">
      <c r="A180" s="267"/>
      <c r="B180" s="267" t="s">
        <v>3719</v>
      </c>
      <c r="C180" s="266">
        <f t="shared" ref="C180:D180" si="13">SUM(C175:C179)</f>
        <v>1</v>
      </c>
      <c r="D180" s="266">
        <f t="shared" si="13"/>
        <v>2000</v>
      </c>
      <c r="E180" s="268"/>
      <c r="F180" s="266">
        <f>SUM(F175:F179)</f>
        <v>20000000</v>
      </c>
      <c r="G180" s="121"/>
    </row>
    <row r="181" spans="1:8" ht="25.2" thickTop="1">
      <c r="A181" s="117"/>
      <c r="B181" s="117"/>
      <c r="D181" s="121"/>
      <c r="E181" s="121"/>
      <c r="F181" s="121"/>
      <c r="G181" s="121"/>
    </row>
    <row r="182" spans="1:8">
      <c r="A182" s="112"/>
      <c r="B182" s="112"/>
      <c r="C182" s="112"/>
      <c r="D182" s="115"/>
      <c r="E182" s="115"/>
      <c r="F182" s="115"/>
      <c r="G182" s="115"/>
    </row>
    <row r="183" spans="1:8" ht="29.25" customHeight="1">
      <c r="A183" s="113" t="s">
        <v>3720</v>
      </c>
      <c r="B183" s="113"/>
      <c r="C183" s="113"/>
      <c r="D183" s="113"/>
      <c r="E183" s="113"/>
      <c r="F183" s="113"/>
      <c r="G183" s="113"/>
      <c r="H183" s="119"/>
    </row>
    <row r="184" spans="1:8">
      <c r="A184" s="112"/>
      <c r="B184" s="112"/>
      <c r="C184" s="112"/>
      <c r="D184" s="115" t="s">
        <v>3426</v>
      </c>
      <c r="E184" s="115" t="s">
        <v>2107</v>
      </c>
      <c r="F184" s="115" t="s">
        <v>2107</v>
      </c>
      <c r="G184" s="115"/>
    </row>
    <row r="185" spans="1:8">
      <c r="A185" s="117" t="s">
        <v>22</v>
      </c>
      <c r="B185" s="117"/>
      <c r="C185" s="117"/>
      <c r="D185" s="115" t="s">
        <v>4</v>
      </c>
      <c r="E185" s="115" t="s">
        <v>4</v>
      </c>
      <c r="F185" s="115" t="s">
        <v>4</v>
      </c>
      <c r="G185" s="115"/>
    </row>
    <row r="186" spans="1:8" ht="23.4" thickBot="1">
      <c r="A186" s="116" t="s">
        <v>1382</v>
      </c>
      <c r="D186" s="118">
        <f>-SUMIF('ميزان مجمع 2022'!G:G,A186,'ميزان مجمع 2022'!Q:Q)</f>
        <v>2491343</v>
      </c>
      <c r="E186" s="118">
        <v>360000</v>
      </c>
      <c r="F186" s="118">
        <v>360000</v>
      </c>
      <c r="G186" s="118"/>
    </row>
    <row r="187" spans="1:8" ht="25.2" thickBot="1">
      <c r="A187" s="117" t="s">
        <v>35</v>
      </c>
      <c r="B187" s="117"/>
      <c r="D187" s="120">
        <f>SUM(D186)</f>
        <v>2491343</v>
      </c>
      <c r="E187" s="120">
        <f>SUM(E186)</f>
        <v>360000</v>
      </c>
      <c r="F187" s="120">
        <f>SUM(F186)</f>
        <v>360000</v>
      </c>
      <c r="G187" s="121"/>
    </row>
    <row r="188" spans="1:8" ht="23.4" thickTop="1">
      <c r="A188" s="112"/>
      <c r="B188" s="112"/>
      <c r="C188" s="112"/>
      <c r="D188" s="115"/>
      <c r="E188" s="115"/>
      <c r="F188" s="115"/>
      <c r="G188" s="115"/>
    </row>
    <row r="189" spans="1:8" ht="29.25" customHeight="1">
      <c r="A189" s="113" t="s">
        <v>3721</v>
      </c>
      <c r="B189" s="113"/>
      <c r="C189" s="113"/>
      <c r="D189" s="113"/>
      <c r="E189" s="113"/>
      <c r="F189" s="113"/>
      <c r="G189" s="113"/>
      <c r="H189" s="119"/>
    </row>
    <row r="190" spans="1:8" s="112" customFormat="1">
      <c r="C190" s="115"/>
      <c r="D190" s="115" t="s">
        <v>3426</v>
      </c>
      <c r="E190" s="115" t="s">
        <v>2107</v>
      </c>
      <c r="F190" s="115" t="s">
        <v>2107</v>
      </c>
      <c r="G190" s="115"/>
    </row>
    <row r="191" spans="1:8" s="112" customFormat="1">
      <c r="A191" s="117" t="s">
        <v>22</v>
      </c>
      <c r="B191" s="117"/>
      <c r="C191" s="117"/>
      <c r="D191" s="115" t="s">
        <v>4</v>
      </c>
      <c r="E191" s="115" t="s">
        <v>4</v>
      </c>
      <c r="F191" s="115" t="s">
        <v>4</v>
      </c>
      <c r="G191" s="115"/>
    </row>
    <row r="192" spans="1:8">
      <c r="A192" s="116" t="s">
        <v>1570</v>
      </c>
      <c r="C192" s="116" t="s">
        <v>3427</v>
      </c>
      <c r="D192" s="132">
        <v>-24250.9</v>
      </c>
      <c r="E192" s="118"/>
      <c r="F192" s="118"/>
      <c r="G192" s="118"/>
    </row>
    <row r="193" spans="1:7">
      <c r="A193" s="116" t="s">
        <v>1571</v>
      </c>
      <c r="C193" s="116" t="s">
        <v>3427</v>
      </c>
      <c r="D193" s="132">
        <v>169097751.91</v>
      </c>
      <c r="E193" s="118"/>
      <c r="F193" s="118"/>
      <c r="G193" s="118"/>
    </row>
    <row r="194" spans="1:7">
      <c r="A194" s="116" t="s">
        <v>1572</v>
      </c>
      <c r="C194" s="116" t="s">
        <v>3427</v>
      </c>
      <c r="D194" s="132">
        <v>45455955</v>
      </c>
      <c r="E194" s="118"/>
      <c r="F194" s="118"/>
      <c r="G194" s="118"/>
    </row>
    <row r="195" spans="1:7">
      <c r="A195" s="116" t="s">
        <v>3323</v>
      </c>
      <c r="C195" s="116" t="s">
        <v>1945</v>
      </c>
      <c r="D195" s="118">
        <v>1356307</v>
      </c>
      <c r="E195" s="118"/>
      <c r="F195" s="118"/>
      <c r="G195" s="118"/>
    </row>
    <row r="196" spans="1:7">
      <c r="A196" s="116" t="s">
        <v>3321</v>
      </c>
      <c r="C196" s="116" t="s">
        <v>1945</v>
      </c>
      <c r="D196" s="118">
        <v>5134832.3999899998</v>
      </c>
      <c r="E196" s="118"/>
      <c r="F196" s="118"/>
      <c r="G196" s="118"/>
    </row>
    <row r="197" spans="1:7">
      <c r="A197" s="116" t="s">
        <v>3421</v>
      </c>
      <c r="C197" s="116" t="s">
        <v>1960</v>
      </c>
      <c r="D197" s="118">
        <v>840619.79</v>
      </c>
      <c r="E197" s="118"/>
      <c r="F197" s="118"/>
      <c r="G197" s="118"/>
    </row>
    <row r="198" spans="1:7">
      <c r="A198" s="116" t="s">
        <v>3683</v>
      </c>
      <c r="C198" s="116" t="s">
        <v>1960</v>
      </c>
      <c r="D198" s="118">
        <v>-691.53</v>
      </c>
      <c r="E198" s="118"/>
      <c r="F198" s="118"/>
      <c r="G198" s="118"/>
    </row>
    <row r="199" spans="1:7">
      <c r="A199" s="116" t="s">
        <v>3683</v>
      </c>
      <c r="C199" s="116" t="s">
        <v>1960</v>
      </c>
      <c r="D199" s="118">
        <v>-10735.35</v>
      </c>
      <c r="E199" s="118"/>
      <c r="F199" s="118"/>
      <c r="G199" s="118"/>
    </row>
    <row r="200" spans="1:7" ht="23.4" thickBot="1">
      <c r="A200" s="116" t="s">
        <v>3684</v>
      </c>
      <c r="C200" s="116" t="s">
        <v>1960</v>
      </c>
      <c r="D200" s="118">
        <v>-2.35</v>
      </c>
      <c r="E200" s="118"/>
      <c r="F200" s="118"/>
      <c r="G200" s="118"/>
    </row>
    <row r="201" spans="1:7" ht="25.2" thickBot="1">
      <c r="A201" s="117" t="s">
        <v>35</v>
      </c>
      <c r="B201" s="117"/>
      <c r="D201" s="120">
        <f>SUM(D192:D200)</f>
        <v>221849785.96998999</v>
      </c>
      <c r="E201" s="120">
        <v>138750242</v>
      </c>
      <c r="F201" s="120">
        <f>SUM(F192:F196)</f>
        <v>0</v>
      </c>
      <c r="G201" s="121"/>
    </row>
    <row r="202" spans="1:7" ht="25.2" thickTop="1">
      <c r="A202" s="267" t="s">
        <v>3722</v>
      </c>
      <c r="B202" s="267"/>
      <c r="C202" s="260"/>
      <c r="D202" s="268"/>
      <c r="E202" s="268"/>
      <c r="F202" s="268"/>
      <c r="G202" s="121"/>
    </row>
    <row r="203" spans="1:7" ht="24.6">
      <c r="A203" s="267"/>
      <c r="B203" s="260" t="s">
        <v>3723</v>
      </c>
      <c r="C203" s="260"/>
      <c r="D203" s="261">
        <v>215885763</v>
      </c>
      <c r="E203" s="268"/>
      <c r="F203" s="268"/>
      <c r="G203" s="121"/>
    </row>
    <row r="204" spans="1:7" ht="25.2" thickBot="1">
      <c r="A204" s="267"/>
      <c r="B204" s="260" t="s">
        <v>3724</v>
      </c>
      <c r="C204" s="260"/>
      <c r="D204" s="261">
        <v>5964023</v>
      </c>
      <c r="E204" s="268"/>
      <c r="F204" s="268"/>
      <c r="G204" s="121"/>
    </row>
    <row r="205" spans="1:7" ht="25.2" thickBot="1">
      <c r="A205" s="267"/>
      <c r="B205" s="267"/>
      <c r="C205" s="260"/>
      <c r="D205" s="266">
        <f>SUM(D203:D204)</f>
        <v>221849786</v>
      </c>
      <c r="E205" s="268"/>
      <c r="F205" s="268"/>
      <c r="G205" s="121"/>
    </row>
    <row r="206" spans="1:7" ht="25.2" thickTop="1">
      <c r="A206" s="267" t="s">
        <v>3725</v>
      </c>
      <c r="B206" s="267"/>
      <c r="C206" s="260"/>
      <c r="D206" s="268"/>
      <c r="E206" s="268"/>
      <c r="F206" s="268"/>
      <c r="G206" s="121"/>
    </row>
    <row r="207" spans="1:7" ht="24.6">
      <c r="A207" s="267"/>
      <c r="B207" s="260" t="s">
        <v>3726</v>
      </c>
      <c r="C207" s="260"/>
      <c r="D207" s="261">
        <v>15169967</v>
      </c>
      <c r="E207" s="261">
        <v>9807342</v>
      </c>
      <c r="F207" s="268"/>
      <c r="G207" s="121"/>
    </row>
    <row r="208" spans="1:7" ht="24.6">
      <c r="A208" s="267"/>
      <c r="B208" s="260" t="s">
        <v>3727</v>
      </c>
      <c r="C208" s="260"/>
      <c r="D208" s="261">
        <v>97853866</v>
      </c>
      <c r="E208" s="261">
        <v>69631946</v>
      </c>
      <c r="F208" s="268" t="s">
        <v>3730</v>
      </c>
      <c r="G208" s="121"/>
    </row>
    <row r="209" spans="1:8" ht="24.6">
      <c r="A209" s="267"/>
      <c r="B209" s="260" t="s">
        <v>3728</v>
      </c>
      <c r="C209" s="260"/>
      <c r="D209" s="261">
        <v>84131769</v>
      </c>
      <c r="E209" s="261">
        <v>45808022</v>
      </c>
      <c r="F209" s="268"/>
      <c r="G209" s="121"/>
    </row>
    <row r="210" spans="1:8" ht="25.2" thickBot="1">
      <c r="A210" s="267"/>
      <c r="B210" s="260" t="s">
        <v>3729</v>
      </c>
      <c r="C210" s="260"/>
      <c r="D210" s="261">
        <v>-17628823</v>
      </c>
      <c r="E210" s="261">
        <v>-15169967</v>
      </c>
      <c r="F210" s="268"/>
      <c r="G210" s="121"/>
    </row>
    <row r="211" spans="1:8" ht="25.2" thickBot="1">
      <c r="A211" s="267"/>
      <c r="B211" s="267"/>
      <c r="C211" s="260"/>
      <c r="D211" s="266">
        <f>SUM(D207:D210)</f>
        <v>179526779</v>
      </c>
      <c r="E211" s="266">
        <f>SUM(E207:E210)</f>
        <v>110077343</v>
      </c>
      <c r="F211" s="268"/>
      <c r="G211" s="121"/>
    </row>
    <row r="212" spans="1:8" ht="29.25" customHeight="1" thickTop="1">
      <c r="A212" s="113" t="s">
        <v>3464</v>
      </c>
      <c r="B212" s="113"/>
      <c r="C212" s="113"/>
      <c r="D212" s="113"/>
      <c r="E212" s="113"/>
      <c r="F212" s="113"/>
      <c r="G212" s="113"/>
      <c r="H212" s="119"/>
    </row>
    <row r="213" spans="1:8" s="112" customFormat="1">
      <c r="C213" s="115"/>
      <c r="D213" s="115" t="s">
        <v>3426</v>
      </c>
      <c r="E213" s="115" t="s">
        <v>2107</v>
      </c>
      <c r="F213" s="115" t="s">
        <v>2107</v>
      </c>
      <c r="G213" s="115"/>
    </row>
    <row r="214" spans="1:8" s="112" customFormat="1">
      <c r="A214" s="117" t="s">
        <v>22</v>
      </c>
      <c r="B214" s="117"/>
      <c r="C214" s="117"/>
      <c r="D214" s="115" t="s">
        <v>4</v>
      </c>
      <c r="E214" s="115" t="s">
        <v>4</v>
      </c>
      <c r="F214" s="115" t="s">
        <v>4</v>
      </c>
      <c r="G214" s="115"/>
    </row>
    <row r="215" spans="1:8">
      <c r="A215" s="116" t="s">
        <v>1321</v>
      </c>
      <c r="C215" s="116" t="s">
        <v>3433</v>
      </c>
      <c r="D215" s="132">
        <f>-SUMIF('ميزان مجمع 2022'!G:G,A215,'ميزان مجمع 2022'!Q:Q)</f>
        <v>2818986.3300000005</v>
      </c>
      <c r="E215" s="118">
        <v>318857.2</v>
      </c>
      <c r="F215" s="118">
        <v>318857.2</v>
      </c>
      <c r="G215" s="118"/>
    </row>
    <row r="216" spans="1:8">
      <c r="A216" s="116" t="s">
        <v>1574</v>
      </c>
      <c r="C216" s="116" t="s">
        <v>1309</v>
      </c>
      <c r="D216" s="132">
        <f>-SUMIF('ميزان مجمع 2022'!G:G,A216,'ميزان مجمع 2022'!Q:Q)</f>
        <v>0</v>
      </c>
      <c r="E216" s="118">
        <v>676777.69</v>
      </c>
      <c r="F216" s="118">
        <v>676777.69</v>
      </c>
      <c r="G216" s="118"/>
    </row>
    <row r="217" spans="1:8">
      <c r="A217" s="116" t="s">
        <v>1575</v>
      </c>
      <c r="C217" s="116" t="s">
        <v>1309</v>
      </c>
      <c r="D217" s="132">
        <f>-SUMIF('ميزان مجمع 2022'!G:G,A217,'ميزان مجمع 2022'!Q:Q)</f>
        <v>0</v>
      </c>
      <c r="E217" s="118">
        <v>886345.42</v>
      </c>
      <c r="F217" s="118">
        <v>886345.42</v>
      </c>
      <c r="G217" s="118"/>
    </row>
    <row r="218" spans="1:8">
      <c r="A218" s="116" t="s">
        <v>1576</v>
      </c>
      <c r="C218" s="116" t="s">
        <v>1309</v>
      </c>
      <c r="D218" s="132">
        <f>-SUMIF('ميزان مجمع 2022'!G:G,A218,'ميزان مجمع 2022'!Q:Q)</f>
        <v>0</v>
      </c>
      <c r="E218" s="118">
        <v>276832.25</v>
      </c>
      <c r="F218" s="118">
        <v>276832.25</v>
      </c>
      <c r="G218" s="118"/>
    </row>
    <row r="219" spans="1:8">
      <c r="A219" s="116" t="s">
        <v>1577</v>
      </c>
      <c r="C219" s="116" t="s">
        <v>1309</v>
      </c>
      <c r="D219" s="132">
        <f>-SUMIF('ميزان مجمع 2022'!G:G,A219,'ميزان مجمع 2022'!Q:Q)</f>
        <v>0</v>
      </c>
      <c r="E219" s="118">
        <v>230401.91</v>
      </c>
      <c r="F219" s="118">
        <v>230401.91</v>
      </c>
      <c r="G219" s="118"/>
    </row>
    <row r="220" spans="1:8">
      <c r="A220" s="116" t="s">
        <v>1578</v>
      </c>
      <c r="C220" s="116" t="s">
        <v>1309</v>
      </c>
      <c r="D220" s="132">
        <f>-SUMIF('ميزان مجمع 2022'!G:G,A220,'ميزان مجمع 2022'!Q:Q)</f>
        <v>0</v>
      </c>
      <c r="E220" s="118">
        <v>25411.65</v>
      </c>
      <c r="F220" s="118">
        <v>25411.65</v>
      </c>
      <c r="G220" s="118"/>
    </row>
    <row r="221" spans="1:8">
      <c r="A221" s="116" t="s">
        <v>1579</v>
      </c>
      <c r="C221" s="116" t="s">
        <v>1309</v>
      </c>
      <c r="D221" s="132">
        <f>-SUMIF('ميزان مجمع 2022'!G:G,A221,'ميزان مجمع 2022'!Q:Q)</f>
        <v>0</v>
      </c>
      <c r="E221" s="118">
        <v>257226</v>
      </c>
      <c r="F221" s="118">
        <v>257226</v>
      </c>
      <c r="G221" s="118"/>
    </row>
    <row r="222" spans="1:8">
      <c r="A222" s="116" t="s">
        <v>3573</v>
      </c>
      <c r="C222" s="116" t="s">
        <v>1309</v>
      </c>
      <c r="D222" s="118">
        <f>-SUMIF('ميزان مجمع 2022'!G:G,A222,'ميزان مجمع 2022'!Q:Q)</f>
        <v>33914.509999999995</v>
      </c>
      <c r="E222" s="118">
        <v>1708.58</v>
      </c>
      <c r="F222" s="118">
        <v>1708.58</v>
      </c>
      <c r="G222" s="118"/>
    </row>
    <row r="223" spans="1:8">
      <c r="A223" s="116" t="s">
        <v>1322</v>
      </c>
      <c r="C223" s="116" t="s">
        <v>3427</v>
      </c>
      <c r="D223" s="132">
        <f>-SUMIF('ميزان مجمع 2022'!G:G,A223,'ميزان مجمع 2022'!Q:Q)</f>
        <v>0</v>
      </c>
      <c r="E223" s="118">
        <v>0</v>
      </c>
      <c r="F223" s="118">
        <v>0</v>
      </c>
      <c r="G223" s="118"/>
    </row>
    <row r="224" spans="1:8">
      <c r="A224" s="116" t="s">
        <v>2185</v>
      </c>
      <c r="C224" s="116" t="s">
        <v>3427</v>
      </c>
      <c r="D224" s="132">
        <f>-SUMIF('ميزان مجمع 2022'!G:G,A224,'ميزان مجمع 2022'!Q:Q)</f>
        <v>0</v>
      </c>
      <c r="E224" s="118">
        <v>0</v>
      </c>
      <c r="F224" s="118"/>
      <c r="G224" s="118"/>
    </row>
    <row r="225" spans="1:7">
      <c r="A225" s="116" t="s">
        <v>3431</v>
      </c>
      <c r="C225" s="116" t="s">
        <v>1945</v>
      </c>
      <c r="D225" s="132">
        <f>-SUMIF('ميزان مجمع 2022'!G:G,A225,'ميزان مجمع 2022'!Q:Q)</f>
        <v>0</v>
      </c>
      <c r="E225" s="118">
        <v>7.15</v>
      </c>
      <c r="F225" s="118">
        <v>7.15</v>
      </c>
      <c r="G225" s="118"/>
    </row>
    <row r="226" spans="1:7">
      <c r="A226" s="116" t="s">
        <v>3434</v>
      </c>
      <c r="C226" s="116" t="s">
        <v>1945</v>
      </c>
      <c r="D226" s="132">
        <f>-SUMIF('ميزان مجمع 2022'!G:G,A226,'ميزان مجمع 2022'!Q:Q)</f>
        <v>0</v>
      </c>
      <c r="E226" s="118">
        <v>0</v>
      </c>
      <c r="F226" s="118"/>
      <c r="G226" s="118"/>
    </row>
    <row r="227" spans="1:7" ht="23.4" thickBot="1">
      <c r="A227" s="116" t="s">
        <v>3432</v>
      </c>
      <c r="C227" s="116" t="s">
        <v>1960</v>
      </c>
      <c r="D227" s="132">
        <f>-SUMIF('ميزان مجمع 2022'!G:G,A227,'ميزان مجمع 2022'!Q:Q)</f>
        <v>0</v>
      </c>
      <c r="E227" s="118">
        <v>17886.169999999998</v>
      </c>
      <c r="F227" s="118">
        <v>17886.169999999998</v>
      </c>
      <c r="G227" s="118"/>
    </row>
    <row r="228" spans="1:7" ht="25.2" thickBot="1">
      <c r="A228" s="117" t="s">
        <v>35</v>
      </c>
      <c r="B228" s="117"/>
      <c r="D228" s="120">
        <f>SUM(D215:D227)</f>
        <v>2852900.8400000003</v>
      </c>
      <c r="E228" s="120">
        <f>SUM(E215:E227)</f>
        <v>2691454.02</v>
      </c>
      <c r="F228" s="120">
        <f>SUM(F215:F227)</f>
        <v>2691454.02</v>
      </c>
      <c r="G228" s="121"/>
    </row>
    <row r="229" spans="1:7" ht="23.4" thickTop="1"/>
  </sheetData>
  <mergeCells count="2">
    <mergeCell ref="A1:F1"/>
    <mergeCell ref="A2:F2"/>
  </mergeCells>
  <pageMargins left="0.7" right="0.7" top="0.75" bottom="0.75" header="0.3" footer="0.3"/>
  <pageSetup paperSize="9" scale="42"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rgb="FFFFFF00"/>
    <pageSetUpPr fitToPage="1"/>
  </sheetPr>
  <dimension ref="A1:K50"/>
  <sheetViews>
    <sheetView rightToLeft="1" view="pageBreakPreview" topLeftCell="A16" zoomScale="85" zoomScaleNormal="100" zoomScaleSheetLayoutView="85" workbookViewId="0">
      <selection activeCell="F23" sqref="F23"/>
    </sheetView>
  </sheetViews>
  <sheetFormatPr defaultColWidth="9" defaultRowHeight="22.8"/>
  <cols>
    <col min="1" max="1" width="60.88671875" style="116" bestFit="1" customWidth="1"/>
    <col min="2" max="2" width="22.5546875" style="116" bestFit="1" customWidth="1"/>
    <col min="3" max="3" width="25.21875" style="116" bestFit="1" customWidth="1"/>
    <col min="4" max="4" width="24.44140625" style="116" bestFit="1" customWidth="1"/>
    <col min="5" max="5" width="4.6640625" style="116" customWidth="1"/>
    <col min="6" max="6" width="55.5546875" style="116" bestFit="1" customWidth="1"/>
    <col min="7" max="7" width="12.88671875" style="116" bestFit="1" customWidth="1"/>
    <col min="8" max="8" width="25.21875" style="116" bestFit="1" customWidth="1"/>
    <col min="9" max="9" width="42.88671875" style="116" bestFit="1" customWidth="1"/>
    <col min="10" max="10" width="21.21875" style="116" bestFit="1" customWidth="1"/>
    <col min="11" max="11" width="135" style="116" bestFit="1" customWidth="1"/>
    <col min="12" max="16384" width="9" style="116"/>
  </cols>
  <sheetData>
    <row r="1" spans="1:11" s="112" customFormat="1" ht="52.5" customHeight="1">
      <c r="A1" s="299" t="s">
        <v>0</v>
      </c>
      <c r="B1" s="299"/>
      <c r="C1" s="299"/>
      <c r="D1" s="299"/>
      <c r="E1" s="133"/>
    </row>
    <row r="2" spans="1:11" s="112" customFormat="1" ht="52.5" customHeight="1">
      <c r="A2" s="299" t="s">
        <v>3743</v>
      </c>
      <c r="B2" s="299"/>
      <c r="C2" s="299"/>
      <c r="D2" s="299"/>
      <c r="E2" s="133"/>
      <c r="F2" s="112" t="s">
        <v>3471</v>
      </c>
    </row>
    <row r="3" spans="1:11" s="114" customFormat="1" ht="52.5" customHeight="1">
      <c r="A3" s="299" t="s">
        <v>3467</v>
      </c>
      <c r="B3" s="299"/>
      <c r="C3" s="299"/>
      <c r="D3" s="299"/>
      <c r="E3" s="134"/>
      <c r="F3" s="299" t="s">
        <v>3467</v>
      </c>
      <c r="G3" s="299"/>
      <c r="H3" s="299"/>
      <c r="I3" s="299"/>
    </row>
    <row r="4" spans="1:11" s="112" customFormat="1">
      <c r="B4" s="115" t="s">
        <v>117</v>
      </c>
      <c r="C4" s="115">
        <v>2022</v>
      </c>
      <c r="D4" s="115" t="s">
        <v>2107</v>
      </c>
      <c r="E4" s="133"/>
      <c r="G4" s="115" t="s">
        <v>117</v>
      </c>
      <c r="H4" s="115" t="s">
        <v>3426</v>
      </c>
      <c r="I4" s="115" t="s">
        <v>2107</v>
      </c>
    </row>
    <row r="5" spans="1:11" s="112" customFormat="1">
      <c r="A5" s="117" t="s">
        <v>22</v>
      </c>
      <c r="B5" s="117"/>
      <c r="C5" s="115" t="s">
        <v>4</v>
      </c>
      <c r="D5" s="115" t="s">
        <v>4</v>
      </c>
      <c r="E5" s="133"/>
      <c r="F5" s="117" t="s">
        <v>22</v>
      </c>
      <c r="G5" s="117"/>
      <c r="H5" s="115" t="s">
        <v>4</v>
      </c>
      <c r="I5" s="115" t="s">
        <v>4</v>
      </c>
    </row>
    <row r="6" spans="1:11">
      <c r="A6" s="116" t="s">
        <v>104</v>
      </c>
      <c r="B6" s="116" t="s">
        <v>145</v>
      </c>
      <c r="C6" s="118">
        <f>'قائمة الدخل 2022'!C18</f>
        <v>23228218.069959987</v>
      </c>
      <c r="D6" s="118">
        <v>15719111</v>
      </c>
      <c r="E6" s="135"/>
      <c r="F6" s="116" t="s">
        <v>104</v>
      </c>
      <c r="H6" s="118">
        <f>C6</f>
        <v>23228218.069959987</v>
      </c>
    </row>
    <row r="7" spans="1:11">
      <c r="A7" s="116" t="s">
        <v>105</v>
      </c>
      <c r="B7" s="116">
        <v>21</v>
      </c>
      <c r="C7" s="118">
        <f>'ايضاح الوعاء الزكوي 21'!C11</f>
        <v>1789230</v>
      </c>
      <c r="D7" s="118">
        <v>1780738</v>
      </c>
      <c r="E7" s="135"/>
      <c r="F7" s="116" t="s">
        <v>3472</v>
      </c>
      <c r="G7" s="116">
        <v>13</v>
      </c>
      <c r="H7" s="118">
        <f>C7</f>
        <v>1789230</v>
      </c>
    </row>
    <row r="8" spans="1:11" ht="23.4" thickBot="1">
      <c r="A8" s="116" t="s">
        <v>1292</v>
      </c>
      <c r="B8" s="116">
        <v>21</v>
      </c>
      <c r="C8" s="118">
        <f>'ايضاح الوعاء الزكوي 21'!C44</f>
        <v>4462567.74</v>
      </c>
      <c r="D8" s="118">
        <v>0</v>
      </c>
      <c r="E8" s="135"/>
      <c r="F8" s="116" t="s">
        <v>3473</v>
      </c>
      <c r="G8" s="116">
        <v>6</v>
      </c>
      <c r="H8" s="118">
        <f>'ايضاح الوعاء الزكوي 21'!C51+'ايضاح الوعاء الزكوي 21'!C53</f>
        <v>4462567.74</v>
      </c>
    </row>
    <row r="9" spans="1:11" ht="23.4" thickBot="1">
      <c r="A9" s="136" t="s">
        <v>106</v>
      </c>
      <c r="C9" s="137">
        <f>SUM(C6:C8)</f>
        <v>29480015.809959985</v>
      </c>
      <c r="D9" s="137">
        <f>SUM(D6:D8)</f>
        <v>17499849</v>
      </c>
      <c r="E9" s="135"/>
      <c r="F9" s="136" t="s">
        <v>3474</v>
      </c>
      <c r="H9" s="137">
        <f>SUM(H6:H8)</f>
        <v>29480015.809959985</v>
      </c>
    </row>
    <row r="10" spans="1:11" s="142" customFormat="1" ht="38.25" customHeight="1" thickBot="1">
      <c r="A10" s="138" t="s">
        <v>114</v>
      </c>
      <c r="B10" s="139"/>
      <c r="C10" s="140"/>
      <c r="D10" s="140"/>
      <c r="E10" s="141"/>
      <c r="F10" s="138" t="s">
        <v>114</v>
      </c>
      <c r="G10" s="139"/>
      <c r="H10" s="140"/>
      <c r="J10" s="143"/>
    </row>
    <row r="11" spans="1:11" ht="34.5" customHeight="1" thickTop="1">
      <c r="A11" s="144" t="s">
        <v>3569</v>
      </c>
      <c r="E11" s="135"/>
      <c r="F11" s="145" t="s">
        <v>3569</v>
      </c>
      <c r="H11" s="118"/>
      <c r="J11" s="118"/>
      <c r="K11" s="146" t="s">
        <v>3492</v>
      </c>
    </row>
    <row r="12" spans="1:11">
      <c r="A12" s="116" t="s">
        <v>107</v>
      </c>
      <c r="B12" s="116">
        <v>14</v>
      </c>
      <c r="C12" s="118">
        <f>'ايضاحات 2022'!D172</f>
        <v>20000000</v>
      </c>
      <c r="D12" s="118">
        <f>'ايضاحات 2022'!E172</f>
        <v>1200000</v>
      </c>
      <c r="E12" s="135"/>
      <c r="F12" s="116" t="s">
        <v>107</v>
      </c>
      <c r="H12" s="118">
        <f>C12</f>
        <v>20000000</v>
      </c>
      <c r="K12" s="116" t="s">
        <v>3493</v>
      </c>
    </row>
    <row r="13" spans="1:11">
      <c r="A13" s="116" t="s">
        <v>3570</v>
      </c>
      <c r="B13" s="116">
        <v>14</v>
      </c>
      <c r="C13" s="118">
        <v>360000</v>
      </c>
      <c r="D13" s="118">
        <f>'ايضاحات 2022'!E186</f>
        <v>360000</v>
      </c>
      <c r="E13" s="135"/>
      <c r="F13" s="116" t="s">
        <v>3731</v>
      </c>
      <c r="H13" s="118">
        <f>C13</f>
        <v>360000</v>
      </c>
      <c r="I13" s="118">
        <f>H14-C14</f>
        <v>2.2351741790771484E-8</v>
      </c>
    </row>
    <row r="14" spans="1:11">
      <c r="A14" s="280" t="s">
        <v>2158</v>
      </c>
      <c r="B14" s="280">
        <v>21</v>
      </c>
      <c r="C14" s="147">
        <f>'ايضاح الوعاء الزكوي 21'!C23</f>
        <v>13620096.999999978</v>
      </c>
      <c r="D14" s="118">
        <f>'ايضاح الوعاء الزكوي 21'!D23</f>
        <v>19129969.829999994</v>
      </c>
      <c r="E14" s="135"/>
      <c r="F14" s="116" t="s">
        <v>2158</v>
      </c>
      <c r="H14" s="181">
        <v>13620097</v>
      </c>
      <c r="I14" s="116" t="s">
        <v>3700</v>
      </c>
    </row>
    <row r="15" spans="1:11">
      <c r="A15" s="116" t="s">
        <v>108</v>
      </c>
      <c r="B15" s="116">
        <v>21</v>
      </c>
      <c r="C15" s="118">
        <f>'ايضاح الوعاء الزكوي 21'!F56</f>
        <v>6507743.3420999991</v>
      </c>
      <c r="D15" s="118">
        <v>6151228</v>
      </c>
      <c r="E15" s="135"/>
      <c r="F15" s="116" t="s">
        <v>3696</v>
      </c>
      <c r="G15" s="116">
        <v>14</v>
      </c>
      <c r="H15" s="118">
        <f>'ايضاح الوعاء الزكوي 21'!F56</f>
        <v>6507743.3420999991</v>
      </c>
      <c r="K15" s="116" t="s">
        <v>3495</v>
      </c>
    </row>
    <row r="16" spans="1:11">
      <c r="A16" s="116" t="s">
        <v>3733</v>
      </c>
      <c r="B16" s="116" t="s">
        <v>3734</v>
      </c>
      <c r="C16" s="118">
        <v>18944059</v>
      </c>
      <c r="D16" s="118"/>
      <c r="E16" s="135"/>
      <c r="F16" s="116" t="s">
        <v>3735</v>
      </c>
      <c r="H16" s="118">
        <v>18944059</v>
      </c>
      <c r="K16" s="116" t="s">
        <v>3494</v>
      </c>
    </row>
    <row r="17" spans="1:10">
      <c r="A17" s="116" t="s">
        <v>3737</v>
      </c>
      <c r="B17" s="116" t="s">
        <v>3738</v>
      </c>
      <c r="C17" s="118">
        <v>9972782</v>
      </c>
      <c r="D17" s="118">
        <v>11060697</v>
      </c>
      <c r="E17" s="135"/>
      <c r="F17" s="116" t="s">
        <v>3697</v>
      </c>
      <c r="G17" s="116">
        <v>11</v>
      </c>
      <c r="H17" s="118">
        <v>9972782</v>
      </c>
    </row>
    <row r="18" spans="1:10" ht="23.4" thickBot="1">
      <c r="A18" s="116" t="s">
        <v>3698</v>
      </c>
      <c r="C18" s="118">
        <f>C9</f>
        <v>29480015.809959985</v>
      </c>
      <c r="D18" s="118">
        <f>D9</f>
        <v>17499849</v>
      </c>
      <c r="E18" s="135"/>
      <c r="F18" s="116" t="s">
        <v>3698</v>
      </c>
      <c r="H18" s="118">
        <f>H9</f>
        <v>29480015.809959985</v>
      </c>
    </row>
    <row r="19" spans="1:10" ht="23.4" thickBot="1">
      <c r="A19" s="136" t="s">
        <v>109</v>
      </c>
      <c r="B19" s="118">
        <f>C19-H19</f>
        <v>0</v>
      </c>
      <c r="C19" s="148">
        <f>SUM(C12:C18)</f>
        <v>98884697.152059972</v>
      </c>
      <c r="D19" s="148">
        <f>SUM(D12:D18)</f>
        <v>55401743.829999998</v>
      </c>
      <c r="E19" s="135"/>
      <c r="F19" s="136" t="s">
        <v>3699</v>
      </c>
      <c r="H19" s="148">
        <f>SUM(H12:H18)</f>
        <v>98884697.152059972</v>
      </c>
      <c r="I19" s="118"/>
    </row>
    <row r="20" spans="1:10">
      <c r="A20" s="144" t="s">
        <v>110</v>
      </c>
      <c r="E20" s="135"/>
      <c r="F20" s="145" t="s">
        <v>110</v>
      </c>
      <c r="H20" s="118"/>
      <c r="I20" s="118"/>
    </row>
    <row r="21" spans="1:10">
      <c r="A21" s="116" t="s">
        <v>111</v>
      </c>
      <c r="B21" s="116" t="s">
        <v>3740</v>
      </c>
      <c r="C21" s="118">
        <f>-'العقارات والالات والمعدات 9'!L15-2030206</f>
        <v>-24191422.82</v>
      </c>
      <c r="D21" s="118">
        <v>-32814743</v>
      </c>
      <c r="E21" s="135"/>
      <c r="F21" s="145"/>
      <c r="H21" s="118"/>
    </row>
    <row r="22" spans="1:10" ht="23.4" thickBot="1">
      <c r="A22" s="116" t="s">
        <v>60</v>
      </c>
      <c r="B22" s="116" t="s">
        <v>3740</v>
      </c>
      <c r="C22" s="118">
        <f>-'ايضاحات 2022'!D102</f>
        <v>-1770876.48</v>
      </c>
      <c r="D22" s="118">
        <v>0</v>
      </c>
      <c r="E22" s="135"/>
      <c r="F22" s="116" t="s">
        <v>3701</v>
      </c>
      <c r="H22" s="118">
        <v>-25962299</v>
      </c>
    </row>
    <row r="23" spans="1:10" ht="23.4" thickBot="1">
      <c r="A23" s="136" t="s">
        <v>112</v>
      </c>
      <c r="C23" s="137">
        <f>SUM(C21:C22)</f>
        <v>-25962299.300000001</v>
      </c>
      <c r="D23" s="137">
        <f>SUM(D21:D22)</f>
        <v>-32814743</v>
      </c>
      <c r="E23" s="135"/>
      <c r="F23" s="136" t="s">
        <v>3475</v>
      </c>
      <c r="H23" s="148">
        <f>SUM(H22:H22)</f>
        <v>-25962299</v>
      </c>
    </row>
    <row r="24" spans="1:10" ht="23.4" thickBot="1">
      <c r="A24" s="280" t="s">
        <v>3741</v>
      </c>
      <c r="B24" s="280"/>
      <c r="C24" s="281">
        <f>C19+C23</f>
        <v>72922397.852059975</v>
      </c>
      <c r="D24" s="281">
        <f>D19+D23</f>
        <v>22587000.829999998</v>
      </c>
      <c r="E24" s="282"/>
      <c r="F24" s="283" t="s">
        <v>3476</v>
      </c>
      <c r="G24" s="280"/>
      <c r="H24" s="284">
        <f>H19+H23</f>
        <v>72922398.152059972</v>
      </c>
    </row>
    <row r="25" spans="1:10">
      <c r="A25" s="116" t="s">
        <v>3702</v>
      </c>
      <c r="C25" s="118">
        <v>34319482</v>
      </c>
      <c r="D25" s="116">
        <v>388899</v>
      </c>
      <c r="E25" s="135"/>
      <c r="F25" s="116" t="s">
        <v>3702</v>
      </c>
      <c r="H25" s="118">
        <v>34319482</v>
      </c>
      <c r="I25" s="116">
        <f>H25/H24</f>
        <v>0.47063018866214446</v>
      </c>
    </row>
    <row r="26" spans="1:10" ht="23.4" thickBot="1">
      <c r="A26" s="116" t="s">
        <v>3703</v>
      </c>
      <c r="C26" s="118">
        <f>C25</f>
        <v>34319482</v>
      </c>
      <c r="D26" s="116">
        <v>437496</v>
      </c>
      <c r="E26" s="135"/>
      <c r="F26" s="116" t="s">
        <v>3703</v>
      </c>
      <c r="H26" s="118">
        <f>H25</f>
        <v>34319482</v>
      </c>
    </row>
    <row r="27" spans="1:10" ht="23.4" thickBot="1">
      <c r="A27" s="150" t="s">
        <v>3704</v>
      </c>
      <c r="C27" s="151">
        <f>C25+C26</f>
        <v>68638964</v>
      </c>
      <c r="D27" s="151">
        <f>D25+D26</f>
        <v>826395</v>
      </c>
      <c r="E27" s="135"/>
      <c r="F27" s="150" t="s">
        <v>3704</v>
      </c>
      <c r="H27" s="151">
        <f>H25+H26</f>
        <v>68638964</v>
      </c>
    </row>
    <row r="28" spans="1:10" ht="23.4" thickTop="1">
      <c r="A28" s="116" t="s">
        <v>3706</v>
      </c>
      <c r="B28" s="154">
        <v>2.5784999999999999E-2</v>
      </c>
      <c r="C28" s="118">
        <f>C25*B28</f>
        <v>884927.84337000002</v>
      </c>
      <c r="E28" s="135"/>
      <c r="F28" s="116" t="s">
        <v>3706</v>
      </c>
      <c r="G28" s="155">
        <v>2.577685E-2</v>
      </c>
      <c r="H28" s="118">
        <f>G28*H25</f>
        <v>884648.13959170005</v>
      </c>
    </row>
    <row r="29" spans="1:10" ht="23.4" thickBot="1">
      <c r="A29" s="116" t="s">
        <v>3705</v>
      </c>
      <c r="B29" s="154">
        <v>2.5000000000000001E-2</v>
      </c>
      <c r="C29" s="118">
        <f>C26*B29</f>
        <v>857987.05</v>
      </c>
      <c r="E29" s="135"/>
      <c r="F29" s="116" t="s">
        <v>3705</v>
      </c>
      <c r="G29" s="155">
        <v>2.5000000000000001E-2</v>
      </c>
      <c r="H29" s="118">
        <f>G29*H25</f>
        <v>857987.05</v>
      </c>
      <c r="I29" s="152"/>
      <c r="J29" s="152"/>
    </row>
    <row r="30" spans="1:10" ht="23.4" thickBot="1">
      <c r="A30" s="156" t="s">
        <v>187</v>
      </c>
      <c r="B30" s="129"/>
      <c r="C30" s="157">
        <f>C28+C29</f>
        <v>1742914.8933700002</v>
      </c>
      <c r="D30" s="285"/>
      <c r="E30" s="135"/>
      <c r="F30" s="156" t="s">
        <v>187</v>
      </c>
      <c r="G30" s="129"/>
      <c r="H30" s="157">
        <f>H28+H29</f>
        <v>1742635.1895917002</v>
      </c>
      <c r="I30" s="152">
        <f>H25/H24</f>
        <v>0.47063018866214446</v>
      </c>
      <c r="J30" s="152">
        <f>5.25%+6.75%+27%+40%</f>
        <v>0.79</v>
      </c>
    </row>
    <row r="31" spans="1:10" ht="23.4" thickTop="1">
      <c r="A31" s="158" t="s">
        <v>3707</v>
      </c>
      <c r="C31" s="118">
        <f>C9*D37</f>
        <v>1049488.5628345755</v>
      </c>
      <c r="D31" s="154">
        <v>0.96440000000000003</v>
      </c>
      <c r="E31" s="135"/>
      <c r="F31" s="158" t="s">
        <v>3707</v>
      </c>
      <c r="H31" s="118">
        <f>H9*I37</f>
        <v>1049488.5628345755</v>
      </c>
      <c r="I31" s="154">
        <v>0.96440000000000003</v>
      </c>
    </row>
    <row r="32" spans="1:10">
      <c r="A32" s="158" t="s">
        <v>3478</v>
      </c>
      <c r="C32" s="118">
        <v>-15708</v>
      </c>
      <c r="D32" s="285"/>
      <c r="E32" s="135"/>
      <c r="F32" s="158" t="s">
        <v>3478</v>
      </c>
      <c r="H32" s="118">
        <v>-15708</v>
      </c>
      <c r="I32" s="155"/>
    </row>
    <row r="33" spans="1:10">
      <c r="A33" s="158" t="s">
        <v>3708</v>
      </c>
      <c r="B33" s="116">
        <v>7</v>
      </c>
      <c r="C33" s="118">
        <v>-1027</v>
      </c>
      <c r="D33" s="285"/>
      <c r="E33" s="135"/>
      <c r="F33" s="158" t="s">
        <v>3708</v>
      </c>
      <c r="G33" s="116">
        <v>7</v>
      </c>
      <c r="H33" s="118">
        <v>-1027</v>
      </c>
      <c r="I33" s="155"/>
    </row>
    <row r="34" spans="1:10">
      <c r="A34" s="158" t="s">
        <v>3709</v>
      </c>
      <c r="C34" s="118">
        <v>-171832</v>
      </c>
      <c r="D34" s="285"/>
      <c r="E34" s="135"/>
      <c r="F34" s="158" t="s">
        <v>3709</v>
      </c>
      <c r="H34" s="118">
        <v>-171832</v>
      </c>
      <c r="I34" s="154"/>
    </row>
    <row r="35" spans="1:10">
      <c r="A35" s="158" t="s">
        <v>3479</v>
      </c>
      <c r="B35" s="116">
        <v>18</v>
      </c>
      <c r="C35" s="118"/>
      <c r="D35" s="285"/>
      <c r="E35" s="135"/>
      <c r="F35" s="158" t="s">
        <v>3479</v>
      </c>
      <c r="G35" s="116">
        <v>18</v>
      </c>
      <c r="H35" s="118"/>
      <c r="J35" s="154"/>
    </row>
    <row r="36" spans="1:10">
      <c r="A36" s="255" t="s">
        <v>3480</v>
      </c>
      <c r="B36" s="180"/>
      <c r="C36" s="256">
        <f>SUM(C31:C35)</f>
        <v>860921.56283457554</v>
      </c>
      <c r="D36" s="285"/>
      <c r="E36" s="135"/>
      <c r="F36" s="255" t="s">
        <v>3480</v>
      </c>
      <c r="G36" s="180"/>
      <c r="H36" s="256">
        <f>SUM(H31:H35)</f>
        <v>860921.56283457554</v>
      </c>
    </row>
    <row r="37" spans="1:10" ht="23.4" thickBot="1">
      <c r="A37" s="116" t="s">
        <v>3482</v>
      </c>
      <c r="C37" s="152">
        <v>0.2</v>
      </c>
      <c r="D37" s="154">
        <v>3.56E-2</v>
      </c>
      <c r="E37" s="135"/>
      <c r="F37" s="116" t="s">
        <v>3482</v>
      </c>
      <c r="H37" s="152">
        <v>0.2</v>
      </c>
      <c r="I37" s="154">
        <v>3.56E-2</v>
      </c>
    </row>
    <row r="38" spans="1:10" ht="23.4" thickBot="1">
      <c r="A38" s="156" t="s">
        <v>3481</v>
      </c>
      <c r="B38" s="129"/>
      <c r="C38" s="157">
        <f>C36*C37</f>
        <v>172184.31256691512</v>
      </c>
      <c r="D38" s="154">
        <f>SUM(D31:D37)</f>
        <v>1</v>
      </c>
      <c r="E38" s="135"/>
      <c r="F38" s="156" t="s">
        <v>3481</v>
      </c>
      <c r="G38" s="129"/>
      <c r="H38" s="157">
        <f>H36*H37</f>
        <v>172184.31256691512</v>
      </c>
    </row>
    <row r="39" spans="1:10" ht="46.2" thickTop="1">
      <c r="A39" s="153" t="s">
        <v>3468</v>
      </c>
      <c r="E39" s="135"/>
      <c r="F39" s="153" t="s">
        <v>3468</v>
      </c>
    </row>
    <row r="40" spans="1:10">
      <c r="C40" s="115" t="s">
        <v>3426</v>
      </c>
      <c r="D40" s="115" t="s">
        <v>2107</v>
      </c>
      <c r="E40" s="135"/>
      <c r="H40" s="115" t="s">
        <v>3426</v>
      </c>
    </row>
    <row r="41" spans="1:10">
      <c r="C41" s="115" t="s">
        <v>4</v>
      </c>
      <c r="D41" s="115" t="s">
        <v>4</v>
      </c>
      <c r="E41" s="135"/>
      <c r="H41" s="115" t="s">
        <v>4</v>
      </c>
    </row>
    <row r="42" spans="1:10">
      <c r="A42" s="116" t="s">
        <v>3484</v>
      </c>
      <c r="C42" s="118">
        <f>D46</f>
        <v>1019757</v>
      </c>
      <c r="D42" s="118">
        <v>1353212</v>
      </c>
      <c r="E42" s="135"/>
      <c r="F42" s="116" t="s">
        <v>3484</v>
      </c>
      <c r="H42" s="118">
        <f>I50</f>
        <v>1019757</v>
      </c>
    </row>
    <row r="43" spans="1:10">
      <c r="A43" s="116" t="s">
        <v>3742</v>
      </c>
      <c r="C43" s="118">
        <f>C38</f>
        <v>172184.31256691512</v>
      </c>
      <c r="D43" s="116">
        <v>0</v>
      </c>
      <c r="E43" s="135"/>
      <c r="F43" s="116" t="s">
        <v>3742</v>
      </c>
      <c r="H43" s="118">
        <f>H38</f>
        <v>172184.31256691512</v>
      </c>
    </row>
    <row r="44" spans="1:10">
      <c r="A44" s="116" t="s">
        <v>115</v>
      </c>
      <c r="C44" s="118">
        <f>C30</f>
        <v>1742914.8933700002</v>
      </c>
      <c r="D44" s="118">
        <f>D27</f>
        <v>826395</v>
      </c>
      <c r="E44" s="135"/>
      <c r="F44" s="116" t="s">
        <v>115</v>
      </c>
      <c r="H44" s="118">
        <f>H30</f>
        <v>1742635.1895917002</v>
      </c>
      <c r="I44" s="115" t="s">
        <v>2107</v>
      </c>
    </row>
    <row r="45" spans="1:10" ht="23.4" thickBot="1">
      <c r="A45" s="116" t="s">
        <v>118</v>
      </c>
      <c r="C45" s="118">
        <v>-826395</v>
      </c>
      <c r="D45" s="116">
        <v>-1159850</v>
      </c>
      <c r="E45" s="135"/>
      <c r="F45" s="116" t="s">
        <v>118</v>
      </c>
      <c r="H45" s="118">
        <v>-826395</v>
      </c>
      <c r="I45" s="115" t="s">
        <v>4</v>
      </c>
    </row>
    <row r="46" spans="1:10" ht="23.4" thickBot="1">
      <c r="A46" s="159" t="s">
        <v>3483</v>
      </c>
      <c r="C46" s="148">
        <f>SUM(C42:C45)</f>
        <v>2108461.2059369152</v>
      </c>
      <c r="D46" s="148">
        <f>SUM(D42:D45)</f>
        <v>1019757</v>
      </c>
      <c r="E46" s="135"/>
      <c r="F46" s="159" t="s">
        <v>3483</v>
      </c>
      <c r="H46" s="148">
        <f>SUM(H42:H45)</f>
        <v>2108181.5021586153</v>
      </c>
      <c r="I46" s="118">
        <v>1353212</v>
      </c>
    </row>
    <row r="47" spans="1:10" ht="23.4" thickTop="1">
      <c r="E47" s="135"/>
      <c r="I47" s="116">
        <v>0</v>
      </c>
    </row>
    <row r="48" spans="1:10">
      <c r="A48" s="116" t="s">
        <v>116</v>
      </c>
      <c r="C48" s="118"/>
      <c r="E48" s="135"/>
      <c r="I48" s="118">
        <v>826395</v>
      </c>
    </row>
    <row r="49" spans="5:9" ht="23.4" thickBot="1">
      <c r="E49" s="135"/>
      <c r="I49" s="116">
        <v>-1159850</v>
      </c>
    </row>
    <row r="50" spans="5:9" ht="23.4" thickBot="1">
      <c r="E50" s="135"/>
      <c r="I50" s="148">
        <f>SUM(I46:I49)</f>
        <v>1019757</v>
      </c>
    </row>
  </sheetData>
  <mergeCells count="4">
    <mergeCell ref="A1:D1"/>
    <mergeCell ref="A2:D2"/>
    <mergeCell ref="A3:D3"/>
    <mergeCell ref="F3:I3"/>
  </mergeCells>
  <pageMargins left="0.7" right="0.7" top="0.75" bottom="0.75" header="0.3" footer="0.3"/>
  <pageSetup paperSize="9" scale="12" orientation="portrait" horizontalDpi="0"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tabColor rgb="FFFFFF00"/>
  </sheetPr>
  <dimension ref="A1:N17"/>
  <sheetViews>
    <sheetView rightToLeft="1" view="pageBreakPreview" topLeftCell="A4" zoomScale="70" zoomScaleSheetLayoutView="70" workbookViewId="0">
      <selection activeCell="K23" sqref="K23"/>
    </sheetView>
  </sheetViews>
  <sheetFormatPr defaultColWidth="9" defaultRowHeight="23.4"/>
  <cols>
    <col min="1" max="1" width="6.33203125" style="11" customWidth="1"/>
    <col min="2" max="2" width="30.88671875" style="11" bestFit="1" customWidth="1"/>
    <col min="3" max="3" width="16.88671875" style="11" bestFit="1" customWidth="1"/>
    <col min="4" max="4" width="16.33203125" style="11" bestFit="1" customWidth="1"/>
    <col min="5" max="5" width="17.6640625" style="11" bestFit="1" customWidth="1"/>
    <col min="6" max="6" width="17.88671875" style="11" bestFit="1" customWidth="1"/>
    <col min="7" max="7" width="20" style="11" bestFit="1" customWidth="1"/>
    <col min="8" max="8" width="15.109375" style="11" bestFit="1" customWidth="1"/>
    <col min="9" max="9" width="19" style="11" bestFit="1" customWidth="1"/>
    <col min="10" max="10" width="18.88671875" style="11" bestFit="1" customWidth="1"/>
    <col min="11" max="11" width="13.109375" style="11" bestFit="1" customWidth="1"/>
    <col min="12" max="12" width="16.44140625" style="11" bestFit="1" customWidth="1"/>
    <col min="13" max="14" width="19" style="11" bestFit="1" customWidth="1"/>
    <col min="15" max="15" width="17.21875" style="11" bestFit="1" customWidth="1"/>
    <col min="16" max="16384" width="9" style="11"/>
  </cols>
  <sheetData>
    <row r="1" spans="1:14" ht="40.5" customHeight="1">
      <c r="F1" s="53">
        <v>44926</v>
      </c>
    </row>
    <row r="2" spans="1:14">
      <c r="A2" s="28" t="s">
        <v>40</v>
      </c>
      <c r="B2" s="28"/>
      <c r="C2" s="28"/>
      <c r="D2" s="28"/>
      <c r="E2" s="28"/>
      <c r="F2" s="28"/>
      <c r="G2" s="28"/>
      <c r="H2" s="28"/>
      <c r="I2" s="28"/>
    </row>
    <row r="3" spans="1:14">
      <c r="A3" s="28" t="s">
        <v>41</v>
      </c>
      <c r="B3" s="28"/>
      <c r="C3" s="28"/>
      <c r="D3" s="28"/>
      <c r="E3" s="28"/>
      <c r="F3" s="28"/>
      <c r="G3" s="28"/>
      <c r="H3" s="28"/>
      <c r="I3" s="28"/>
    </row>
    <row r="4" spans="1:14">
      <c r="A4" s="28" t="s">
        <v>95</v>
      </c>
      <c r="B4" s="28"/>
      <c r="C4" s="28"/>
      <c r="D4" s="28"/>
      <c r="E4" s="28"/>
      <c r="F4" s="28"/>
      <c r="G4" s="28"/>
      <c r="H4" s="28"/>
      <c r="I4" s="28"/>
    </row>
    <row r="5" spans="1:14">
      <c r="A5" s="36"/>
      <c r="B5" s="40"/>
      <c r="C5" s="40"/>
      <c r="D5" s="41"/>
      <c r="E5" s="41"/>
      <c r="F5" s="41"/>
      <c r="G5" s="41"/>
      <c r="H5" s="41"/>
      <c r="I5" s="41"/>
    </row>
    <row r="6" spans="1:14" ht="36">
      <c r="A6" s="36"/>
      <c r="B6" s="34" t="s">
        <v>24</v>
      </c>
      <c r="C6" s="34" t="s">
        <v>2108</v>
      </c>
      <c r="D6" s="35" t="s">
        <v>42</v>
      </c>
      <c r="E6" s="48" t="s">
        <v>96</v>
      </c>
      <c r="F6" s="48" t="s">
        <v>97</v>
      </c>
      <c r="G6" s="48" t="s">
        <v>99</v>
      </c>
      <c r="H6" s="48" t="s">
        <v>98</v>
      </c>
      <c r="I6" s="48" t="s">
        <v>3438</v>
      </c>
      <c r="J6" s="48" t="s">
        <v>3439</v>
      </c>
      <c r="K6" s="48" t="s">
        <v>3440</v>
      </c>
      <c r="L6" s="35" t="s">
        <v>100</v>
      </c>
    </row>
    <row r="7" spans="1:14" ht="36">
      <c r="A7" s="36"/>
      <c r="B7" s="49" t="s">
        <v>3552</v>
      </c>
      <c r="C7" s="38">
        <v>12615705</v>
      </c>
      <c r="D7" s="38">
        <v>2697101</v>
      </c>
      <c r="E7" s="38">
        <v>2826264</v>
      </c>
      <c r="F7" s="38">
        <v>11393313</v>
      </c>
      <c r="G7" s="38">
        <v>1664601.29</v>
      </c>
      <c r="H7" s="38">
        <v>980527.94</v>
      </c>
      <c r="I7" s="38">
        <v>0</v>
      </c>
      <c r="J7" s="38">
        <v>0</v>
      </c>
      <c r="K7" s="38">
        <v>0</v>
      </c>
      <c r="L7" s="38">
        <f>SUM(C7:K7)</f>
        <v>32177512.23</v>
      </c>
    </row>
    <row r="8" spans="1:14">
      <c r="A8" s="36"/>
      <c r="B8" s="37" t="s">
        <v>101</v>
      </c>
      <c r="C8" s="38">
        <v>0</v>
      </c>
      <c r="D8" s="38">
        <v>459000</v>
      </c>
      <c r="E8" s="38">
        <v>108884</v>
      </c>
      <c r="F8" s="38">
        <v>2151291</v>
      </c>
      <c r="G8" s="38">
        <v>438847.41</v>
      </c>
      <c r="H8" s="38">
        <v>249025.5</v>
      </c>
      <c r="I8" s="38">
        <v>0</v>
      </c>
      <c r="J8" s="38">
        <v>0</v>
      </c>
      <c r="K8" s="38">
        <v>0</v>
      </c>
      <c r="L8" s="38">
        <f>SUM(C8:K8)</f>
        <v>3407047.91</v>
      </c>
      <c r="M8" s="11">
        <f>L8+L9</f>
        <v>2788311.91</v>
      </c>
    </row>
    <row r="9" spans="1:14">
      <c r="A9" s="36"/>
      <c r="B9" s="39" t="s">
        <v>39</v>
      </c>
      <c r="C9" s="39"/>
      <c r="D9" s="38">
        <v>-581736</v>
      </c>
      <c r="E9" s="38">
        <v>0</v>
      </c>
      <c r="F9" s="38">
        <v>-37000</v>
      </c>
      <c r="G9" s="38">
        <v>0</v>
      </c>
      <c r="H9" s="38">
        <v>0</v>
      </c>
      <c r="I9" s="38">
        <v>0</v>
      </c>
      <c r="J9" s="38">
        <v>0</v>
      </c>
      <c r="K9" s="38">
        <v>0</v>
      </c>
      <c r="L9" s="38">
        <f>SUM(C9:K9)</f>
        <v>-618736</v>
      </c>
    </row>
    <row r="10" spans="1:14">
      <c r="A10" s="36"/>
      <c r="B10" s="34" t="s">
        <v>3437</v>
      </c>
      <c r="C10" s="35">
        <f t="shared" ref="C10:K10" si="0">SUM(C7:C9)</f>
        <v>12615705</v>
      </c>
      <c r="D10" s="35">
        <f>SUM(D7:D9)</f>
        <v>2574365</v>
      </c>
      <c r="E10" s="35">
        <f>SUM(E7:E9)</f>
        <v>2935148</v>
      </c>
      <c r="F10" s="35">
        <f>SUM(F7:F9)</f>
        <v>13507604</v>
      </c>
      <c r="G10" s="35">
        <f>SUM(G7:G9)</f>
        <v>2103448.7000000002</v>
      </c>
      <c r="H10" s="35">
        <f t="shared" si="0"/>
        <v>1229553.44</v>
      </c>
      <c r="I10" s="35">
        <f t="shared" si="0"/>
        <v>0</v>
      </c>
      <c r="J10" s="35">
        <f t="shared" si="0"/>
        <v>0</v>
      </c>
      <c r="K10" s="35">
        <f t="shared" si="0"/>
        <v>0</v>
      </c>
      <c r="L10" s="35">
        <f>SUM(C10:K10)</f>
        <v>34965824.140000001</v>
      </c>
    </row>
    <row r="11" spans="1:14" ht="36">
      <c r="A11" s="36"/>
      <c r="B11" s="49" t="s">
        <v>3436</v>
      </c>
      <c r="C11" s="49">
        <v>0</v>
      </c>
      <c r="D11" s="38">
        <v>2040706</v>
      </c>
      <c r="E11" s="38">
        <v>2236172</v>
      </c>
      <c r="F11" s="38">
        <v>5133313</v>
      </c>
      <c r="G11" s="38">
        <v>868895.81</v>
      </c>
      <c r="H11" s="38">
        <v>640080.53</v>
      </c>
      <c r="I11" s="38">
        <v>0</v>
      </c>
      <c r="J11" s="38">
        <v>0</v>
      </c>
      <c r="K11" s="38">
        <v>0</v>
      </c>
      <c r="L11" s="38">
        <f>SUM(C11:K11)</f>
        <v>10919167.34</v>
      </c>
    </row>
    <row r="12" spans="1:14">
      <c r="A12" s="36"/>
      <c r="B12" s="37" t="s">
        <v>3447</v>
      </c>
      <c r="C12" s="37">
        <v>0</v>
      </c>
      <c r="D12" s="38">
        <v>255155</v>
      </c>
      <c r="E12" s="38">
        <v>355520</v>
      </c>
      <c r="F12" s="38">
        <v>1053200</v>
      </c>
      <c r="G12" s="38">
        <v>422338.98</v>
      </c>
      <c r="H12" s="38">
        <v>151697</v>
      </c>
      <c r="I12" s="38">
        <v>0</v>
      </c>
      <c r="J12" s="38">
        <v>0</v>
      </c>
      <c r="K12" s="38">
        <v>0</v>
      </c>
      <c r="L12" s="38">
        <f t="shared" ref="L12:L13" si="1">SUM(C12:K12)</f>
        <v>2237910.98</v>
      </c>
      <c r="M12" s="11">
        <f>L12+L13</f>
        <v>1885439.98</v>
      </c>
    </row>
    <row r="13" spans="1:14">
      <c r="A13" s="36"/>
      <c r="B13" s="39" t="s">
        <v>39</v>
      </c>
      <c r="C13" s="39">
        <v>0</v>
      </c>
      <c r="D13" s="38">
        <v>-340155</v>
      </c>
      <c r="E13" s="38">
        <v>0</v>
      </c>
      <c r="F13" s="38">
        <v>-12316</v>
      </c>
      <c r="G13" s="38">
        <v>0</v>
      </c>
      <c r="H13" s="38"/>
      <c r="I13" s="38">
        <v>0</v>
      </c>
      <c r="J13" s="38">
        <v>0</v>
      </c>
      <c r="K13" s="38">
        <v>0</v>
      </c>
      <c r="L13" s="38">
        <f t="shared" si="1"/>
        <v>-352471</v>
      </c>
    </row>
    <row r="14" spans="1:14">
      <c r="A14" s="36"/>
      <c r="B14" s="34" t="s">
        <v>3437</v>
      </c>
      <c r="C14" s="35">
        <f t="shared" ref="C14:K14" si="2">SUM(C11:C13)</f>
        <v>0</v>
      </c>
      <c r="D14" s="35">
        <f>SUM(D11:D13)</f>
        <v>1955706</v>
      </c>
      <c r="E14" s="35">
        <f>SUM(E11:E13)</f>
        <v>2591692</v>
      </c>
      <c r="F14" s="35">
        <f>SUM(F11:F13)</f>
        <v>6174197</v>
      </c>
      <c r="G14" s="35">
        <f>SUM(G11:G13)</f>
        <v>1291234.79</v>
      </c>
      <c r="H14" s="35">
        <f t="shared" si="2"/>
        <v>791777.53</v>
      </c>
      <c r="I14" s="35">
        <f t="shared" si="2"/>
        <v>0</v>
      </c>
      <c r="J14" s="35">
        <f t="shared" si="2"/>
        <v>0</v>
      </c>
      <c r="K14" s="35">
        <f t="shared" si="2"/>
        <v>0</v>
      </c>
      <c r="L14" s="35">
        <f>SUM(L11:L13)</f>
        <v>12804607.32</v>
      </c>
    </row>
    <row r="15" spans="1:14" ht="36">
      <c r="A15" s="36"/>
      <c r="B15" s="49" t="s">
        <v>3435</v>
      </c>
      <c r="C15" s="38">
        <f>C10-C14</f>
        <v>12615705</v>
      </c>
      <c r="D15" s="38">
        <f>D10-D14</f>
        <v>618659</v>
      </c>
      <c r="E15" s="38">
        <f>E10-E14</f>
        <v>343456</v>
      </c>
      <c r="F15" s="38">
        <f>F10-F14</f>
        <v>7333407</v>
      </c>
      <c r="G15" s="38">
        <f>G10-G14</f>
        <v>812213.91000000015</v>
      </c>
      <c r="H15" s="38">
        <f t="shared" ref="H15" si="3">H10-H14</f>
        <v>437775.90999999992</v>
      </c>
      <c r="I15" s="38">
        <v>0</v>
      </c>
      <c r="J15" s="38">
        <v>0</v>
      </c>
      <c r="K15" s="38">
        <v>0</v>
      </c>
      <c r="L15" s="38">
        <f>L10-L14</f>
        <v>22161216.82</v>
      </c>
      <c r="M15" s="11">
        <v>22161218</v>
      </c>
      <c r="N15" s="11">
        <f>L15-M15</f>
        <v>-1.1799999997019768</v>
      </c>
    </row>
    <row r="16" spans="1:14">
      <c r="A16" s="36"/>
      <c r="B16" s="49" t="s">
        <v>2109</v>
      </c>
      <c r="C16" s="38">
        <v>12615705</v>
      </c>
      <c r="D16" s="38">
        <v>656395</v>
      </c>
      <c r="E16" s="38">
        <v>590091</v>
      </c>
      <c r="F16" s="38">
        <v>6229163</v>
      </c>
      <c r="G16" s="38">
        <v>795705</v>
      </c>
      <c r="H16" s="38">
        <v>371285</v>
      </c>
      <c r="I16" s="38">
        <v>0</v>
      </c>
      <c r="J16" s="38">
        <v>0</v>
      </c>
      <c r="K16" s="38">
        <v>0</v>
      </c>
      <c r="L16" s="38">
        <f>SUM(C16:K16)</f>
        <v>21258344</v>
      </c>
    </row>
    <row r="17" spans="1:12">
      <c r="A17" s="36"/>
      <c r="B17" s="99"/>
      <c r="C17" s="102"/>
      <c r="D17" s="102"/>
      <c r="E17" s="102"/>
      <c r="F17" s="102"/>
      <c r="G17" s="102"/>
      <c r="H17" s="102"/>
      <c r="I17" s="102"/>
      <c r="J17" s="102"/>
      <c r="K17" s="102"/>
      <c r="L17" s="102"/>
    </row>
  </sheetData>
  <pageMargins left="0.7" right="0.7" top="0.75" bottom="0.75" header="0.3" footer="0.3"/>
  <pageSetup paperSize="9" scale="4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tabColor rgb="FFFFFF00"/>
  </sheetPr>
  <dimension ref="A1:G36"/>
  <sheetViews>
    <sheetView rightToLeft="1" view="pageBreakPreview" topLeftCell="A19" zoomScale="90" zoomScaleNormal="90" zoomScaleSheetLayoutView="90" workbookViewId="0">
      <selection activeCell="A22" sqref="A22"/>
    </sheetView>
  </sheetViews>
  <sheetFormatPr defaultColWidth="9" defaultRowHeight="23.4"/>
  <cols>
    <col min="1" max="1" width="47.77734375" style="3" bestFit="1" customWidth="1"/>
    <col min="2" max="2" width="32.21875" style="3" bestFit="1" customWidth="1"/>
    <col min="3" max="3" width="25.33203125" style="3" bestFit="1" customWidth="1"/>
    <col min="4" max="4" width="34.77734375" style="3" bestFit="1" customWidth="1"/>
    <col min="5" max="5" width="22.21875" style="3" bestFit="1" customWidth="1"/>
    <col min="6" max="6" width="19.88671875" style="3" bestFit="1" customWidth="1"/>
    <col min="7" max="7" width="21.77734375" style="3" bestFit="1" customWidth="1"/>
    <col min="8" max="16384" width="9" style="3"/>
  </cols>
  <sheetData>
    <row r="1" spans="1:7" s="13" customFormat="1" ht="52.5" customHeight="1">
      <c r="A1" s="294" t="s">
        <v>0</v>
      </c>
      <c r="B1" s="294"/>
      <c r="C1" s="294"/>
      <c r="D1" s="294"/>
    </row>
    <row r="2" spans="1:7" s="13" customFormat="1" ht="52.5" customHeight="1">
      <c r="A2" s="294" t="s">
        <v>1</v>
      </c>
      <c r="B2" s="294"/>
      <c r="C2" s="294"/>
      <c r="D2" s="294"/>
    </row>
    <row r="3" spans="1:7" s="14" customFormat="1" ht="52.5" customHeight="1">
      <c r="A3" s="294" t="s">
        <v>3458</v>
      </c>
      <c r="B3" s="294"/>
      <c r="C3" s="294"/>
      <c r="D3" s="294"/>
    </row>
    <row r="4" spans="1:7" s="13" customFormat="1">
      <c r="B4" s="12" t="s">
        <v>3426</v>
      </c>
      <c r="C4" s="12" t="s">
        <v>2107</v>
      </c>
      <c r="D4" s="12"/>
    </row>
    <row r="5" spans="1:7" s="13" customFormat="1">
      <c r="A5" s="15" t="s">
        <v>22</v>
      </c>
      <c r="B5" s="12" t="s">
        <v>4</v>
      </c>
      <c r="C5" s="12" t="s">
        <v>4</v>
      </c>
      <c r="D5" s="12"/>
    </row>
    <row r="6" spans="1:7">
      <c r="A6" s="3" t="s">
        <v>1179</v>
      </c>
      <c r="B6" s="33">
        <f>SUMIF('ميزان مجمع 2022'!G:G,A6,'ميزان مجمع 2022'!Q:Q)</f>
        <v>95395010.259480014</v>
      </c>
      <c r="C6" s="33">
        <v>56885364.945680007</v>
      </c>
      <c r="D6" s="33"/>
      <c r="E6" s="33"/>
      <c r="G6" s="31"/>
    </row>
    <row r="7" spans="1:7">
      <c r="A7" s="47" t="s">
        <v>2112</v>
      </c>
      <c r="B7" s="33">
        <f>SUMIF('ميزان مجمع 2022'!G:G,A7,'ميزان مجمع 2022'!Q:Q)</f>
        <v>34074273.400040001</v>
      </c>
      <c r="C7" s="33">
        <v>24015408.879999999</v>
      </c>
      <c r="D7" s="33"/>
      <c r="E7" s="33"/>
      <c r="F7" s="33"/>
      <c r="G7" s="31"/>
    </row>
    <row r="8" spans="1:7">
      <c r="A8" s="3" t="s">
        <v>2128</v>
      </c>
      <c r="B8" s="33">
        <f>SUMIF('ميزان مجمع 2022'!G:G,A8,'ميزان مجمع 2022'!Q:Q)</f>
        <v>25844370.009970002</v>
      </c>
      <c r="C8" s="33">
        <v>12414646.220000001</v>
      </c>
      <c r="D8" s="33"/>
      <c r="E8" s="33"/>
      <c r="F8" s="33"/>
      <c r="G8" s="31"/>
    </row>
    <row r="9" spans="1:7">
      <c r="A9" s="3" t="s">
        <v>2121</v>
      </c>
      <c r="B9" s="33">
        <f>SUMIF('ميزان مجمع 2022'!G:G,A9,'ميزان مجمع 2022'!Q:Q)</f>
        <v>1455212.2200000002</v>
      </c>
      <c r="C9" s="33">
        <v>1948007.8600000003</v>
      </c>
      <c r="D9" s="33"/>
      <c r="E9" s="33"/>
      <c r="F9" s="33"/>
      <c r="G9" s="31"/>
    </row>
    <row r="10" spans="1:7">
      <c r="A10" s="3" t="s">
        <v>1128</v>
      </c>
      <c r="B10" s="33">
        <f>SUMIF('ميزان مجمع 2022'!G:G,A10,'ميزان مجمع 2022'!Q:Q)</f>
        <v>3033898.95</v>
      </c>
      <c r="C10" s="33">
        <v>2120228.1</v>
      </c>
      <c r="D10" s="33"/>
      <c r="E10" s="33"/>
      <c r="F10" s="33"/>
      <c r="G10" s="31"/>
    </row>
    <row r="11" spans="1:7">
      <c r="A11" s="3" t="s">
        <v>2125</v>
      </c>
      <c r="B11" s="33">
        <f>SUMIF('ميزان مجمع 2022'!G:G,A11,'ميزان مجمع 2022'!Q:Q)</f>
        <v>4447144.8899800004</v>
      </c>
      <c r="C11" s="33">
        <v>3484461.8699999996</v>
      </c>
      <c r="D11" s="33"/>
      <c r="E11" s="33"/>
      <c r="F11" s="33"/>
      <c r="G11" s="31"/>
    </row>
    <row r="12" spans="1:7">
      <c r="A12" s="3" t="s">
        <v>2124</v>
      </c>
      <c r="B12" s="33">
        <f>SUMIF('ميزان مجمع 2022'!G:G,A12,'ميزان مجمع 2022'!Q:Q)</f>
        <v>2596784.7899900004</v>
      </c>
      <c r="C12" s="33">
        <v>1435988.07</v>
      </c>
      <c r="D12" s="33"/>
      <c r="E12" s="33"/>
      <c r="F12" s="33"/>
      <c r="G12" s="31"/>
    </row>
    <row r="13" spans="1:7">
      <c r="A13" s="3" t="s">
        <v>2106</v>
      </c>
      <c r="B13" s="33">
        <f>SUMIF('ميزان مجمع 2022'!G:G,A13,'ميزان مجمع 2022'!Q:Q)</f>
        <v>2708418.25</v>
      </c>
      <c r="C13" s="33">
        <v>411805.77999999997</v>
      </c>
      <c r="D13" s="33"/>
      <c r="E13" s="33"/>
      <c r="F13" s="33"/>
      <c r="G13" s="31"/>
    </row>
    <row r="14" spans="1:7">
      <c r="A14" s="3" t="s">
        <v>2126</v>
      </c>
      <c r="B14" s="33">
        <f>SUMIF('ميزان مجمع 2022'!G:G,A14,'ميزان مجمع 2022'!Q:Q)</f>
        <v>1379885.5099899999</v>
      </c>
      <c r="C14" s="33">
        <v>705240.87</v>
      </c>
      <c r="D14" s="33"/>
      <c r="E14" s="33"/>
      <c r="F14" s="33"/>
      <c r="G14" s="31"/>
    </row>
    <row r="15" spans="1:7">
      <c r="A15" s="3" t="s">
        <v>2122</v>
      </c>
      <c r="B15" s="33">
        <f>SUMIF('ميزان مجمع 2022'!G:G,A15,'ميزان مجمع 2022'!Q:Q)</f>
        <v>1646773.3699599998</v>
      </c>
      <c r="C15" s="33">
        <v>780136.26</v>
      </c>
      <c r="D15" s="33"/>
      <c r="E15" s="33"/>
      <c r="F15" s="33"/>
      <c r="G15" s="31"/>
    </row>
    <row r="16" spans="1:7">
      <c r="A16" s="3" t="s">
        <v>1405</v>
      </c>
      <c r="B16" s="33">
        <f>SUMIF('ميزان مجمع 2022'!G:G,A16,'ميزان مجمع 2022'!Q:Q)</f>
        <v>367479.20999999996</v>
      </c>
      <c r="C16" s="33">
        <v>822214.27</v>
      </c>
      <c r="D16" s="33"/>
      <c r="E16" s="33"/>
      <c r="F16" s="33"/>
      <c r="G16" s="31"/>
    </row>
    <row r="17" spans="1:7">
      <c r="A17" s="3" t="s">
        <v>2123</v>
      </c>
      <c r="B17" s="33">
        <f>SUMIF('ميزان مجمع 2022'!G:G,A17,'ميزان مجمع 2022'!Q:Q)</f>
        <v>942379.66000000015</v>
      </c>
      <c r="C17" s="33">
        <v>405235.31</v>
      </c>
      <c r="D17" s="33"/>
      <c r="E17" s="33"/>
      <c r="F17" s="33"/>
      <c r="G17" s="31"/>
    </row>
    <row r="18" spans="1:7">
      <c r="A18" s="3" t="s">
        <v>1425</v>
      </c>
      <c r="B18" s="33">
        <f>SUMIF('ميزان مجمع 2022'!G:G,A18,'ميزان مجمع 2022'!Q:Q)</f>
        <v>658374.66994000005</v>
      </c>
      <c r="C18" s="33">
        <v>532618.71000000008</v>
      </c>
      <c r="D18" s="33"/>
      <c r="E18" s="33"/>
      <c r="F18" s="33"/>
      <c r="G18" s="31"/>
    </row>
    <row r="19" spans="1:7">
      <c r="A19" s="3" t="s">
        <v>2127</v>
      </c>
      <c r="B19" s="33">
        <f>SUMIF('ميزان مجمع 2022'!G:G,A19,'ميزان مجمع 2022'!Q:Q)</f>
        <v>481727.74997999996</v>
      </c>
      <c r="C19" s="33">
        <v>332528.72000000003</v>
      </c>
      <c r="D19" s="33"/>
      <c r="E19" s="33"/>
      <c r="F19" s="33"/>
      <c r="G19" s="31"/>
    </row>
    <row r="20" spans="1:7">
      <c r="A20" s="3" t="s">
        <v>3578</v>
      </c>
      <c r="B20" s="33">
        <f>SUMIF('ميزان مجمع 2022'!G:G,A20,'ميزان مجمع 2022'!Q:Q)</f>
        <v>1976525.5499999998</v>
      </c>
      <c r="C20" s="33">
        <v>1926136.2299999997</v>
      </c>
      <c r="D20" s="33"/>
      <c r="E20" s="33"/>
      <c r="F20" s="33"/>
      <c r="G20" s="31"/>
    </row>
    <row r="21" spans="1:7">
      <c r="A21" s="47" t="s">
        <v>3755</v>
      </c>
      <c r="B21" s="33">
        <f>SUMIF('ميزان مجمع 2022'!G:G,A21,'ميزان مجمع 2022'!Q:Q)</f>
        <v>539753.75</v>
      </c>
      <c r="C21" s="110">
        <v>539754</v>
      </c>
      <c r="D21" s="33"/>
      <c r="E21" s="33"/>
      <c r="F21" s="33"/>
      <c r="G21" s="31"/>
    </row>
    <row r="22" spans="1:7">
      <c r="A22" s="3" t="s">
        <v>2231</v>
      </c>
      <c r="B22" s="33">
        <f>SUMIF('ميزان مجمع 2022'!G:G,A22,'ميزان مجمع 2022'!Q:Q)</f>
        <v>1978778.6868199999</v>
      </c>
      <c r="C22" s="33">
        <v>2224209.3206500001</v>
      </c>
      <c r="D22" s="33"/>
      <c r="E22" s="33"/>
      <c r="F22" s="33"/>
      <c r="G22" s="31"/>
    </row>
    <row r="23" spans="1:7">
      <c r="A23" s="3" t="s">
        <v>3459</v>
      </c>
      <c r="B23" s="33">
        <f>SUMIF('ميزان مجمع 2022'!G:G,A23,'ميزان مجمع 2022'!Q:Q)</f>
        <v>0</v>
      </c>
      <c r="C23" s="3">
        <v>0</v>
      </c>
      <c r="D23" s="33"/>
      <c r="E23" s="33"/>
      <c r="G23" s="31"/>
    </row>
    <row r="24" spans="1:7">
      <c r="B24" s="33">
        <v>0</v>
      </c>
      <c r="C24" s="3">
        <v>0</v>
      </c>
      <c r="D24" s="33"/>
      <c r="E24" s="33"/>
      <c r="F24" s="33"/>
      <c r="G24" s="33"/>
    </row>
    <row r="25" spans="1:7">
      <c r="B25" s="33">
        <v>0</v>
      </c>
      <c r="C25" s="3">
        <v>0</v>
      </c>
      <c r="D25" s="33"/>
      <c r="E25" s="33"/>
    </row>
    <row r="26" spans="1:7" ht="24" thickBot="1">
      <c r="B26" s="33">
        <v>0</v>
      </c>
      <c r="C26" s="3">
        <v>0</v>
      </c>
      <c r="D26" s="33"/>
      <c r="E26" s="33"/>
    </row>
    <row r="27" spans="1:7" ht="24" thickBot="1">
      <c r="A27" s="29" t="s">
        <v>35</v>
      </c>
      <c r="B27" s="29">
        <f>SUM(B7:B26)</f>
        <v>84131780.66666998</v>
      </c>
      <c r="C27" s="29">
        <v>110023719</v>
      </c>
      <c r="D27" s="33"/>
      <c r="E27" s="33"/>
    </row>
    <row r="28" spans="1:7" ht="24" thickTop="1">
      <c r="B28" s="3">
        <v>179526779</v>
      </c>
      <c r="E28" s="33"/>
    </row>
    <row r="29" spans="1:7">
      <c r="B29" s="100">
        <f>B27-B28</f>
        <v>-95394998.33333002</v>
      </c>
      <c r="E29" s="33"/>
    </row>
    <row r="30" spans="1:7">
      <c r="A30" s="276" t="s">
        <v>3686</v>
      </c>
      <c r="B30" s="277">
        <v>44926</v>
      </c>
      <c r="C30" s="277">
        <v>41274</v>
      </c>
    </row>
    <row r="31" spans="1:7">
      <c r="A31" s="276" t="s">
        <v>3687</v>
      </c>
      <c r="B31" s="278">
        <v>15169967</v>
      </c>
      <c r="C31" s="278">
        <v>9807342</v>
      </c>
    </row>
    <row r="32" spans="1:7">
      <c r="A32" s="276" t="s">
        <v>3688</v>
      </c>
      <c r="B32" s="278">
        <v>97853866</v>
      </c>
      <c r="C32" s="278">
        <v>69631946</v>
      </c>
    </row>
    <row r="33" spans="1:3">
      <c r="A33" s="276" t="s">
        <v>3689</v>
      </c>
      <c r="B33" s="278">
        <v>84131772</v>
      </c>
      <c r="C33" s="278">
        <v>45808022</v>
      </c>
    </row>
    <row r="34" spans="1:3" ht="24" thickBot="1">
      <c r="A34" s="276" t="s">
        <v>3690</v>
      </c>
      <c r="B34" s="278">
        <v>-17628823</v>
      </c>
      <c r="C34" s="278">
        <v>-15169967</v>
      </c>
    </row>
    <row r="35" spans="1:3" ht="24" thickBot="1">
      <c r="A35" s="279" t="s">
        <v>3691</v>
      </c>
      <c r="B35" s="279">
        <f>SUM(B31:B34)</f>
        <v>179526782</v>
      </c>
      <c r="C35" s="279">
        <f>SUM(C31:C34)</f>
        <v>110077343</v>
      </c>
    </row>
    <row r="36" spans="1:3" ht="24" thickTop="1"/>
  </sheetData>
  <mergeCells count="3">
    <mergeCell ref="A1:D1"/>
    <mergeCell ref="A2:D2"/>
    <mergeCell ref="A3:D3"/>
  </mergeCells>
  <pageMargins left="0.7" right="0.7" top="0.75" bottom="0.75" header="0.3" footer="0.3"/>
  <pageSetup paperSize="9" scale="61"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tabColor rgb="FFFFFF00"/>
  </sheetPr>
  <dimension ref="A1:H33"/>
  <sheetViews>
    <sheetView rightToLeft="1" view="pageBreakPreview" topLeftCell="A10" zoomScale="80" zoomScaleNormal="90" zoomScaleSheetLayoutView="80" workbookViewId="0">
      <selection activeCell="G28" sqref="G28"/>
    </sheetView>
  </sheetViews>
  <sheetFormatPr defaultColWidth="9" defaultRowHeight="23.4"/>
  <cols>
    <col min="1" max="1" width="47.77734375" style="3" bestFit="1" customWidth="1"/>
    <col min="2" max="2" width="28.109375" style="3" bestFit="1" customWidth="1"/>
    <col min="3" max="3" width="23.44140625" style="3" bestFit="1" customWidth="1"/>
    <col min="4" max="4" width="20.6640625" style="3" bestFit="1" customWidth="1"/>
    <col min="5" max="5" width="19" style="3" bestFit="1" customWidth="1"/>
    <col min="6" max="6" width="9" style="3"/>
    <col min="7" max="7" width="20.6640625" style="3" bestFit="1" customWidth="1"/>
    <col min="8" max="8" width="17.44140625" style="3" bestFit="1" customWidth="1"/>
    <col min="9" max="16384" width="9" style="3"/>
  </cols>
  <sheetData>
    <row r="1" spans="1:8" s="13" customFormat="1" ht="52.5" customHeight="1">
      <c r="A1" s="294" t="s">
        <v>0</v>
      </c>
      <c r="B1" s="294"/>
      <c r="C1" s="294"/>
      <c r="D1" s="294"/>
    </row>
    <row r="2" spans="1:8" s="13" customFormat="1" ht="52.5" customHeight="1">
      <c r="A2" s="294" t="s">
        <v>1</v>
      </c>
      <c r="B2" s="294"/>
      <c r="C2" s="294"/>
      <c r="D2" s="294"/>
    </row>
    <row r="3" spans="1:8" s="14" customFormat="1" ht="52.5" customHeight="1">
      <c r="A3" s="294" t="s">
        <v>3463</v>
      </c>
      <c r="B3" s="294"/>
      <c r="C3" s="294"/>
      <c r="D3" s="294"/>
    </row>
    <row r="4" spans="1:8" s="13" customFormat="1">
      <c r="B4" s="12" t="s">
        <v>3426</v>
      </c>
      <c r="C4" s="12" t="s">
        <v>2107</v>
      </c>
      <c r="D4" s="12"/>
    </row>
    <row r="5" spans="1:8" s="13" customFormat="1">
      <c r="A5" s="15" t="s">
        <v>22</v>
      </c>
      <c r="B5" s="12" t="s">
        <v>4</v>
      </c>
      <c r="C5" s="12" t="s">
        <v>4</v>
      </c>
      <c r="D5" s="12"/>
      <c r="G5" s="33"/>
    </row>
    <row r="6" spans="1:8">
      <c r="A6" s="3" t="s">
        <v>2129</v>
      </c>
      <c r="B6" s="33">
        <f>SUMIF('ميزان مجمع 2022'!G:G,A6,'ميزان مجمع 2022'!Q:Q)</f>
        <v>12344833.500030002</v>
      </c>
      <c r="C6" s="33">
        <v>12308284</v>
      </c>
      <c r="D6" s="33"/>
      <c r="E6" s="33"/>
      <c r="G6" s="33"/>
      <c r="H6" s="31"/>
    </row>
    <row r="7" spans="1:8">
      <c r="A7" s="3" t="s">
        <v>2130</v>
      </c>
      <c r="B7" s="33">
        <f>SUMIF('ميزان مجمع 2022'!G:G,A7,'ميزان مجمع 2022'!Q:Q)</f>
        <v>681528.84000000008</v>
      </c>
      <c r="C7" s="33">
        <v>561867</v>
      </c>
      <c r="D7" s="33"/>
      <c r="E7" s="33"/>
      <c r="G7" s="33"/>
      <c r="H7" s="31"/>
    </row>
    <row r="8" spans="1:8">
      <c r="A8" s="3" t="s">
        <v>2117</v>
      </c>
      <c r="B8" s="33">
        <f>SUMIF('ميزان مجمع 2022'!G:G,A8,'ميزان مجمع 2022'!Q:Q)</f>
        <v>208758.77</v>
      </c>
      <c r="C8" s="33">
        <v>127396</v>
      </c>
      <c r="D8" s="33"/>
      <c r="E8" s="33"/>
      <c r="G8" s="33"/>
      <c r="H8" s="31"/>
    </row>
    <row r="9" spans="1:8">
      <c r="A9" s="3" t="s">
        <v>2131</v>
      </c>
      <c r="B9" s="33">
        <f>SUMIF('ميزان مجمع 2022'!G:G,A9,'ميزان مجمع 2022'!Q:Q)</f>
        <v>333645.90999999997</v>
      </c>
      <c r="C9" s="33">
        <v>255787</v>
      </c>
      <c r="D9" s="33"/>
      <c r="E9" s="33"/>
      <c r="G9" s="33"/>
      <c r="H9" s="31"/>
    </row>
    <row r="10" spans="1:8">
      <c r="A10" s="3" t="s">
        <v>2118</v>
      </c>
      <c r="B10" s="33">
        <f>SUMIF('ميزان مجمع 2022'!G:G,A10,'ميزان مجمع 2022'!Q:Q)</f>
        <v>109251.16</v>
      </c>
      <c r="C10" s="33">
        <v>59391</v>
      </c>
      <c r="D10" s="33"/>
      <c r="E10" s="33"/>
      <c r="G10" s="33"/>
      <c r="H10" s="31"/>
    </row>
    <row r="11" spans="1:8">
      <c r="A11" s="3" t="s">
        <v>2132</v>
      </c>
      <c r="B11" s="33">
        <f>SUMIF('ميزان مجمع 2022'!G:G,A11,'ميزان مجمع 2022'!Q:Q)</f>
        <v>566963.03</v>
      </c>
      <c r="C11" s="33">
        <v>195532</v>
      </c>
      <c r="D11" s="33"/>
      <c r="E11" s="33"/>
      <c r="G11" s="33"/>
      <c r="H11" s="31"/>
    </row>
    <row r="12" spans="1:8">
      <c r="A12" s="3" t="s">
        <v>2119</v>
      </c>
      <c r="B12" s="33">
        <f>SUMIF('ميزان مجمع 2022'!G:G,A12,'ميزان مجمع 2022'!Q:Q)</f>
        <v>82051.8</v>
      </c>
      <c r="C12" s="33">
        <v>71565</v>
      </c>
      <c r="D12" s="33"/>
      <c r="E12" s="33"/>
      <c r="G12" s="33"/>
      <c r="H12" s="31"/>
    </row>
    <row r="13" spans="1:8">
      <c r="A13" s="3" t="s">
        <v>2116</v>
      </c>
      <c r="B13" s="33">
        <f>SUMIF('ميزان مجمع 2022'!G:G,A13,'ميزان مجمع 2022'!Q:Q)</f>
        <v>32391.32</v>
      </c>
      <c r="C13" s="33">
        <v>33178</v>
      </c>
      <c r="D13" s="33"/>
      <c r="E13" s="33"/>
      <c r="G13" s="33"/>
      <c r="H13" s="31"/>
    </row>
    <row r="14" spans="1:8">
      <c r="A14" s="3" t="s">
        <v>3577</v>
      </c>
      <c r="B14" s="33">
        <f>SUMIF('ميزان مجمع 2022'!G:G,A14,'ميزان مجمع 2022'!Q:Q)</f>
        <v>98572.78</v>
      </c>
      <c r="C14" s="33">
        <v>0</v>
      </c>
      <c r="D14" s="33"/>
      <c r="E14" s="33"/>
      <c r="G14" s="33"/>
      <c r="H14" s="31"/>
    </row>
    <row r="15" spans="1:8">
      <c r="A15" s="3" t="s">
        <v>3441</v>
      </c>
      <c r="B15" s="33">
        <f>SUMIF('ميزان مجمع 2022'!G:G,A15,'ميزان مجمع 2022'!Q:Q)</f>
        <v>261384.00000000003</v>
      </c>
      <c r="C15" s="33">
        <v>228401</v>
      </c>
      <c r="D15" s="33"/>
      <c r="E15" s="33"/>
      <c r="G15" s="33"/>
      <c r="H15" s="31"/>
    </row>
    <row r="16" spans="1:8">
      <c r="A16" s="47" t="s">
        <v>3754</v>
      </c>
      <c r="B16" s="33">
        <f>SUMIF('ميزان مجمع 2022'!G:G,A16,'ميزان مجمع 2022'!Q:Q)</f>
        <v>43480.25</v>
      </c>
      <c r="C16" s="110">
        <v>5988</v>
      </c>
      <c r="D16" s="33"/>
      <c r="E16" s="33"/>
      <c r="G16" s="33"/>
      <c r="H16" s="31"/>
    </row>
    <row r="17" spans="1:8">
      <c r="A17" s="3" t="s">
        <v>3461</v>
      </c>
      <c r="B17" s="33">
        <f>SUMIF('ميزان مجمع 2022'!G:G,A17,'ميزان مجمع 2022'!Q:Q)</f>
        <v>4462567.74</v>
      </c>
      <c r="C17" s="33">
        <v>5095</v>
      </c>
      <c r="D17" s="33"/>
      <c r="E17" s="33"/>
      <c r="G17" s="33"/>
      <c r="H17" s="31"/>
    </row>
    <row r="18" spans="1:8">
      <c r="A18" s="3" t="s">
        <v>3460</v>
      </c>
      <c r="B18" s="33">
        <f>SUMIF('ميزان مجمع 2022'!G:G,A18,'ميزان مجمع 2022'!Q:Q)</f>
        <v>299966.28000000003</v>
      </c>
      <c r="C18" s="33">
        <v>327904</v>
      </c>
      <c r="D18" s="33"/>
      <c r="E18" s="33"/>
      <c r="G18" s="33"/>
      <c r="H18" s="31"/>
    </row>
    <row r="19" spans="1:8">
      <c r="A19" s="3">
        <v>0</v>
      </c>
      <c r="B19" s="33">
        <v>0</v>
      </c>
      <c r="C19" s="33">
        <v>0</v>
      </c>
      <c r="D19" s="33"/>
      <c r="E19" s="33"/>
      <c r="G19" s="33"/>
      <c r="H19" s="31"/>
    </row>
    <row r="20" spans="1:8">
      <c r="A20" s="3">
        <v>0</v>
      </c>
      <c r="B20" s="33">
        <v>0</v>
      </c>
      <c r="C20" s="33"/>
      <c r="D20" s="33"/>
      <c r="E20" s="33"/>
      <c r="G20" s="33"/>
      <c r="H20" s="31"/>
    </row>
    <row r="21" spans="1:8" ht="24" thickBot="1">
      <c r="A21" s="3" t="s">
        <v>3685</v>
      </c>
      <c r="B21" s="33">
        <f>SUMIF('ميزان مجمع 2022'!G:G,A21,'ميزان مجمع 2022'!Q:Q)</f>
        <v>0</v>
      </c>
      <c r="C21" s="33">
        <v>0</v>
      </c>
      <c r="D21" s="33"/>
      <c r="E21" s="33"/>
      <c r="G21" s="33"/>
      <c r="H21" s="31"/>
    </row>
    <row r="22" spans="1:8" ht="24" thickBot="1">
      <c r="A22" s="29" t="s">
        <v>35</v>
      </c>
      <c r="B22" s="29">
        <f>SUM(B6:B21)</f>
        <v>19525395.380030002</v>
      </c>
      <c r="C22" s="29">
        <f>SUM(C6:C21)</f>
        <v>14180388</v>
      </c>
      <c r="D22" s="30"/>
      <c r="G22" s="33"/>
    </row>
    <row r="23" spans="1:8" ht="24" thickTop="1">
      <c r="B23" s="3">
        <v>19525397</v>
      </c>
      <c r="G23" s="33"/>
    </row>
    <row r="24" spans="1:8">
      <c r="A24" s="294" t="s">
        <v>3692</v>
      </c>
      <c r="B24" s="294"/>
      <c r="C24" s="294"/>
      <c r="D24" s="294"/>
      <c r="G24" s="33"/>
    </row>
    <row r="25" spans="1:8">
      <c r="G25" s="33"/>
    </row>
    <row r="26" spans="1:8">
      <c r="A26" s="3" t="s">
        <v>3695</v>
      </c>
      <c r="B26" s="33">
        <f>SUMIF('ميزان مجمع 2022'!G:G,A26,'ميزان مجمع 2022'!Q:Q)</f>
        <v>2067025.3599999999</v>
      </c>
      <c r="C26" s="33">
        <v>984626</v>
      </c>
      <c r="G26" s="33"/>
    </row>
    <row r="27" spans="1:8">
      <c r="A27" s="3" t="s">
        <v>3693</v>
      </c>
      <c r="B27" s="33">
        <v>226692</v>
      </c>
      <c r="C27" s="33">
        <v>211025</v>
      </c>
      <c r="G27" s="33"/>
    </row>
    <row r="28" spans="1:8" ht="24" thickBot="1">
      <c r="A28" s="3" t="s">
        <v>3694</v>
      </c>
      <c r="B28" s="33">
        <v>128574</v>
      </c>
      <c r="C28" s="33">
        <v>170887</v>
      </c>
      <c r="G28" s="33"/>
    </row>
    <row r="29" spans="1:8" ht="24" thickBot="1">
      <c r="A29" s="29" t="s">
        <v>3629</v>
      </c>
      <c r="B29" s="29">
        <f>SUM(B26:B28)</f>
        <v>2422291.36</v>
      </c>
      <c r="C29" s="29">
        <f>SUM(C26:C28)</f>
        <v>1366538</v>
      </c>
      <c r="G29" s="33"/>
    </row>
    <row r="30" spans="1:8" ht="24" thickTop="1">
      <c r="G30" s="33"/>
    </row>
    <row r="31" spans="1:8">
      <c r="G31" s="33"/>
    </row>
    <row r="32" spans="1:8">
      <c r="G32" s="33"/>
    </row>
    <row r="33" spans="7:7">
      <c r="G33" s="33"/>
    </row>
  </sheetData>
  <mergeCells count="4">
    <mergeCell ref="A1:D1"/>
    <mergeCell ref="A2:D2"/>
    <mergeCell ref="A3:D3"/>
    <mergeCell ref="A24:D24"/>
  </mergeCells>
  <pageMargins left="0.7" right="0.7" top="0.75" bottom="0.75" header="0.3" footer="0.3"/>
  <pageSetup paperSize="9" scale="96"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XFD173"/>
  <sheetViews>
    <sheetView rightToLeft="1" zoomScaleNormal="100" workbookViewId="0">
      <selection activeCell="H150" sqref="H150"/>
    </sheetView>
  </sheetViews>
  <sheetFormatPr defaultRowHeight="14.4"/>
  <cols>
    <col min="2" max="2" width="13.109375" bestFit="1" customWidth="1"/>
    <col min="3" max="3" width="14.6640625" customWidth="1"/>
    <col min="4" max="4" width="15.44140625" customWidth="1"/>
    <col min="5" max="5" width="14.6640625" customWidth="1"/>
    <col min="8" max="8" width="20.33203125" customWidth="1"/>
    <col min="9" max="9" width="24" customWidth="1"/>
    <col min="10" max="10" width="25.44140625" customWidth="1"/>
    <col min="11" max="11" width="12.21875" bestFit="1" customWidth="1"/>
    <col min="12" max="12" width="12.6640625" bestFit="1" customWidth="1"/>
  </cols>
  <sheetData>
    <row r="1" spans="1:11">
      <c r="A1" s="306" t="s">
        <v>1129</v>
      </c>
      <c r="B1" s="306"/>
      <c r="C1" s="306"/>
      <c r="D1" s="306"/>
      <c r="E1" s="306"/>
      <c r="F1" s="306"/>
      <c r="G1" s="306"/>
      <c r="H1" s="306"/>
      <c r="I1" s="306"/>
      <c r="J1" s="306"/>
      <c r="K1" s="306"/>
    </row>
    <row r="2" spans="1:11" ht="26.25" customHeight="1">
      <c r="A2" s="307" t="s">
        <v>1130</v>
      </c>
      <c r="B2" s="307"/>
      <c r="C2" s="307"/>
      <c r="D2" s="55"/>
      <c r="E2" s="55"/>
      <c r="F2" s="55"/>
      <c r="G2" s="55"/>
      <c r="H2" s="55" t="s">
        <v>1131</v>
      </c>
      <c r="I2" s="55"/>
    </row>
    <row r="3" spans="1:11" ht="31.5" customHeight="1">
      <c r="A3" s="303" t="s">
        <v>1132</v>
      </c>
      <c r="B3" s="303"/>
      <c r="C3" s="302" t="s">
        <v>1133</v>
      </c>
      <c r="D3" s="302"/>
      <c r="E3" s="302"/>
      <c r="F3" s="302"/>
      <c r="G3" s="302"/>
      <c r="H3" s="303" t="s">
        <v>1134</v>
      </c>
      <c r="I3" s="303"/>
    </row>
    <row r="4" spans="1:11" ht="27" customHeight="1">
      <c r="A4" s="303"/>
      <c r="B4" s="303"/>
      <c r="C4" s="302"/>
      <c r="D4" s="302"/>
      <c r="E4" s="302"/>
      <c r="F4" s="302"/>
      <c r="G4" s="302"/>
      <c r="H4" s="303">
        <v>3101311873</v>
      </c>
      <c r="I4" s="303"/>
    </row>
    <row r="5" spans="1:11" ht="27" customHeight="1">
      <c r="A5" s="300" t="s">
        <v>1135</v>
      </c>
      <c r="B5" s="56" t="s">
        <v>1136</v>
      </c>
      <c r="C5" s="302" t="s">
        <v>1137</v>
      </c>
      <c r="D5" s="302"/>
      <c r="E5" s="302"/>
      <c r="F5" s="302"/>
      <c r="G5" s="302"/>
      <c r="H5" s="303" t="s">
        <v>1138</v>
      </c>
      <c r="I5" s="303"/>
    </row>
    <row r="6" spans="1:11" ht="66" customHeight="1">
      <c r="A6" s="301"/>
      <c r="B6" s="57" t="s">
        <v>1139</v>
      </c>
      <c r="C6" s="58" t="s">
        <v>1140</v>
      </c>
      <c r="D6" s="59">
        <v>79</v>
      </c>
      <c r="E6" s="302" t="s">
        <v>1141</v>
      </c>
      <c r="F6" s="302"/>
      <c r="G6" s="59">
        <v>21</v>
      </c>
      <c r="H6" s="60">
        <v>44562</v>
      </c>
      <c r="I6" s="60">
        <v>44926</v>
      </c>
    </row>
    <row r="7" spans="1:11" ht="58.5" customHeight="1">
      <c r="A7" s="301"/>
      <c r="B7" s="57"/>
      <c r="C7" s="61" t="s">
        <v>1142</v>
      </c>
      <c r="D7" s="105">
        <v>96.44</v>
      </c>
      <c r="E7" s="302" t="s">
        <v>1143</v>
      </c>
      <c r="F7" s="302"/>
      <c r="G7" s="105">
        <v>3.56</v>
      </c>
      <c r="H7" s="57"/>
      <c r="I7" s="57"/>
    </row>
    <row r="8" spans="1:11" ht="15.6">
      <c r="A8" s="301"/>
      <c r="B8" s="57" t="s">
        <v>1144</v>
      </c>
      <c r="C8" s="304" t="s">
        <v>1145</v>
      </c>
      <c r="D8" s="304"/>
      <c r="E8" s="304"/>
      <c r="F8" s="304"/>
      <c r="G8" s="304"/>
      <c r="H8" s="57"/>
      <c r="I8" s="57"/>
    </row>
    <row r="9" spans="1:11" ht="31.2">
      <c r="A9" s="301"/>
      <c r="B9" s="58" t="s">
        <v>1146</v>
      </c>
      <c r="C9" s="304" t="s">
        <v>1147</v>
      </c>
      <c r="D9" s="304"/>
      <c r="E9" s="304"/>
      <c r="F9" s="304"/>
      <c r="G9" s="304"/>
      <c r="H9" s="57"/>
      <c r="I9" s="57"/>
    </row>
    <row r="10" spans="1:11" ht="15.6">
      <c r="A10" s="301"/>
      <c r="B10" s="305" t="s">
        <v>1148</v>
      </c>
      <c r="C10" s="62" t="s">
        <v>1149</v>
      </c>
      <c r="D10" s="62" t="s">
        <v>1150</v>
      </c>
      <c r="E10" s="62" t="s">
        <v>1151</v>
      </c>
      <c r="F10" s="62" t="s">
        <v>1152</v>
      </c>
      <c r="G10" s="62" t="s">
        <v>1153</v>
      </c>
      <c r="H10" s="57"/>
      <c r="I10" s="57"/>
    </row>
    <row r="11" spans="1:11" ht="15.6">
      <c r="A11" s="301"/>
      <c r="B11" s="305"/>
      <c r="C11" s="62">
        <v>14327</v>
      </c>
      <c r="D11" s="62"/>
      <c r="E11" s="63">
        <v>966567233335</v>
      </c>
      <c r="F11" s="62"/>
      <c r="G11" s="62"/>
      <c r="H11" s="57"/>
      <c r="I11" s="57"/>
    </row>
    <row r="12" spans="1:11" ht="15.6">
      <c r="A12" s="301"/>
      <c r="B12" s="64"/>
      <c r="C12" s="62"/>
      <c r="D12" s="62"/>
      <c r="E12" s="62"/>
      <c r="F12" s="62"/>
      <c r="G12" s="62"/>
      <c r="H12" s="57"/>
      <c r="I12" s="57"/>
    </row>
    <row r="13" spans="1:11" ht="15.6">
      <c r="A13" s="301"/>
      <c r="B13" s="305" t="s">
        <v>1154</v>
      </c>
      <c r="C13" s="62" t="s">
        <v>1155</v>
      </c>
      <c r="D13" s="62" t="s">
        <v>1156</v>
      </c>
      <c r="E13" s="62" t="s">
        <v>1157</v>
      </c>
      <c r="F13" s="62" t="s">
        <v>1158</v>
      </c>
      <c r="G13" s="62"/>
      <c r="H13" s="57"/>
      <c r="I13" s="57"/>
    </row>
    <row r="14" spans="1:11" ht="15.6">
      <c r="A14" s="301"/>
      <c r="B14" s="305"/>
      <c r="C14" s="62">
        <v>2299</v>
      </c>
      <c r="D14" s="62" t="s">
        <v>1159</v>
      </c>
      <c r="E14" s="62" t="s">
        <v>1159</v>
      </c>
      <c r="F14" s="62" t="s">
        <v>1159</v>
      </c>
      <c r="G14" s="62"/>
      <c r="H14" s="57"/>
      <c r="I14" s="57"/>
    </row>
    <row r="15" spans="1:11" ht="15" thickBot="1"/>
    <row r="16" spans="1:11" ht="27" thickTop="1" thickBot="1">
      <c r="A16" s="323" t="s">
        <v>1160</v>
      </c>
      <c r="B16" s="324"/>
      <c r="C16" s="324"/>
      <c r="D16" s="324"/>
      <c r="E16" s="324"/>
      <c r="F16" s="324"/>
      <c r="G16" s="324"/>
      <c r="H16" s="324"/>
      <c r="I16" s="325"/>
    </row>
    <row r="17" spans="1:9" ht="15" thickTop="1">
      <c r="A17" s="326" t="s">
        <v>1161</v>
      </c>
      <c r="B17" s="326"/>
      <c r="C17" s="326" t="s">
        <v>1162</v>
      </c>
      <c r="D17" s="326"/>
      <c r="E17" s="326"/>
      <c r="F17" s="326"/>
      <c r="G17" s="326"/>
      <c r="H17" s="326"/>
      <c r="I17" s="65" t="s">
        <v>1163</v>
      </c>
    </row>
    <row r="18" spans="1:9" ht="14.25" customHeight="1">
      <c r="A18" s="327" t="s">
        <v>1164</v>
      </c>
      <c r="B18" s="328"/>
      <c r="C18" s="318" t="s">
        <v>1165</v>
      </c>
      <c r="D18" s="319"/>
      <c r="E18" s="320"/>
      <c r="F18" s="66" t="s">
        <v>1166</v>
      </c>
      <c r="G18" s="67" t="s">
        <v>1167</v>
      </c>
      <c r="H18" s="66">
        <v>0</v>
      </c>
      <c r="I18" s="333"/>
    </row>
    <row r="19" spans="1:9" ht="14.25" customHeight="1">
      <c r="A19" s="329"/>
      <c r="B19" s="330"/>
      <c r="C19" s="318" t="s">
        <v>1168</v>
      </c>
      <c r="D19" s="319"/>
      <c r="E19" s="320"/>
      <c r="F19" s="66" t="s">
        <v>1166</v>
      </c>
      <c r="G19" s="67" t="s">
        <v>1167</v>
      </c>
      <c r="H19" s="66">
        <v>0</v>
      </c>
      <c r="I19" s="334"/>
    </row>
    <row r="20" spans="1:9" ht="15.75" customHeight="1">
      <c r="A20" s="329"/>
      <c r="B20" s="330"/>
      <c r="C20" s="335" t="s">
        <v>1290</v>
      </c>
      <c r="D20" s="336"/>
      <c r="E20" s="336"/>
      <c r="F20" s="336"/>
      <c r="G20" s="337"/>
      <c r="H20" s="68">
        <f>'ايضاحات 2022'!D201</f>
        <v>221849785.96998999</v>
      </c>
      <c r="I20" s="326"/>
    </row>
    <row r="21" spans="1:9" ht="23.4">
      <c r="A21" s="331"/>
      <c r="B21" s="332"/>
      <c r="C21" s="338" t="s">
        <v>1169</v>
      </c>
      <c r="D21" s="339"/>
      <c r="E21" s="339"/>
      <c r="F21" s="339"/>
      <c r="G21" s="339"/>
      <c r="H21" s="340"/>
      <c r="I21" s="106">
        <f>H20</f>
        <v>221849785.96998999</v>
      </c>
    </row>
    <row r="22" spans="1:9">
      <c r="A22" s="314" t="s">
        <v>2141</v>
      </c>
      <c r="B22" s="315"/>
      <c r="C22" s="318" t="s">
        <v>1170</v>
      </c>
      <c r="D22" s="319"/>
      <c r="E22" s="320"/>
      <c r="F22" s="67" t="s">
        <v>1171</v>
      </c>
      <c r="G22" s="66" t="s">
        <v>1172</v>
      </c>
      <c r="H22" s="66"/>
      <c r="I22" s="66"/>
    </row>
    <row r="23" spans="1:9">
      <c r="A23" s="314"/>
      <c r="B23" s="315"/>
      <c r="C23" s="318" t="s">
        <v>1173</v>
      </c>
      <c r="D23" s="319"/>
      <c r="E23" s="319"/>
      <c r="F23" s="319"/>
      <c r="G23" s="320"/>
      <c r="H23" s="66">
        <v>0</v>
      </c>
      <c r="I23" s="66"/>
    </row>
    <row r="24" spans="1:9">
      <c r="A24" s="314"/>
      <c r="B24" s="315"/>
      <c r="C24" s="318" t="s">
        <v>2139</v>
      </c>
      <c r="D24" s="319"/>
      <c r="E24" s="319"/>
      <c r="F24" s="319"/>
      <c r="G24" s="320"/>
      <c r="H24" s="68">
        <f>'ايضاحات 2022'!D228</f>
        <v>2852900.8400000003</v>
      </c>
      <c r="I24" s="66"/>
    </row>
    <row r="25" spans="1:9" ht="24" thickBot="1">
      <c r="A25" s="314"/>
      <c r="B25" s="315"/>
      <c r="C25" s="321" t="s">
        <v>2138</v>
      </c>
      <c r="D25" s="321"/>
      <c r="E25" s="321"/>
      <c r="F25" s="321"/>
      <c r="G25" s="321"/>
      <c r="H25" s="87"/>
      <c r="I25" s="87">
        <f>SUM(H23:H24)</f>
        <v>2852900.8400000003</v>
      </c>
    </row>
    <row r="26" spans="1:9" ht="24.6" thickTop="1" thickBot="1">
      <c r="A26" s="316"/>
      <c r="B26" s="317"/>
      <c r="C26" s="322" t="s">
        <v>2140</v>
      </c>
      <c r="D26" s="322"/>
      <c r="E26" s="322"/>
      <c r="F26" s="322"/>
      <c r="G26" s="322"/>
      <c r="H26" s="107"/>
      <c r="I26" s="107">
        <f>I21+I25</f>
        <v>224702686.80998999</v>
      </c>
    </row>
    <row r="27" spans="1:9" ht="45" customHeight="1" thickTop="1">
      <c r="A27" s="308" t="s">
        <v>1174</v>
      </c>
      <c r="B27" s="309"/>
      <c r="C27" s="310"/>
      <c r="D27" s="310"/>
      <c r="E27" s="310"/>
      <c r="F27" s="310"/>
      <c r="G27" s="310"/>
      <c r="H27" s="310"/>
      <c r="I27" s="311"/>
    </row>
    <row r="28" spans="1:9" ht="28.5" customHeight="1">
      <c r="A28" s="300" t="s">
        <v>1175</v>
      </c>
      <c r="B28" s="301"/>
      <c r="C28" s="312" t="s">
        <v>1285</v>
      </c>
      <c r="D28" s="312"/>
      <c r="E28" s="312"/>
      <c r="F28" s="312"/>
      <c r="G28" s="312"/>
      <c r="H28" s="312"/>
      <c r="I28" s="312"/>
    </row>
    <row r="29" spans="1:9" ht="21.75" customHeight="1">
      <c r="A29" s="301"/>
      <c r="B29" s="301"/>
      <c r="C29" s="313" t="s">
        <v>1176</v>
      </c>
      <c r="D29" s="313"/>
      <c r="E29" s="313"/>
      <c r="F29" s="313"/>
      <c r="G29" s="313"/>
      <c r="H29" s="81">
        <v>15169966</v>
      </c>
      <c r="I29" s="71"/>
    </row>
    <row r="30" spans="1:9" ht="14.25" customHeight="1">
      <c r="A30" s="301"/>
      <c r="B30" s="301"/>
      <c r="C30" s="313" t="s">
        <v>2136</v>
      </c>
      <c r="D30" s="313"/>
      <c r="E30" s="313"/>
      <c r="F30" s="313"/>
      <c r="G30" s="313"/>
      <c r="H30" s="70">
        <v>21505971</v>
      </c>
      <c r="I30" s="66"/>
    </row>
    <row r="31" spans="1:9" ht="14.25" customHeight="1">
      <c r="A31" s="301"/>
      <c r="B31" s="301"/>
      <c r="C31" s="313" t="s">
        <v>1177</v>
      </c>
      <c r="D31" s="313"/>
      <c r="E31" s="313"/>
      <c r="F31" s="313"/>
      <c r="G31" s="313"/>
      <c r="H31" s="70">
        <f>H33-H29+H32-H30</f>
        <v>65084662.931612998</v>
      </c>
      <c r="I31" s="66"/>
    </row>
    <row r="32" spans="1:9" ht="14.25" customHeight="1" thickBot="1">
      <c r="A32" s="301"/>
      <c r="B32" s="301"/>
      <c r="C32" s="313" t="s">
        <v>1178</v>
      </c>
      <c r="D32" s="313"/>
      <c r="E32" s="313"/>
      <c r="F32" s="313"/>
      <c r="G32" s="313"/>
      <c r="H32" s="81">
        <f>'ايضاحات 2022'!D29</f>
        <v>17628819.264943011</v>
      </c>
      <c r="I32" s="66"/>
    </row>
    <row r="33" spans="1:12" ht="24" customHeight="1" thickTop="1" thickBot="1">
      <c r="A33" s="301"/>
      <c r="B33" s="301"/>
      <c r="C33" s="322" t="s">
        <v>1179</v>
      </c>
      <c r="D33" s="322"/>
      <c r="E33" s="322"/>
      <c r="F33" s="322"/>
      <c r="G33" s="322"/>
      <c r="H33" s="107">
        <f>'تكاليف الايرادات 20'!B27</f>
        <v>84131780.66666998</v>
      </c>
      <c r="I33" s="107">
        <f>H29+H30+H31-H32</f>
        <v>84131780.666669995</v>
      </c>
      <c r="J33" s="75">
        <f>I33-K33</f>
        <v>0</v>
      </c>
      <c r="K33" s="75">
        <f>H29+H30+H31-H32</f>
        <v>84131780.666669995</v>
      </c>
    </row>
    <row r="34" spans="1:12" ht="40.5" customHeight="1" thickTop="1">
      <c r="A34" s="72"/>
      <c r="B34" s="72"/>
      <c r="C34" s="312" t="s">
        <v>1284</v>
      </c>
      <c r="D34" s="312"/>
      <c r="E34" s="312"/>
      <c r="F34" s="312"/>
      <c r="G34" s="312"/>
      <c r="H34" s="312"/>
    </row>
    <row r="35" spans="1:12" ht="14.25" customHeight="1">
      <c r="A35" s="346" t="s">
        <v>1180</v>
      </c>
      <c r="B35" s="346"/>
      <c r="C35" s="318" t="s">
        <v>1181</v>
      </c>
      <c r="D35" s="319"/>
      <c r="E35" s="320"/>
      <c r="F35" s="73" t="s">
        <v>1166</v>
      </c>
      <c r="G35" s="74" t="s">
        <v>1167</v>
      </c>
      <c r="H35" s="73">
        <v>0</v>
      </c>
      <c r="I35" s="66"/>
    </row>
    <row r="36" spans="1:12" ht="14.25" customHeight="1">
      <c r="A36" s="346"/>
      <c r="B36" s="346"/>
      <c r="C36" s="318" t="s">
        <v>1182</v>
      </c>
      <c r="D36" s="319"/>
      <c r="E36" s="320"/>
      <c r="F36" s="73" t="s">
        <v>1166</v>
      </c>
      <c r="G36" s="74" t="s">
        <v>1167</v>
      </c>
      <c r="H36" s="73">
        <v>0</v>
      </c>
      <c r="I36" s="66"/>
    </row>
    <row r="37" spans="1:12" ht="14.25" customHeight="1">
      <c r="A37" s="346"/>
      <c r="B37" s="346"/>
      <c r="C37" s="318" t="s">
        <v>1183</v>
      </c>
      <c r="D37" s="319"/>
      <c r="E37" s="319"/>
      <c r="F37" s="319"/>
      <c r="G37" s="320"/>
      <c r="H37" s="85">
        <v>0</v>
      </c>
      <c r="I37" s="66"/>
    </row>
    <row r="38" spans="1:12" ht="14.25" customHeight="1">
      <c r="A38" s="346"/>
      <c r="B38" s="346"/>
      <c r="C38" s="318" t="s">
        <v>3485</v>
      </c>
      <c r="D38" s="319"/>
      <c r="E38" s="319"/>
      <c r="F38" s="319"/>
      <c r="G38" s="320"/>
      <c r="H38" s="86">
        <v>10850153</v>
      </c>
      <c r="I38" s="66"/>
      <c r="J38" s="95">
        <v>33403383</v>
      </c>
      <c r="K38" s="96">
        <f>J38-H38</f>
        <v>22553230</v>
      </c>
      <c r="L38" s="95" t="s">
        <v>2159</v>
      </c>
    </row>
    <row r="39" spans="1:12" ht="14.25" customHeight="1">
      <c r="A39" s="346"/>
      <c r="B39" s="346"/>
      <c r="C39" s="318" t="s">
        <v>1184</v>
      </c>
      <c r="D39" s="319"/>
      <c r="E39" s="319"/>
      <c r="F39" s="319"/>
      <c r="G39" s="320"/>
      <c r="H39" s="68">
        <v>0</v>
      </c>
      <c r="I39" s="66"/>
    </row>
    <row r="40" spans="1:12" ht="14.25" customHeight="1">
      <c r="A40" s="346"/>
      <c r="B40" s="346"/>
      <c r="C40" s="318" t="s">
        <v>1185</v>
      </c>
      <c r="D40" s="319"/>
      <c r="E40" s="319"/>
      <c r="F40" s="319"/>
      <c r="G40" s="320"/>
      <c r="H40" s="68">
        <v>793292</v>
      </c>
      <c r="I40" s="66"/>
    </row>
    <row r="41" spans="1:12">
      <c r="A41" s="346"/>
      <c r="B41" s="346"/>
      <c r="C41" s="318" t="s">
        <v>1186</v>
      </c>
      <c r="D41" s="319"/>
      <c r="E41" s="319"/>
      <c r="F41" s="319"/>
      <c r="G41" s="320"/>
      <c r="H41" s="68">
        <v>1586584</v>
      </c>
      <c r="I41" s="66"/>
    </row>
    <row r="42" spans="1:12" ht="43.2">
      <c r="A42" s="346"/>
      <c r="B42" s="346"/>
      <c r="C42" s="318" t="s">
        <v>1187</v>
      </c>
      <c r="D42" s="319"/>
      <c r="E42" s="320"/>
      <c r="F42" s="74" t="s">
        <v>1166</v>
      </c>
      <c r="G42" s="73" t="s">
        <v>1167</v>
      </c>
      <c r="H42" s="68">
        <f>L42+L43</f>
        <v>3281093.73</v>
      </c>
      <c r="I42" s="77" t="s">
        <v>2137</v>
      </c>
      <c r="J42" s="77" t="s">
        <v>3472</v>
      </c>
      <c r="K42" s="77">
        <v>13</v>
      </c>
      <c r="L42" s="77">
        <v>3142950.73</v>
      </c>
    </row>
    <row r="43" spans="1:12" ht="28.8">
      <c r="A43" s="346"/>
      <c r="B43" s="346"/>
      <c r="C43" s="318" t="s">
        <v>1188</v>
      </c>
      <c r="D43" s="319"/>
      <c r="E43" s="320"/>
      <c r="F43" s="73" t="s">
        <v>1166</v>
      </c>
      <c r="G43" s="73" t="s">
        <v>1167</v>
      </c>
      <c r="H43" s="68">
        <v>0</v>
      </c>
      <c r="I43" s="66"/>
      <c r="J43" s="77" t="s">
        <v>3473</v>
      </c>
      <c r="K43" s="77">
        <v>6</v>
      </c>
      <c r="L43" s="77">
        <v>138143</v>
      </c>
    </row>
    <row r="44" spans="1:12">
      <c r="A44" s="346"/>
      <c r="B44" s="346"/>
      <c r="C44" s="318" t="s">
        <v>1189</v>
      </c>
      <c r="D44" s="319"/>
      <c r="E44" s="319"/>
      <c r="F44" s="319"/>
      <c r="G44" s="320"/>
      <c r="H44" s="68">
        <v>0</v>
      </c>
      <c r="I44" s="66"/>
    </row>
    <row r="45" spans="1:12">
      <c r="A45" s="346"/>
      <c r="B45" s="346"/>
      <c r="C45" s="318" t="s">
        <v>1190</v>
      </c>
      <c r="D45" s="319"/>
      <c r="E45" s="319"/>
      <c r="F45" s="319"/>
      <c r="G45" s="320"/>
      <c r="H45" s="68">
        <f>'العقارات والالات والمعدات 9'!L12</f>
        <v>2237910.98</v>
      </c>
      <c r="I45" s="66"/>
      <c r="K45" s="75">
        <f>11940739-H38-H42-H45</f>
        <v>-4428418.71</v>
      </c>
    </row>
    <row r="46" spans="1:12">
      <c r="A46" s="346"/>
      <c r="B46" s="346"/>
      <c r="C46" s="318" t="s">
        <v>1191</v>
      </c>
      <c r="D46" s="319"/>
      <c r="E46" s="319"/>
      <c r="F46" s="319"/>
      <c r="G46" s="320"/>
      <c r="H46" s="68">
        <v>0</v>
      </c>
      <c r="I46" s="66"/>
    </row>
    <row r="47" spans="1:12" ht="15" thickBot="1">
      <c r="A47" s="346"/>
      <c r="B47" s="346"/>
      <c r="C47" s="347" t="s">
        <v>2156</v>
      </c>
      <c r="D47" s="348"/>
      <c r="E47" s="349"/>
      <c r="F47" s="91" t="s">
        <v>1166</v>
      </c>
      <c r="G47" s="92" t="s">
        <v>1167</v>
      </c>
      <c r="H47" s="93">
        <f>H49-H45-H42-H41-H40-H38</f>
        <v>776361.67003000155</v>
      </c>
      <c r="I47" s="94"/>
    </row>
    <row r="48" spans="1:12" ht="24.6" thickTop="1" thickBot="1">
      <c r="A48" s="346"/>
      <c r="B48" s="346"/>
      <c r="C48" s="322" t="s">
        <v>3486</v>
      </c>
      <c r="D48" s="322"/>
      <c r="E48" s="322"/>
      <c r="F48" s="322"/>
      <c r="G48" s="322"/>
      <c r="H48" s="107"/>
      <c r="I48" s="107">
        <f>SUM(H35:H47)</f>
        <v>19525395.380030002</v>
      </c>
    </row>
    <row r="49" spans="1:16384" ht="24.6" thickTop="1" thickBot="1">
      <c r="A49" s="346"/>
      <c r="B49" s="346"/>
      <c r="C49" s="322" t="s">
        <v>2142</v>
      </c>
      <c r="D49" s="322"/>
      <c r="E49" s="322"/>
      <c r="F49" s="322"/>
      <c r="G49" s="322"/>
      <c r="H49" s="107">
        <f>'المصروفات العموميه والاداريه 21'!B22</f>
        <v>19525395.380030002</v>
      </c>
      <c r="I49" s="107">
        <f>I48+I33</f>
        <v>103657176.0467</v>
      </c>
    </row>
    <row r="50" spans="1:16384" ht="24" thickTop="1">
      <c r="A50" s="346"/>
      <c r="B50" s="346"/>
      <c r="C50" s="341" t="s">
        <v>1192</v>
      </c>
      <c r="D50" s="342"/>
      <c r="E50" s="342"/>
      <c r="F50" s="342"/>
      <c r="G50" s="342"/>
      <c r="H50" s="343"/>
      <c r="I50" s="90">
        <f>I26-I49</f>
        <v>121045510.76328999</v>
      </c>
    </row>
    <row r="51" spans="1:16384" ht="25.8">
      <c r="A51" s="310" t="s">
        <v>1193</v>
      </c>
      <c r="B51" s="310"/>
      <c r="C51" s="310"/>
      <c r="D51" s="310"/>
      <c r="E51" s="310"/>
      <c r="F51" s="310"/>
      <c r="G51" s="310"/>
      <c r="H51" s="310"/>
      <c r="I51" s="344"/>
    </row>
    <row r="52" spans="1:16384" ht="25.8">
      <c r="A52" s="310" t="s">
        <v>1194</v>
      </c>
      <c r="B52" s="310"/>
      <c r="C52" s="310"/>
      <c r="D52" s="310"/>
      <c r="E52" s="310"/>
      <c r="F52" s="310"/>
      <c r="G52" s="310"/>
      <c r="H52" s="310"/>
      <c r="I52" s="344"/>
    </row>
    <row r="53" spans="1:16384">
      <c r="A53" s="345" t="s">
        <v>1195</v>
      </c>
      <c r="B53" s="346"/>
      <c r="C53" s="318" t="s">
        <v>1196</v>
      </c>
      <c r="D53" s="319"/>
      <c r="E53" s="320"/>
      <c r="F53" s="73" t="s">
        <v>1166</v>
      </c>
      <c r="G53" s="74" t="s">
        <v>1167</v>
      </c>
      <c r="H53" s="66"/>
      <c r="I53" s="66"/>
    </row>
    <row r="54" spans="1:16384">
      <c r="A54" s="346"/>
      <c r="B54" s="346"/>
      <c r="C54" s="318" t="s">
        <v>1197</v>
      </c>
      <c r="D54" s="319"/>
      <c r="E54" s="320"/>
      <c r="F54" s="74" t="s">
        <v>1166</v>
      </c>
      <c r="G54" s="73" t="s">
        <v>1167</v>
      </c>
      <c r="H54" s="66"/>
      <c r="I54" s="66"/>
    </row>
    <row r="55" spans="1:16384">
      <c r="A55" s="346"/>
      <c r="B55" s="346"/>
      <c r="C55" s="318" t="s">
        <v>1198</v>
      </c>
      <c r="D55" s="319"/>
      <c r="E55" s="320"/>
      <c r="F55" s="74" t="s">
        <v>1166</v>
      </c>
      <c r="G55" s="73" t="s">
        <v>1167</v>
      </c>
      <c r="H55" s="70">
        <v>-1777456</v>
      </c>
      <c r="I55" s="66"/>
    </row>
    <row r="56" spans="1:16384">
      <c r="A56" s="346"/>
      <c r="B56" s="346"/>
      <c r="C56" s="318" t="s">
        <v>1199</v>
      </c>
      <c r="D56" s="319"/>
      <c r="E56" s="320"/>
      <c r="F56" s="74" t="s">
        <v>1166</v>
      </c>
      <c r="G56" s="73" t="s">
        <v>1167</v>
      </c>
      <c r="H56" s="70">
        <f>H42</f>
        <v>3281093.73</v>
      </c>
      <c r="I56" s="66"/>
    </row>
    <row r="57" spans="1:16384">
      <c r="A57" s="346"/>
      <c r="B57" s="346"/>
      <c r="C57" s="318" t="s">
        <v>1200</v>
      </c>
      <c r="D57" s="319"/>
      <c r="E57" s="320"/>
      <c r="F57" s="73" t="s">
        <v>1166</v>
      </c>
      <c r="G57" s="74" t="s">
        <v>1167</v>
      </c>
      <c r="H57" s="70">
        <v>-541013.65</v>
      </c>
      <c r="I57" s="66"/>
    </row>
    <row r="58" spans="1:16384" ht="15" thickBot="1">
      <c r="A58" s="346"/>
      <c r="B58" s="346"/>
      <c r="C58" s="347" t="s">
        <v>1201</v>
      </c>
      <c r="D58" s="348"/>
      <c r="E58" s="349"/>
      <c r="F58" s="91" t="s">
        <v>1166</v>
      </c>
      <c r="G58" s="92" t="s">
        <v>1167</v>
      </c>
      <c r="H58" s="94"/>
      <c r="I58" s="94"/>
    </row>
    <row r="59" spans="1:16384" ht="24.6" thickTop="1" thickBot="1">
      <c r="A59" s="346"/>
      <c r="B59" s="346"/>
      <c r="C59" s="108" t="s">
        <v>1202</v>
      </c>
      <c r="D59" s="108"/>
      <c r="E59" s="108"/>
      <c r="F59" s="108"/>
      <c r="G59" s="108"/>
      <c r="H59" s="109">
        <f>SUM(H55:H58)</f>
        <v>962624.08</v>
      </c>
      <c r="I59" s="88">
        <v>3164287.05</v>
      </c>
      <c r="J59">
        <v>3164287.05</v>
      </c>
      <c r="K59" s="75">
        <f>I59-H59</f>
        <v>2201662.9699999997</v>
      </c>
      <c r="L59" t="s">
        <v>3488</v>
      </c>
    </row>
    <row r="60" spans="1:16384" ht="24.6" thickTop="1" thickBot="1">
      <c r="A60" s="346"/>
      <c r="B60" s="346"/>
      <c r="C60" s="350" t="s">
        <v>3487</v>
      </c>
      <c r="D60" s="351"/>
      <c r="E60" s="351"/>
      <c r="F60" s="351"/>
      <c r="G60" s="351"/>
      <c r="H60" s="352"/>
      <c r="I60" s="76">
        <v>34269.43</v>
      </c>
      <c r="L60" t="s">
        <v>3488</v>
      </c>
    </row>
    <row r="61" spans="1:16384" ht="24.6" thickTop="1" thickBot="1">
      <c r="A61" s="346"/>
      <c r="B61" s="346"/>
      <c r="C61" s="356" t="s">
        <v>1203</v>
      </c>
      <c r="D61" s="356"/>
      <c r="E61" s="356"/>
      <c r="F61" s="356"/>
      <c r="G61" s="356"/>
      <c r="H61" s="89"/>
      <c r="I61" s="89">
        <v>26555801.329999998</v>
      </c>
      <c r="L61" t="s">
        <v>3488</v>
      </c>
    </row>
    <row r="62" spans="1:16384" ht="24" thickTop="1">
      <c r="A62" s="346"/>
      <c r="B62" s="346"/>
      <c r="C62" s="353" t="s">
        <v>1204</v>
      </c>
      <c r="D62" s="354"/>
      <c r="E62" s="354"/>
      <c r="F62" s="354"/>
      <c r="G62" s="354"/>
      <c r="H62" s="355"/>
      <c r="I62" s="69">
        <v>897747.15</v>
      </c>
      <c r="L62" t="s">
        <v>3488</v>
      </c>
    </row>
    <row r="63" spans="1:16384" ht="41.25" customHeight="1">
      <c r="A63" s="310" t="s">
        <v>113</v>
      </c>
      <c r="B63" s="310"/>
      <c r="C63" s="310"/>
      <c r="D63" s="310"/>
      <c r="E63" s="310"/>
      <c r="F63" s="310"/>
      <c r="G63" s="310"/>
      <c r="H63" s="310"/>
      <c r="I63" s="344"/>
      <c r="J63" s="310"/>
      <c r="K63" s="310"/>
      <c r="L63" s="310"/>
      <c r="M63" s="310"/>
      <c r="N63" s="310"/>
      <c r="O63" s="310"/>
      <c r="P63" s="310"/>
      <c r="Q63" s="310"/>
      <c r="R63" s="344"/>
      <c r="S63" s="310"/>
      <c r="T63" s="310"/>
      <c r="U63" s="310"/>
      <c r="V63" s="310"/>
      <c r="W63" s="310"/>
      <c r="X63" s="310"/>
      <c r="Y63" s="310"/>
      <c r="Z63" s="310"/>
      <c r="AA63" s="344"/>
      <c r="AB63" s="310"/>
      <c r="AC63" s="310"/>
      <c r="AD63" s="310"/>
      <c r="AE63" s="310"/>
      <c r="AF63" s="310"/>
      <c r="AG63" s="310"/>
      <c r="AH63" s="310"/>
      <c r="AI63" s="310"/>
      <c r="AJ63" s="344"/>
      <c r="AK63" s="310"/>
      <c r="AL63" s="310"/>
      <c r="AM63" s="310"/>
      <c r="AN63" s="310"/>
      <c r="AO63" s="310"/>
      <c r="AP63" s="310"/>
      <c r="AQ63" s="310"/>
      <c r="AR63" s="310"/>
      <c r="AS63" s="344"/>
      <c r="AT63" s="310"/>
      <c r="AU63" s="310"/>
      <c r="AV63" s="310"/>
      <c r="AW63" s="310"/>
      <c r="AX63" s="310"/>
      <c r="AY63" s="310"/>
      <c r="AZ63" s="310"/>
      <c r="BA63" s="310"/>
      <c r="BB63" s="344"/>
      <c r="BC63" s="310"/>
      <c r="BD63" s="310"/>
      <c r="BE63" s="310"/>
      <c r="BF63" s="310"/>
      <c r="BG63" s="310"/>
      <c r="BH63" s="310"/>
      <c r="BI63" s="310"/>
      <c r="BJ63" s="310"/>
      <c r="BK63" s="344"/>
      <c r="BL63" s="310"/>
      <c r="BM63" s="310"/>
      <c r="BN63" s="310"/>
      <c r="BO63" s="310"/>
      <c r="BP63" s="310"/>
      <c r="BQ63" s="310"/>
      <c r="BR63" s="310"/>
      <c r="BS63" s="310"/>
      <c r="BT63" s="344"/>
      <c r="BU63" s="310"/>
      <c r="BV63" s="310"/>
      <c r="BW63" s="310"/>
      <c r="BX63" s="310"/>
      <c r="BY63" s="310"/>
      <c r="BZ63" s="310"/>
      <c r="CA63" s="310"/>
      <c r="CB63" s="310"/>
      <c r="CC63" s="344"/>
      <c r="CD63" s="310"/>
      <c r="CE63" s="310"/>
      <c r="CF63" s="310"/>
      <c r="CG63" s="310"/>
      <c r="CH63" s="310"/>
      <c r="CI63" s="310"/>
      <c r="CJ63" s="310"/>
      <c r="CK63" s="310"/>
      <c r="CL63" s="344"/>
      <c r="CM63" s="310"/>
      <c r="CN63" s="310"/>
      <c r="CO63" s="310"/>
      <c r="CP63" s="310"/>
      <c r="CQ63" s="310"/>
      <c r="CR63" s="310"/>
      <c r="CS63" s="310"/>
      <c r="CT63" s="310"/>
      <c r="CU63" s="344"/>
      <c r="CV63" s="310"/>
      <c r="CW63" s="310"/>
      <c r="CX63" s="310"/>
      <c r="CY63" s="310"/>
      <c r="CZ63" s="310"/>
      <c r="DA63" s="310"/>
      <c r="DB63" s="310"/>
      <c r="DC63" s="310"/>
      <c r="DD63" s="344"/>
      <c r="DE63" s="310"/>
      <c r="DF63" s="310"/>
      <c r="DG63" s="310"/>
      <c r="DH63" s="310"/>
      <c r="DI63" s="310"/>
      <c r="DJ63" s="310"/>
      <c r="DK63" s="310"/>
      <c r="DL63" s="310"/>
      <c r="DM63" s="344"/>
      <c r="DN63" s="310"/>
      <c r="DO63" s="310"/>
      <c r="DP63" s="310"/>
      <c r="DQ63" s="310"/>
      <c r="DR63" s="310"/>
      <c r="DS63" s="310"/>
      <c r="DT63" s="310"/>
      <c r="DU63" s="310"/>
      <c r="DV63" s="344"/>
      <c r="DW63" s="310"/>
      <c r="DX63" s="310"/>
      <c r="DY63" s="310"/>
      <c r="DZ63" s="310"/>
      <c r="EA63" s="310"/>
      <c r="EB63" s="310"/>
      <c r="EC63" s="310"/>
      <c r="ED63" s="310"/>
      <c r="EE63" s="344"/>
      <c r="EF63" s="310"/>
      <c r="EG63" s="310"/>
      <c r="EH63" s="310"/>
      <c r="EI63" s="310"/>
      <c r="EJ63" s="310"/>
      <c r="EK63" s="310"/>
      <c r="EL63" s="310"/>
      <c r="EM63" s="310"/>
      <c r="EN63" s="344"/>
      <c r="EO63" s="310"/>
      <c r="EP63" s="310"/>
      <c r="EQ63" s="310"/>
      <c r="ER63" s="310"/>
      <c r="ES63" s="310"/>
      <c r="ET63" s="310"/>
      <c r="EU63" s="310"/>
      <c r="EV63" s="310"/>
      <c r="EW63" s="344"/>
      <c r="EX63" s="310"/>
      <c r="EY63" s="310"/>
      <c r="EZ63" s="310"/>
      <c r="FA63" s="310"/>
      <c r="FB63" s="310"/>
      <c r="FC63" s="310"/>
      <c r="FD63" s="310"/>
      <c r="FE63" s="310"/>
      <c r="FF63" s="344"/>
      <c r="FG63" s="310"/>
      <c r="FH63" s="310"/>
      <c r="FI63" s="310"/>
      <c r="FJ63" s="310"/>
      <c r="FK63" s="310"/>
      <c r="FL63" s="310"/>
      <c r="FM63" s="310"/>
      <c r="FN63" s="310"/>
      <c r="FO63" s="344"/>
      <c r="FP63" s="310"/>
      <c r="FQ63" s="310"/>
      <c r="FR63" s="310"/>
      <c r="FS63" s="310"/>
      <c r="FT63" s="310"/>
      <c r="FU63" s="310"/>
      <c r="FV63" s="310"/>
      <c r="FW63" s="310"/>
      <c r="FX63" s="344"/>
      <c r="FY63" s="310"/>
      <c r="FZ63" s="310"/>
      <c r="GA63" s="310"/>
      <c r="GB63" s="310"/>
      <c r="GC63" s="310"/>
      <c r="GD63" s="310"/>
      <c r="GE63" s="310"/>
      <c r="GF63" s="310"/>
      <c r="GG63" s="344"/>
      <c r="GH63" s="310"/>
      <c r="GI63" s="310"/>
      <c r="GJ63" s="310"/>
      <c r="GK63" s="310"/>
      <c r="GL63" s="310"/>
      <c r="GM63" s="310"/>
      <c r="GN63" s="310"/>
      <c r="GO63" s="310"/>
      <c r="GP63" s="344"/>
      <c r="GQ63" s="310"/>
      <c r="GR63" s="310"/>
      <c r="GS63" s="310"/>
      <c r="GT63" s="310"/>
      <c r="GU63" s="310"/>
      <c r="GV63" s="310"/>
      <c r="GW63" s="310"/>
      <c r="GX63" s="310"/>
      <c r="GY63" s="344"/>
      <c r="GZ63" s="310"/>
      <c r="HA63" s="310"/>
      <c r="HB63" s="310"/>
      <c r="HC63" s="310"/>
      <c r="HD63" s="310"/>
      <c r="HE63" s="310"/>
      <c r="HF63" s="310"/>
      <c r="HG63" s="310"/>
      <c r="HH63" s="344"/>
      <c r="HI63" s="310"/>
      <c r="HJ63" s="310"/>
      <c r="HK63" s="310"/>
      <c r="HL63" s="310"/>
      <c r="HM63" s="310"/>
      <c r="HN63" s="310"/>
      <c r="HO63" s="310"/>
      <c r="HP63" s="310"/>
      <c r="HQ63" s="344"/>
      <c r="HR63" s="310"/>
      <c r="HS63" s="310"/>
      <c r="HT63" s="310"/>
      <c r="HU63" s="310"/>
      <c r="HV63" s="310"/>
      <c r="HW63" s="310"/>
      <c r="HX63" s="310"/>
      <c r="HY63" s="310"/>
      <c r="HZ63" s="344"/>
      <c r="IA63" s="310"/>
      <c r="IB63" s="310"/>
      <c r="IC63" s="310"/>
      <c r="ID63" s="310"/>
      <c r="IE63" s="310"/>
      <c r="IF63" s="310"/>
      <c r="IG63" s="310"/>
      <c r="IH63" s="310"/>
      <c r="II63" s="344"/>
      <c r="IJ63" s="310"/>
      <c r="IK63" s="310"/>
      <c r="IL63" s="310"/>
      <c r="IM63" s="310"/>
      <c r="IN63" s="310"/>
      <c r="IO63" s="310"/>
      <c r="IP63" s="310"/>
      <c r="IQ63" s="310"/>
      <c r="IR63" s="344"/>
      <c r="IS63" s="310"/>
      <c r="IT63" s="310"/>
      <c r="IU63" s="310"/>
      <c r="IV63" s="310"/>
      <c r="IW63" s="310"/>
      <c r="IX63" s="310"/>
      <c r="IY63" s="310"/>
      <c r="IZ63" s="310"/>
      <c r="JA63" s="344"/>
      <c r="JB63" s="310"/>
      <c r="JC63" s="310"/>
      <c r="JD63" s="310"/>
      <c r="JE63" s="310"/>
      <c r="JF63" s="310"/>
      <c r="JG63" s="310"/>
      <c r="JH63" s="310"/>
      <c r="JI63" s="310"/>
      <c r="JJ63" s="344"/>
      <c r="JK63" s="310"/>
      <c r="JL63" s="310"/>
      <c r="JM63" s="310"/>
      <c r="JN63" s="310"/>
      <c r="JO63" s="310"/>
      <c r="JP63" s="310"/>
      <c r="JQ63" s="310"/>
      <c r="JR63" s="310"/>
      <c r="JS63" s="344"/>
      <c r="JT63" s="310"/>
      <c r="JU63" s="310"/>
      <c r="JV63" s="310"/>
      <c r="JW63" s="310"/>
      <c r="JX63" s="310"/>
      <c r="JY63" s="310"/>
      <c r="JZ63" s="310"/>
      <c r="KA63" s="310"/>
      <c r="KB63" s="344"/>
      <c r="KC63" s="310"/>
      <c r="KD63" s="310"/>
      <c r="KE63" s="310"/>
      <c r="KF63" s="310"/>
      <c r="KG63" s="310"/>
      <c r="KH63" s="310"/>
      <c r="KI63" s="310"/>
      <c r="KJ63" s="310"/>
      <c r="KK63" s="344"/>
      <c r="KL63" s="310"/>
      <c r="KM63" s="310"/>
      <c r="KN63" s="310"/>
      <c r="KO63" s="310"/>
      <c r="KP63" s="310"/>
      <c r="KQ63" s="310"/>
      <c r="KR63" s="310"/>
      <c r="KS63" s="310"/>
      <c r="KT63" s="344"/>
      <c r="KU63" s="310"/>
      <c r="KV63" s="310"/>
      <c r="KW63" s="310"/>
      <c r="KX63" s="310"/>
      <c r="KY63" s="310"/>
      <c r="KZ63" s="310"/>
      <c r="LA63" s="310"/>
      <c r="LB63" s="310"/>
      <c r="LC63" s="344"/>
      <c r="LD63" s="310"/>
      <c r="LE63" s="310"/>
      <c r="LF63" s="310"/>
      <c r="LG63" s="310"/>
      <c r="LH63" s="310"/>
      <c r="LI63" s="310"/>
      <c r="LJ63" s="310"/>
      <c r="LK63" s="310"/>
      <c r="LL63" s="344"/>
      <c r="LM63" s="310"/>
      <c r="LN63" s="310"/>
      <c r="LO63" s="310"/>
      <c r="LP63" s="310"/>
      <c r="LQ63" s="310"/>
      <c r="LR63" s="310"/>
      <c r="LS63" s="310"/>
      <c r="LT63" s="310"/>
      <c r="LU63" s="344"/>
      <c r="LV63" s="310"/>
      <c r="LW63" s="310"/>
      <c r="LX63" s="310"/>
      <c r="LY63" s="310"/>
      <c r="LZ63" s="310"/>
      <c r="MA63" s="310"/>
      <c r="MB63" s="310"/>
      <c r="MC63" s="310"/>
      <c r="MD63" s="344"/>
      <c r="ME63" s="310"/>
      <c r="MF63" s="310"/>
      <c r="MG63" s="310"/>
      <c r="MH63" s="310"/>
      <c r="MI63" s="310"/>
      <c r="MJ63" s="310"/>
      <c r="MK63" s="310"/>
      <c r="ML63" s="310"/>
      <c r="MM63" s="344"/>
      <c r="MN63" s="310"/>
      <c r="MO63" s="310"/>
      <c r="MP63" s="310"/>
      <c r="MQ63" s="310"/>
      <c r="MR63" s="310"/>
      <c r="MS63" s="310"/>
      <c r="MT63" s="310"/>
      <c r="MU63" s="310"/>
      <c r="MV63" s="344"/>
      <c r="MW63" s="310"/>
      <c r="MX63" s="310"/>
      <c r="MY63" s="310"/>
      <c r="MZ63" s="310"/>
      <c r="NA63" s="310"/>
      <c r="NB63" s="310"/>
      <c r="NC63" s="310"/>
      <c r="ND63" s="310"/>
      <c r="NE63" s="344"/>
      <c r="NF63" s="310"/>
      <c r="NG63" s="310"/>
      <c r="NH63" s="310"/>
      <c r="NI63" s="310"/>
      <c r="NJ63" s="310"/>
      <c r="NK63" s="310"/>
      <c r="NL63" s="310"/>
      <c r="NM63" s="310"/>
      <c r="NN63" s="344"/>
      <c r="NO63" s="310"/>
      <c r="NP63" s="310"/>
      <c r="NQ63" s="310"/>
      <c r="NR63" s="310"/>
      <c r="NS63" s="310"/>
      <c r="NT63" s="310"/>
      <c r="NU63" s="310"/>
      <c r="NV63" s="310"/>
      <c r="NW63" s="344"/>
      <c r="NX63" s="310"/>
      <c r="NY63" s="310"/>
      <c r="NZ63" s="310"/>
      <c r="OA63" s="310"/>
      <c r="OB63" s="310"/>
      <c r="OC63" s="310"/>
      <c r="OD63" s="310"/>
      <c r="OE63" s="310"/>
      <c r="OF63" s="344"/>
      <c r="OG63" s="310"/>
      <c r="OH63" s="310"/>
      <c r="OI63" s="310"/>
      <c r="OJ63" s="310"/>
      <c r="OK63" s="310"/>
      <c r="OL63" s="310"/>
      <c r="OM63" s="310"/>
      <c r="ON63" s="310"/>
      <c r="OO63" s="344"/>
      <c r="OP63" s="310"/>
      <c r="OQ63" s="310"/>
      <c r="OR63" s="310"/>
      <c r="OS63" s="310"/>
      <c r="OT63" s="310"/>
      <c r="OU63" s="310"/>
      <c r="OV63" s="310"/>
      <c r="OW63" s="310"/>
      <c r="OX63" s="344"/>
      <c r="OY63" s="310"/>
      <c r="OZ63" s="310"/>
      <c r="PA63" s="310"/>
      <c r="PB63" s="310"/>
      <c r="PC63" s="310"/>
      <c r="PD63" s="310"/>
      <c r="PE63" s="310"/>
      <c r="PF63" s="310"/>
      <c r="PG63" s="344"/>
      <c r="PH63" s="310"/>
      <c r="PI63" s="310"/>
      <c r="PJ63" s="310"/>
      <c r="PK63" s="310"/>
      <c r="PL63" s="310"/>
      <c r="PM63" s="310"/>
      <c r="PN63" s="310"/>
      <c r="PO63" s="310"/>
      <c r="PP63" s="344"/>
      <c r="PQ63" s="310"/>
      <c r="PR63" s="310"/>
      <c r="PS63" s="310"/>
      <c r="PT63" s="310"/>
      <c r="PU63" s="310"/>
      <c r="PV63" s="310"/>
      <c r="PW63" s="310"/>
      <c r="PX63" s="310"/>
      <c r="PY63" s="344"/>
      <c r="PZ63" s="310"/>
      <c r="QA63" s="310"/>
      <c r="QB63" s="310"/>
      <c r="QC63" s="310"/>
      <c r="QD63" s="310"/>
      <c r="QE63" s="310"/>
      <c r="QF63" s="310"/>
      <c r="QG63" s="310"/>
      <c r="QH63" s="344"/>
      <c r="QI63" s="310"/>
      <c r="QJ63" s="310"/>
      <c r="QK63" s="310"/>
      <c r="QL63" s="310"/>
      <c r="QM63" s="310"/>
      <c r="QN63" s="310"/>
      <c r="QO63" s="310"/>
      <c r="QP63" s="310"/>
      <c r="QQ63" s="344"/>
      <c r="QR63" s="310"/>
      <c r="QS63" s="310"/>
      <c r="QT63" s="310"/>
      <c r="QU63" s="310"/>
      <c r="QV63" s="310"/>
      <c r="QW63" s="310"/>
      <c r="QX63" s="310"/>
      <c r="QY63" s="310"/>
      <c r="QZ63" s="344"/>
      <c r="RA63" s="310"/>
      <c r="RB63" s="310"/>
      <c r="RC63" s="310"/>
      <c r="RD63" s="310"/>
      <c r="RE63" s="310"/>
      <c r="RF63" s="310"/>
      <c r="RG63" s="310"/>
      <c r="RH63" s="310"/>
      <c r="RI63" s="344"/>
      <c r="RJ63" s="310"/>
      <c r="RK63" s="310"/>
      <c r="RL63" s="310"/>
      <c r="RM63" s="310"/>
      <c r="RN63" s="310"/>
      <c r="RO63" s="310"/>
      <c r="RP63" s="310"/>
      <c r="RQ63" s="310"/>
      <c r="RR63" s="344"/>
      <c r="RS63" s="310"/>
      <c r="RT63" s="310"/>
      <c r="RU63" s="310"/>
      <c r="RV63" s="310"/>
      <c r="RW63" s="310"/>
      <c r="RX63" s="310"/>
      <c r="RY63" s="310"/>
      <c r="RZ63" s="310"/>
      <c r="SA63" s="344"/>
      <c r="SB63" s="310"/>
      <c r="SC63" s="310"/>
      <c r="SD63" s="310"/>
      <c r="SE63" s="310"/>
      <c r="SF63" s="310"/>
      <c r="SG63" s="310"/>
      <c r="SH63" s="310"/>
      <c r="SI63" s="310"/>
      <c r="SJ63" s="344"/>
      <c r="SK63" s="310"/>
      <c r="SL63" s="310"/>
      <c r="SM63" s="310"/>
      <c r="SN63" s="310"/>
      <c r="SO63" s="310"/>
      <c r="SP63" s="310"/>
      <c r="SQ63" s="310"/>
      <c r="SR63" s="310"/>
      <c r="SS63" s="344"/>
      <c r="ST63" s="310"/>
      <c r="SU63" s="310"/>
      <c r="SV63" s="310"/>
      <c r="SW63" s="310"/>
      <c r="SX63" s="310"/>
      <c r="SY63" s="310"/>
      <c r="SZ63" s="310"/>
      <c r="TA63" s="310"/>
      <c r="TB63" s="344"/>
      <c r="TC63" s="310"/>
      <c r="TD63" s="310"/>
      <c r="TE63" s="310"/>
      <c r="TF63" s="310"/>
      <c r="TG63" s="310"/>
      <c r="TH63" s="310"/>
      <c r="TI63" s="310"/>
      <c r="TJ63" s="310"/>
      <c r="TK63" s="344"/>
      <c r="TL63" s="310"/>
      <c r="TM63" s="310"/>
      <c r="TN63" s="310"/>
      <c r="TO63" s="310"/>
      <c r="TP63" s="310"/>
      <c r="TQ63" s="310"/>
      <c r="TR63" s="310"/>
      <c r="TS63" s="310"/>
      <c r="TT63" s="344"/>
      <c r="TU63" s="310"/>
      <c r="TV63" s="310"/>
      <c r="TW63" s="310"/>
      <c r="TX63" s="310"/>
      <c r="TY63" s="310"/>
      <c r="TZ63" s="310"/>
      <c r="UA63" s="310"/>
      <c r="UB63" s="310"/>
      <c r="UC63" s="344"/>
      <c r="UD63" s="310"/>
      <c r="UE63" s="310"/>
      <c r="UF63" s="310"/>
      <c r="UG63" s="310"/>
      <c r="UH63" s="310"/>
      <c r="UI63" s="310"/>
      <c r="UJ63" s="310"/>
      <c r="UK63" s="310"/>
      <c r="UL63" s="344"/>
      <c r="UM63" s="310"/>
      <c r="UN63" s="310"/>
      <c r="UO63" s="310"/>
      <c r="UP63" s="310"/>
      <c r="UQ63" s="310"/>
      <c r="UR63" s="310"/>
      <c r="US63" s="310"/>
      <c r="UT63" s="310"/>
      <c r="UU63" s="344"/>
      <c r="UV63" s="310"/>
      <c r="UW63" s="310"/>
      <c r="UX63" s="310"/>
      <c r="UY63" s="310"/>
      <c r="UZ63" s="310"/>
      <c r="VA63" s="310"/>
      <c r="VB63" s="310"/>
      <c r="VC63" s="310"/>
      <c r="VD63" s="344"/>
      <c r="VE63" s="310"/>
      <c r="VF63" s="310"/>
      <c r="VG63" s="310"/>
      <c r="VH63" s="310"/>
      <c r="VI63" s="310"/>
      <c r="VJ63" s="310"/>
      <c r="VK63" s="310"/>
      <c r="VL63" s="310"/>
      <c r="VM63" s="344"/>
      <c r="VN63" s="310"/>
      <c r="VO63" s="310"/>
      <c r="VP63" s="310"/>
      <c r="VQ63" s="310"/>
      <c r="VR63" s="310"/>
      <c r="VS63" s="310"/>
      <c r="VT63" s="310"/>
      <c r="VU63" s="310"/>
      <c r="VV63" s="344"/>
      <c r="VW63" s="310"/>
      <c r="VX63" s="310"/>
      <c r="VY63" s="310"/>
      <c r="VZ63" s="310"/>
      <c r="WA63" s="310"/>
      <c r="WB63" s="310"/>
      <c r="WC63" s="310"/>
      <c r="WD63" s="310"/>
      <c r="WE63" s="344"/>
      <c r="WF63" s="310"/>
      <c r="WG63" s="310"/>
      <c r="WH63" s="310"/>
      <c r="WI63" s="310"/>
      <c r="WJ63" s="310"/>
      <c r="WK63" s="310"/>
      <c r="WL63" s="310"/>
      <c r="WM63" s="310"/>
      <c r="WN63" s="344"/>
      <c r="WO63" s="310"/>
      <c r="WP63" s="310"/>
      <c r="WQ63" s="310"/>
      <c r="WR63" s="310"/>
      <c r="WS63" s="310"/>
      <c r="WT63" s="310"/>
      <c r="WU63" s="310"/>
      <c r="WV63" s="310"/>
      <c r="WW63" s="344"/>
      <c r="WX63" s="310"/>
      <c r="WY63" s="310"/>
      <c r="WZ63" s="310"/>
      <c r="XA63" s="310"/>
      <c r="XB63" s="310"/>
      <c r="XC63" s="310"/>
      <c r="XD63" s="310"/>
      <c r="XE63" s="310"/>
      <c r="XF63" s="344"/>
      <c r="XG63" s="310"/>
      <c r="XH63" s="310"/>
      <c r="XI63" s="310"/>
      <c r="XJ63" s="310"/>
      <c r="XK63" s="310"/>
      <c r="XL63" s="310"/>
      <c r="XM63" s="310"/>
      <c r="XN63" s="310"/>
      <c r="XO63" s="344"/>
      <c r="XP63" s="310"/>
      <c r="XQ63" s="310"/>
      <c r="XR63" s="310"/>
      <c r="XS63" s="310"/>
      <c r="XT63" s="310"/>
      <c r="XU63" s="310"/>
      <c r="XV63" s="310"/>
      <c r="XW63" s="310"/>
      <c r="XX63" s="344"/>
      <c r="XY63" s="310"/>
      <c r="XZ63" s="310"/>
      <c r="YA63" s="310"/>
      <c r="YB63" s="310"/>
      <c r="YC63" s="310"/>
      <c r="YD63" s="310"/>
      <c r="YE63" s="310"/>
      <c r="YF63" s="310"/>
      <c r="YG63" s="344"/>
      <c r="YH63" s="310"/>
      <c r="YI63" s="310"/>
      <c r="YJ63" s="310"/>
      <c r="YK63" s="310"/>
      <c r="YL63" s="310"/>
      <c r="YM63" s="310"/>
      <c r="YN63" s="310"/>
      <c r="YO63" s="310"/>
      <c r="YP63" s="344"/>
      <c r="YQ63" s="310"/>
      <c r="YR63" s="310"/>
      <c r="YS63" s="310"/>
      <c r="YT63" s="310"/>
      <c r="YU63" s="310"/>
      <c r="YV63" s="310"/>
      <c r="YW63" s="310"/>
      <c r="YX63" s="310"/>
      <c r="YY63" s="344"/>
      <c r="YZ63" s="310"/>
      <c r="ZA63" s="310"/>
      <c r="ZB63" s="310"/>
      <c r="ZC63" s="310"/>
      <c r="ZD63" s="310"/>
      <c r="ZE63" s="310"/>
      <c r="ZF63" s="310"/>
      <c r="ZG63" s="310"/>
      <c r="ZH63" s="344"/>
      <c r="ZI63" s="310"/>
      <c r="ZJ63" s="310"/>
      <c r="ZK63" s="310"/>
      <c r="ZL63" s="310"/>
      <c r="ZM63" s="310"/>
      <c r="ZN63" s="310"/>
      <c r="ZO63" s="310"/>
      <c r="ZP63" s="310"/>
      <c r="ZQ63" s="344"/>
      <c r="ZR63" s="310"/>
      <c r="ZS63" s="310"/>
      <c r="ZT63" s="310"/>
      <c r="ZU63" s="310"/>
      <c r="ZV63" s="310"/>
      <c r="ZW63" s="310"/>
      <c r="ZX63" s="310"/>
      <c r="ZY63" s="310"/>
      <c r="ZZ63" s="344"/>
      <c r="AAA63" s="310"/>
      <c r="AAB63" s="310"/>
      <c r="AAC63" s="310"/>
      <c r="AAD63" s="310"/>
      <c r="AAE63" s="310"/>
      <c r="AAF63" s="310"/>
      <c r="AAG63" s="310"/>
      <c r="AAH63" s="310"/>
      <c r="AAI63" s="344"/>
      <c r="AAJ63" s="310"/>
      <c r="AAK63" s="310"/>
      <c r="AAL63" s="310"/>
      <c r="AAM63" s="310"/>
      <c r="AAN63" s="310"/>
      <c r="AAO63" s="310"/>
      <c r="AAP63" s="310"/>
      <c r="AAQ63" s="310"/>
      <c r="AAR63" s="344"/>
      <c r="AAS63" s="310"/>
      <c r="AAT63" s="310"/>
      <c r="AAU63" s="310"/>
      <c r="AAV63" s="310"/>
      <c r="AAW63" s="310"/>
      <c r="AAX63" s="310"/>
      <c r="AAY63" s="310"/>
      <c r="AAZ63" s="310"/>
      <c r="ABA63" s="344"/>
      <c r="ABB63" s="310"/>
      <c r="ABC63" s="310"/>
      <c r="ABD63" s="310"/>
      <c r="ABE63" s="310"/>
      <c r="ABF63" s="310"/>
      <c r="ABG63" s="310"/>
      <c r="ABH63" s="310"/>
      <c r="ABI63" s="310"/>
      <c r="ABJ63" s="344"/>
      <c r="ABK63" s="310"/>
      <c r="ABL63" s="310"/>
      <c r="ABM63" s="310"/>
      <c r="ABN63" s="310"/>
      <c r="ABO63" s="310"/>
      <c r="ABP63" s="310"/>
      <c r="ABQ63" s="310"/>
      <c r="ABR63" s="310"/>
      <c r="ABS63" s="344"/>
      <c r="ABT63" s="310"/>
      <c r="ABU63" s="310"/>
      <c r="ABV63" s="310"/>
      <c r="ABW63" s="310"/>
      <c r="ABX63" s="310"/>
      <c r="ABY63" s="310"/>
      <c r="ABZ63" s="310"/>
      <c r="ACA63" s="310"/>
      <c r="ACB63" s="344"/>
      <c r="ACC63" s="310"/>
      <c r="ACD63" s="310"/>
      <c r="ACE63" s="310"/>
      <c r="ACF63" s="310"/>
      <c r="ACG63" s="310"/>
      <c r="ACH63" s="310"/>
      <c r="ACI63" s="310"/>
      <c r="ACJ63" s="310"/>
      <c r="ACK63" s="344"/>
      <c r="ACL63" s="310"/>
      <c r="ACM63" s="310"/>
      <c r="ACN63" s="310"/>
      <c r="ACO63" s="310"/>
      <c r="ACP63" s="310"/>
      <c r="ACQ63" s="310"/>
      <c r="ACR63" s="310"/>
      <c r="ACS63" s="310"/>
      <c r="ACT63" s="344"/>
      <c r="ACU63" s="310"/>
      <c r="ACV63" s="310"/>
      <c r="ACW63" s="310"/>
      <c r="ACX63" s="310"/>
      <c r="ACY63" s="310"/>
      <c r="ACZ63" s="310"/>
      <c r="ADA63" s="310"/>
      <c r="ADB63" s="310"/>
      <c r="ADC63" s="344"/>
      <c r="ADD63" s="310"/>
      <c r="ADE63" s="310"/>
      <c r="ADF63" s="310"/>
      <c r="ADG63" s="310"/>
      <c r="ADH63" s="310"/>
      <c r="ADI63" s="310"/>
      <c r="ADJ63" s="310"/>
      <c r="ADK63" s="310"/>
      <c r="ADL63" s="344"/>
      <c r="ADM63" s="310"/>
      <c r="ADN63" s="310"/>
      <c r="ADO63" s="310"/>
      <c r="ADP63" s="310"/>
      <c r="ADQ63" s="310"/>
      <c r="ADR63" s="310"/>
      <c r="ADS63" s="310"/>
      <c r="ADT63" s="310"/>
      <c r="ADU63" s="344"/>
      <c r="ADV63" s="310"/>
      <c r="ADW63" s="310"/>
      <c r="ADX63" s="310"/>
      <c r="ADY63" s="310"/>
      <c r="ADZ63" s="310"/>
      <c r="AEA63" s="310"/>
      <c r="AEB63" s="310"/>
      <c r="AEC63" s="310"/>
      <c r="AED63" s="344"/>
      <c r="AEE63" s="310"/>
      <c r="AEF63" s="310"/>
      <c r="AEG63" s="310"/>
      <c r="AEH63" s="310"/>
      <c r="AEI63" s="310"/>
      <c r="AEJ63" s="310"/>
      <c r="AEK63" s="310"/>
      <c r="AEL63" s="310"/>
      <c r="AEM63" s="344"/>
      <c r="AEN63" s="310"/>
      <c r="AEO63" s="310"/>
      <c r="AEP63" s="310"/>
      <c r="AEQ63" s="310"/>
      <c r="AER63" s="310"/>
      <c r="AES63" s="310"/>
      <c r="AET63" s="310"/>
      <c r="AEU63" s="310"/>
      <c r="AEV63" s="344"/>
      <c r="AEW63" s="310"/>
      <c r="AEX63" s="310"/>
      <c r="AEY63" s="310"/>
      <c r="AEZ63" s="310"/>
      <c r="AFA63" s="310"/>
      <c r="AFB63" s="310"/>
      <c r="AFC63" s="310"/>
      <c r="AFD63" s="310"/>
      <c r="AFE63" s="344"/>
      <c r="AFF63" s="310"/>
      <c r="AFG63" s="310"/>
      <c r="AFH63" s="310"/>
      <c r="AFI63" s="310"/>
      <c r="AFJ63" s="310"/>
      <c r="AFK63" s="310"/>
      <c r="AFL63" s="310"/>
      <c r="AFM63" s="310"/>
      <c r="AFN63" s="344"/>
      <c r="AFO63" s="310"/>
      <c r="AFP63" s="310"/>
      <c r="AFQ63" s="310"/>
      <c r="AFR63" s="310"/>
      <c r="AFS63" s="310"/>
      <c r="AFT63" s="310"/>
      <c r="AFU63" s="310"/>
      <c r="AFV63" s="310"/>
      <c r="AFW63" s="344"/>
      <c r="AFX63" s="310"/>
      <c r="AFY63" s="310"/>
      <c r="AFZ63" s="310"/>
      <c r="AGA63" s="310"/>
      <c r="AGB63" s="310"/>
      <c r="AGC63" s="310"/>
      <c r="AGD63" s="310"/>
      <c r="AGE63" s="310"/>
      <c r="AGF63" s="344"/>
      <c r="AGG63" s="310"/>
      <c r="AGH63" s="310"/>
      <c r="AGI63" s="310"/>
      <c r="AGJ63" s="310"/>
      <c r="AGK63" s="310"/>
      <c r="AGL63" s="310"/>
      <c r="AGM63" s="310"/>
      <c r="AGN63" s="310"/>
      <c r="AGO63" s="344"/>
      <c r="AGP63" s="310"/>
      <c r="AGQ63" s="310"/>
      <c r="AGR63" s="310"/>
      <c r="AGS63" s="310"/>
      <c r="AGT63" s="310"/>
      <c r="AGU63" s="310"/>
      <c r="AGV63" s="310"/>
      <c r="AGW63" s="310"/>
      <c r="AGX63" s="344"/>
      <c r="AGY63" s="310"/>
      <c r="AGZ63" s="310"/>
      <c r="AHA63" s="310"/>
      <c r="AHB63" s="310"/>
      <c r="AHC63" s="310"/>
      <c r="AHD63" s="310"/>
      <c r="AHE63" s="310"/>
      <c r="AHF63" s="310"/>
      <c r="AHG63" s="344"/>
      <c r="AHH63" s="310"/>
      <c r="AHI63" s="310"/>
      <c r="AHJ63" s="310"/>
      <c r="AHK63" s="310"/>
      <c r="AHL63" s="310"/>
      <c r="AHM63" s="310"/>
      <c r="AHN63" s="310"/>
      <c r="AHO63" s="310"/>
      <c r="AHP63" s="344"/>
      <c r="AHQ63" s="310"/>
      <c r="AHR63" s="310"/>
      <c r="AHS63" s="310"/>
      <c r="AHT63" s="310"/>
      <c r="AHU63" s="310"/>
      <c r="AHV63" s="310"/>
      <c r="AHW63" s="310"/>
      <c r="AHX63" s="310"/>
      <c r="AHY63" s="344"/>
      <c r="AHZ63" s="310"/>
      <c r="AIA63" s="310"/>
      <c r="AIB63" s="310"/>
      <c r="AIC63" s="310"/>
      <c r="AID63" s="310"/>
      <c r="AIE63" s="310"/>
      <c r="AIF63" s="310"/>
      <c r="AIG63" s="310"/>
      <c r="AIH63" s="344"/>
      <c r="AII63" s="310"/>
      <c r="AIJ63" s="310"/>
      <c r="AIK63" s="310"/>
      <c r="AIL63" s="310"/>
      <c r="AIM63" s="310"/>
      <c r="AIN63" s="310"/>
      <c r="AIO63" s="310"/>
      <c r="AIP63" s="310"/>
      <c r="AIQ63" s="344"/>
      <c r="AIR63" s="310"/>
      <c r="AIS63" s="310"/>
      <c r="AIT63" s="310"/>
      <c r="AIU63" s="310"/>
      <c r="AIV63" s="310"/>
      <c r="AIW63" s="310"/>
      <c r="AIX63" s="310"/>
      <c r="AIY63" s="310"/>
      <c r="AIZ63" s="344"/>
      <c r="AJA63" s="310"/>
      <c r="AJB63" s="310"/>
      <c r="AJC63" s="310"/>
      <c r="AJD63" s="310"/>
      <c r="AJE63" s="310"/>
      <c r="AJF63" s="310"/>
      <c r="AJG63" s="310"/>
      <c r="AJH63" s="310"/>
      <c r="AJI63" s="344"/>
      <c r="AJJ63" s="310"/>
      <c r="AJK63" s="310"/>
      <c r="AJL63" s="310"/>
      <c r="AJM63" s="310"/>
      <c r="AJN63" s="310"/>
      <c r="AJO63" s="310"/>
      <c r="AJP63" s="310"/>
      <c r="AJQ63" s="310"/>
      <c r="AJR63" s="344"/>
      <c r="AJS63" s="310"/>
      <c r="AJT63" s="310"/>
      <c r="AJU63" s="310"/>
      <c r="AJV63" s="310"/>
      <c r="AJW63" s="310"/>
      <c r="AJX63" s="310"/>
      <c r="AJY63" s="310"/>
      <c r="AJZ63" s="310"/>
      <c r="AKA63" s="344"/>
      <c r="AKB63" s="310"/>
      <c r="AKC63" s="310"/>
      <c r="AKD63" s="310"/>
      <c r="AKE63" s="310"/>
      <c r="AKF63" s="310"/>
      <c r="AKG63" s="310"/>
      <c r="AKH63" s="310"/>
      <c r="AKI63" s="310"/>
      <c r="AKJ63" s="344"/>
      <c r="AKK63" s="310"/>
      <c r="AKL63" s="310"/>
      <c r="AKM63" s="310"/>
      <c r="AKN63" s="310"/>
      <c r="AKO63" s="310"/>
      <c r="AKP63" s="310"/>
      <c r="AKQ63" s="310"/>
      <c r="AKR63" s="310"/>
      <c r="AKS63" s="344"/>
      <c r="AKT63" s="310"/>
      <c r="AKU63" s="310"/>
      <c r="AKV63" s="310"/>
      <c r="AKW63" s="310"/>
      <c r="AKX63" s="310"/>
      <c r="AKY63" s="310"/>
      <c r="AKZ63" s="310"/>
      <c r="ALA63" s="310"/>
      <c r="ALB63" s="344"/>
      <c r="ALC63" s="310"/>
      <c r="ALD63" s="310"/>
      <c r="ALE63" s="310"/>
      <c r="ALF63" s="310"/>
      <c r="ALG63" s="310"/>
      <c r="ALH63" s="310"/>
      <c r="ALI63" s="310"/>
      <c r="ALJ63" s="310"/>
      <c r="ALK63" s="344"/>
      <c r="ALL63" s="310"/>
      <c r="ALM63" s="310"/>
      <c r="ALN63" s="310"/>
      <c r="ALO63" s="310"/>
      <c r="ALP63" s="310"/>
      <c r="ALQ63" s="310"/>
      <c r="ALR63" s="310"/>
      <c r="ALS63" s="310"/>
      <c r="ALT63" s="344"/>
      <c r="ALU63" s="310"/>
      <c r="ALV63" s="310"/>
      <c r="ALW63" s="310"/>
      <c r="ALX63" s="310"/>
      <c r="ALY63" s="310"/>
      <c r="ALZ63" s="310"/>
      <c r="AMA63" s="310"/>
      <c r="AMB63" s="310"/>
      <c r="AMC63" s="344"/>
      <c r="AMD63" s="310"/>
      <c r="AME63" s="310"/>
      <c r="AMF63" s="310"/>
      <c r="AMG63" s="310"/>
      <c r="AMH63" s="310"/>
      <c r="AMI63" s="310"/>
      <c r="AMJ63" s="310"/>
      <c r="AMK63" s="310"/>
      <c r="AML63" s="344"/>
      <c r="AMM63" s="310"/>
      <c r="AMN63" s="310"/>
      <c r="AMO63" s="310"/>
      <c r="AMP63" s="310"/>
      <c r="AMQ63" s="310"/>
      <c r="AMR63" s="310"/>
      <c r="AMS63" s="310"/>
      <c r="AMT63" s="310"/>
      <c r="AMU63" s="344"/>
      <c r="AMV63" s="310"/>
      <c r="AMW63" s="310"/>
      <c r="AMX63" s="310"/>
      <c r="AMY63" s="310"/>
      <c r="AMZ63" s="310"/>
      <c r="ANA63" s="310"/>
      <c r="ANB63" s="310"/>
      <c r="ANC63" s="310"/>
      <c r="AND63" s="344"/>
      <c r="ANE63" s="310"/>
      <c r="ANF63" s="310"/>
      <c r="ANG63" s="310"/>
      <c r="ANH63" s="310"/>
      <c r="ANI63" s="310"/>
      <c r="ANJ63" s="310"/>
      <c r="ANK63" s="310"/>
      <c r="ANL63" s="310"/>
      <c r="ANM63" s="344"/>
      <c r="ANN63" s="310"/>
      <c r="ANO63" s="310"/>
      <c r="ANP63" s="310"/>
      <c r="ANQ63" s="310"/>
      <c r="ANR63" s="310"/>
      <c r="ANS63" s="310"/>
      <c r="ANT63" s="310"/>
      <c r="ANU63" s="310"/>
      <c r="ANV63" s="344"/>
      <c r="ANW63" s="310"/>
      <c r="ANX63" s="310"/>
      <c r="ANY63" s="310"/>
      <c r="ANZ63" s="310"/>
      <c r="AOA63" s="310"/>
      <c r="AOB63" s="310"/>
      <c r="AOC63" s="310"/>
      <c r="AOD63" s="310"/>
      <c r="AOE63" s="344"/>
      <c r="AOF63" s="310"/>
      <c r="AOG63" s="310"/>
      <c r="AOH63" s="310"/>
      <c r="AOI63" s="310"/>
      <c r="AOJ63" s="310"/>
      <c r="AOK63" s="310"/>
      <c r="AOL63" s="310"/>
      <c r="AOM63" s="310"/>
      <c r="AON63" s="344"/>
      <c r="AOO63" s="310"/>
      <c r="AOP63" s="310"/>
      <c r="AOQ63" s="310"/>
      <c r="AOR63" s="310"/>
      <c r="AOS63" s="310"/>
      <c r="AOT63" s="310"/>
      <c r="AOU63" s="310"/>
      <c r="AOV63" s="310"/>
      <c r="AOW63" s="344"/>
      <c r="AOX63" s="310"/>
      <c r="AOY63" s="310"/>
      <c r="AOZ63" s="310"/>
      <c r="APA63" s="310"/>
      <c r="APB63" s="310"/>
      <c r="APC63" s="310"/>
      <c r="APD63" s="310"/>
      <c r="APE63" s="310"/>
      <c r="APF63" s="344"/>
      <c r="APG63" s="310"/>
      <c r="APH63" s="310"/>
      <c r="API63" s="310"/>
      <c r="APJ63" s="310"/>
      <c r="APK63" s="310"/>
      <c r="APL63" s="310"/>
      <c r="APM63" s="310"/>
      <c r="APN63" s="310"/>
      <c r="APO63" s="344"/>
      <c r="APP63" s="310"/>
      <c r="APQ63" s="310"/>
      <c r="APR63" s="310"/>
      <c r="APS63" s="310"/>
      <c r="APT63" s="310"/>
      <c r="APU63" s="310"/>
      <c r="APV63" s="310"/>
      <c r="APW63" s="310"/>
      <c r="APX63" s="344"/>
      <c r="APY63" s="310"/>
      <c r="APZ63" s="310"/>
      <c r="AQA63" s="310"/>
      <c r="AQB63" s="310"/>
      <c r="AQC63" s="310"/>
      <c r="AQD63" s="310"/>
      <c r="AQE63" s="310"/>
      <c r="AQF63" s="310"/>
      <c r="AQG63" s="344"/>
      <c r="AQH63" s="310"/>
      <c r="AQI63" s="310"/>
      <c r="AQJ63" s="310"/>
      <c r="AQK63" s="310"/>
      <c r="AQL63" s="310"/>
      <c r="AQM63" s="310"/>
      <c r="AQN63" s="310"/>
      <c r="AQO63" s="310"/>
      <c r="AQP63" s="344"/>
      <c r="AQQ63" s="310"/>
      <c r="AQR63" s="310"/>
      <c r="AQS63" s="310"/>
      <c r="AQT63" s="310"/>
      <c r="AQU63" s="310"/>
      <c r="AQV63" s="310"/>
      <c r="AQW63" s="310"/>
      <c r="AQX63" s="310"/>
      <c r="AQY63" s="344"/>
      <c r="AQZ63" s="310"/>
      <c r="ARA63" s="310"/>
      <c r="ARB63" s="310"/>
      <c r="ARC63" s="310"/>
      <c r="ARD63" s="310"/>
      <c r="ARE63" s="310"/>
      <c r="ARF63" s="310"/>
      <c r="ARG63" s="310"/>
      <c r="ARH63" s="344"/>
      <c r="ARI63" s="310"/>
      <c r="ARJ63" s="310"/>
      <c r="ARK63" s="310"/>
      <c r="ARL63" s="310"/>
      <c r="ARM63" s="310"/>
      <c r="ARN63" s="310"/>
      <c r="ARO63" s="310"/>
      <c r="ARP63" s="310"/>
      <c r="ARQ63" s="344"/>
      <c r="ARR63" s="310"/>
      <c r="ARS63" s="310"/>
      <c r="ART63" s="310"/>
      <c r="ARU63" s="310"/>
      <c r="ARV63" s="310"/>
      <c r="ARW63" s="310"/>
      <c r="ARX63" s="310"/>
      <c r="ARY63" s="310"/>
      <c r="ARZ63" s="344"/>
      <c r="ASA63" s="310"/>
      <c r="ASB63" s="310"/>
      <c r="ASC63" s="310"/>
      <c r="ASD63" s="310"/>
      <c r="ASE63" s="310"/>
      <c r="ASF63" s="310"/>
      <c r="ASG63" s="310"/>
      <c r="ASH63" s="310"/>
      <c r="ASI63" s="344"/>
      <c r="ASJ63" s="310"/>
      <c r="ASK63" s="310"/>
      <c r="ASL63" s="310"/>
      <c r="ASM63" s="310"/>
      <c r="ASN63" s="310"/>
      <c r="ASO63" s="310"/>
      <c r="ASP63" s="310"/>
      <c r="ASQ63" s="310"/>
      <c r="ASR63" s="344"/>
      <c r="ASS63" s="310"/>
      <c r="AST63" s="310"/>
      <c r="ASU63" s="310"/>
      <c r="ASV63" s="310"/>
      <c r="ASW63" s="310"/>
      <c r="ASX63" s="310"/>
      <c r="ASY63" s="310"/>
      <c r="ASZ63" s="310"/>
      <c r="ATA63" s="344"/>
      <c r="ATB63" s="310"/>
      <c r="ATC63" s="310"/>
      <c r="ATD63" s="310"/>
      <c r="ATE63" s="310"/>
      <c r="ATF63" s="310"/>
      <c r="ATG63" s="310"/>
      <c r="ATH63" s="310"/>
      <c r="ATI63" s="310"/>
      <c r="ATJ63" s="344"/>
      <c r="ATK63" s="310"/>
      <c r="ATL63" s="310"/>
      <c r="ATM63" s="310"/>
      <c r="ATN63" s="310"/>
      <c r="ATO63" s="310"/>
      <c r="ATP63" s="310"/>
      <c r="ATQ63" s="310"/>
      <c r="ATR63" s="310"/>
      <c r="ATS63" s="344"/>
      <c r="ATT63" s="310"/>
      <c r="ATU63" s="310"/>
      <c r="ATV63" s="310"/>
      <c r="ATW63" s="310"/>
      <c r="ATX63" s="310"/>
      <c r="ATY63" s="310"/>
      <c r="ATZ63" s="310"/>
      <c r="AUA63" s="310"/>
      <c r="AUB63" s="344"/>
      <c r="AUC63" s="310"/>
      <c r="AUD63" s="310"/>
      <c r="AUE63" s="310"/>
      <c r="AUF63" s="310"/>
      <c r="AUG63" s="310"/>
      <c r="AUH63" s="310"/>
      <c r="AUI63" s="310"/>
      <c r="AUJ63" s="310"/>
      <c r="AUK63" s="344"/>
      <c r="AUL63" s="310"/>
      <c r="AUM63" s="310"/>
      <c r="AUN63" s="310"/>
      <c r="AUO63" s="310"/>
      <c r="AUP63" s="310"/>
      <c r="AUQ63" s="310"/>
      <c r="AUR63" s="310"/>
      <c r="AUS63" s="310"/>
      <c r="AUT63" s="344"/>
      <c r="AUU63" s="310"/>
      <c r="AUV63" s="310"/>
      <c r="AUW63" s="310"/>
      <c r="AUX63" s="310"/>
      <c r="AUY63" s="310"/>
      <c r="AUZ63" s="310"/>
      <c r="AVA63" s="310"/>
      <c r="AVB63" s="310"/>
      <c r="AVC63" s="344"/>
      <c r="AVD63" s="310"/>
      <c r="AVE63" s="310"/>
      <c r="AVF63" s="310"/>
      <c r="AVG63" s="310"/>
      <c r="AVH63" s="310"/>
      <c r="AVI63" s="310"/>
      <c r="AVJ63" s="310"/>
      <c r="AVK63" s="310"/>
      <c r="AVL63" s="344"/>
      <c r="AVM63" s="310"/>
      <c r="AVN63" s="310"/>
      <c r="AVO63" s="310"/>
      <c r="AVP63" s="310"/>
      <c r="AVQ63" s="310"/>
      <c r="AVR63" s="310"/>
      <c r="AVS63" s="310"/>
      <c r="AVT63" s="310"/>
      <c r="AVU63" s="344"/>
      <c r="AVV63" s="310"/>
      <c r="AVW63" s="310"/>
      <c r="AVX63" s="310"/>
      <c r="AVY63" s="310"/>
      <c r="AVZ63" s="310"/>
      <c r="AWA63" s="310"/>
      <c r="AWB63" s="310"/>
      <c r="AWC63" s="310"/>
      <c r="AWD63" s="344"/>
      <c r="AWE63" s="310"/>
      <c r="AWF63" s="310"/>
      <c r="AWG63" s="310"/>
      <c r="AWH63" s="310"/>
      <c r="AWI63" s="310"/>
      <c r="AWJ63" s="310"/>
      <c r="AWK63" s="310"/>
      <c r="AWL63" s="310"/>
      <c r="AWM63" s="344"/>
      <c r="AWN63" s="310"/>
      <c r="AWO63" s="310"/>
      <c r="AWP63" s="310"/>
      <c r="AWQ63" s="310"/>
      <c r="AWR63" s="310"/>
      <c r="AWS63" s="310"/>
      <c r="AWT63" s="310"/>
      <c r="AWU63" s="310"/>
      <c r="AWV63" s="344"/>
      <c r="AWW63" s="310"/>
      <c r="AWX63" s="310"/>
      <c r="AWY63" s="310"/>
      <c r="AWZ63" s="310"/>
      <c r="AXA63" s="310"/>
      <c r="AXB63" s="310"/>
      <c r="AXC63" s="310"/>
      <c r="AXD63" s="310"/>
      <c r="AXE63" s="344"/>
      <c r="AXF63" s="310"/>
      <c r="AXG63" s="310"/>
      <c r="AXH63" s="310"/>
      <c r="AXI63" s="310"/>
      <c r="AXJ63" s="310"/>
      <c r="AXK63" s="310"/>
      <c r="AXL63" s="310"/>
      <c r="AXM63" s="310"/>
      <c r="AXN63" s="344"/>
      <c r="AXO63" s="310"/>
      <c r="AXP63" s="310"/>
      <c r="AXQ63" s="310"/>
      <c r="AXR63" s="310"/>
      <c r="AXS63" s="310"/>
      <c r="AXT63" s="310"/>
      <c r="AXU63" s="310"/>
      <c r="AXV63" s="310"/>
      <c r="AXW63" s="344"/>
      <c r="AXX63" s="310"/>
      <c r="AXY63" s="310"/>
      <c r="AXZ63" s="310"/>
      <c r="AYA63" s="310"/>
      <c r="AYB63" s="310"/>
      <c r="AYC63" s="310"/>
      <c r="AYD63" s="310"/>
      <c r="AYE63" s="310"/>
      <c r="AYF63" s="344"/>
      <c r="AYG63" s="310"/>
      <c r="AYH63" s="310"/>
      <c r="AYI63" s="310"/>
      <c r="AYJ63" s="310"/>
      <c r="AYK63" s="310"/>
      <c r="AYL63" s="310"/>
      <c r="AYM63" s="310"/>
      <c r="AYN63" s="310"/>
      <c r="AYO63" s="344"/>
      <c r="AYP63" s="310"/>
      <c r="AYQ63" s="310"/>
      <c r="AYR63" s="310"/>
      <c r="AYS63" s="310"/>
      <c r="AYT63" s="310"/>
      <c r="AYU63" s="310"/>
      <c r="AYV63" s="310"/>
      <c r="AYW63" s="310"/>
      <c r="AYX63" s="344"/>
      <c r="AYY63" s="310"/>
      <c r="AYZ63" s="310"/>
      <c r="AZA63" s="310"/>
      <c r="AZB63" s="310"/>
      <c r="AZC63" s="310"/>
      <c r="AZD63" s="310"/>
      <c r="AZE63" s="310"/>
      <c r="AZF63" s="310"/>
      <c r="AZG63" s="344"/>
      <c r="AZH63" s="310"/>
      <c r="AZI63" s="310"/>
      <c r="AZJ63" s="310"/>
      <c r="AZK63" s="310"/>
      <c r="AZL63" s="310"/>
      <c r="AZM63" s="310"/>
      <c r="AZN63" s="310"/>
      <c r="AZO63" s="310"/>
      <c r="AZP63" s="344"/>
      <c r="AZQ63" s="310"/>
      <c r="AZR63" s="310"/>
      <c r="AZS63" s="310"/>
      <c r="AZT63" s="310"/>
      <c r="AZU63" s="310"/>
      <c r="AZV63" s="310"/>
      <c r="AZW63" s="310"/>
      <c r="AZX63" s="310"/>
      <c r="AZY63" s="344"/>
      <c r="AZZ63" s="310"/>
      <c r="BAA63" s="310"/>
      <c r="BAB63" s="310"/>
      <c r="BAC63" s="310"/>
      <c r="BAD63" s="310"/>
      <c r="BAE63" s="310"/>
      <c r="BAF63" s="310"/>
      <c r="BAG63" s="310"/>
      <c r="BAH63" s="344"/>
      <c r="BAI63" s="310"/>
      <c r="BAJ63" s="310"/>
      <c r="BAK63" s="310"/>
      <c r="BAL63" s="310"/>
      <c r="BAM63" s="310"/>
      <c r="BAN63" s="310"/>
      <c r="BAO63" s="310"/>
      <c r="BAP63" s="310"/>
      <c r="BAQ63" s="344"/>
      <c r="BAR63" s="310"/>
      <c r="BAS63" s="310"/>
      <c r="BAT63" s="310"/>
      <c r="BAU63" s="310"/>
      <c r="BAV63" s="310"/>
      <c r="BAW63" s="310"/>
      <c r="BAX63" s="310"/>
      <c r="BAY63" s="310"/>
      <c r="BAZ63" s="344"/>
      <c r="BBA63" s="310"/>
      <c r="BBB63" s="310"/>
      <c r="BBC63" s="310"/>
      <c r="BBD63" s="310"/>
      <c r="BBE63" s="310"/>
      <c r="BBF63" s="310"/>
      <c r="BBG63" s="310"/>
      <c r="BBH63" s="310"/>
      <c r="BBI63" s="344"/>
      <c r="BBJ63" s="310"/>
      <c r="BBK63" s="310"/>
      <c r="BBL63" s="310"/>
      <c r="BBM63" s="310"/>
      <c r="BBN63" s="310"/>
      <c r="BBO63" s="310"/>
      <c r="BBP63" s="310"/>
      <c r="BBQ63" s="310"/>
      <c r="BBR63" s="344"/>
      <c r="BBS63" s="310"/>
      <c r="BBT63" s="310"/>
      <c r="BBU63" s="310"/>
      <c r="BBV63" s="310"/>
      <c r="BBW63" s="310"/>
      <c r="BBX63" s="310"/>
      <c r="BBY63" s="310"/>
      <c r="BBZ63" s="310"/>
      <c r="BCA63" s="344"/>
      <c r="BCB63" s="310"/>
      <c r="BCC63" s="310"/>
      <c r="BCD63" s="310"/>
      <c r="BCE63" s="310"/>
      <c r="BCF63" s="310"/>
      <c r="BCG63" s="310"/>
      <c r="BCH63" s="310"/>
      <c r="BCI63" s="310"/>
      <c r="BCJ63" s="344"/>
      <c r="BCK63" s="310"/>
      <c r="BCL63" s="310"/>
      <c r="BCM63" s="310"/>
      <c r="BCN63" s="310"/>
      <c r="BCO63" s="310"/>
      <c r="BCP63" s="310"/>
      <c r="BCQ63" s="310"/>
      <c r="BCR63" s="310"/>
      <c r="BCS63" s="344"/>
      <c r="BCT63" s="310"/>
      <c r="BCU63" s="310"/>
      <c r="BCV63" s="310"/>
      <c r="BCW63" s="310"/>
      <c r="BCX63" s="310"/>
      <c r="BCY63" s="310"/>
      <c r="BCZ63" s="310"/>
      <c r="BDA63" s="310"/>
      <c r="BDB63" s="344"/>
      <c r="BDC63" s="310"/>
      <c r="BDD63" s="310"/>
      <c r="BDE63" s="310"/>
      <c r="BDF63" s="310"/>
      <c r="BDG63" s="310"/>
      <c r="BDH63" s="310"/>
      <c r="BDI63" s="310"/>
      <c r="BDJ63" s="310"/>
      <c r="BDK63" s="344"/>
      <c r="BDL63" s="310"/>
      <c r="BDM63" s="310"/>
      <c r="BDN63" s="310"/>
      <c r="BDO63" s="310"/>
      <c r="BDP63" s="310"/>
      <c r="BDQ63" s="310"/>
      <c r="BDR63" s="310"/>
      <c r="BDS63" s="310"/>
      <c r="BDT63" s="344"/>
      <c r="BDU63" s="310"/>
      <c r="BDV63" s="310"/>
      <c r="BDW63" s="310"/>
      <c r="BDX63" s="310"/>
      <c r="BDY63" s="310"/>
      <c r="BDZ63" s="310"/>
      <c r="BEA63" s="310"/>
      <c r="BEB63" s="310"/>
      <c r="BEC63" s="344"/>
      <c r="BED63" s="310"/>
      <c r="BEE63" s="310"/>
      <c r="BEF63" s="310"/>
      <c r="BEG63" s="310"/>
      <c r="BEH63" s="310"/>
      <c r="BEI63" s="310"/>
      <c r="BEJ63" s="310"/>
      <c r="BEK63" s="310"/>
      <c r="BEL63" s="344"/>
      <c r="BEM63" s="310"/>
      <c r="BEN63" s="310"/>
      <c r="BEO63" s="310"/>
      <c r="BEP63" s="310"/>
      <c r="BEQ63" s="310"/>
      <c r="BER63" s="310"/>
      <c r="BES63" s="310"/>
      <c r="BET63" s="310"/>
      <c r="BEU63" s="344"/>
      <c r="BEV63" s="310"/>
      <c r="BEW63" s="310"/>
      <c r="BEX63" s="310"/>
      <c r="BEY63" s="310"/>
      <c r="BEZ63" s="310"/>
      <c r="BFA63" s="310"/>
      <c r="BFB63" s="310"/>
      <c r="BFC63" s="310"/>
      <c r="BFD63" s="344"/>
      <c r="BFE63" s="310"/>
      <c r="BFF63" s="310"/>
      <c r="BFG63" s="310"/>
      <c r="BFH63" s="310"/>
      <c r="BFI63" s="310"/>
      <c r="BFJ63" s="310"/>
      <c r="BFK63" s="310"/>
      <c r="BFL63" s="310"/>
      <c r="BFM63" s="344"/>
      <c r="BFN63" s="310"/>
      <c r="BFO63" s="310"/>
      <c r="BFP63" s="310"/>
      <c r="BFQ63" s="310"/>
      <c r="BFR63" s="310"/>
      <c r="BFS63" s="310"/>
      <c r="BFT63" s="310"/>
      <c r="BFU63" s="310"/>
      <c r="BFV63" s="344"/>
      <c r="BFW63" s="310"/>
      <c r="BFX63" s="310"/>
      <c r="BFY63" s="310"/>
      <c r="BFZ63" s="310"/>
      <c r="BGA63" s="310"/>
      <c r="BGB63" s="310"/>
      <c r="BGC63" s="310"/>
      <c r="BGD63" s="310"/>
      <c r="BGE63" s="344"/>
      <c r="BGF63" s="310"/>
      <c r="BGG63" s="310"/>
      <c r="BGH63" s="310"/>
      <c r="BGI63" s="310"/>
      <c r="BGJ63" s="310"/>
      <c r="BGK63" s="310"/>
      <c r="BGL63" s="310"/>
      <c r="BGM63" s="310"/>
      <c r="BGN63" s="344"/>
      <c r="BGO63" s="310"/>
      <c r="BGP63" s="310"/>
      <c r="BGQ63" s="310"/>
      <c r="BGR63" s="310"/>
      <c r="BGS63" s="310"/>
      <c r="BGT63" s="310"/>
      <c r="BGU63" s="310"/>
      <c r="BGV63" s="310"/>
      <c r="BGW63" s="344"/>
      <c r="BGX63" s="310"/>
      <c r="BGY63" s="310"/>
      <c r="BGZ63" s="310"/>
      <c r="BHA63" s="310"/>
      <c r="BHB63" s="310"/>
      <c r="BHC63" s="310"/>
      <c r="BHD63" s="310"/>
      <c r="BHE63" s="310"/>
      <c r="BHF63" s="344"/>
      <c r="BHG63" s="310"/>
      <c r="BHH63" s="310"/>
      <c r="BHI63" s="310"/>
      <c r="BHJ63" s="310"/>
      <c r="BHK63" s="310"/>
      <c r="BHL63" s="310"/>
      <c r="BHM63" s="310"/>
      <c r="BHN63" s="310"/>
      <c r="BHO63" s="344"/>
      <c r="BHP63" s="310"/>
      <c r="BHQ63" s="310"/>
      <c r="BHR63" s="310"/>
      <c r="BHS63" s="310"/>
      <c r="BHT63" s="310"/>
      <c r="BHU63" s="310"/>
      <c r="BHV63" s="310"/>
      <c r="BHW63" s="310"/>
      <c r="BHX63" s="344"/>
      <c r="BHY63" s="310"/>
      <c r="BHZ63" s="310"/>
      <c r="BIA63" s="310"/>
      <c r="BIB63" s="310"/>
      <c r="BIC63" s="310"/>
      <c r="BID63" s="310"/>
      <c r="BIE63" s="310"/>
      <c r="BIF63" s="310"/>
      <c r="BIG63" s="344"/>
      <c r="BIH63" s="310"/>
      <c r="BII63" s="310"/>
      <c r="BIJ63" s="310"/>
      <c r="BIK63" s="310"/>
      <c r="BIL63" s="310"/>
      <c r="BIM63" s="310"/>
      <c r="BIN63" s="310"/>
      <c r="BIO63" s="310"/>
      <c r="BIP63" s="344"/>
      <c r="BIQ63" s="310"/>
      <c r="BIR63" s="310"/>
      <c r="BIS63" s="310"/>
      <c r="BIT63" s="310"/>
      <c r="BIU63" s="310"/>
      <c r="BIV63" s="310"/>
      <c r="BIW63" s="310"/>
      <c r="BIX63" s="310"/>
      <c r="BIY63" s="344"/>
      <c r="BIZ63" s="310"/>
      <c r="BJA63" s="310"/>
      <c r="BJB63" s="310"/>
      <c r="BJC63" s="310"/>
      <c r="BJD63" s="310"/>
      <c r="BJE63" s="310"/>
      <c r="BJF63" s="310"/>
      <c r="BJG63" s="310"/>
      <c r="BJH63" s="344"/>
      <c r="BJI63" s="310"/>
      <c r="BJJ63" s="310"/>
      <c r="BJK63" s="310"/>
      <c r="BJL63" s="310"/>
      <c r="BJM63" s="310"/>
      <c r="BJN63" s="310"/>
      <c r="BJO63" s="310"/>
      <c r="BJP63" s="310"/>
      <c r="BJQ63" s="344"/>
      <c r="BJR63" s="310"/>
      <c r="BJS63" s="310"/>
      <c r="BJT63" s="310"/>
      <c r="BJU63" s="310"/>
      <c r="BJV63" s="310"/>
      <c r="BJW63" s="310"/>
      <c r="BJX63" s="310"/>
      <c r="BJY63" s="310"/>
      <c r="BJZ63" s="344"/>
      <c r="BKA63" s="310"/>
      <c r="BKB63" s="310"/>
      <c r="BKC63" s="310"/>
      <c r="BKD63" s="310"/>
      <c r="BKE63" s="310"/>
      <c r="BKF63" s="310"/>
      <c r="BKG63" s="310"/>
      <c r="BKH63" s="310"/>
      <c r="BKI63" s="344"/>
      <c r="BKJ63" s="310"/>
      <c r="BKK63" s="310"/>
      <c r="BKL63" s="310"/>
      <c r="BKM63" s="310"/>
      <c r="BKN63" s="310"/>
      <c r="BKO63" s="310"/>
      <c r="BKP63" s="310"/>
      <c r="BKQ63" s="310"/>
      <c r="BKR63" s="344"/>
      <c r="BKS63" s="310"/>
      <c r="BKT63" s="310"/>
      <c r="BKU63" s="310"/>
      <c r="BKV63" s="310"/>
      <c r="BKW63" s="310"/>
      <c r="BKX63" s="310"/>
      <c r="BKY63" s="310"/>
      <c r="BKZ63" s="310"/>
      <c r="BLA63" s="344"/>
      <c r="BLB63" s="310"/>
      <c r="BLC63" s="310"/>
      <c r="BLD63" s="310"/>
      <c r="BLE63" s="310"/>
      <c r="BLF63" s="310"/>
      <c r="BLG63" s="310"/>
      <c r="BLH63" s="310"/>
      <c r="BLI63" s="310"/>
      <c r="BLJ63" s="344"/>
      <c r="BLK63" s="310"/>
      <c r="BLL63" s="310"/>
      <c r="BLM63" s="310"/>
      <c r="BLN63" s="310"/>
      <c r="BLO63" s="310"/>
      <c r="BLP63" s="310"/>
      <c r="BLQ63" s="310"/>
      <c r="BLR63" s="310"/>
      <c r="BLS63" s="344"/>
      <c r="BLT63" s="310"/>
      <c r="BLU63" s="310"/>
      <c r="BLV63" s="310"/>
      <c r="BLW63" s="310"/>
      <c r="BLX63" s="310"/>
      <c r="BLY63" s="310"/>
      <c r="BLZ63" s="310"/>
      <c r="BMA63" s="310"/>
      <c r="BMB63" s="344"/>
      <c r="BMC63" s="310"/>
      <c r="BMD63" s="310"/>
      <c r="BME63" s="310"/>
      <c r="BMF63" s="310"/>
      <c r="BMG63" s="310"/>
      <c r="BMH63" s="310"/>
      <c r="BMI63" s="310"/>
      <c r="BMJ63" s="310"/>
      <c r="BMK63" s="344"/>
      <c r="BML63" s="310"/>
      <c r="BMM63" s="310"/>
      <c r="BMN63" s="310"/>
      <c r="BMO63" s="310"/>
      <c r="BMP63" s="310"/>
      <c r="BMQ63" s="310"/>
      <c r="BMR63" s="310"/>
      <c r="BMS63" s="310"/>
      <c r="BMT63" s="344"/>
      <c r="BMU63" s="310"/>
      <c r="BMV63" s="310"/>
      <c r="BMW63" s="310"/>
      <c r="BMX63" s="310"/>
      <c r="BMY63" s="310"/>
      <c r="BMZ63" s="310"/>
      <c r="BNA63" s="310"/>
      <c r="BNB63" s="310"/>
      <c r="BNC63" s="344"/>
      <c r="BND63" s="310"/>
      <c r="BNE63" s="310"/>
      <c r="BNF63" s="310"/>
      <c r="BNG63" s="310"/>
      <c r="BNH63" s="310"/>
      <c r="BNI63" s="310"/>
      <c r="BNJ63" s="310"/>
      <c r="BNK63" s="310"/>
      <c r="BNL63" s="344"/>
      <c r="BNM63" s="310"/>
      <c r="BNN63" s="310"/>
      <c r="BNO63" s="310"/>
      <c r="BNP63" s="310"/>
      <c r="BNQ63" s="310"/>
      <c r="BNR63" s="310"/>
      <c r="BNS63" s="310"/>
      <c r="BNT63" s="310"/>
      <c r="BNU63" s="344"/>
      <c r="BNV63" s="310"/>
      <c r="BNW63" s="310"/>
      <c r="BNX63" s="310"/>
      <c r="BNY63" s="310"/>
      <c r="BNZ63" s="310"/>
      <c r="BOA63" s="310"/>
      <c r="BOB63" s="310"/>
      <c r="BOC63" s="310"/>
      <c r="BOD63" s="344"/>
      <c r="BOE63" s="310"/>
      <c r="BOF63" s="310"/>
      <c r="BOG63" s="310"/>
      <c r="BOH63" s="310"/>
      <c r="BOI63" s="310"/>
      <c r="BOJ63" s="310"/>
      <c r="BOK63" s="310"/>
      <c r="BOL63" s="310"/>
      <c r="BOM63" s="344"/>
      <c r="BON63" s="310"/>
      <c r="BOO63" s="310"/>
      <c r="BOP63" s="310"/>
      <c r="BOQ63" s="310"/>
      <c r="BOR63" s="310"/>
      <c r="BOS63" s="310"/>
      <c r="BOT63" s="310"/>
      <c r="BOU63" s="310"/>
      <c r="BOV63" s="344"/>
      <c r="BOW63" s="310"/>
      <c r="BOX63" s="310"/>
      <c r="BOY63" s="310"/>
      <c r="BOZ63" s="310"/>
      <c r="BPA63" s="310"/>
      <c r="BPB63" s="310"/>
      <c r="BPC63" s="310"/>
      <c r="BPD63" s="310"/>
      <c r="BPE63" s="344"/>
      <c r="BPF63" s="310"/>
      <c r="BPG63" s="310"/>
      <c r="BPH63" s="310"/>
      <c r="BPI63" s="310"/>
      <c r="BPJ63" s="310"/>
      <c r="BPK63" s="310"/>
      <c r="BPL63" s="310"/>
      <c r="BPM63" s="310"/>
      <c r="BPN63" s="344"/>
      <c r="BPO63" s="310"/>
      <c r="BPP63" s="310"/>
      <c r="BPQ63" s="310"/>
      <c r="BPR63" s="310"/>
      <c r="BPS63" s="310"/>
      <c r="BPT63" s="310"/>
      <c r="BPU63" s="310"/>
      <c r="BPV63" s="310"/>
      <c r="BPW63" s="344"/>
      <c r="BPX63" s="310"/>
      <c r="BPY63" s="310"/>
      <c r="BPZ63" s="310"/>
      <c r="BQA63" s="310"/>
      <c r="BQB63" s="310"/>
      <c r="BQC63" s="310"/>
      <c r="BQD63" s="310"/>
      <c r="BQE63" s="310"/>
      <c r="BQF63" s="344"/>
      <c r="BQG63" s="310"/>
      <c r="BQH63" s="310"/>
      <c r="BQI63" s="310"/>
      <c r="BQJ63" s="310"/>
      <c r="BQK63" s="310"/>
      <c r="BQL63" s="310"/>
      <c r="BQM63" s="310"/>
      <c r="BQN63" s="310"/>
      <c r="BQO63" s="344"/>
      <c r="BQP63" s="310"/>
      <c r="BQQ63" s="310"/>
      <c r="BQR63" s="310"/>
      <c r="BQS63" s="310"/>
      <c r="BQT63" s="310"/>
      <c r="BQU63" s="310"/>
      <c r="BQV63" s="310"/>
      <c r="BQW63" s="310"/>
      <c r="BQX63" s="344"/>
      <c r="BQY63" s="310"/>
      <c r="BQZ63" s="310"/>
      <c r="BRA63" s="310"/>
      <c r="BRB63" s="310"/>
      <c r="BRC63" s="310"/>
      <c r="BRD63" s="310"/>
      <c r="BRE63" s="310"/>
      <c r="BRF63" s="310"/>
      <c r="BRG63" s="344"/>
      <c r="BRH63" s="310"/>
      <c r="BRI63" s="310"/>
      <c r="BRJ63" s="310"/>
      <c r="BRK63" s="310"/>
      <c r="BRL63" s="310"/>
      <c r="BRM63" s="310"/>
      <c r="BRN63" s="310"/>
      <c r="BRO63" s="310"/>
      <c r="BRP63" s="344"/>
      <c r="BRQ63" s="310"/>
      <c r="BRR63" s="310"/>
      <c r="BRS63" s="310"/>
      <c r="BRT63" s="310"/>
      <c r="BRU63" s="310"/>
      <c r="BRV63" s="310"/>
      <c r="BRW63" s="310"/>
      <c r="BRX63" s="310"/>
      <c r="BRY63" s="344"/>
      <c r="BRZ63" s="310"/>
      <c r="BSA63" s="310"/>
      <c r="BSB63" s="310"/>
      <c r="BSC63" s="310"/>
      <c r="BSD63" s="310"/>
      <c r="BSE63" s="310"/>
      <c r="BSF63" s="310"/>
      <c r="BSG63" s="310"/>
      <c r="BSH63" s="344"/>
      <c r="BSI63" s="310"/>
      <c r="BSJ63" s="310"/>
      <c r="BSK63" s="310"/>
      <c r="BSL63" s="310"/>
      <c r="BSM63" s="310"/>
      <c r="BSN63" s="310"/>
      <c r="BSO63" s="310"/>
      <c r="BSP63" s="310"/>
      <c r="BSQ63" s="344"/>
      <c r="BSR63" s="310"/>
      <c r="BSS63" s="310"/>
      <c r="BST63" s="310"/>
      <c r="BSU63" s="310"/>
      <c r="BSV63" s="310"/>
      <c r="BSW63" s="310"/>
      <c r="BSX63" s="310"/>
      <c r="BSY63" s="310"/>
      <c r="BSZ63" s="344"/>
      <c r="BTA63" s="310"/>
      <c r="BTB63" s="310"/>
      <c r="BTC63" s="310"/>
      <c r="BTD63" s="310"/>
      <c r="BTE63" s="310"/>
      <c r="BTF63" s="310"/>
      <c r="BTG63" s="310"/>
      <c r="BTH63" s="310"/>
      <c r="BTI63" s="344"/>
      <c r="BTJ63" s="310"/>
      <c r="BTK63" s="310"/>
      <c r="BTL63" s="310"/>
      <c r="BTM63" s="310"/>
      <c r="BTN63" s="310"/>
      <c r="BTO63" s="310"/>
      <c r="BTP63" s="310"/>
      <c r="BTQ63" s="310"/>
      <c r="BTR63" s="344"/>
      <c r="BTS63" s="310"/>
      <c r="BTT63" s="310"/>
      <c r="BTU63" s="310"/>
      <c r="BTV63" s="310"/>
      <c r="BTW63" s="310"/>
      <c r="BTX63" s="310"/>
      <c r="BTY63" s="310"/>
      <c r="BTZ63" s="310"/>
      <c r="BUA63" s="344"/>
      <c r="BUB63" s="310"/>
      <c r="BUC63" s="310"/>
      <c r="BUD63" s="310"/>
      <c r="BUE63" s="310"/>
      <c r="BUF63" s="310"/>
      <c r="BUG63" s="310"/>
      <c r="BUH63" s="310"/>
      <c r="BUI63" s="310"/>
      <c r="BUJ63" s="344"/>
      <c r="BUK63" s="310"/>
      <c r="BUL63" s="310"/>
      <c r="BUM63" s="310"/>
      <c r="BUN63" s="310"/>
      <c r="BUO63" s="310"/>
      <c r="BUP63" s="310"/>
      <c r="BUQ63" s="310"/>
      <c r="BUR63" s="310"/>
      <c r="BUS63" s="344"/>
      <c r="BUT63" s="310"/>
      <c r="BUU63" s="310"/>
      <c r="BUV63" s="310"/>
      <c r="BUW63" s="310"/>
      <c r="BUX63" s="310"/>
      <c r="BUY63" s="310"/>
      <c r="BUZ63" s="310"/>
      <c r="BVA63" s="310"/>
      <c r="BVB63" s="344"/>
      <c r="BVC63" s="310"/>
      <c r="BVD63" s="310"/>
      <c r="BVE63" s="310"/>
      <c r="BVF63" s="310"/>
      <c r="BVG63" s="310"/>
      <c r="BVH63" s="310"/>
      <c r="BVI63" s="310"/>
      <c r="BVJ63" s="310"/>
      <c r="BVK63" s="344"/>
      <c r="BVL63" s="310"/>
      <c r="BVM63" s="310"/>
      <c r="BVN63" s="310"/>
      <c r="BVO63" s="310"/>
      <c r="BVP63" s="310"/>
      <c r="BVQ63" s="310"/>
      <c r="BVR63" s="310"/>
      <c r="BVS63" s="310"/>
      <c r="BVT63" s="344"/>
      <c r="BVU63" s="310"/>
      <c r="BVV63" s="310"/>
      <c r="BVW63" s="310"/>
      <c r="BVX63" s="310"/>
      <c r="BVY63" s="310"/>
      <c r="BVZ63" s="310"/>
      <c r="BWA63" s="310"/>
      <c r="BWB63" s="310"/>
      <c r="BWC63" s="344"/>
      <c r="BWD63" s="310"/>
      <c r="BWE63" s="310"/>
      <c r="BWF63" s="310"/>
      <c r="BWG63" s="310"/>
      <c r="BWH63" s="310"/>
      <c r="BWI63" s="310"/>
      <c r="BWJ63" s="310"/>
      <c r="BWK63" s="310"/>
      <c r="BWL63" s="344"/>
      <c r="BWM63" s="310"/>
      <c r="BWN63" s="310"/>
      <c r="BWO63" s="310"/>
      <c r="BWP63" s="310"/>
      <c r="BWQ63" s="310"/>
      <c r="BWR63" s="310"/>
      <c r="BWS63" s="310"/>
      <c r="BWT63" s="310"/>
      <c r="BWU63" s="344"/>
      <c r="BWV63" s="310"/>
      <c r="BWW63" s="310"/>
      <c r="BWX63" s="310"/>
      <c r="BWY63" s="310"/>
      <c r="BWZ63" s="310"/>
      <c r="BXA63" s="310"/>
      <c r="BXB63" s="310"/>
      <c r="BXC63" s="310"/>
      <c r="BXD63" s="344"/>
      <c r="BXE63" s="310"/>
      <c r="BXF63" s="310"/>
      <c r="BXG63" s="310"/>
      <c r="BXH63" s="310"/>
      <c r="BXI63" s="310"/>
      <c r="BXJ63" s="310"/>
      <c r="BXK63" s="310"/>
      <c r="BXL63" s="310"/>
      <c r="BXM63" s="344"/>
      <c r="BXN63" s="310"/>
      <c r="BXO63" s="310"/>
      <c r="BXP63" s="310"/>
      <c r="BXQ63" s="310"/>
      <c r="BXR63" s="310"/>
      <c r="BXS63" s="310"/>
      <c r="BXT63" s="310"/>
      <c r="BXU63" s="310"/>
      <c r="BXV63" s="344"/>
      <c r="BXW63" s="310"/>
      <c r="BXX63" s="310"/>
      <c r="BXY63" s="310"/>
      <c r="BXZ63" s="310"/>
      <c r="BYA63" s="310"/>
      <c r="BYB63" s="310"/>
      <c r="BYC63" s="310"/>
      <c r="BYD63" s="310"/>
      <c r="BYE63" s="344"/>
      <c r="BYF63" s="310"/>
      <c r="BYG63" s="310"/>
      <c r="BYH63" s="310"/>
      <c r="BYI63" s="310"/>
      <c r="BYJ63" s="310"/>
      <c r="BYK63" s="310"/>
      <c r="BYL63" s="310"/>
      <c r="BYM63" s="310"/>
      <c r="BYN63" s="344"/>
      <c r="BYO63" s="310"/>
      <c r="BYP63" s="310"/>
      <c r="BYQ63" s="310"/>
      <c r="BYR63" s="310"/>
      <c r="BYS63" s="310"/>
      <c r="BYT63" s="310"/>
      <c r="BYU63" s="310"/>
      <c r="BYV63" s="310"/>
      <c r="BYW63" s="344"/>
      <c r="BYX63" s="310"/>
      <c r="BYY63" s="310"/>
      <c r="BYZ63" s="310"/>
      <c r="BZA63" s="310"/>
      <c r="BZB63" s="310"/>
      <c r="BZC63" s="310"/>
      <c r="BZD63" s="310"/>
      <c r="BZE63" s="310"/>
      <c r="BZF63" s="344"/>
      <c r="BZG63" s="310"/>
      <c r="BZH63" s="310"/>
      <c r="BZI63" s="310"/>
      <c r="BZJ63" s="310"/>
      <c r="BZK63" s="310"/>
      <c r="BZL63" s="310"/>
      <c r="BZM63" s="310"/>
      <c r="BZN63" s="310"/>
      <c r="BZO63" s="344"/>
      <c r="BZP63" s="310"/>
      <c r="BZQ63" s="310"/>
      <c r="BZR63" s="310"/>
      <c r="BZS63" s="310"/>
      <c r="BZT63" s="310"/>
      <c r="BZU63" s="310"/>
      <c r="BZV63" s="310"/>
      <c r="BZW63" s="310"/>
      <c r="BZX63" s="344"/>
      <c r="BZY63" s="310"/>
      <c r="BZZ63" s="310"/>
      <c r="CAA63" s="310"/>
      <c r="CAB63" s="310"/>
      <c r="CAC63" s="310"/>
      <c r="CAD63" s="310"/>
      <c r="CAE63" s="310"/>
      <c r="CAF63" s="310"/>
      <c r="CAG63" s="344"/>
      <c r="CAH63" s="310"/>
      <c r="CAI63" s="310"/>
      <c r="CAJ63" s="310"/>
      <c r="CAK63" s="310"/>
      <c r="CAL63" s="310"/>
      <c r="CAM63" s="310"/>
      <c r="CAN63" s="310"/>
      <c r="CAO63" s="310"/>
      <c r="CAP63" s="344"/>
      <c r="CAQ63" s="310"/>
      <c r="CAR63" s="310"/>
      <c r="CAS63" s="310"/>
      <c r="CAT63" s="310"/>
      <c r="CAU63" s="310"/>
      <c r="CAV63" s="310"/>
      <c r="CAW63" s="310"/>
      <c r="CAX63" s="310"/>
      <c r="CAY63" s="344"/>
      <c r="CAZ63" s="310"/>
      <c r="CBA63" s="310"/>
      <c r="CBB63" s="310"/>
      <c r="CBC63" s="310"/>
      <c r="CBD63" s="310"/>
      <c r="CBE63" s="310"/>
      <c r="CBF63" s="310"/>
      <c r="CBG63" s="310"/>
      <c r="CBH63" s="344"/>
      <c r="CBI63" s="310"/>
      <c r="CBJ63" s="310"/>
      <c r="CBK63" s="310"/>
      <c r="CBL63" s="310"/>
      <c r="CBM63" s="310"/>
      <c r="CBN63" s="310"/>
      <c r="CBO63" s="310"/>
      <c r="CBP63" s="310"/>
      <c r="CBQ63" s="344"/>
      <c r="CBR63" s="310"/>
      <c r="CBS63" s="310"/>
      <c r="CBT63" s="310"/>
      <c r="CBU63" s="310"/>
      <c r="CBV63" s="310"/>
      <c r="CBW63" s="310"/>
      <c r="CBX63" s="310"/>
      <c r="CBY63" s="310"/>
      <c r="CBZ63" s="344"/>
      <c r="CCA63" s="310"/>
      <c r="CCB63" s="310"/>
      <c r="CCC63" s="310"/>
      <c r="CCD63" s="310"/>
      <c r="CCE63" s="310"/>
      <c r="CCF63" s="310"/>
      <c r="CCG63" s="310"/>
      <c r="CCH63" s="310"/>
      <c r="CCI63" s="344"/>
      <c r="CCJ63" s="310"/>
      <c r="CCK63" s="310"/>
      <c r="CCL63" s="310"/>
      <c r="CCM63" s="310"/>
      <c r="CCN63" s="310"/>
      <c r="CCO63" s="310"/>
      <c r="CCP63" s="310"/>
      <c r="CCQ63" s="310"/>
      <c r="CCR63" s="344"/>
      <c r="CCS63" s="310"/>
      <c r="CCT63" s="310"/>
      <c r="CCU63" s="310"/>
      <c r="CCV63" s="310"/>
      <c r="CCW63" s="310"/>
      <c r="CCX63" s="310"/>
      <c r="CCY63" s="310"/>
      <c r="CCZ63" s="310"/>
      <c r="CDA63" s="344"/>
      <c r="CDB63" s="310"/>
      <c r="CDC63" s="310"/>
      <c r="CDD63" s="310"/>
      <c r="CDE63" s="310"/>
      <c r="CDF63" s="310"/>
      <c r="CDG63" s="310"/>
      <c r="CDH63" s="310"/>
      <c r="CDI63" s="310"/>
      <c r="CDJ63" s="344"/>
      <c r="CDK63" s="310"/>
      <c r="CDL63" s="310"/>
      <c r="CDM63" s="310"/>
      <c r="CDN63" s="310"/>
      <c r="CDO63" s="310"/>
      <c r="CDP63" s="310"/>
      <c r="CDQ63" s="310"/>
      <c r="CDR63" s="310"/>
      <c r="CDS63" s="344"/>
      <c r="CDT63" s="310"/>
      <c r="CDU63" s="310"/>
      <c r="CDV63" s="310"/>
      <c r="CDW63" s="310"/>
      <c r="CDX63" s="310"/>
      <c r="CDY63" s="310"/>
      <c r="CDZ63" s="310"/>
      <c r="CEA63" s="310"/>
      <c r="CEB63" s="344"/>
      <c r="CEC63" s="310"/>
      <c r="CED63" s="310"/>
      <c r="CEE63" s="310"/>
      <c r="CEF63" s="310"/>
      <c r="CEG63" s="310"/>
      <c r="CEH63" s="310"/>
      <c r="CEI63" s="310"/>
      <c r="CEJ63" s="310"/>
      <c r="CEK63" s="344"/>
      <c r="CEL63" s="310"/>
      <c r="CEM63" s="310"/>
      <c r="CEN63" s="310"/>
      <c r="CEO63" s="310"/>
      <c r="CEP63" s="310"/>
      <c r="CEQ63" s="310"/>
      <c r="CER63" s="310"/>
      <c r="CES63" s="310"/>
      <c r="CET63" s="344"/>
      <c r="CEU63" s="310"/>
      <c r="CEV63" s="310"/>
      <c r="CEW63" s="310"/>
      <c r="CEX63" s="310"/>
      <c r="CEY63" s="310"/>
      <c r="CEZ63" s="310"/>
      <c r="CFA63" s="310"/>
      <c r="CFB63" s="310"/>
      <c r="CFC63" s="344"/>
      <c r="CFD63" s="310"/>
      <c r="CFE63" s="310"/>
      <c r="CFF63" s="310"/>
      <c r="CFG63" s="310"/>
      <c r="CFH63" s="310"/>
      <c r="CFI63" s="310"/>
      <c r="CFJ63" s="310"/>
      <c r="CFK63" s="310"/>
      <c r="CFL63" s="344"/>
      <c r="CFM63" s="310"/>
      <c r="CFN63" s="310"/>
      <c r="CFO63" s="310"/>
      <c r="CFP63" s="310"/>
      <c r="CFQ63" s="310"/>
      <c r="CFR63" s="310"/>
      <c r="CFS63" s="310"/>
      <c r="CFT63" s="310"/>
      <c r="CFU63" s="344"/>
      <c r="CFV63" s="310"/>
      <c r="CFW63" s="310"/>
      <c r="CFX63" s="310"/>
      <c r="CFY63" s="310"/>
      <c r="CFZ63" s="310"/>
      <c r="CGA63" s="310"/>
      <c r="CGB63" s="310"/>
      <c r="CGC63" s="310"/>
      <c r="CGD63" s="344"/>
      <c r="CGE63" s="310"/>
      <c r="CGF63" s="310"/>
      <c r="CGG63" s="310"/>
      <c r="CGH63" s="310"/>
      <c r="CGI63" s="310"/>
      <c r="CGJ63" s="310"/>
      <c r="CGK63" s="310"/>
      <c r="CGL63" s="310"/>
      <c r="CGM63" s="344"/>
      <c r="CGN63" s="310"/>
      <c r="CGO63" s="310"/>
      <c r="CGP63" s="310"/>
      <c r="CGQ63" s="310"/>
      <c r="CGR63" s="310"/>
      <c r="CGS63" s="310"/>
      <c r="CGT63" s="310"/>
      <c r="CGU63" s="310"/>
      <c r="CGV63" s="344"/>
      <c r="CGW63" s="310"/>
      <c r="CGX63" s="310"/>
      <c r="CGY63" s="310"/>
      <c r="CGZ63" s="310"/>
      <c r="CHA63" s="310"/>
      <c r="CHB63" s="310"/>
      <c r="CHC63" s="310"/>
      <c r="CHD63" s="310"/>
      <c r="CHE63" s="344"/>
      <c r="CHF63" s="310"/>
      <c r="CHG63" s="310"/>
      <c r="CHH63" s="310"/>
      <c r="CHI63" s="310"/>
      <c r="CHJ63" s="310"/>
      <c r="CHK63" s="310"/>
      <c r="CHL63" s="310"/>
      <c r="CHM63" s="310"/>
      <c r="CHN63" s="344"/>
      <c r="CHO63" s="310"/>
      <c r="CHP63" s="310"/>
      <c r="CHQ63" s="310"/>
      <c r="CHR63" s="310"/>
      <c r="CHS63" s="310"/>
      <c r="CHT63" s="310"/>
      <c r="CHU63" s="310"/>
      <c r="CHV63" s="310"/>
      <c r="CHW63" s="344"/>
      <c r="CHX63" s="310"/>
      <c r="CHY63" s="310"/>
      <c r="CHZ63" s="310"/>
      <c r="CIA63" s="310"/>
      <c r="CIB63" s="310"/>
      <c r="CIC63" s="310"/>
      <c r="CID63" s="310"/>
      <c r="CIE63" s="310"/>
      <c r="CIF63" s="344"/>
      <c r="CIG63" s="310"/>
      <c r="CIH63" s="310"/>
      <c r="CII63" s="310"/>
      <c r="CIJ63" s="310"/>
      <c r="CIK63" s="310"/>
      <c r="CIL63" s="310"/>
      <c r="CIM63" s="310"/>
      <c r="CIN63" s="310"/>
      <c r="CIO63" s="344"/>
      <c r="CIP63" s="310"/>
      <c r="CIQ63" s="310"/>
      <c r="CIR63" s="310"/>
      <c r="CIS63" s="310"/>
      <c r="CIT63" s="310"/>
      <c r="CIU63" s="310"/>
      <c r="CIV63" s="310"/>
      <c r="CIW63" s="310"/>
      <c r="CIX63" s="344"/>
      <c r="CIY63" s="310"/>
      <c r="CIZ63" s="310"/>
      <c r="CJA63" s="310"/>
      <c r="CJB63" s="310"/>
      <c r="CJC63" s="310"/>
      <c r="CJD63" s="310"/>
      <c r="CJE63" s="310"/>
      <c r="CJF63" s="310"/>
      <c r="CJG63" s="344"/>
      <c r="CJH63" s="310"/>
      <c r="CJI63" s="310"/>
      <c r="CJJ63" s="310"/>
      <c r="CJK63" s="310"/>
      <c r="CJL63" s="310"/>
      <c r="CJM63" s="310"/>
      <c r="CJN63" s="310"/>
      <c r="CJO63" s="310"/>
      <c r="CJP63" s="344"/>
      <c r="CJQ63" s="310"/>
      <c r="CJR63" s="310"/>
      <c r="CJS63" s="310"/>
      <c r="CJT63" s="310"/>
      <c r="CJU63" s="310"/>
      <c r="CJV63" s="310"/>
      <c r="CJW63" s="310"/>
      <c r="CJX63" s="310"/>
      <c r="CJY63" s="344"/>
      <c r="CJZ63" s="310"/>
      <c r="CKA63" s="310"/>
      <c r="CKB63" s="310"/>
      <c r="CKC63" s="310"/>
      <c r="CKD63" s="310"/>
      <c r="CKE63" s="310"/>
      <c r="CKF63" s="310"/>
      <c r="CKG63" s="310"/>
      <c r="CKH63" s="344"/>
      <c r="CKI63" s="310"/>
      <c r="CKJ63" s="310"/>
      <c r="CKK63" s="310"/>
      <c r="CKL63" s="310"/>
      <c r="CKM63" s="310"/>
      <c r="CKN63" s="310"/>
      <c r="CKO63" s="310"/>
      <c r="CKP63" s="310"/>
      <c r="CKQ63" s="344"/>
      <c r="CKR63" s="310"/>
      <c r="CKS63" s="310"/>
      <c r="CKT63" s="310"/>
      <c r="CKU63" s="310"/>
      <c r="CKV63" s="310"/>
      <c r="CKW63" s="310"/>
      <c r="CKX63" s="310"/>
      <c r="CKY63" s="310"/>
      <c r="CKZ63" s="344"/>
      <c r="CLA63" s="310"/>
      <c r="CLB63" s="310"/>
      <c r="CLC63" s="310"/>
      <c r="CLD63" s="310"/>
      <c r="CLE63" s="310"/>
      <c r="CLF63" s="310"/>
      <c r="CLG63" s="310"/>
      <c r="CLH63" s="310"/>
      <c r="CLI63" s="344"/>
      <c r="CLJ63" s="310"/>
      <c r="CLK63" s="310"/>
      <c r="CLL63" s="310"/>
      <c r="CLM63" s="310"/>
      <c r="CLN63" s="310"/>
      <c r="CLO63" s="310"/>
      <c r="CLP63" s="310"/>
      <c r="CLQ63" s="310"/>
      <c r="CLR63" s="344"/>
      <c r="CLS63" s="310"/>
      <c r="CLT63" s="310"/>
      <c r="CLU63" s="310"/>
      <c r="CLV63" s="310"/>
      <c r="CLW63" s="310"/>
      <c r="CLX63" s="310"/>
      <c r="CLY63" s="310"/>
      <c r="CLZ63" s="310"/>
      <c r="CMA63" s="344"/>
      <c r="CMB63" s="310"/>
      <c r="CMC63" s="310"/>
      <c r="CMD63" s="310"/>
      <c r="CME63" s="310"/>
      <c r="CMF63" s="310"/>
      <c r="CMG63" s="310"/>
      <c r="CMH63" s="310"/>
      <c r="CMI63" s="310"/>
      <c r="CMJ63" s="344"/>
      <c r="CMK63" s="310"/>
      <c r="CML63" s="310"/>
      <c r="CMM63" s="310"/>
      <c r="CMN63" s="310"/>
      <c r="CMO63" s="310"/>
      <c r="CMP63" s="310"/>
      <c r="CMQ63" s="310"/>
      <c r="CMR63" s="310"/>
      <c r="CMS63" s="344"/>
      <c r="CMT63" s="310"/>
      <c r="CMU63" s="310"/>
      <c r="CMV63" s="310"/>
      <c r="CMW63" s="310"/>
      <c r="CMX63" s="310"/>
      <c r="CMY63" s="310"/>
      <c r="CMZ63" s="310"/>
      <c r="CNA63" s="310"/>
      <c r="CNB63" s="344"/>
      <c r="CNC63" s="310"/>
      <c r="CND63" s="310"/>
      <c r="CNE63" s="310"/>
      <c r="CNF63" s="310"/>
      <c r="CNG63" s="310"/>
      <c r="CNH63" s="310"/>
      <c r="CNI63" s="310"/>
      <c r="CNJ63" s="310"/>
      <c r="CNK63" s="344"/>
      <c r="CNL63" s="310"/>
      <c r="CNM63" s="310"/>
      <c r="CNN63" s="310"/>
      <c r="CNO63" s="310"/>
      <c r="CNP63" s="310"/>
      <c r="CNQ63" s="310"/>
      <c r="CNR63" s="310"/>
      <c r="CNS63" s="310"/>
      <c r="CNT63" s="344"/>
      <c r="CNU63" s="310"/>
      <c r="CNV63" s="310"/>
      <c r="CNW63" s="310"/>
      <c r="CNX63" s="310"/>
      <c r="CNY63" s="310"/>
      <c r="CNZ63" s="310"/>
      <c r="COA63" s="310"/>
      <c r="COB63" s="310"/>
      <c r="COC63" s="344"/>
      <c r="COD63" s="310"/>
      <c r="COE63" s="310"/>
      <c r="COF63" s="310"/>
      <c r="COG63" s="310"/>
      <c r="COH63" s="310"/>
      <c r="COI63" s="310"/>
      <c r="COJ63" s="310"/>
      <c r="COK63" s="310"/>
      <c r="COL63" s="344"/>
      <c r="COM63" s="310"/>
      <c r="CON63" s="310"/>
      <c r="COO63" s="310"/>
      <c r="COP63" s="310"/>
      <c r="COQ63" s="310"/>
      <c r="COR63" s="310"/>
      <c r="COS63" s="310"/>
      <c r="COT63" s="310"/>
      <c r="COU63" s="344"/>
      <c r="COV63" s="310"/>
      <c r="COW63" s="310"/>
      <c r="COX63" s="310"/>
      <c r="COY63" s="310"/>
      <c r="COZ63" s="310"/>
      <c r="CPA63" s="310"/>
      <c r="CPB63" s="310"/>
      <c r="CPC63" s="310"/>
      <c r="CPD63" s="344"/>
      <c r="CPE63" s="310"/>
      <c r="CPF63" s="310"/>
      <c r="CPG63" s="310"/>
      <c r="CPH63" s="310"/>
      <c r="CPI63" s="310"/>
      <c r="CPJ63" s="310"/>
      <c r="CPK63" s="310"/>
      <c r="CPL63" s="310"/>
      <c r="CPM63" s="344"/>
      <c r="CPN63" s="310"/>
      <c r="CPO63" s="310"/>
      <c r="CPP63" s="310"/>
      <c r="CPQ63" s="310"/>
      <c r="CPR63" s="310"/>
      <c r="CPS63" s="310"/>
      <c r="CPT63" s="310"/>
      <c r="CPU63" s="310"/>
      <c r="CPV63" s="344"/>
      <c r="CPW63" s="310"/>
      <c r="CPX63" s="310"/>
      <c r="CPY63" s="310"/>
      <c r="CPZ63" s="310"/>
      <c r="CQA63" s="310"/>
      <c r="CQB63" s="310"/>
      <c r="CQC63" s="310"/>
      <c r="CQD63" s="310"/>
      <c r="CQE63" s="344"/>
      <c r="CQF63" s="310"/>
      <c r="CQG63" s="310"/>
      <c r="CQH63" s="310"/>
      <c r="CQI63" s="310"/>
      <c r="CQJ63" s="310"/>
      <c r="CQK63" s="310"/>
      <c r="CQL63" s="310"/>
      <c r="CQM63" s="310"/>
      <c r="CQN63" s="344"/>
      <c r="CQO63" s="310"/>
      <c r="CQP63" s="310"/>
      <c r="CQQ63" s="310"/>
      <c r="CQR63" s="310"/>
      <c r="CQS63" s="310"/>
      <c r="CQT63" s="310"/>
      <c r="CQU63" s="310"/>
      <c r="CQV63" s="310"/>
      <c r="CQW63" s="344"/>
      <c r="CQX63" s="310"/>
      <c r="CQY63" s="310"/>
      <c r="CQZ63" s="310"/>
      <c r="CRA63" s="310"/>
      <c r="CRB63" s="310"/>
      <c r="CRC63" s="310"/>
      <c r="CRD63" s="310"/>
      <c r="CRE63" s="310"/>
      <c r="CRF63" s="344"/>
      <c r="CRG63" s="310"/>
      <c r="CRH63" s="310"/>
      <c r="CRI63" s="310"/>
      <c r="CRJ63" s="310"/>
      <c r="CRK63" s="310"/>
      <c r="CRL63" s="310"/>
      <c r="CRM63" s="310"/>
      <c r="CRN63" s="310"/>
      <c r="CRO63" s="344"/>
      <c r="CRP63" s="310"/>
      <c r="CRQ63" s="310"/>
      <c r="CRR63" s="310"/>
      <c r="CRS63" s="310"/>
      <c r="CRT63" s="310"/>
      <c r="CRU63" s="310"/>
      <c r="CRV63" s="310"/>
      <c r="CRW63" s="310"/>
      <c r="CRX63" s="344"/>
      <c r="CRY63" s="310"/>
      <c r="CRZ63" s="310"/>
      <c r="CSA63" s="310"/>
      <c r="CSB63" s="310"/>
      <c r="CSC63" s="310"/>
      <c r="CSD63" s="310"/>
      <c r="CSE63" s="310"/>
      <c r="CSF63" s="310"/>
      <c r="CSG63" s="344"/>
      <c r="CSH63" s="310"/>
      <c r="CSI63" s="310"/>
      <c r="CSJ63" s="310"/>
      <c r="CSK63" s="310"/>
      <c r="CSL63" s="310"/>
      <c r="CSM63" s="310"/>
      <c r="CSN63" s="310"/>
      <c r="CSO63" s="310"/>
      <c r="CSP63" s="344"/>
      <c r="CSQ63" s="310"/>
      <c r="CSR63" s="310"/>
      <c r="CSS63" s="310"/>
      <c r="CST63" s="310"/>
      <c r="CSU63" s="310"/>
      <c r="CSV63" s="310"/>
      <c r="CSW63" s="310"/>
      <c r="CSX63" s="310"/>
      <c r="CSY63" s="344"/>
      <c r="CSZ63" s="310"/>
      <c r="CTA63" s="310"/>
      <c r="CTB63" s="310"/>
      <c r="CTC63" s="310"/>
      <c r="CTD63" s="310"/>
      <c r="CTE63" s="310"/>
      <c r="CTF63" s="310"/>
      <c r="CTG63" s="310"/>
      <c r="CTH63" s="344"/>
      <c r="CTI63" s="310"/>
      <c r="CTJ63" s="310"/>
      <c r="CTK63" s="310"/>
      <c r="CTL63" s="310"/>
      <c r="CTM63" s="310"/>
      <c r="CTN63" s="310"/>
      <c r="CTO63" s="310"/>
      <c r="CTP63" s="310"/>
      <c r="CTQ63" s="344"/>
      <c r="CTR63" s="310"/>
      <c r="CTS63" s="310"/>
      <c r="CTT63" s="310"/>
      <c r="CTU63" s="310"/>
      <c r="CTV63" s="310"/>
      <c r="CTW63" s="310"/>
      <c r="CTX63" s="310"/>
      <c r="CTY63" s="310"/>
      <c r="CTZ63" s="344"/>
      <c r="CUA63" s="310"/>
      <c r="CUB63" s="310"/>
      <c r="CUC63" s="310"/>
      <c r="CUD63" s="310"/>
      <c r="CUE63" s="310"/>
      <c r="CUF63" s="310"/>
      <c r="CUG63" s="310"/>
      <c r="CUH63" s="310"/>
      <c r="CUI63" s="344"/>
      <c r="CUJ63" s="310"/>
      <c r="CUK63" s="310"/>
      <c r="CUL63" s="310"/>
      <c r="CUM63" s="310"/>
      <c r="CUN63" s="310"/>
      <c r="CUO63" s="310"/>
      <c r="CUP63" s="310"/>
      <c r="CUQ63" s="310"/>
      <c r="CUR63" s="344"/>
      <c r="CUS63" s="310"/>
      <c r="CUT63" s="310"/>
      <c r="CUU63" s="310"/>
      <c r="CUV63" s="310"/>
      <c r="CUW63" s="310"/>
      <c r="CUX63" s="310"/>
      <c r="CUY63" s="310"/>
      <c r="CUZ63" s="310"/>
      <c r="CVA63" s="344"/>
      <c r="CVB63" s="310"/>
      <c r="CVC63" s="310"/>
      <c r="CVD63" s="310"/>
      <c r="CVE63" s="310"/>
      <c r="CVF63" s="310"/>
      <c r="CVG63" s="310"/>
      <c r="CVH63" s="310"/>
      <c r="CVI63" s="310"/>
      <c r="CVJ63" s="344"/>
      <c r="CVK63" s="310"/>
      <c r="CVL63" s="310"/>
      <c r="CVM63" s="310"/>
      <c r="CVN63" s="310"/>
      <c r="CVO63" s="310"/>
      <c r="CVP63" s="310"/>
      <c r="CVQ63" s="310"/>
      <c r="CVR63" s="310"/>
      <c r="CVS63" s="344"/>
      <c r="CVT63" s="310"/>
      <c r="CVU63" s="310"/>
      <c r="CVV63" s="310"/>
      <c r="CVW63" s="310"/>
      <c r="CVX63" s="310"/>
      <c r="CVY63" s="310"/>
      <c r="CVZ63" s="310"/>
      <c r="CWA63" s="310"/>
      <c r="CWB63" s="344"/>
      <c r="CWC63" s="310"/>
      <c r="CWD63" s="310"/>
      <c r="CWE63" s="310"/>
      <c r="CWF63" s="310"/>
      <c r="CWG63" s="310"/>
      <c r="CWH63" s="310"/>
      <c r="CWI63" s="310"/>
      <c r="CWJ63" s="310"/>
      <c r="CWK63" s="344"/>
      <c r="CWL63" s="310"/>
      <c r="CWM63" s="310"/>
      <c r="CWN63" s="310"/>
      <c r="CWO63" s="310"/>
      <c r="CWP63" s="310"/>
      <c r="CWQ63" s="310"/>
      <c r="CWR63" s="310"/>
      <c r="CWS63" s="310"/>
      <c r="CWT63" s="344"/>
      <c r="CWU63" s="310"/>
      <c r="CWV63" s="310"/>
      <c r="CWW63" s="310"/>
      <c r="CWX63" s="310"/>
      <c r="CWY63" s="310"/>
      <c r="CWZ63" s="310"/>
      <c r="CXA63" s="310"/>
      <c r="CXB63" s="310"/>
      <c r="CXC63" s="344"/>
      <c r="CXD63" s="310"/>
      <c r="CXE63" s="310"/>
      <c r="CXF63" s="310"/>
      <c r="CXG63" s="310"/>
      <c r="CXH63" s="310"/>
      <c r="CXI63" s="310"/>
      <c r="CXJ63" s="310"/>
      <c r="CXK63" s="310"/>
      <c r="CXL63" s="344"/>
      <c r="CXM63" s="310"/>
      <c r="CXN63" s="310"/>
      <c r="CXO63" s="310"/>
      <c r="CXP63" s="310"/>
      <c r="CXQ63" s="310"/>
      <c r="CXR63" s="310"/>
      <c r="CXS63" s="310"/>
      <c r="CXT63" s="310"/>
      <c r="CXU63" s="344"/>
      <c r="CXV63" s="310"/>
      <c r="CXW63" s="310"/>
      <c r="CXX63" s="310"/>
      <c r="CXY63" s="310"/>
      <c r="CXZ63" s="310"/>
      <c r="CYA63" s="310"/>
      <c r="CYB63" s="310"/>
      <c r="CYC63" s="310"/>
      <c r="CYD63" s="344"/>
      <c r="CYE63" s="310"/>
      <c r="CYF63" s="310"/>
      <c r="CYG63" s="310"/>
      <c r="CYH63" s="310"/>
      <c r="CYI63" s="310"/>
      <c r="CYJ63" s="310"/>
      <c r="CYK63" s="310"/>
      <c r="CYL63" s="310"/>
      <c r="CYM63" s="344"/>
      <c r="CYN63" s="310"/>
      <c r="CYO63" s="310"/>
      <c r="CYP63" s="310"/>
      <c r="CYQ63" s="310"/>
      <c r="CYR63" s="310"/>
      <c r="CYS63" s="310"/>
      <c r="CYT63" s="310"/>
      <c r="CYU63" s="310"/>
      <c r="CYV63" s="344"/>
      <c r="CYW63" s="310"/>
      <c r="CYX63" s="310"/>
      <c r="CYY63" s="310"/>
      <c r="CYZ63" s="310"/>
      <c r="CZA63" s="310"/>
      <c r="CZB63" s="310"/>
      <c r="CZC63" s="310"/>
      <c r="CZD63" s="310"/>
      <c r="CZE63" s="344"/>
      <c r="CZF63" s="310"/>
      <c r="CZG63" s="310"/>
      <c r="CZH63" s="310"/>
      <c r="CZI63" s="310"/>
      <c r="CZJ63" s="310"/>
      <c r="CZK63" s="310"/>
      <c r="CZL63" s="310"/>
      <c r="CZM63" s="310"/>
      <c r="CZN63" s="344"/>
      <c r="CZO63" s="310"/>
      <c r="CZP63" s="310"/>
      <c r="CZQ63" s="310"/>
      <c r="CZR63" s="310"/>
      <c r="CZS63" s="310"/>
      <c r="CZT63" s="310"/>
      <c r="CZU63" s="310"/>
      <c r="CZV63" s="310"/>
      <c r="CZW63" s="344"/>
      <c r="CZX63" s="310"/>
      <c r="CZY63" s="310"/>
      <c r="CZZ63" s="310"/>
      <c r="DAA63" s="310"/>
      <c r="DAB63" s="310"/>
      <c r="DAC63" s="310"/>
      <c r="DAD63" s="310"/>
      <c r="DAE63" s="310"/>
      <c r="DAF63" s="344"/>
      <c r="DAG63" s="310"/>
      <c r="DAH63" s="310"/>
      <c r="DAI63" s="310"/>
      <c r="DAJ63" s="310"/>
      <c r="DAK63" s="310"/>
      <c r="DAL63" s="310"/>
      <c r="DAM63" s="310"/>
      <c r="DAN63" s="310"/>
      <c r="DAO63" s="344"/>
      <c r="DAP63" s="310"/>
      <c r="DAQ63" s="310"/>
      <c r="DAR63" s="310"/>
      <c r="DAS63" s="310"/>
      <c r="DAT63" s="310"/>
      <c r="DAU63" s="310"/>
      <c r="DAV63" s="310"/>
      <c r="DAW63" s="310"/>
      <c r="DAX63" s="344"/>
      <c r="DAY63" s="310"/>
      <c r="DAZ63" s="310"/>
      <c r="DBA63" s="310"/>
      <c r="DBB63" s="310"/>
      <c r="DBC63" s="310"/>
      <c r="DBD63" s="310"/>
      <c r="DBE63" s="310"/>
      <c r="DBF63" s="310"/>
      <c r="DBG63" s="344"/>
      <c r="DBH63" s="310"/>
      <c r="DBI63" s="310"/>
      <c r="DBJ63" s="310"/>
      <c r="DBK63" s="310"/>
      <c r="DBL63" s="310"/>
      <c r="DBM63" s="310"/>
      <c r="DBN63" s="310"/>
      <c r="DBO63" s="310"/>
      <c r="DBP63" s="344"/>
      <c r="DBQ63" s="310"/>
      <c r="DBR63" s="310"/>
      <c r="DBS63" s="310"/>
      <c r="DBT63" s="310"/>
      <c r="DBU63" s="310"/>
      <c r="DBV63" s="310"/>
      <c r="DBW63" s="310"/>
      <c r="DBX63" s="310"/>
      <c r="DBY63" s="344"/>
      <c r="DBZ63" s="310"/>
      <c r="DCA63" s="310"/>
      <c r="DCB63" s="310"/>
      <c r="DCC63" s="310"/>
      <c r="DCD63" s="310"/>
      <c r="DCE63" s="310"/>
      <c r="DCF63" s="310"/>
      <c r="DCG63" s="310"/>
      <c r="DCH63" s="344"/>
      <c r="DCI63" s="310"/>
      <c r="DCJ63" s="310"/>
      <c r="DCK63" s="310"/>
      <c r="DCL63" s="310"/>
      <c r="DCM63" s="310"/>
      <c r="DCN63" s="310"/>
      <c r="DCO63" s="310"/>
      <c r="DCP63" s="310"/>
      <c r="DCQ63" s="344"/>
      <c r="DCR63" s="310"/>
      <c r="DCS63" s="310"/>
      <c r="DCT63" s="310"/>
      <c r="DCU63" s="310"/>
      <c r="DCV63" s="310"/>
      <c r="DCW63" s="310"/>
      <c r="DCX63" s="310"/>
      <c r="DCY63" s="310"/>
      <c r="DCZ63" s="344"/>
      <c r="DDA63" s="310"/>
      <c r="DDB63" s="310"/>
      <c r="DDC63" s="310"/>
      <c r="DDD63" s="310"/>
      <c r="DDE63" s="310"/>
      <c r="DDF63" s="310"/>
      <c r="DDG63" s="310"/>
      <c r="DDH63" s="310"/>
      <c r="DDI63" s="344"/>
      <c r="DDJ63" s="310"/>
      <c r="DDK63" s="310"/>
      <c r="DDL63" s="310"/>
      <c r="DDM63" s="310"/>
      <c r="DDN63" s="310"/>
      <c r="DDO63" s="310"/>
      <c r="DDP63" s="310"/>
      <c r="DDQ63" s="310"/>
      <c r="DDR63" s="344"/>
      <c r="DDS63" s="310"/>
      <c r="DDT63" s="310"/>
      <c r="DDU63" s="310"/>
      <c r="DDV63" s="310"/>
      <c r="DDW63" s="310"/>
      <c r="DDX63" s="310"/>
      <c r="DDY63" s="310"/>
      <c r="DDZ63" s="310"/>
      <c r="DEA63" s="344"/>
      <c r="DEB63" s="310"/>
      <c r="DEC63" s="310"/>
      <c r="DED63" s="310"/>
      <c r="DEE63" s="310"/>
      <c r="DEF63" s="310"/>
      <c r="DEG63" s="310"/>
      <c r="DEH63" s="310"/>
      <c r="DEI63" s="310"/>
      <c r="DEJ63" s="344"/>
      <c r="DEK63" s="310"/>
      <c r="DEL63" s="310"/>
      <c r="DEM63" s="310"/>
      <c r="DEN63" s="310"/>
      <c r="DEO63" s="310"/>
      <c r="DEP63" s="310"/>
      <c r="DEQ63" s="310"/>
      <c r="DER63" s="310"/>
      <c r="DES63" s="344"/>
      <c r="DET63" s="310"/>
      <c r="DEU63" s="310"/>
      <c r="DEV63" s="310"/>
      <c r="DEW63" s="310"/>
      <c r="DEX63" s="310"/>
      <c r="DEY63" s="310"/>
      <c r="DEZ63" s="310"/>
      <c r="DFA63" s="310"/>
      <c r="DFB63" s="344"/>
      <c r="DFC63" s="310"/>
      <c r="DFD63" s="310"/>
      <c r="DFE63" s="310"/>
      <c r="DFF63" s="310"/>
      <c r="DFG63" s="310"/>
      <c r="DFH63" s="310"/>
      <c r="DFI63" s="310"/>
      <c r="DFJ63" s="310"/>
      <c r="DFK63" s="344"/>
      <c r="DFL63" s="310"/>
      <c r="DFM63" s="310"/>
      <c r="DFN63" s="310"/>
      <c r="DFO63" s="310"/>
      <c r="DFP63" s="310"/>
      <c r="DFQ63" s="310"/>
      <c r="DFR63" s="310"/>
      <c r="DFS63" s="310"/>
      <c r="DFT63" s="344"/>
      <c r="DFU63" s="310"/>
      <c r="DFV63" s="310"/>
      <c r="DFW63" s="310"/>
      <c r="DFX63" s="310"/>
      <c r="DFY63" s="310"/>
      <c r="DFZ63" s="310"/>
      <c r="DGA63" s="310"/>
      <c r="DGB63" s="310"/>
      <c r="DGC63" s="344"/>
      <c r="DGD63" s="310"/>
      <c r="DGE63" s="310"/>
      <c r="DGF63" s="310"/>
      <c r="DGG63" s="310"/>
      <c r="DGH63" s="310"/>
      <c r="DGI63" s="310"/>
      <c r="DGJ63" s="310"/>
      <c r="DGK63" s="310"/>
      <c r="DGL63" s="344"/>
      <c r="DGM63" s="310"/>
      <c r="DGN63" s="310"/>
      <c r="DGO63" s="310"/>
      <c r="DGP63" s="310"/>
      <c r="DGQ63" s="310"/>
      <c r="DGR63" s="310"/>
      <c r="DGS63" s="310"/>
      <c r="DGT63" s="310"/>
      <c r="DGU63" s="344"/>
      <c r="DGV63" s="310"/>
      <c r="DGW63" s="310"/>
      <c r="DGX63" s="310"/>
      <c r="DGY63" s="310"/>
      <c r="DGZ63" s="310"/>
      <c r="DHA63" s="310"/>
      <c r="DHB63" s="310"/>
      <c r="DHC63" s="310"/>
      <c r="DHD63" s="344"/>
      <c r="DHE63" s="310"/>
      <c r="DHF63" s="310"/>
      <c r="DHG63" s="310"/>
      <c r="DHH63" s="310"/>
      <c r="DHI63" s="310"/>
      <c r="DHJ63" s="310"/>
      <c r="DHK63" s="310"/>
      <c r="DHL63" s="310"/>
      <c r="DHM63" s="344"/>
      <c r="DHN63" s="310"/>
      <c r="DHO63" s="310"/>
      <c r="DHP63" s="310"/>
      <c r="DHQ63" s="310"/>
      <c r="DHR63" s="310"/>
      <c r="DHS63" s="310"/>
      <c r="DHT63" s="310"/>
      <c r="DHU63" s="310"/>
      <c r="DHV63" s="344"/>
      <c r="DHW63" s="310"/>
      <c r="DHX63" s="310"/>
      <c r="DHY63" s="310"/>
      <c r="DHZ63" s="310"/>
      <c r="DIA63" s="310"/>
      <c r="DIB63" s="310"/>
      <c r="DIC63" s="310"/>
      <c r="DID63" s="310"/>
      <c r="DIE63" s="344"/>
      <c r="DIF63" s="310"/>
      <c r="DIG63" s="310"/>
      <c r="DIH63" s="310"/>
      <c r="DII63" s="310"/>
      <c r="DIJ63" s="310"/>
      <c r="DIK63" s="310"/>
      <c r="DIL63" s="310"/>
      <c r="DIM63" s="310"/>
      <c r="DIN63" s="344"/>
      <c r="DIO63" s="310"/>
      <c r="DIP63" s="310"/>
      <c r="DIQ63" s="310"/>
      <c r="DIR63" s="310"/>
      <c r="DIS63" s="310"/>
      <c r="DIT63" s="310"/>
      <c r="DIU63" s="310"/>
      <c r="DIV63" s="310"/>
      <c r="DIW63" s="344"/>
      <c r="DIX63" s="310"/>
      <c r="DIY63" s="310"/>
      <c r="DIZ63" s="310"/>
      <c r="DJA63" s="310"/>
      <c r="DJB63" s="310"/>
      <c r="DJC63" s="310"/>
      <c r="DJD63" s="310"/>
      <c r="DJE63" s="310"/>
      <c r="DJF63" s="344"/>
      <c r="DJG63" s="310"/>
      <c r="DJH63" s="310"/>
      <c r="DJI63" s="310"/>
      <c r="DJJ63" s="310"/>
      <c r="DJK63" s="310"/>
      <c r="DJL63" s="310"/>
      <c r="DJM63" s="310"/>
      <c r="DJN63" s="310"/>
      <c r="DJO63" s="344"/>
      <c r="DJP63" s="310"/>
      <c r="DJQ63" s="310"/>
      <c r="DJR63" s="310"/>
      <c r="DJS63" s="310"/>
      <c r="DJT63" s="310"/>
      <c r="DJU63" s="310"/>
      <c r="DJV63" s="310"/>
      <c r="DJW63" s="310"/>
      <c r="DJX63" s="344"/>
      <c r="DJY63" s="310"/>
      <c r="DJZ63" s="310"/>
      <c r="DKA63" s="310"/>
      <c r="DKB63" s="310"/>
      <c r="DKC63" s="310"/>
      <c r="DKD63" s="310"/>
      <c r="DKE63" s="310"/>
      <c r="DKF63" s="310"/>
      <c r="DKG63" s="344"/>
      <c r="DKH63" s="310"/>
      <c r="DKI63" s="310"/>
      <c r="DKJ63" s="310"/>
      <c r="DKK63" s="310"/>
      <c r="DKL63" s="310"/>
      <c r="DKM63" s="310"/>
      <c r="DKN63" s="310"/>
      <c r="DKO63" s="310"/>
      <c r="DKP63" s="344"/>
      <c r="DKQ63" s="310"/>
      <c r="DKR63" s="310"/>
      <c r="DKS63" s="310"/>
      <c r="DKT63" s="310"/>
      <c r="DKU63" s="310"/>
      <c r="DKV63" s="310"/>
      <c r="DKW63" s="310"/>
      <c r="DKX63" s="310"/>
      <c r="DKY63" s="344"/>
      <c r="DKZ63" s="310"/>
      <c r="DLA63" s="310"/>
      <c r="DLB63" s="310"/>
      <c r="DLC63" s="310"/>
      <c r="DLD63" s="310"/>
      <c r="DLE63" s="310"/>
      <c r="DLF63" s="310"/>
      <c r="DLG63" s="310"/>
      <c r="DLH63" s="344"/>
      <c r="DLI63" s="310"/>
      <c r="DLJ63" s="310"/>
      <c r="DLK63" s="310"/>
      <c r="DLL63" s="310"/>
      <c r="DLM63" s="310"/>
      <c r="DLN63" s="310"/>
      <c r="DLO63" s="310"/>
      <c r="DLP63" s="310"/>
      <c r="DLQ63" s="344"/>
      <c r="DLR63" s="310"/>
      <c r="DLS63" s="310"/>
      <c r="DLT63" s="310"/>
      <c r="DLU63" s="310"/>
      <c r="DLV63" s="310"/>
      <c r="DLW63" s="310"/>
      <c r="DLX63" s="310"/>
      <c r="DLY63" s="310"/>
      <c r="DLZ63" s="344"/>
      <c r="DMA63" s="310"/>
      <c r="DMB63" s="310"/>
      <c r="DMC63" s="310"/>
      <c r="DMD63" s="310"/>
      <c r="DME63" s="310"/>
      <c r="DMF63" s="310"/>
      <c r="DMG63" s="310"/>
      <c r="DMH63" s="310"/>
      <c r="DMI63" s="344"/>
      <c r="DMJ63" s="310"/>
      <c r="DMK63" s="310"/>
      <c r="DML63" s="310"/>
      <c r="DMM63" s="310"/>
      <c r="DMN63" s="310"/>
      <c r="DMO63" s="310"/>
      <c r="DMP63" s="310"/>
      <c r="DMQ63" s="310"/>
      <c r="DMR63" s="344"/>
      <c r="DMS63" s="310"/>
      <c r="DMT63" s="310"/>
      <c r="DMU63" s="310"/>
      <c r="DMV63" s="310"/>
      <c r="DMW63" s="310"/>
      <c r="DMX63" s="310"/>
      <c r="DMY63" s="310"/>
      <c r="DMZ63" s="310"/>
      <c r="DNA63" s="344"/>
      <c r="DNB63" s="310"/>
      <c r="DNC63" s="310"/>
      <c r="DND63" s="310"/>
      <c r="DNE63" s="310"/>
      <c r="DNF63" s="310"/>
      <c r="DNG63" s="310"/>
      <c r="DNH63" s="310"/>
      <c r="DNI63" s="310"/>
      <c r="DNJ63" s="344"/>
      <c r="DNK63" s="310"/>
      <c r="DNL63" s="310"/>
      <c r="DNM63" s="310"/>
      <c r="DNN63" s="310"/>
      <c r="DNO63" s="310"/>
      <c r="DNP63" s="310"/>
      <c r="DNQ63" s="310"/>
      <c r="DNR63" s="310"/>
      <c r="DNS63" s="344"/>
      <c r="DNT63" s="310"/>
      <c r="DNU63" s="310"/>
      <c r="DNV63" s="310"/>
      <c r="DNW63" s="310"/>
      <c r="DNX63" s="310"/>
      <c r="DNY63" s="310"/>
      <c r="DNZ63" s="310"/>
      <c r="DOA63" s="310"/>
      <c r="DOB63" s="344"/>
      <c r="DOC63" s="310"/>
      <c r="DOD63" s="310"/>
      <c r="DOE63" s="310"/>
      <c r="DOF63" s="310"/>
      <c r="DOG63" s="310"/>
      <c r="DOH63" s="310"/>
      <c r="DOI63" s="310"/>
      <c r="DOJ63" s="310"/>
      <c r="DOK63" s="344"/>
      <c r="DOL63" s="310"/>
      <c r="DOM63" s="310"/>
      <c r="DON63" s="310"/>
      <c r="DOO63" s="310"/>
      <c r="DOP63" s="310"/>
      <c r="DOQ63" s="310"/>
      <c r="DOR63" s="310"/>
      <c r="DOS63" s="310"/>
      <c r="DOT63" s="344"/>
      <c r="DOU63" s="310"/>
      <c r="DOV63" s="310"/>
      <c r="DOW63" s="310"/>
      <c r="DOX63" s="310"/>
      <c r="DOY63" s="310"/>
      <c r="DOZ63" s="310"/>
      <c r="DPA63" s="310"/>
      <c r="DPB63" s="310"/>
      <c r="DPC63" s="344"/>
      <c r="DPD63" s="310"/>
      <c r="DPE63" s="310"/>
      <c r="DPF63" s="310"/>
      <c r="DPG63" s="310"/>
      <c r="DPH63" s="310"/>
      <c r="DPI63" s="310"/>
      <c r="DPJ63" s="310"/>
      <c r="DPK63" s="310"/>
      <c r="DPL63" s="344"/>
      <c r="DPM63" s="310"/>
      <c r="DPN63" s="310"/>
      <c r="DPO63" s="310"/>
      <c r="DPP63" s="310"/>
      <c r="DPQ63" s="310"/>
      <c r="DPR63" s="310"/>
      <c r="DPS63" s="310"/>
      <c r="DPT63" s="310"/>
      <c r="DPU63" s="344"/>
      <c r="DPV63" s="310"/>
      <c r="DPW63" s="310"/>
      <c r="DPX63" s="310"/>
      <c r="DPY63" s="310"/>
      <c r="DPZ63" s="310"/>
      <c r="DQA63" s="310"/>
      <c r="DQB63" s="310"/>
      <c r="DQC63" s="310"/>
      <c r="DQD63" s="344"/>
      <c r="DQE63" s="310"/>
      <c r="DQF63" s="310"/>
      <c r="DQG63" s="310"/>
      <c r="DQH63" s="310"/>
      <c r="DQI63" s="310"/>
      <c r="DQJ63" s="310"/>
      <c r="DQK63" s="310"/>
      <c r="DQL63" s="310"/>
      <c r="DQM63" s="344"/>
      <c r="DQN63" s="310"/>
      <c r="DQO63" s="310"/>
      <c r="DQP63" s="310"/>
      <c r="DQQ63" s="310"/>
      <c r="DQR63" s="310"/>
      <c r="DQS63" s="310"/>
      <c r="DQT63" s="310"/>
      <c r="DQU63" s="310"/>
      <c r="DQV63" s="344"/>
      <c r="DQW63" s="310"/>
      <c r="DQX63" s="310"/>
      <c r="DQY63" s="310"/>
      <c r="DQZ63" s="310"/>
      <c r="DRA63" s="310"/>
      <c r="DRB63" s="310"/>
      <c r="DRC63" s="310"/>
      <c r="DRD63" s="310"/>
      <c r="DRE63" s="344"/>
      <c r="DRF63" s="310"/>
      <c r="DRG63" s="310"/>
      <c r="DRH63" s="310"/>
      <c r="DRI63" s="310"/>
      <c r="DRJ63" s="310"/>
      <c r="DRK63" s="310"/>
      <c r="DRL63" s="310"/>
      <c r="DRM63" s="310"/>
      <c r="DRN63" s="344"/>
      <c r="DRO63" s="310"/>
      <c r="DRP63" s="310"/>
      <c r="DRQ63" s="310"/>
      <c r="DRR63" s="310"/>
      <c r="DRS63" s="310"/>
      <c r="DRT63" s="310"/>
      <c r="DRU63" s="310"/>
      <c r="DRV63" s="310"/>
      <c r="DRW63" s="344"/>
      <c r="DRX63" s="310"/>
      <c r="DRY63" s="310"/>
      <c r="DRZ63" s="310"/>
      <c r="DSA63" s="310"/>
      <c r="DSB63" s="310"/>
      <c r="DSC63" s="310"/>
      <c r="DSD63" s="310"/>
      <c r="DSE63" s="310"/>
      <c r="DSF63" s="344"/>
      <c r="DSG63" s="310"/>
      <c r="DSH63" s="310"/>
      <c r="DSI63" s="310"/>
      <c r="DSJ63" s="310"/>
      <c r="DSK63" s="310"/>
      <c r="DSL63" s="310"/>
      <c r="DSM63" s="310"/>
      <c r="DSN63" s="310"/>
      <c r="DSO63" s="344"/>
      <c r="DSP63" s="310"/>
      <c r="DSQ63" s="310"/>
      <c r="DSR63" s="310"/>
      <c r="DSS63" s="310"/>
      <c r="DST63" s="310"/>
      <c r="DSU63" s="310"/>
      <c r="DSV63" s="310"/>
      <c r="DSW63" s="310"/>
      <c r="DSX63" s="344"/>
      <c r="DSY63" s="310"/>
      <c r="DSZ63" s="310"/>
      <c r="DTA63" s="310"/>
      <c r="DTB63" s="310"/>
      <c r="DTC63" s="310"/>
      <c r="DTD63" s="310"/>
      <c r="DTE63" s="310"/>
      <c r="DTF63" s="310"/>
      <c r="DTG63" s="344"/>
      <c r="DTH63" s="310"/>
      <c r="DTI63" s="310"/>
      <c r="DTJ63" s="310"/>
      <c r="DTK63" s="310"/>
      <c r="DTL63" s="310"/>
      <c r="DTM63" s="310"/>
      <c r="DTN63" s="310"/>
      <c r="DTO63" s="310"/>
      <c r="DTP63" s="344"/>
      <c r="DTQ63" s="310"/>
      <c r="DTR63" s="310"/>
      <c r="DTS63" s="310"/>
      <c r="DTT63" s="310"/>
      <c r="DTU63" s="310"/>
      <c r="DTV63" s="310"/>
      <c r="DTW63" s="310"/>
      <c r="DTX63" s="310"/>
      <c r="DTY63" s="344"/>
      <c r="DTZ63" s="310"/>
      <c r="DUA63" s="310"/>
      <c r="DUB63" s="310"/>
      <c r="DUC63" s="310"/>
      <c r="DUD63" s="310"/>
      <c r="DUE63" s="310"/>
      <c r="DUF63" s="310"/>
      <c r="DUG63" s="310"/>
      <c r="DUH63" s="344"/>
      <c r="DUI63" s="310"/>
      <c r="DUJ63" s="310"/>
      <c r="DUK63" s="310"/>
      <c r="DUL63" s="310"/>
      <c r="DUM63" s="310"/>
      <c r="DUN63" s="310"/>
      <c r="DUO63" s="310"/>
      <c r="DUP63" s="310"/>
      <c r="DUQ63" s="344"/>
      <c r="DUR63" s="310"/>
      <c r="DUS63" s="310"/>
      <c r="DUT63" s="310"/>
      <c r="DUU63" s="310"/>
      <c r="DUV63" s="310"/>
      <c r="DUW63" s="310"/>
      <c r="DUX63" s="310"/>
      <c r="DUY63" s="310"/>
      <c r="DUZ63" s="344"/>
      <c r="DVA63" s="310"/>
      <c r="DVB63" s="310"/>
      <c r="DVC63" s="310"/>
      <c r="DVD63" s="310"/>
      <c r="DVE63" s="310"/>
      <c r="DVF63" s="310"/>
      <c r="DVG63" s="310"/>
      <c r="DVH63" s="310"/>
      <c r="DVI63" s="344"/>
      <c r="DVJ63" s="310"/>
      <c r="DVK63" s="310"/>
      <c r="DVL63" s="310"/>
      <c r="DVM63" s="310"/>
      <c r="DVN63" s="310"/>
      <c r="DVO63" s="310"/>
      <c r="DVP63" s="310"/>
      <c r="DVQ63" s="310"/>
      <c r="DVR63" s="344"/>
      <c r="DVS63" s="310"/>
      <c r="DVT63" s="310"/>
      <c r="DVU63" s="310"/>
      <c r="DVV63" s="310"/>
      <c r="DVW63" s="310"/>
      <c r="DVX63" s="310"/>
      <c r="DVY63" s="310"/>
      <c r="DVZ63" s="310"/>
      <c r="DWA63" s="344"/>
      <c r="DWB63" s="310"/>
      <c r="DWC63" s="310"/>
      <c r="DWD63" s="310"/>
      <c r="DWE63" s="310"/>
      <c r="DWF63" s="310"/>
      <c r="DWG63" s="310"/>
      <c r="DWH63" s="310"/>
      <c r="DWI63" s="310"/>
      <c r="DWJ63" s="344"/>
      <c r="DWK63" s="310"/>
      <c r="DWL63" s="310"/>
      <c r="DWM63" s="310"/>
      <c r="DWN63" s="310"/>
      <c r="DWO63" s="310"/>
      <c r="DWP63" s="310"/>
      <c r="DWQ63" s="310"/>
      <c r="DWR63" s="310"/>
      <c r="DWS63" s="344"/>
      <c r="DWT63" s="310"/>
      <c r="DWU63" s="310"/>
      <c r="DWV63" s="310"/>
      <c r="DWW63" s="310"/>
      <c r="DWX63" s="310"/>
      <c r="DWY63" s="310"/>
      <c r="DWZ63" s="310"/>
      <c r="DXA63" s="310"/>
      <c r="DXB63" s="344"/>
      <c r="DXC63" s="310"/>
      <c r="DXD63" s="310"/>
      <c r="DXE63" s="310"/>
      <c r="DXF63" s="310"/>
      <c r="DXG63" s="310"/>
      <c r="DXH63" s="310"/>
      <c r="DXI63" s="310"/>
      <c r="DXJ63" s="310"/>
      <c r="DXK63" s="344"/>
      <c r="DXL63" s="310"/>
      <c r="DXM63" s="310"/>
      <c r="DXN63" s="310"/>
      <c r="DXO63" s="310"/>
      <c r="DXP63" s="310"/>
      <c r="DXQ63" s="310"/>
      <c r="DXR63" s="310"/>
      <c r="DXS63" s="310"/>
      <c r="DXT63" s="344"/>
      <c r="DXU63" s="310"/>
      <c r="DXV63" s="310"/>
      <c r="DXW63" s="310"/>
      <c r="DXX63" s="310"/>
      <c r="DXY63" s="310"/>
      <c r="DXZ63" s="310"/>
      <c r="DYA63" s="310"/>
      <c r="DYB63" s="310"/>
      <c r="DYC63" s="344"/>
      <c r="DYD63" s="310"/>
      <c r="DYE63" s="310"/>
      <c r="DYF63" s="310"/>
      <c r="DYG63" s="310"/>
      <c r="DYH63" s="310"/>
      <c r="DYI63" s="310"/>
      <c r="DYJ63" s="310"/>
      <c r="DYK63" s="310"/>
      <c r="DYL63" s="344"/>
      <c r="DYM63" s="310"/>
      <c r="DYN63" s="310"/>
      <c r="DYO63" s="310"/>
      <c r="DYP63" s="310"/>
      <c r="DYQ63" s="310"/>
      <c r="DYR63" s="310"/>
      <c r="DYS63" s="310"/>
      <c r="DYT63" s="310"/>
      <c r="DYU63" s="344"/>
      <c r="DYV63" s="310"/>
      <c r="DYW63" s="310"/>
      <c r="DYX63" s="310"/>
      <c r="DYY63" s="310"/>
      <c r="DYZ63" s="310"/>
      <c r="DZA63" s="310"/>
      <c r="DZB63" s="310"/>
      <c r="DZC63" s="310"/>
      <c r="DZD63" s="344"/>
      <c r="DZE63" s="310"/>
      <c r="DZF63" s="310"/>
      <c r="DZG63" s="310"/>
      <c r="DZH63" s="310"/>
      <c r="DZI63" s="310"/>
      <c r="DZJ63" s="310"/>
      <c r="DZK63" s="310"/>
      <c r="DZL63" s="310"/>
      <c r="DZM63" s="344"/>
      <c r="DZN63" s="310"/>
      <c r="DZO63" s="310"/>
      <c r="DZP63" s="310"/>
      <c r="DZQ63" s="310"/>
      <c r="DZR63" s="310"/>
      <c r="DZS63" s="310"/>
      <c r="DZT63" s="310"/>
      <c r="DZU63" s="310"/>
      <c r="DZV63" s="344"/>
      <c r="DZW63" s="310"/>
      <c r="DZX63" s="310"/>
      <c r="DZY63" s="310"/>
      <c r="DZZ63" s="310"/>
      <c r="EAA63" s="310"/>
      <c r="EAB63" s="310"/>
      <c r="EAC63" s="310"/>
      <c r="EAD63" s="310"/>
      <c r="EAE63" s="344"/>
      <c r="EAF63" s="310"/>
      <c r="EAG63" s="310"/>
      <c r="EAH63" s="310"/>
      <c r="EAI63" s="310"/>
      <c r="EAJ63" s="310"/>
      <c r="EAK63" s="310"/>
      <c r="EAL63" s="310"/>
      <c r="EAM63" s="310"/>
      <c r="EAN63" s="344"/>
      <c r="EAO63" s="310"/>
      <c r="EAP63" s="310"/>
      <c r="EAQ63" s="310"/>
      <c r="EAR63" s="310"/>
      <c r="EAS63" s="310"/>
      <c r="EAT63" s="310"/>
      <c r="EAU63" s="310"/>
      <c r="EAV63" s="310"/>
      <c r="EAW63" s="344"/>
      <c r="EAX63" s="310"/>
      <c r="EAY63" s="310"/>
      <c r="EAZ63" s="310"/>
      <c r="EBA63" s="310"/>
      <c r="EBB63" s="310"/>
      <c r="EBC63" s="310"/>
      <c r="EBD63" s="310"/>
      <c r="EBE63" s="310"/>
      <c r="EBF63" s="344"/>
      <c r="EBG63" s="310"/>
      <c r="EBH63" s="310"/>
      <c r="EBI63" s="310"/>
      <c r="EBJ63" s="310"/>
      <c r="EBK63" s="310"/>
      <c r="EBL63" s="310"/>
      <c r="EBM63" s="310"/>
      <c r="EBN63" s="310"/>
      <c r="EBO63" s="344"/>
      <c r="EBP63" s="310"/>
      <c r="EBQ63" s="310"/>
      <c r="EBR63" s="310"/>
      <c r="EBS63" s="310"/>
      <c r="EBT63" s="310"/>
      <c r="EBU63" s="310"/>
      <c r="EBV63" s="310"/>
      <c r="EBW63" s="310"/>
      <c r="EBX63" s="344"/>
      <c r="EBY63" s="310"/>
      <c r="EBZ63" s="310"/>
      <c r="ECA63" s="310"/>
      <c r="ECB63" s="310"/>
      <c r="ECC63" s="310"/>
      <c r="ECD63" s="310"/>
      <c r="ECE63" s="310"/>
      <c r="ECF63" s="310"/>
      <c r="ECG63" s="344"/>
      <c r="ECH63" s="310"/>
      <c r="ECI63" s="310"/>
      <c r="ECJ63" s="310"/>
      <c r="ECK63" s="310"/>
      <c r="ECL63" s="310"/>
      <c r="ECM63" s="310"/>
      <c r="ECN63" s="310"/>
      <c r="ECO63" s="310"/>
      <c r="ECP63" s="344"/>
      <c r="ECQ63" s="310"/>
      <c r="ECR63" s="310"/>
      <c r="ECS63" s="310"/>
      <c r="ECT63" s="310"/>
      <c r="ECU63" s="310"/>
      <c r="ECV63" s="310"/>
      <c r="ECW63" s="310"/>
      <c r="ECX63" s="310"/>
      <c r="ECY63" s="344"/>
      <c r="ECZ63" s="310"/>
      <c r="EDA63" s="310"/>
      <c r="EDB63" s="310"/>
      <c r="EDC63" s="310"/>
      <c r="EDD63" s="310"/>
      <c r="EDE63" s="310"/>
      <c r="EDF63" s="310"/>
      <c r="EDG63" s="310"/>
      <c r="EDH63" s="344"/>
      <c r="EDI63" s="310"/>
      <c r="EDJ63" s="310"/>
      <c r="EDK63" s="310"/>
      <c r="EDL63" s="310"/>
      <c r="EDM63" s="310"/>
      <c r="EDN63" s="310"/>
      <c r="EDO63" s="310"/>
      <c r="EDP63" s="310"/>
      <c r="EDQ63" s="344"/>
      <c r="EDR63" s="310"/>
      <c r="EDS63" s="310"/>
      <c r="EDT63" s="310"/>
      <c r="EDU63" s="310"/>
      <c r="EDV63" s="310"/>
      <c r="EDW63" s="310"/>
      <c r="EDX63" s="310"/>
      <c r="EDY63" s="310"/>
      <c r="EDZ63" s="344"/>
      <c r="EEA63" s="310"/>
      <c r="EEB63" s="310"/>
      <c r="EEC63" s="310"/>
      <c r="EED63" s="310"/>
      <c r="EEE63" s="310"/>
      <c r="EEF63" s="310"/>
      <c r="EEG63" s="310"/>
      <c r="EEH63" s="310"/>
      <c r="EEI63" s="344"/>
      <c r="EEJ63" s="310"/>
      <c r="EEK63" s="310"/>
      <c r="EEL63" s="310"/>
      <c r="EEM63" s="310"/>
      <c r="EEN63" s="310"/>
      <c r="EEO63" s="310"/>
      <c r="EEP63" s="310"/>
      <c r="EEQ63" s="310"/>
      <c r="EER63" s="344"/>
      <c r="EES63" s="310"/>
      <c r="EET63" s="310"/>
      <c r="EEU63" s="310"/>
      <c r="EEV63" s="310"/>
      <c r="EEW63" s="310"/>
      <c r="EEX63" s="310"/>
      <c r="EEY63" s="310"/>
      <c r="EEZ63" s="310"/>
      <c r="EFA63" s="344"/>
      <c r="EFB63" s="310"/>
      <c r="EFC63" s="310"/>
      <c r="EFD63" s="310"/>
      <c r="EFE63" s="310"/>
      <c r="EFF63" s="310"/>
      <c r="EFG63" s="310"/>
      <c r="EFH63" s="310"/>
      <c r="EFI63" s="310"/>
      <c r="EFJ63" s="344"/>
      <c r="EFK63" s="310"/>
      <c r="EFL63" s="310"/>
      <c r="EFM63" s="310"/>
      <c r="EFN63" s="310"/>
      <c r="EFO63" s="310"/>
      <c r="EFP63" s="310"/>
      <c r="EFQ63" s="310"/>
      <c r="EFR63" s="310"/>
      <c r="EFS63" s="344"/>
      <c r="EFT63" s="310"/>
      <c r="EFU63" s="310"/>
      <c r="EFV63" s="310"/>
      <c r="EFW63" s="310"/>
      <c r="EFX63" s="310"/>
      <c r="EFY63" s="310"/>
      <c r="EFZ63" s="310"/>
      <c r="EGA63" s="310"/>
      <c r="EGB63" s="344"/>
      <c r="EGC63" s="310"/>
      <c r="EGD63" s="310"/>
      <c r="EGE63" s="310"/>
      <c r="EGF63" s="310"/>
      <c r="EGG63" s="310"/>
      <c r="EGH63" s="310"/>
      <c r="EGI63" s="310"/>
      <c r="EGJ63" s="310"/>
      <c r="EGK63" s="344"/>
      <c r="EGL63" s="310"/>
      <c r="EGM63" s="310"/>
      <c r="EGN63" s="310"/>
      <c r="EGO63" s="310"/>
      <c r="EGP63" s="310"/>
      <c r="EGQ63" s="310"/>
      <c r="EGR63" s="310"/>
      <c r="EGS63" s="310"/>
      <c r="EGT63" s="344"/>
      <c r="EGU63" s="310"/>
      <c r="EGV63" s="310"/>
      <c r="EGW63" s="310"/>
      <c r="EGX63" s="310"/>
      <c r="EGY63" s="310"/>
      <c r="EGZ63" s="310"/>
      <c r="EHA63" s="310"/>
      <c r="EHB63" s="310"/>
      <c r="EHC63" s="344"/>
      <c r="EHD63" s="310"/>
      <c r="EHE63" s="310"/>
      <c r="EHF63" s="310"/>
      <c r="EHG63" s="310"/>
      <c r="EHH63" s="310"/>
      <c r="EHI63" s="310"/>
      <c r="EHJ63" s="310"/>
      <c r="EHK63" s="310"/>
      <c r="EHL63" s="344"/>
      <c r="EHM63" s="310"/>
      <c r="EHN63" s="310"/>
      <c r="EHO63" s="310"/>
      <c r="EHP63" s="310"/>
      <c r="EHQ63" s="310"/>
      <c r="EHR63" s="310"/>
      <c r="EHS63" s="310"/>
      <c r="EHT63" s="310"/>
      <c r="EHU63" s="344"/>
      <c r="EHV63" s="310"/>
      <c r="EHW63" s="310"/>
      <c r="EHX63" s="310"/>
      <c r="EHY63" s="310"/>
      <c r="EHZ63" s="310"/>
      <c r="EIA63" s="310"/>
      <c r="EIB63" s="310"/>
      <c r="EIC63" s="310"/>
      <c r="EID63" s="344"/>
      <c r="EIE63" s="310"/>
      <c r="EIF63" s="310"/>
      <c r="EIG63" s="310"/>
      <c r="EIH63" s="310"/>
      <c r="EII63" s="310"/>
      <c r="EIJ63" s="310"/>
      <c r="EIK63" s="310"/>
      <c r="EIL63" s="310"/>
      <c r="EIM63" s="344"/>
      <c r="EIN63" s="310"/>
      <c r="EIO63" s="310"/>
      <c r="EIP63" s="310"/>
      <c r="EIQ63" s="310"/>
      <c r="EIR63" s="310"/>
      <c r="EIS63" s="310"/>
      <c r="EIT63" s="310"/>
      <c r="EIU63" s="310"/>
      <c r="EIV63" s="344"/>
      <c r="EIW63" s="310"/>
      <c r="EIX63" s="310"/>
      <c r="EIY63" s="310"/>
      <c r="EIZ63" s="310"/>
      <c r="EJA63" s="310"/>
      <c r="EJB63" s="310"/>
      <c r="EJC63" s="310"/>
      <c r="EJD63" s="310"/>
      <c r="EJE63" s="344"/>
      <c r="EJF63" s="310"/>
      <c r="EJG63" s="310"/>
      <c r="EJH63" s="310"/>
      <c r="EJI63" s="310"/>
      <c r="EJJ63" s="310"/>
      <c r="EJK63" s="310"/>
      <c r="EJL63" s="310"/>
      <c r="EJM63" s="310"/>
      <c r="EJN63" s="344"/>
      <c r="EJO63" s="310"/>
      <c r="EJP63" s="310"/>
      <c r="EJQ63" s="310"/>
      <c r="EJR63" s="310"/>
      <c r="EJS63" s="310"/>
      <c r="EJT63" s="310"/>
      <c r="EJU63" s="310"/>
      <c r="EJV63" s="310"/>
      <c r="EJW63" s="344"/>
      <c r="EJX63" s="310"/>
      <c r="EJY63" s="310"/>
      <c r="EJZ63" s="310"/>
      <c r="EKA63" s="310"/>
      <c r="EKB63" s="310"/>
      <c r="EKC63" s="310"/>
      <c r="EKD63" s="310"/>
      <c r="EKE63" s="310"/>
      <c r="EKF63" s="344"/>
      <c r="EKG63" s="310"/>
      <c r="EKH63" s="310"/>
      <c r="EKI63" s="310"/>
      <c r="EKJ63" s="310"/>
      <c r="EKK63" s="310"/>
      <c r="EKL63" s="310"/>
      <c r="EKM63" s="310"/>
      <c r="EKN63" s="310"/>
      <c r="EKO63" s="344"/>
      <c r="EKP63" s="310"/>
      <c r="EKQ63" s="310"/>
      <c r="EKR63" s="310"/>
      <c r="EKS63" s="310"/>
      <c r="EKT63" s="310"/>
      <c r="EKU63" s="310"/>
      <c r="EKV63" s="310"/>
      <c r="EKW63" s="310"/>
      <c r="EKX63" s="344"/>
      <c r="EKY63" s="310"/>
      <c r="EKZ63" s="310"/>
      <c r="ELA63" s="310"/>
      <c r="ELB63" s="310"/>
      <c r="ELC63" s="310"/>
      <c r="ELD63" s="310"/>
      <c r="ELE63" s="310"/>
      <c r="ELF63" s="310"/>
      <c r="ELG63" s="344"/>
      <c r="ELH63" s="310"/>
      <c r="ELI63" s="310"/>
      <c r="ELJ63" s="310"/>
      <c r="ELK63" s="310"/>
      <c r="ELL63" s="310"/>
      <c r="ELM63" s="310"/>
      <c r="ELN63" s="310"/>
      <c r="ELO63" s="310"/>
      <c r="ELP63" s="344"/>
      <c r="ELQ63" s="310"/>
      <c r="ELR63" s="310"/>
      <c r="ELS63" s="310"/>
      <c r="ELT63" s="310"/>
      <c r="ELU63" s="310"/>
      <c r="ELV63" s="310"/>
      <c r="ELW63" s="310"/>
      <c r="ELX63" s="310"/>
      <c r="ELY63" s="344"/>
      <c r="ELZ63" s="310"/>
      <c r="EMA63" s="310"/>
      <c r="EMB63" s="310"/>
      <c r="EMC63" s="310"/>
      <c r="EMD63" s="310"/>
      <c r="EME63" s="310"/>
      <c r="EMF63" s="310"/>
      <c r="EMG63" s="310"/>
      <c r="EMH63" s="344"/>
      <c r="EMI63" s="310"/>
      <c r="EMJ63" s="310"/>
      <c r="EMK63" s="310"/>
      <c r="EML63" s="310"/>
      <c r="EMM63" s="310"/>
      <c r="EMN63" s="310"/>
      <c r="EMO63" s="310"/>
      <c r="EMP63" s="310"/>
      <c r="EMQ63" s="344"/>
      <c r="EMR63" s="310"/>
      <c r="EMS63" s="310"/>
      <c r="EMT63" s="310"/>
      <c r="EMU63" s="310"/>
      <c r="EMV63" s="310"/>
      <c r="EMW63" s="310"/>
      <c r="EMX63" s="310"/>
      <c r="EMY63" s="310"/>
      <c r="EMZ63" s="344"/>
      <c r="ENA63" s="310"/>
      <c r="ENB63" s="310"/>
      <c r="ENC63" s="310"/>
      <c r="END63" s="310"/>
      <c r="ENE63" s="310"/>
      <c r="ENF63" s="310"/>
      <c r="ENG63" s="310"/>
      <c r="ENH63" s="310"/>
      <c r="ENI63" s="344"/>
      <c r="ENJ63" s="310"/>
      <c r="ENK63" s="310"/>
      <c r="ENL63" s="310"/>
      <c r="ENM63" s="310"/>
      <c r="ENN63" s="310"/>
      <c r="ENO63" s="310"/>
      <c r="ENP63" s="310"/>
      <c r="ENQ63" s="310"/>
      <c r="ENR63" s="344"/>
      <c r="ENS63" s="310"/>
      <c r="ENT63" s="310"/>
      <c r="ENU63" s="310"/>
      <c r="ENV63" s="310"/>
      <c r="ENW63" s="310"/>
      <c r="ENX63" s="310"/>
      <c r="ENY63" s="310"/>
      <c r="ENZ63" s="310"/>
      <c r="EOA63" s="344"/>
      <c r="EOB63" s="310"/>
      <c r="EOC63" s="310"/>
      <c r="EOD63" s="310"/>
      <c r="EOE63" s="310"/>
      <c r="EOF63" s="310"/>
      <c r="EOG63" s="310"/>
      <c r="EOH63" s="310"/>
      <c r="EOI63" s="310"/>
      <c r="EOJ63" s="344"/>
      <c r="EOK63" s="310"/>
      <c r="EOL63" s="310"/>
      <c r="EOM63" s="310"/>
      <c r="EON63" s="310"/>
      <c r="EOO63" s="310"/>
      <c r="EOP63" s="310"/>
      <c r="EOQ63" s="310"/>
      <c r="EOR63" s="310"/>
      <c r="EOS63" s="344"/>
      <c r="EOT63" s="310"/>
      <c r="EOU63" s="310"/>
      <c r="EOV63" s="310"/>
      <c r="EOW63" s="310"/>
      <c r="EOX63" s="310"/>
      <c r="EOY63" s="310"/>
      <c r="EOZ63" s="310"/>
      <c r="EPA63" s="310"/>
      <c r="EPB63" s="344"/>
      <c r="EPC63" s="310"/>
      <c r="EPD63" s="310"/>
      <c r="EPE63" s="310"/>
      <c r="EPF63" s="310"/>
      <c r="EPG63" s="310"/>
      <c r="EPH63" s="310"/>
      <c r="EPI63" s="310"/>
      <c r="EPJ63" s="310"/>
      <c r="EPK63" s="344"/>
      <c r="EPL63" s="310"/>
      <c r="EPM63" s="310"/>
      <c r="EPN63" s="310"/>
      <c r="EPO63" s="310"/>
      <c r="EPP63" s="310"/>
      <c r="EPQ63" s="310"/>
      <c r="EPR63" s="310"/>
      <c r="EPS63" s="310"/>
      <c r="EPT63" s="344"/>
      <c r="EPU63" s="310"/>
      <c r="EPV63" s="310"/>
      <c r="EPW63" s="310"/>
      <c r="EPX63" s="310"/>
      <c r="EPY63" s="310"/>
      <c r="EPZ63" s="310"/>
      <c r="EQA63" s="310"/>
      <c r="EQB63" s="310"/>
      <c r="EQC63" s="344"/>
      <c r="EQD63" s="310"/>
      <c r="EQE63" s="310"/>
      <c r="EQF63" s="310"/>
      <c r="EQG63" s="310"/>
      <c r="EQH63" s="310"/>
      <c r="EQI63" s="310"/>
      <c r="EQJ63" s="310"/>
      <c r="EQK63" s="310"/>
      <c r="EQL63" s="344"/>
      <c r="EQM63" s="310"/>
      <c r="EQN63" s="310"/>
      <c r="EQO63" s="310"/>
      <c r="EQP63" s="310"/>
      <c r="EQQ63" s="310"/>
      <c r="EQR63" s="310"/>
      <c r="EQS63" s="310"/>
      <c r="EQT63" s="310"/>
      <c r="EQU63" s="344"/>
      <c r="EQV63" s="310"/>
      <c r="EQW63" s="310"/>
      <c r="EQX63" s="310"/>
      <c r="EQY63" s="310"/>
      <c r="EQZ63" s="310"/>
      <c r="ERA63" s="310"/>
      <c r="ERB63" s="310"/>
      <c r="ERC63" s="310"/>
      <c r="ERD63" s="344"/>
      <c r="ERE63" s="310"/>
      <c r="ERF63" s="310"/>
      <c r="ERG63" s="310"/>
      <c r="ERH63" s="310"/>
      <c r="ERI63" s="310"/>
      <c r="ERJ63" s="310"/>
      <c r="ERK63" s="310"/>
      <c r="ERL63" s="310"/>
      <c r="ERM63" s="344"/>
      <c r="ERN63" s="310"/>
      <c r="ERO63" s="310"/>
      <c r="ERP63" s="310"/>
      <c r="ERQ63" s="310"/>
      <c r="ERR63" s="310"/>
      <c r="ERS63" s="310"/>
      <c r="ERT63" s="310"/>
      <c r="ERU63" s="310"/>
      <c r="ERV63" s="344"/>
      <c r="ERW63" s="310"/>
      <c r="ERX63" s="310"/>
      <c r="ERY63" s="310"/>
      <c r="ERZ63" s="310"/>
      <c r="ESA63" s="310"/>
      <c r="ESB63" s="310"/>
      <c r="ESC63" s="310"/>
      <c r="ESD63" s="310"/>
      <c r="ESE63" s="344"/>
      <c r="ESF63" s="310"/>
      <c r="ESG63" s="310"/>
      <c r="ESH63" s="310"/>
      <c r="ESI63" s="310"/>
      <c r="ESJ63" s="310"/>
      <c r="ESK63" s="310"/>
      <c r="ESL63" s="310"/>
      <c r="ESM63" s="310"/>
      <c r="ESN63" s="344"/>
      <c r="ESO63" s="310"/>
      <c r="ESP63" s="310"/>
      <c r="ESQ63" s="310"/>
      <c r="ESR63" s="310"/>
      <c r="ESS63" s="310"/>
      <c r="EST63" s="310"/>
      <c r="ESU63" s="310"/>
      <c r="ESV63" s="310"/>
      <c r="ESW63" s="344"/>
      <c r="ESX63" s="310"/>
      <c r="ESY63" s="310"/>
      <c r="ESZ63" s="310"/>
      <c r="ETA63" s="310"/>
      <c r="ETB63" s="310"/>
      <c r="ETC63" s="310"/>
      <c r="ETD63" s="310"/>
      <c r="ETE63" s="310"/>
      <c r="ETF63" s="344"/>
      <c r="ETG63" s="310"/>
      <c r="ETH63" s="310"/>
      <c r="ETI63" s="310"/>
      <c r="ETJ63" s="310"/>
      <c r="ETK63" s="310"/>
      <c r="ETL63" s="310"/>
      <c r="ETM63" s="310"/>
      <c r="ETN63" s="310"/>
      <c r="ETO63" s="344"/>
      <c r="ETP63" s="310"/>
      <c r="ETQ63" s="310"/>
      <c r="ETR63" s="310"/>
      <c r="ETS63" s="310"/>
      <c r="ETT63" s="310"/>
      <c r="ETU63" s="310"/>
      <c r="ETV63" s="310"/>
      <c r="ETW63" s="310"/>
      <c r="ETX63" s="344"/>
      <c r="ETY63" s="310"/>
      <c r="ETZ63" s="310"/>
      <c r="EUA63" s="310"/>
      <c r="EUB63" s="310"/>
      <c r="EUC63" s="310"/>
      <c r="EUD63" s="310"/>
      <c r="EUE63" s="310"/>
      <c r="EUF63" s="310"/>
      <c r="EUG63" s="344"/>
      <c r="EUH63" s="310"/>
      <c r="EUI63" s="310"/>
      <c r="EUJ63" s="310"/>
      <c r="EUK63" s="310"/>
      <c r="EUL63" s="310"/>
      <c r="EUM63" s="310"/>
      <c r="EUN63" s="310"/>
      <c r="EUO63" s="310"/>
      <c r="EUP63" s="344"/>
      <c r="EUQ63" s="310"/>
      <c r="EUR63" s="310"/>
      <c r="EUS63" s="310"/>
      <c r="EUT63" s="310"/>
      <c r="EUU63" s="310"/>
      <c r="EUV63" s="310"/>
      <c r="EUW63" s="310"/>
      <c r="EUX63" s="310"/>
      <c r="EUY63" s="344"/>
      <c r="EUZ63" s="310"/>
      <c r="EVA63" s="310"/>
      <c r="EVB63" s="310"/>
      <c r="EVC63" s="310"/>
      <c r="EVD63" s="310"/>
      <c r="EVE63" s="310"/>
      <c r="EVF63" s="310"/>
      <c r="EVG63" s="310"/>
      <c r="EVH63" s="344"/>
      <c r="EVI63" s="310"/>
      <c r="EVJ63" s="310"/>
      <c r="EVK63" s="310"/>
      <c r="EVL63" s="310"/>
      <c r="EVM63" s="310"/>
      <c r="EVN63" s="310"/>
      <c r="EVO63" s="310"/>
      <c r="EVP63" s="310"/>
      <c r="EVQ63" s="344"/>
      <c r="EVR63" s="310"/>
      <c r="EVS63" s="310"/>
      <c r="EVT63" s="310"/>
      <c r="EVU63" s="310"/>
      <c r="EVV63" s="310"/>
      <c r="EVW63" s="310"/>
      <c r="EVX63" s="310"/>
      <c r="EVY63" s="310"/>
      <c r="EVZ63" s="344"/>
      <c r="EWA63" s="310"/>
      <c r="EWB63" s="310"/>
      <c r="EWC63" s="310"/>
      <c r="EWD63" s="310"/>
      <c r="EWE63" s="310"/>
      <c r="EWF63" s="310"/>
      <c r="EWG63" s="310"/>
      <c r="EWH63" s="310"/>
      <c r="EWI63" s="344"/>
      <c r="EWJ63" s="310"/>
      <c r="EWK63" s="310"/>
      <c r="EWL63" s="310"/>
      <c r="EWM63" s="310"/>
      <c r="EWN63" s="310"/>
      <c r="EWO63" s="310"/>
      <c r="EWP63" s="310"/>
      <c r="EWQ63" s="310"/>
      <c r="EWR63" s="344"/>
      <c r="EWS63" s="310"/>
      <c r="EWT63" s="310"/>
      <c r="EWU63" s="310"/>
      <c r="EWV63" s="310"/>
      <c r="EWW63" s="310"/>
      <c r="EWX63" s="310"/>
      <c r="EWY63" s="310"/>
      <c r="EWZ63" s="310"/>
      <c r="EXA63" s="344"/>
      <c r="EXB63" s="310"/>
      <c r="EXC63" s="310"/>
      <c r="EXD63" s="310"/>
      <c r="EXE63" s="310"/>
      <c r="EXF63" s="310"/>
      <c r="EXG63" s="310"/>
      <c r="EXH63" s="310"/>
      <c r="EXI63" s="310"/>
      <c r="EXJ63" s="344"/>
      <c r="EXK63" s="310"/>
      <c r="EXL63" s="310"/>
      <c r="EXM63" s="310"/>
      <c r="EXN63" s="310"/>
      <c r="EXO63" s="310"/>
      <c r="EXP63" s="310"/>
      <c r="EXQ63" s="310"/>
      <c r="EXR63" s="310"/>
      <c r="EXS63" s="344"/>
      <c r="EXT63" s="310"/>
      <c r="EXU63" s="310"/>
      <c r="EXV63" s="310"/>
      <c r="EXW63" s="310"/>
      <c r="EXX63" s="310"/>
      <c r="EXY63" s="310"/>
      <c r="EXZ63" s="310"/>
      <c r="EYA63" s="310"/>
      <c r="EYB63" s="344"/>
      <c r="EYC63" s="310"/>
      <c r="EYD63" s="310"/>
      <c r="EYE63" s="310"/>
      <c r="EYF63" s="310"/>
      <c r="EYG63" s="310"/>
      <c r="EYH63" s="310"/>
      <c r="EYI63" s="310"/>
      <c r="EYJ63" s="310"/>
      <c r="EYK63" s="344"/>
      <c r="EYL63" s="310"/>
      <c r="EYM63" s="310"/>
      <c r="EYN63" s="310"/>
      <c r="EYO63" s="310"/>
      <c r="EYP63" s="310"/>
      <c r="EYQ63" s="310"/>
      <c r="EYR63" s="310"/>
      <c r="EYS63" s="310"/>
      <c r="EYT63" s="344"/>
      <c r="EYU63" s="310"/>
      <c r="EYV63" s="310"/>
      <c r="EYW63" s="310"/>
      <c r="EYX63" s="310"/>
      <c r="EYY63" s="310"/>
      <c r="EYZ63" s="310"/>
      <c r="EZA63" s="310"/>
      <c r="EZB63" s="310"/>
      <c r="EZC63" s="344"/>
      <c r="EZD63" s="310"/>
      <c r="EZE63" s="310"/>
      <c r="EZF63" s="310"/>
      <c r="EZG63" s="310"/>
      <c r="EZH63" s="310"/>
      <c r="EZI63" s="310"/>
      <c r="EZJ63" s="310"/>
      <c r="EZK63" s="310"/>
      <c r="EZL63" s="344"/>
      <c r="EZM63" s="310"/>
      <c r="EZN63" s="310"/>
      <c r="EZO63" s="310"/>
      <c r="EZP63" s="310"/>
      <c r="EZQ63" s="310"/>
      <c r="EZR63" s="310"/>
      <c r="EZS63" s="310"/>
      <c r="EZT63" s="310"/>
      <c r="EZU63" s="344"/>
      <c r="EZV63" s="310"/>
      <c r="EZW63" s="310"/>
      <c r="EZX63" s="310"/>
      <c r="EZY63" s="310"/>
      <c r="EZZ63" s="310"/>
      <c r="FAA63" s="310"/>
      <c r="FAB63" s="310"/>
      <c r="FAC63" s="310"/>
      <c r="FAD63" s="344"/>
      <c r="FAE63" s="310"/>
      <c r="FAF63" s="310"/>
      <c r="FAG63" s="310"/>
      <c r="FAH63" s="310"/>
      <c r="FAI63" s="310"/>
      <c r="FAJ63" s="310"/>
      <c r="FAK63" s="310"/>
      <c r="FAL63" s="310"/>
      <c r="FAM63" s="344"/>
      <c r="FAN63" s="310"/>
      <c r="FAO63" s="310"/>
      <c r="FAP63" s="310"/>
      <c r="FAQ63" s="310"/>
      <c r="FAR63" s="310"/>
      <c r="FAS63" s="310"/>
      <c r="FAT63" s="310"/>
      <c r="FAU63" s="310"/>
      <c r="FAV63" s="344"/>
      <c r="FAW63" s="310"/>
      <c r="FAX63" s="310"/>
      <c r="FAY63" s="310"/>
      <c r="FAZ63" s="310"/>
      <c r="FBA63" s="310"/>
      <c r="FBB63" s="310"/>
      <c r="FBC63" s="310"/>
      <c r="FBD63" s="310"/>
      <c r="FBE63" s="344"/>
      <c r="FBF63" s="310"/>
      <c r="FBG63" s="310"/>
      <c r="FBH63" s="310"/>
      <c r="FBI63" s="310"/>
      <c r="FBJ63" s="310"/>
      <c r="FBK63" s="310"/>
      <c r="FBL63" s="310"/>
      <c r="FBM63" s="310"/>
      <c r="FBN63" s="344"/>
      <c r="FBO63" s="310"/>
      <c r="FBP63" s="310"/>
      <c r="FBQ63" s="310"/>
      <c r="FBR63" s="310"/>
      <c r="FBS63" s="310"/>
      <c r="FBT63" s="310"/>
      <c r="FBU63" s="310"/>
      <c r="FBV63" s="310"/>
      <c r="FBW63" s="344"/>
      <c r="FBX63" s="310"/>
      <c r="FBY63" s="310"/>
      <c r="FBZ63" s="310"/>
      <c r="FCA63" s="310"/>
      <c r="FCB63" s="310"/>
      <c r="FCC63" s="310"/>
      <c r="FCD63" s="310"/>
      <c r="FCE63" s="310"/>
      <c r="FCF63" s="344"/>
      <c r="FCG63" s="310"/>
      <c r="FCH63" s="310"/>
      <c r="FCI63" s="310"/>
      <c r="FCJ63" s="310"/>
      <c r="FCK63" s="310"/>
      <c r="FCL63" s="310"/>
      <c r="FCM63" s="310"/>
      <c r="FCN63" s="310"/>
      <c r="FCO63" s="344"/>
      <c r="FCP63" s="310"/>
      <c r="FCQ63" s="310"/>
      <c r="FCR63" s="310"/>
      <c r="FCS63" s="310"/>
      <c r="FCT63" s="310"/>
      <c r="FCU63" s="310"/>
      <c r="FCV63" s="310"/>
      <c r="FCW63" s="310"/>
      <c r="FCX63" s="344"/>
      <c r="FCY63" s="310"/>
      <c r="FCZ63" s="310"/>
      <c r="FDA63" s="310"/>
      <c r="FDB63" s="310"/>
      <c r="FDC63" s="310"/>
      <c r="FDD63" s="310"/>
      <c r="FDE63" s="310"/>
      <c r="FDF63" s="310"/>
      <c r="FDG63" s="344"/>
      <c r="FDH63" s="310"/>
      <c r="FDI63" s="310"/>
      <c r="FDJ63" s="310"/>
      <c r="FDK63" s="310"/>
      <c r="FDL63" s="310"/>
      <c r="FDM63" s="310"/>
      <c r="FDN63" s="310"/>
      <c r="FDO63" s="310"/>
      <c r="FDP63" s="344"/>
      <c r="FDQ63" s="310"/>
      <c r="FDR63" s="310"/>
      <c r="FDS63" s="310"/>
      <c r="FDT63" s="310"/>
      <c r="FDU63" s="310"/>
      <c r="FDV63" s="310"/>
      <c r="FDW63" s="310"/>
      <c r="FDX63" s="310"/>
      <c r="FDY63" s="344"/>
      <c r="FDZ63" s="310"/>
      <c r="FEA63" s="310"/>
      <c r="FEB63" s="310"/>
      <c r="FEC63" s="310"/>
      <c r="FED63" s="310"/>
      <c r="FEE63" s="310"/>
      <c r="FEF63" s="310"/>
      <c r="FEG63" s="310"/>
      <c r="FEH63" s="344"/>
      <c r="FEI63" s="310"/>
      <c r="FEJ63" s="310"/>
      <c r="FEK63" s="310"/>
      <c r="FEL63" s="310"/>
      <c r="FEM63" s="310"/>
      <c r="FEN63" s="310"/>
      <c r="FEO63" s="310"/>
      <c r="FEP63" s="310"/>
      <c r="FEQ63" s="344"/>
      <c r="FER63" s="310"/>
      <c r="FES63" s="310"/>
      <c r="FET63" s="310"/>
      <c r="FEU63" s="310"/>
      <c r="FEV63" s="310"/>
      <c r="FEW63" s="310"/>
      <c r="FEX63" s="310"/>
      <c r="FEY63" s="310"/>
      <c r="FEZ63" s="344"/>
      <c r="FFA63" s="310"/>
      <c r="FFB63" s="310"/>
      <c r="FFC63" s="310"/>
      <c r="FFD63" s="310"/>
      <c r="FFE63" s="310"/>
      <c r="FFF63" s="310"/>
      <c r="FFG63" s="310"/>
      <c r="FFH63" s="310"/>
      <c r="FFI63" s="344"/>
      <c r="FFJ63" s="310"/>
      <c r="FFK63" s="310"/>
      <c r="FFL63" s="310"/>
      <c r="FFM63" s="310"/>
      <c r="FFN63" s="310"/>
      <c r="FFO63" s="310"/>
      <c r="FFP63" s="310"/>
      <c r="FFQ63" s="310"/>
      <c r="FFR63" s="344"/>
      <c r="FFS63" s="310"/>
      <c r="FFT63" s="310"/>
      <c r="FFU63" s="310"/>
      <c r="FFV63" s="310"/>
      <c r="FFW63" s="310"/>
      <c r="FFX63" s="310"/>
      <c r="FFY63" s="310"/>
      <c r="FFZ63" s="310"/>
      <c r="FGA63" s="344"/>
      <c r="FGB63" s="310"/>
      <c r="FGC63" s="310"/>
      <c r="FGD63" s="310"/>
      <c r="FGE63" s="310"/>
      <c r="FGF63" s="310"/>
      <c r="FGG63" s="310"/>
      <c r="FGH63" s="310"/>
      <c r="FGI63" s="310"/>
      <c r="FGJ63" s="344"/>
      <c r="FGK63" s="310"/>
      <c r="FGL63" s="310"/>
      <c r="FGM63" s="310"/>
      <c r="FGN63" s="310"/>
      <c r="FGO63" s="310"/>
      <c r="FGP63" s="310"/>
      <c r="FGQ63" s="310"/>
      <c r="FGR63" s="310"/>
      <c r="FGS63" s="344"/>
      <c r="FGT63" s="310"/>
      <c r="FGU63" s="310"/>
      <c r="FGV63" s="310"/>
      <c r="FGW63" s="310"/>
      <c r="FGX63" s="310"/>
      <c r="FGY63" s="310"/>
      <c r="FGZ63" s="310"/>
      <c r="FHA63" s="310"/>
      <c r="FHB63" s="344"/>
      <c r="FHC63" s="310"/>
      <c r="FHD63" s="310"/>
      <c r="FHE63" s="310"/>
      <c r="FHF63" s="310"/>
      <c r="FHG63" s="310"/>
      <c r="FHH63" s="310"/>
      <c r="FHI63" s="310"/>
      <c r="FHJ63" s="310"/>
      <c r="FHK63" s="344"/>
      <c r="FHL63" s="310"/>
      <c r="FHM63" s="310"/>
      <c r="FHN63" s="310"/>
      <c r="FHO63" s="310"/>
      <c r="FHP63" s="310"/>
      <c r="FHQ63" s="310"/>
      <c r="FHR63" s="310"/>
      <c r="FHS63" s="310"/>
      <c r="FHT63" s="344"/>
      <c r="FHU63" s="310"/>
      <c r="FHV63" s="310"/>
      <c r="FHW63" s="310"/>
      <c r="FHX63" s="310"/>
      <c r="FHY63" s="310"/>
      <c r="FHZ63" s="310"/>
      <c r="FIA63" s="310"/>
      <c r="FIB63" s="310"/>
      <c r="FIC63" s="344"/>
      <c r="FID63" s="310"/>
      <c r="FIE63" s="310"/>
      <c r="FIF63" s="310"/>
      <c r="FIG63" s="310"/>
      <c r="FIH63" s="310"/>
      <c r="FII63" s="310"/>
      <c r="FIJ63" s="310"/>
      <c r="FIK63" s="310"/>
      <c r="FIL63" s="344"/>
      <c r="FIM63" s="310"/>
      <c r="FIN63" s="310"/>
      <c r="FIO63" s="310"/>
      <c r="FIP63" s="310"/>
      <c r="FIQ63" s="310"/>
      <c r="FIR63" s="310"/>
      <c r="FIS63" s="310"/>
      <c r="FIT63" s="310"/>
      <c r="FIU63" s="344"/>
      <c r="FIV63" s="310"/>
      <c r="FIW63" s="310"/>
      <c r="FIX63" s="310"/>
      <c r="FIY63" s="310"/>
      <c r="FIZ63" s="310"/>
      <c r="FJA63" s="310"/>
      <c r="FJB63" s="310"/>
      <c r="FJC63" s="310"/>
      <c r="FJD63" s="344"/>
      <c r="FJE63" s="310"/>
      <c r="FJF63" s="310"/>
      <c r="FJG63" s="310"/>
      <c r="FJH63" s="310"/>
      <c r="FJI63" s="310"/>
      <c r="FJJ63" s="310"/>
      <c r="FJK63" s="310"/>
      <c r="FJL63" s="310"/>
      <c r="FJM63" s="344"/>
      <c r="FJN63" s="310"/>
      <c r="FJO63" s="310"/>
      <c r="FJP63" s="310"/>
      <c r="FJQ63" s="310"/>
      <c r="FJR63" s="310"/>
      <c r="FJS63" s="310"/>
      <c r="FJT63" s="310"/>
      <c r="FJU63" s="310"/>
      <c r="FJV63" s="344"/>
      <c r="FJW63" s="310"/>
      <c r="FJX63" s="310"/>
      <c r="FJY63" s="310"/>
      <c r="FJZ63" s="310"/>
      <c r="FKA63" s="310"/>
      <c r="FKB63" s="310"/>
      <c r="FKC63" s="310"/>
      <c r="FKD63" s="310"/>
      <c r="FKE63" s="344"/>
      <c r="FKF63" s="310"/>
      <c r="FKG63" s="310"/>
      <c r="FKH63" s="310"/>
      <c r="FKI63" s="310"/>
      <c r="FKJ63" s="310"/>
      <c r="FKK63" s="310"/>
      <c r="FKL63" s="310"/>
      <c r="FKM63" s="310"/>
      <c r="FKN63" s="344"/>
      <c r="FKO63" s="310"/>
      <c r="FKP63" s="310"/>
      <c r="FKQ63" s="310"/>
      <c r="FKR63" s="310"/>
      <c r="FKS63" s="310"/>
      <c r="FKT63" s="310"/>
      <c r="FKU63" s="310"/>
      <c r="FKV63" s="310"/>
      <c r="FKW63" s="344"/>
      <c r="FKX63" s="310"/>
      <c r="FKY63" s="310"/>
      <c r="FKZ63" s="310"/>
      <c r="FLA63" s="310"/>
      <c r="FLB63" s="310"/>
      <c r="FLC63" s="310"/>
      <c r="FLD63" s="310"/>
      <c r="FLE63" s="310"/>
      <c r="FLF63" s="344"/>
      <c r="FLG63" s="310"/>
      <c r="FLH63" s="310"/>
      <c r="FLI63" s="310"/>
      <c r="FLJ63" s="310"/>
      <c r="FLK63" s="310"/>
      <c r="FLL63" s="310"/>
      <c r="FLM63" s="310"/>
      <c r="FLN63" s="310"/>
      <c r="FLO63" s="344"/>
      <c r="FLP63" s="310"/>
      <c r="FLQ63" s="310"/>
      <c r="FLR63" s="310"/>
      <c r="FLS63" s="310"/>
      <c r="FLT63" s="310"/>
      <c r="FLU63" s="310"/>
      <c r="FLV63" s="310"/>
      <c r="FLW63" s="310"/>
      <c r="FLX63" s="344"/>
      <c r="FLY63" s="310"/>
      <c r="FLZ63" s="310"/>
      <c r="FMA63" s="310"/>
      <c r="FMB63" s="310"/>
      <c r="FMC63" s="310"/>
      <c r="FMD63" s="310"/>
      <c r="FME63" s="310"/>
      <c r="FMF63" s="310"/>
      <c r="FMG63" s="344"/>
      <c r="FMH63" s="310"/>
      <c r="FMI63" s="310"/>
      <c r="FMJ63" s="310"/>
      <c r="FMK63" s="310"/>
      <c r="FML63" s="310"/>
      <c r="FMM63" s="310"/>
      <c r="FMN63" s="310"/>
      <c r="FMO63" s="310"/>
      <c r="FMP63" s="344"/>
      <c r="FMQ63" s="310"/>
      <c r="FMR63" s="310"/>
      <c r="FMS63" s="310"/>
      <c r="FMT63" s="310"/>
      <c r="FMU63" s="310"/>
      <c r="FMV63" s="310"/>
      <c r="FMW63" s="310"/>
      <c r="FMX63" s="310"/>
      <c r="FMY63" s="344"/>
      <c r="FMZ63" s="310"/>
      <c r="FNA63" s="310"/>
      <c r="FNB63" s="310"/>
      <c r="FNC63" s="310"/>
      <c r="FND63" s="310"/>
      <c r="FNE63" s="310"/>
      <c r="FNF63" s="310"/>
      <c r="FNG63" s="310"/>
      <c r="FNH63" s="344"/>
      <c r="FNI63" s="310"/>
      <c r="FNJ63" s="310"/>
      <c r="FNK63" s="310"/>
      <c r="FNL63" s="310"/>
      <c r="FNM63" s="310"/>
      <c r="FNN63" s="310"/>
      <c r="FNO63" s="310"/>
      <c r="FNP63" s="310"/>
      <c r="FNQ63" s="344"/>
      <c r="FNR63" s="310"/>
      <c r="FNS63" s="310"/>
      <c r="FNT63" s="310"/>
      <c r="FNU63" s="310"/>
      <c r="FNV63" s="310"/>
      <c r="FNW63" s="310"/>
      <c r="FNX63" s="310"/>
      <c r="FNY63" s="310"/>
      <c r="FNZ63" s="344"/>
      <c r="FOA63" s="310"/>
      <c r="FOB63" s="310"/>
      <c r="FOC63" s="310"/>
      <c r="FOD63" s="310"/>
      <c r="FOE63" s="310"/>
      <c r="FOF63" s="310"/>
      <c r="FOG63" s="310"/>
      <c r="FOH63" s="310"/>
      <c r="FOI63" s="344"/>
      <c r="FOJ63" s="310"/>
      <c r="FOK63" s="310"/>
      <c r="FOL63" s="310"/>
      <c r="FOM63" s="310"/>
      <c r="FON63" s="310"/>
      <c r="FOO63" s="310"/>
      <c r="FOP63" s="310"/>
      <c r="FOQ63" s="310"/>
      <c r="FOR63" s="344"/>
      <c r="FOS63" s="310"/>
      <c r="FOT63" s="310"/>
      <c r="FOU63" s="310"/>
      <c r="FOV63" s="310"/>
      <c r="FOW63" s="310"/>
      <c r="FOX63" s="310"/>
      <c r="FOY63" s="310"/>
      <c r="FOZ63" s="310"/>
      <c r="FPA63" s="344"/>
      <c r="FPB63" s="310"/>
      <c r="FPC63" s="310"/>
      <c r="FPD63" s="310"/>
      <c r="FPE63" s="310"/>
      <c r="FPF63" s="310"/>
      <c r="FPG63" s="310"/>
      <c r="FPH63" s="310"/>
      <c r="FPI63" s="310"/>
      <c r="FPJ63" s="344"/>
      <c r="FPK63" s="310"/>
      <c r="FPL63" s="310"/>
      <c r="FPM63" s="310"/>
      <c r="FPN63" s="310"/>
      <c r="FPO63" s="310"/>
      <c r="FPP63" s="310"/>
      <c r="FPQ63" s="310"/>
      <c r="FPR63" s="310"/>
      <c r="FPS63" s="344"/>
      <c r="FPT63" s="310"/>
      <c r="FPU63" s="310"/>
      <c r="FPV63" s="310"/>
      <c r="FPW63" s="310"/>
      <c r="FPX63" s="310"/>
      <c r="FPY63" s="310"/>
      <c r="FPZ63" s="310"/>
      <c r="FQA63" s="310"/>
      <c r="FQB63" s="344"/>
      <c r="FQC63" s="310"/>
      <c r="FQD63" s="310"/>
      <c r="FQE63" s="310"/>
      <c r="FQF63" s="310"/>
      <c r="FQG63" s="310"/>
      <c r="FQH63" s="310"/>
      <c r="FQI63" s="310"/>
      <c r="FQJ63" s="310"/>
      <c r="FQK63" s="344"/>
      <c r="FQL63" s="310"/>
      <c r="FQM63" s="310"/>
      <c r="FQN63" s="310"/>
      <c r="FQO63" s="310"/>
      <c r="FQP63" s="310"/>
      <c r="FQQ63" s="310"/>
      <c r="FQR63" s="310"/>
      <c r="FQS63" s="310"/>
      <c r="FQT63" s="344"/>
      <c r="FQU63" s="310"/>
      <c r="FQV63" s="310"/>
      <c r="FQW63" s="310"/>
      <c r="FQX63" s="310"/>
      <c r="FQY63" s="310"/>
      <c r="FQZ63" s="310"/>
      <c r="FRA63" s="310"/>
      <c r="FRB63" s="310"/>
      <c r="FRC63" s="344"/>
      <c r="FRD63" s="310"/>
      <c r="FRE63" s="310"/>
      <c r="FRF63" s="310"/>
      <c r="FRG63" s="310"/>
      <c r="FRH63" s="310"/>
      <c r="FRI63" s="310"/>
      <c r="FRJ63" s="310"/>
      <c r="FRK63" s="310"/>
      <c r="FRL63" s="344"/>
      <c r="FRM63" s="310"/>
      <c r="FRN63" s="310"/>
      <c r="FRO63" s="310"/>
      <c r="FRP63" s="310"/>
      <c r="FRQ63" s="310"/>
      <c r="FRR63" s="310"/>
      <c r="FRS63" s="310"/>
      <c r="FRT63" s="310"/>
      <c r="FRU63" s="344"/>
      <c r="FRV63" s="310"/>
      <c r="FRW63" s="310"/>
      <c r="FRX63" s="310"/>
      <c r="FRY63" s="310"/>
      <c r="FRZ63" s="310"/>
      <c r="FSA63" s="310"/>
      <c r="FSB63" s="310"/>
      <c r="FSC63" s="310"/>
      <c r="FSD63" s="344"/>
      <c r="FSE63" s="310"/>
      <c r="FSF63" s="310"/>
      <c r="FSG63" s="310"/>
      <c r="FSH63" s="310"/>
      <c r="FSI63" s="310"/>
      <c r="FSJ63" s="310"/>
      <c r="FSK63" s="310"/>
      <c r="FSL63" s="310"/>
      <c r="FSM63" s="344"/>
      <c r="FSN63" s="310"/>
      <c r="FSO63" s="310"/>
      <c r="FSP63" s="310"/>
      <c r="FSQ63" s="310"/>
      <c r="FSR63" s="310"/>
      <c r="FSS63" s="310"/>
      <c r="FST63" s="310"/>
      <c r="FSU63" s="310"/>
      <c r="FSV63" s="344"/>
      <c r="FSW63" s="310"/>
      <c r="FSX63" s="310"/>
      <c r="FSY63" s="310"/>
      <c r="FSZ63" s="310"/>
      <c r="FTA63" s="310"/>
      <c r="FTB63" s="310"/>
      <c r="FTC63" s="310"/>
      <c r="FTD63" s="310"/>
      <c r="FTE63" s="344"/>
      <c r="FTF63" s="310"/>
      <c r="FTG63" s="310"/>
      <c r="FTH63" s="310"/>
      <c r="FTI63" s="310"/>
      <c r="FTJ63" s="310"/>
      <c r="FTK63" s="310"/>
      <c r="FTL63" s="310"/>
      <c r="FTM63" s="310"/>
      <c r="FTN63" s="344"/>
      <c r="FTO63" s="310"/>
      <c r="FTP63" s="310"/>
      <c r="FTQ63" s="310"/>
      <c r="FTR63" s="310"/>
      <c r="FTS63" s="310"/>
      <c r="FTT63" s="310"/>
      <c r="FTU63" s="310"/>
      <c r="FTV63" s="310"/>
      <c r="FTW63" s="344"/>
      <c r="FTX63" s="310"/>
      <c r="FTY63" s="310"/>
      <c r="FTZ63" s="310"/>
      <c r="FUA63" s="310"/>
      <c r="FUB63" s="310"/>
      <c r="FUC63" s="310"/>
      <c r="FUD63" s="310"/>
      <c r="FUE63" s="310"/>
      <c r="FUF63" s="344"/>
      <c r="FUG63" s="310"/>
      <c r="FUH63" s="310"/>
      <c r="FUI63" s="310"/>
      <c r="FUJ63" s="310"/>
      <c r="FUK63" s="310"/>
      <c r="FUL63" s="310"/>
      <c r="FUM63" s="310"/>
      <c r="FUN63" s="310"/>
      <c r="FUO63" s="344"/>
      <c r="FUP63" s="310"/>
      <c r="FUQ63" s="310"/>
      <c r="FUR63" s="310"/>
      <c r="FUS63" s="310"/>
      <c r="FUT63" s="310"/>
      <c r="FUU63" s="310"/>
      <c r="FUV63" s="310"/>
      <c r="FUW63" s="310"/>
      <c r="FUX63" s="344"/>
      <c r="FUY63" s="310"/>
      <c r="FUZ63" s="310"/>
      <c r="FVA63" s="310"/>
      <c r="FVB63" s="310"/>
      <c r="FVC63" s="310"/>
      <c r="FVD63" s="310"/>
      <c r="FVE63" s="310"/>
      <c r="FVF63" s="310"/>
      <c r="FVG63" s="344"/>
      <c r="FVH63" s="310"/>
      <c r="FVI63" s="310"/>
      <c r="FVJ63" s="310"/>
      <c r="FVK63" s="310"/>
      <c r="FVL63" s="310"/>
      <c r="FVM63" s="310"/>
      <c r="FVN63" s="310"/>
      <c r="FVO63" s="310"/>
      <c r="FVP63" s="344"/>
      <c r="FVQ63" s="310"/>
      <c r="FVR63" s="310"/>
      <c r="FVS63" s="310"/>
      <c r="FVT63" s="310"/>
      <c r="FVU63" s="310"/>
      <c r="FVV63" s="310"/>
      <c r="FVW63" s="310"/>
      <c r="FVX63" s="310"/>
      <c r="FVY63" s="344"/>
      <c r="FVZ63" s="310"/>
      <c r="FWA63" s="310"/>
      <c r="FWB63" s="310"/>
      <c r="FWC63" s="310"/>
      <c r="FWD63" s="310"/>
      <c r="FWE63" s="310"/>
      <c r="FWF63" s="310"/>
      <c r="FWG63" s="310"/>
      <c r="FWH63" s="344"/>
      <c r="FWI63" s="310"/>
      <c r="FWJ63" s="310"/>
      <c r="FWK63" s="310"/>
      <c r="FWL63" s="310"/>
      <c r="FWM63" s="310"/>
      <c r="FWN63" s="310"/>
      <c r="FWO63" s="310"/>
      <c r="FWP63" s="310"/>
      <c r="FWQ63" s="344"/>
      <c r="FWR63" s="310"/>
      <c r="FWS63" s="310"/>
      <c r="FWT63" s="310"/>
      <c r="FWU63" s="310"/>
      <c r="FWV63" s="310"/>
      <c r="FWW63" s="310"/>
      <c r="FWX63" s="310"/>
      <c r="FWY63" s="310"/>
      <c r="FWZ63" s="344"/>
      <c r="FXA63" s="310"/>
      <c r="FXB63" s="310"/>
      <c r="FXC63" s="310"/>
      <c r="FXD63" s="310"/>
      <c r="FXE63" s="310"/>
      <c r="FXF63" s="310"/>
      <c r="FXG63" s="310"/>
      <c r="FXH63" s="310"/>
      <c r="FXI63" s="344"/>
      <c r="FXJ63" s="310"/>
      <c r="FXK63" s="310"/>
      <c r="FXL63" s="310"/>
      <c r="FXM63" s="310"/>
      <c r="FXN63" s="310"/>
      <c r="FXO63" s="310"/>
      <c r="FXP63" s="310"/>
      <c r="FXQ63" s="310"/>
      <c r="FXR63" s="344"/>
      <c r="FXS63" s="310"/>
      <c r="FXT63" s="310"/>
      <c r="FXU63" s="310"/>
      <c r="FXV63" s="310"/>
      <c r="FXW63" s="310"/>
      <c r="FXX63" s="310"/>
      <c r="FXY63" s="310"/>
      <c r="FXZ63" s="310"/>
      <c r="FYA63" s="344"/>
      <c r="FYB63" s="310"/>
      <c r="FYC63" s="310"/>
      <c r="FYD63" s="310"/>
      <c r="FYE63" s="310"/>
      <c r="FYF63" s="310"/>
      <c r="FYG63" s="310"/>
      <c r="FYH63" s="310"/>
      <c r="FYI63" s="310"/>
      <c r="FYJ63" s="344"/>
      <c r="FYK63" s="310"/>
      <c r="FYL63" s="310"/>
      <c r="FYM63" s="310"/>
      <c r="FYN63" s="310"/>
      <c r="FYO63" s="310"/>
      <c r="FYP63" s="310"/>
      <c r="FYQ63" s="310"/>
      <c r="FYR63" s="310"/>
      <c r="FYS63" s="344"/>
      <c r="FYT63" s="310"/>
      <c r="FYU63" s="310"/>
      <c r="FYV63" s="310"/>
      <c r="FYW63" s="310"/>
      <c r="FYX63" s="310"/>
      <c r="FYY63" s="310"/>
      <c r="FYZ63" s="310"/>
      <c r="FZA63" s="310"/>
      <c r="FZB63" s="344"/>
      <c r="FZC63" s="310"/>
      <c r="FZD63" s="310"/>
      <c r="FZE63" s="310"/>
      <c r="FZF63" s="310"/>
      <c r="FZG63" s="310"/>
      <c r="FZH63" s="310"/>
      <c r="FZI63" s="310"/>
      <c r="FZJ63" s="310"/>
      <c r="FZK63" s="344"/>
      <c r="FZL63" s="310"/>
      <c r="FZM63" s="310"/>
      <c r="FZN63" s="310"/>
      <c r="FZO63" s="310"/>
      <c r="FZP63" s="310"/>
      <c r="FZQ63" s="310"/>
      <c r="FZR63" s="310"/>
      <c r="FZS63" s="310"/>
      <c r="FZT63" s="344"/>
      <c r="FZU63" s="310"/>
      <c r="FZV63" s="310"/>
      <c r="FZW63" s="310"/>
      <c r="FZX63" s="310"/>
      <c r="FZY63" s="310"/>
      <c r="FZZ63" s="310"/>
      <c r="GAA63" s="310"/>
      <c r="GAB63" s="310"/>
      <c r="GAC63" s="344"/>
      <c r="GAD63" s="310"/>
      <c r="GAE63" s="310"/>
      <c r="GAF63" s="310"/>
      <c r="GAG63" s="310"/>
      <c r="GAH63" s="310"/>
      <c r="GAI63" s="310"/>
      <c r="GAJ63" s="310"/>
      <c r="GAK63" s="310"/>
      <c r="GAL63" s="344"/>
      <c r="GAM63" s="310"/>
      <c r="GAN63" s="310"/>
      <c r="GAO63" s="310"/>
      <c r="GAP63" s="310"/>
      <c r="GAQ63" s="310"/>
      <c r="GAR63" s="310"/>
      <c r="GAS63" s="310"/>
      <c r="GAT63" s="310"/>
      <c r="GAU63" s="344"/>
      <c r="GAV63" s="310"/>
      <c r="GAW63" s="310"/>
      <c r="GAX63" s="310"/>
      <c r="GAY63" s="310"/>
      <c r="GAZ63" s="310"/>
      <c r="GBA63" s="310"/>
      <c r="GBB63" s="310"/>
      <c r="GBC63" s="310"/>
      <c r="GBD63" s="344"/>
      <c r="GBE63" s="310"/>
      <c r="GBF63" s="310"/>
      <c r="GBG63" s="310"/>
      <c r="GBH63" s="310"/>
      <c r="GBI63" s="310"/>
      <c r="GBJ63" s="310"/>
      <c r="GBK63" s="310"/>
      <c r="GBL63" s="310"/>
      <c r="GBM63" s="344"/>
      <c r="GBN63" s="310"/>
      <c r="GBO63" s="310"/>
      <c r="GBP63" s="310"/>
      <c r="GBQ63" s="310"/>
      <c r="GBR63" s="310"/>
      <c r="GBS63" s="310"/>
      <c r="GBT63" s="310"/>
      <c r="GBU63" s="310"/>
      <c r="GBV63" s="344"/>
      <c r="GBW63" s="310"/>
      <c r="GBX63" s="310"/>
      <c r="GBY63" s="310"/>
      <c r="GBZ63" s="310"/>
      <c r="GCA63" s="310"/>
      <c r="GCB63" s="310"/>
      <c r="GCC63" s="310"/>
      <c r="GCD63" s="310"/>
      <c r="GCE63" s="344"/>
      <c r="GCF63" s="310"/>
      <c r="GCG63" s="310"/>
      <c r="GCH63" s="310"/>
      <c r="GCI63" s="310"/>
      <c r="GCJ63" s="310"/>
      <c r="GCK63" s="310"/>
      <c r="GCL63" s="310"/>
      <c r="GCM63" s="310"/>
      <c r="GCN63" s="344"/>
      <c r="GCO63" s="310"/>
      <c r="GCP63" s="310"/>
      <c r="GCQ63" s="310"/>
      <c r="GCR63" s="310"/>
      <c r="GCS63" s="310"/>
      <c r="GCT63" s="310"/>
      <c r="GCU63" s="310"/>
      <c r="GCV63" s="310"/>
      <c r="GCW63" s="344"/>
      <c r="GCX63" s="310"/>
      <c r="GCY63" s="310"/>
      <c r="GCZ63" s="310"/>
      <c r="GDA63" s="310"/>
      <c r="GDB63" s="310"/>
      <c r="GDC63" s="310"/>
      <c r="GDD63" s="310"/>
      <c r="GDE63" s="310"/>
      <c r="GDF63" s="344"/>
      <c r="GDG63" s="310"/>
      <c r="GDH63" s="310"/>
      <c r="GDI63" s="310"/>
      <c r="GDJ63" s="310"/>
      <c r="GDK63" s="310"/>
      <c r="GDL63" s="310"/>
      <c r="GDM63" s="310"/>
      <c r="GDN63" s="310"/>
      <c r="GDO63" s="344"/>
      <c r="GDP63" s="310"/>
      <c r="GDQ63" s="310"/>
      <c r="GDR63" s="310"/>
      <c r="GDS63" s="310"/>
      <c r="GDT63" s="310"/>
      <c r="GDU63" s="310"/>
      <c r="GDV63" s="310"/>
      <c r="GDW63" s="310"/>
      <c r="GDX63" s="344"/>
      <c r="GDY63" s="310"/>
      <c r="GDZ63" s="310"/>
      <c r="GEA63" s="310"/>
      <c r="GEB63" s="310"/>
      <c r="GEC63" s="310"/>
      <c r="GED63" s="310"/>
      <c r="GEE63" s="310"/>
      <c r="GEF63" s="310"/>
      <c r="GEG63" s="344"/>
      <c r="GEH63" s="310"/>
      <c r="GEI63" s="310"/>
      <c r="GEJ63" s="310"/>
      <c r="GEK63" s="310"/>
      <c r="GEL63" s="310"/>
      <c r="GEM63" s="310"/>
      <c r="GEN63" s="310"/>
      <c r="GEO63" s="310"/>
      <c r="GEP63" s="344"/>
      <c r="GEQ63" s="310"/>
      <c r="GER63" s="310"/>
      <c r="GES63" s="310"/>
      <c r="GET63" s="310"/>
      <c r="GEU63" s="310"/>
      <c r="GEV63" s="310"/>
      <c r="GEW63" s="310"/>
      <c r="GEX63" s="310"/>
      <c r="GEY63" s="344"/>
      <c r="GEZ63" s="310"/>
      <c r="GFA63" s="310"/>
      <c r="GFB63" s="310"/>
      <c r="GFC63" s="310"/>
      <c r="GFD63" s="310"/>
      <c r="GFE63" s="310"/>
      <c r="GFF63" s="310"/>
      <c r="GFG63" s="310"/>
      <c r="GFH63" s="344"/>
      <c r="GFI63" s="310"/>
      <c r="GFJ63" s="310"/>
      <c r="GFK63" s="310"/>
      <c r="GFL63" s="310"/>
      <c r="GFM63" s="310"/>
      <c r="GFN63" s="310"/>
      <c r="GFO63" s="310"/>
      <c r="GFP63" s="310"/>
      <c r="GFQ63" s="344"/>
      <c r="GFR63" s="310"/>
      <c r="GFS63" s="310"/>
      <c r="GFT63" s="310"/>
      <c r="GFU63" s="310"/>
      <c r="GFV63" s="310"/>
      <c r="GFW63" s="310"/>
      <c r="GFX63" s="310"/>
      <c r="GFY63" s="310"/>
      <c r="GFZ63" s="344"/>
      <c r="GGA63" s="310"/>
      <c r="GGB63" s="310"/>
      <c r="GGC63" s="310"/>
      <c r="GGD63" s="310"/>
      <c r="GGE63" s="310"/>
      <c r="GGF63" s="310"/>
      <c r="GGG63" s="310"/>
      <c r="GGH63" s="310"/>
      <c r="GGI63" s="344"/>
      <c r="GGJ63" s="310"/>
      <c r="GGK63" s="310"/>
      <c r="GGL63" s="310"/>
      <c r="GGM63" s="310"/>
      <c r="GGN63" s="310"/>
      <c r="GGO63" s="310"/>
      <c r="GGP63" s="310"/>
      <c r="GGQ63" s="310"/>
      <c r="GGR63" s="344"/>
      <c r="GGS63" s="310"/>
      <c r="GGT63" s="310"/>
      <c r="GGU63" s="310"/>
      <c r="GGV63" s="310"/>
      <c r="GGW63" s="310"/>
      <c r="GGX63" s="310"/>
      <c r="GGY63" s="310"/>
      <c r="GGZ63" s="310"/>
      <c r="GHA63" s="344"/>
      <c r="GHB63" s="310"/>
      <c r="GHC63" s="310"/>
      <c r="GHD63" s="310"/>
      <c r="GHE63" s="310"/>
      <c r="GHF63" s="310"/>
      <c r="GHG63" s="310"/>
      <c r="GHH63" s="310"/>
      <c r="GHI63" s="310"/>
      <c r="GHJ63" s="344"/>
      <c r="GHK63" s="310"/>
      <c r="GHL63" s="310"/>
      <c r="GHM63" s="310"/>
      <c r="GHN63" s="310"/>
      <c r="GHO63" s="310"/>
      <c r="GHP63" s="310"/>
      <c r="GHQ63" s="310"/>
      <c r="GHR63" s="310"/>
      <c r="GHS63" s="344"/>
      <c r="GHT63" s="310"/>
      <c r="GHU63" s="310"/>
      <c r="GHV63" s="310"/>
      <c r="GHW63" s="310"/>
      <c r="GHX63" s="310"/>
      <c r="GHY63" s="310"/>
      <c r="GHZ63" s="310"/>
      <c r="GIA63" s="310"/>
      <c r="GIB63" s="344"/>
      <c r="GIC63" s="310"/>
      <c r="GID63" s="310"/>
      <c r="GIE63" s="310"/>
      <c r="GIF63" s="310"/>
      <c r="GIG63" s="310"/>
      <c r="GIH63" s="310"/>
      <c r="GII63" s="310"/>
      <c r="GIJ63" s="310"/>
      <c r="GIK63" s="344"/>
      <c r="GIL63" s="310"/>
      <c r="GIM63" s="310"/>
      <c r="GIN63" s="310"/>
      <c r="GIO63" s="310"/>
      <c r="GIP63" s="310"/>
      <c r="GIQ63" s="310"/>
      <c r="GIR63" s="310"/>
      <c r="GIS63" s="310"/>
      <c r="GIT63" s="344"/>
      <c r="GIU63" s="310"/>
      <c r="GIV63" s="310"/>
      <c r="GIW63" s="310"/>
      <c r="GIX63" s="310"/>
      <c r="GIY63" s="310"/>
      <c r="GIZ63" s="310"/>
      <c r="GJA63" s="310"/>
      <c r="GJB63" s="310"/>
      <c r="GJC63" s="344"/>
      <c r="GJD63" s="310"/>
      <c r="GJE63" s="310"/>
      <c r="GJF63" s="310"/>
      <c r="GJG63" s="310"/>
      <c r="GJH63" s="310"/>
      <c r="GJI63" s="310"/>
      <c r="GJJ63" s="310"/>
      <c r="GJK63" s="310"/>
      <c r="GJL63" s="344"/>
      <c r="GJM63" s="310"/>
      <c r="GJN63" s="310"/>
      <c r="GJO63" s="310"/>
      <c r="GJP63" s="310"/>
      <c r="GJQ63" s="310"/>
      <c r="GJR63" s="310"/>
      <c r="GJS63" s="310"/>
      <c r="GJT63" s="310"/>
      <c r="GJU63" s="344"/>
      <c r="GJV63" s="310"/>
      <c r="GJW63" s="310"/>
      <c r="GJX63" s="310"/>
      <c r="GJY63" s="310"/>
      <c r="GJZ63" s="310"/>
      <c r="GKA63" s="310"/>
      <c r="GKB63" s="310"/>
      <c r="GKC63" s="310"/>
      <c r="GKD63" s="344"/>
      <c r="GKE63" s="310"/>
      <c r="GKF63" s="310"/>
      <c r="GKG63" s="310"/>
      <c r="GKH63" s="310"/>
      <c r="GKI63" s="310"/>
      <c r="GKJ63" s="310"/>
      <c r="GKK63" s="310"/>
      <c r="GKL63" s="310"/>
      <c r="GKM63" s="344"/>
      <c r="GKN63" s="310"/>
      <c r="GKO63" s="310"/>
      <c r="GKP63" s="310"/>
      <c r="GKQ63" s="310"/>
      <c r="GKR63" s="310"/>
      <c r="GKS63" s="310"/>
      <c r="GKT63" s="310"/>
      <c r="GKU63" s="310"/>
      <c r="GKV63" s="344"/>
      <c r="GKW63" s="310"/>
      <c r="GKX63" s="310"/>
      <c r="GKY63" s="310"/>
      <c r="GKZ63" s="310"/>
      <c r="GLA63" s="310"/>
      <c r="GLB63" s="310"/>
      <c r="GLC63" s="310"/>
      <c r="GLD63" s="310"/>
      <c r="GLE63" s="344"/>
      <c r="GLF63" s="310"/>
      <c r="GLG63" s="310"/>
      <c r="GLH63" s="310"/>
      <c r="GLI63" s="310"/>
      <c r="GLJ63" s="310"/>
      <c r="GLK63" s="310"/>
      <c r="GLL63" s="310"/>
      <c r="GLM63" s="310"/>
      <c r="GLN63" s="344"/>
      <c r="GLO63" s="310"/>
      <c r="GLP63" s="310"/>
      <c r="GLQ63" s="310"/>
      <c r="GLR63" s="310"/>
      <c r="GLS63" s="310"/>
      <c r="GLT63" s="310"/>
      <c r="GLU63" s="310"/>
      <c r="GLV63" s="310"/>
      <c r="GLW63" s="344"/>
      <c r="GLX63" s="310"/>
      <c r="GLY63" s="310"/>
      <c r="GLZ63" s="310"/>
      <c r="GMA63" s="310"/>
      <c r="GMB63" s="310"/>
      <c r="GMC63" s="310"/>
      <c r="GMD63" s="310"/>
      <c r="GME63" s="310"/>
      <c r="GMF63" s="344"/>
      <c r="GMG63" s="310"/>
      <c r="GMH63" s="310"/>
      <c r="GMI63" s="310"/>
      <c r="GMJ63" s="310"/>
      <c r="GMK63" s="310"/>
      <c r="GML63" s="310"/>
      <c r="GMM63" s="310"/>
      <c r="GMN63" s="310"/>
      <c r="GMO63" s="344"/>
      <c r="GMP63" s="310"/>
      <c r="GMQ63" s="310"/>
      <c r="GMR63" s="310"/>
      <c r="GMS63" s="310"/>
      <c r="GMT63" s="310"/>
      <c r="GMU63" s="310"/>
      <c r="GMV63" s="310"/>
      <c r="GMW63" s="310"/>
      <c r="GMX63" s="344"/>
      <c r="GMY63" s="310"/>
      <c r="GMZ63" s="310"/>
      <c r="GNA63" s="310"/>
      <c r="GNB63" s="310"/>
      <c r="GNC63" s="310"/>
      <c r="GND63" s="310"/>
      <c r="GNE63" s="310"/>
      <c r="GNF63" s="310"/>
      <c r="GNG63" s="344"/>
      <c r="GNH63" s="310"/>
      <c r="GNI63" s="310"/>
      <c r="GNJ63" s="310"/>
      <c r="GNK63" s="310"/>
      <c r="GNL63" s="310"/>
      <c r="GNM63" s="310"/>
      <c r="GNN63" s="310"/>
      <c r="GNO63" s="310"/>
      <c r="GNP63" s="344"/>
      <c r="GNQ63" s="310"/>
      <c r="GNR63" s="310"/>
      <c r="GNS63" s="310"/>
      <c r="GNT63" s="310"/>
      <c r="GNU63" s="310"/>
      <c r="GNV63" s="310"/>
      <c r="GNW63" s="310"/>
      <c r="GNX63" s="310"/>
      <c r="GNY63" s="344"/>
      <c r="GNZ63" s="310"/>
      <c r="GOA63" s="310"/>
      <c r="GOB63" s="310"/>
      <c r="GOC63" s="310"/>
      <c r="GOD63" s="310"/>
      <c r="GOE63" s="310"/>
      <c r="GOF63" s="310"/>
      <c r="GOG63" s="310"/>
      <c r="GOH63" s="344"/>
      <c r="GOI63" s="310"/>
      <c r="GOJ63" s="310"/>
      <c r="GOK63" s="310"/>
      <c r="GOL63" s="310"/>
      <c r="GOM63" s="310"/>
      <c r="GON63" s="310"/>
      <c r="GOO63" s="310"/>
      <c r="GOP63" s="310"/>
      <c r="GOQ63" s="344"/>
      <c r="GOR63" s="310"/>
      <c r="GOS63" s="310"/>
      <c r="GOT63" s="310"/>
      <c r="GOU63" s="310"/>
      <c r="GOV63" s="310"/>
      <c r="GOW63" s="310"/>
      <c r="GOX63" s="310"/>
      <c r="GOY63" s="310"/>
      <c r="GOZ63" s="344"/>
      <c r="GPA63" s="310"/>
      <c r="GPB63" s="310"/>
      <c r="GPC63" s="310"/>
      <c r="GPD63" s="310"/>
      <c r="GPE63" s="310"/>
      <c r="GPF63" s="310"/>
      <c r="GPG63" s="310"/>
      <c r="GPH63" s="310"/>
      <c r="GPI63" s="344"/>
      <c r="GPJ63" s="310"/>
      <c r="GPK63" s="310"/>
      <c r="GPL63" s="310"/>
      <c r="GPM63" s="310"/>
      <c r="GPN63" s="310"/>
      <c r="GPO63" s="310"/>
      <c r="GPP63" s="310"/>
      <c r="GPQ63" s="310"/>
      <c r="GPR63" s="344"/>
      <c r="GPS63" s="310"/>
      <c r="GPT63" s="310"/>
      <c r="GPU63" s="310"/>
      <c r="GPV63" s="310"/>
      <c r="GPW63" s="310"/>
      <c r="GPX63" s="310"/>
      <c r="GPY63" s="310"/>
      <c r="GPZ63" s="310"/>
      <c r="GQA63" s="344"/>
      <c r="GQB63" s="310"/>
      <c r="GQC63" s="310"/>
      <c r="GQD63" s="310"/>
      <c r="GQE63" s="310"/>
      <c r="GQF63" s="310"/>
      <c r="GQG63" s="310"/>
      <c r="GQH63" s="310"/>
      <c r="GQI63" s="310"/>
      <c r="GQJ63" s="344"/>
      <c r="GQK63" s="310"/>
      <c r="GQL63" s="310"/>
      <c r="GQM63" s="310"/>
      <c r="GQN63" s="310"/>
      <c r="GQO63" s="310"/>
      <c r="GQP63" s="310"/>
      <c r="GQQ63" s="310"/>
      <c r="GQR63" s="310"/>
      <c r="GQS63" s="344"/>
      <c r="GQT63" s="310"/>
      <c r="GQU63" s="310"/>
      <c r="GQV63" s="310"/>
      <c r="GQW63" s="310"/>
      <c r="GQX63" s="310"/>
      <c r="GQY63" s="310"/>
      <c r="GQZ63" s="310"/>
      <c r="GRA63" s="310"/>
      <c r="GRB63" s="344"/>
      <c r="GRC63" s="310"/>
      <c r="GRD63" s="310"/>
      <c r="GRE63" s="310"/>
      <c r="GRF63" s="310"/>
      <c r="GRG63" s="310"/>
      <c r="GRH63" s="310"/>
      <c r="GRI63" s="310"/>
      <c r="GRJ63" s="310"/>
      <c r="GRK63" s="344"/>
      <c r="GRL63" s="310"/>
      <c r="GRM63" s="310"/>
      <c r="GRN63" s="310"/>
      <c r="GRO63" s="310"/>
      <c r="GRP63" s="310"/>
      <c r="GRQ63" s="310"/>
      <c r="GRR63" s="310"/>
      <c r="GRS63" s="310"/>
      <c r="GRT63" s="344"/>
      <c r="GRU63" s="310"/>
      <c r="GRV63" s="310"/>
      <c r="GRW63" s="310"/>
      <c r="GRX63" s="310"/>
      <c r="GRY63" s="310"/>
      <c r="GRZ63" s="310"/>
      <c r="GSA63" s="310"/>
      <c r="GSB63" s="310"/>
      <c r="GSC63" s="344"/>
      <c r="GSD63" s="310"/>
      <c r="GSE63" s="310"/>
      <c r="GSF63" s="310"/>
      <c r="GSG63" s="310"/>
      <c r="GSH63" s="310"/>
      <c r="GSI63" s="310"/>
      <c r="GSJ63" s="310"/>
      <c r="GSK63" s="310"/>
      <c r="GSL63" s="344"/>
      <c r="GSM63" s="310"/>
      <c r="GSN63" s="310"/>
      <c r="GSO63" s="310"/>
      <c r="GSP63" s="310"/>
      <c r="GSQ63" s="310"/>
      <c r="GSR63" s="310"/>
      <c r="GSS63" s="310"/>
      <c r="GST63" s="310"/>
      <c r="GSU63" s="344"/>
      <c r="GSV63" s="310"/>
      <c r="GSW63" s="310"/>
      <c r="GSX63" s="310"/>
      <c r="GSY63" s="310"/>
      <c r="GSZ63" s="310"/>
      <c r="GTA63" s="310"/>
      <c r="GTB63" s="310"/>
      <c r="GTC63" s="310"/>
      <c r="GTD63" s="344"/>
      <c r="GTE63" s="310"/>
      <c r="GTF63" s="310"/>
      <c r="GTG63" s="310"/>
      <c r="GTH63" s="310"/>
      <c r="GTI63" s="310"/>
      <c r="GTJ63" s="310"/>
      <c r="GTK63" s="310"/>
      <c r="GTL63" s="310"/>
      <c r="GTM63" s="344"/>
      <c r="GTN63" s="310"/>
      <c r="GTO63" s="310"/>
      <c r="GTP63" s="310"/>
      <c r="GTQ63" s="310"/>
      <c r="GTR63" s="310"/>
      <c r="GTS63" s="310"/>
      <c r="GTT63" s="310"/>
      <c r="GTU63" s="310"/>
      <c r="GTV63" s="344"/>
      <c r="GTW63" s="310"/>
      <c r="GTX63" s="310"/>
      <c r="GTY63" s="310"/>
      <c r="GTZ63" s="310"/>
      <c r="GUA63" s="310"/>
      <c r="GUB63" s="310"/>
      <c r="GUC63" s="310"/>
      <c r="GUD63" s="310"/>
      <c r="GUE63" s="344"/>
      <c r="GUF63" s="310"/>
      <c r="GUG63" s="310"/>
      <c r="GUH63" s="310"/>
      <c r="GUI63" s="310"/>
      <c r="GUJ63" s="310"/>
      <c r="GUK63" s="310"/>
      <c r="GUL63" s="310"/>
      <c r="GUM63" s="310"/>
      <c r="GUN63" s="344"/>
      <c r="GUO63" s="310"/>
      <c r="GUP63" s="310"/>
      <c r="GUQ63" s="310"/>
      <c r="GUR63" s="310"/>
      <c r="GUS63" s="310"/>
      <c r="GUT63" s="310"/>
      <c r="GUU63" s="310"/>
      <c r="GUV63" s="310"/>
      <c r="GUW63" s="344"/>
      <c r="GUX63" s="310"/>
      <c r="GUY63" s="310"/>
      <c r="GUZ63" s="310"/>
      <c r="GVA63" s="310"/>
      <c r="GVB63" s="310"/>
      <c r="GVC63" s="310"/>
      <c r="GVD63" s="310"/>
      <c r="GVE63" s="310"/>
      <c r="GVF63" s="344"/>
      <c r="GVG63" s="310"/>
      <c r="GVH63" s="310"/>
      <c r="GVI63" s="310"/>
      <c r="GVJ63" s="310"/>
      <c r="GVK63" s="310"/>
      <c r="GVL63" s="310"/>
      <c r="GVM63" s="310"/>
      <c r="GVN63" s="310"/>
      <c r="GVO63" s="344"/>
      <c r="GVP63" s="310"/>
      <c r="GVQ63" s="310"/>
      <c r="GVR63" s="310"/>
      <c r="GVS63" s="310"/>
      <c r="GVT63" s="310"/>
      <c r="GVU63" s="310"/>
      <c r="GVV63" s="310"/>
      <c r="GVW63" s="310"/>
      <c r="GVX63" s="344"/>
      <c r="GVY63" s="310"/>
      <c r="GVZ63" s="310"/>
      <c r="GWA63" s="310"/>
      <c r="GWB63" s="310"/>
      <c r="GWC63" s="310"/>
      <c r="GWD63" s="310"/>
      <c r="GWE63" s="310"/>
      <c r="GWF63" s="310"/>
      <c r="GWG63" s="344"/>
      <c r="GWH63" s="310"/>
      <c r="GWI63" s="310"/>
      <c r="GWJ63" s="310"/>
      <c r="GWK63" s="310"/>
      <c r="GWL63" s="310"/>
      <c r="GWM63" s="310"/>
      <c r="GWN63" s="310"/>
      <c r="GWO63" s="310"/>
      <c r="GWP63" s="344"/>
      <c r="GWQ63" s="310"/>
      <c r="GWR63" s="310"/>
      <c r="GWS63" s="310"/>
      <c r="GWT63" s="310"/>
      <c r="GWU63" s="310"/>
      <c r="GWV63" s="310"/>
      <c r="GWW63" s="310"/>
      <c r="GWX63" s="310"/>
      <c r="GWY63" s="344"/>
      <c r="GWZ63" s="310"/>
      <c r="GXA63" s="310"/>
      <c r="GXB63" s="310"/>
      <c r="GXC63" s="310"/>
      <c r="GXD63" s="310"/>
      <c r="GXE63" s="310"/>
      <c r="GXF63" s="310"/>
      <c r="GXG63" s="310"/>
      <c r="GXH63" s="344"/>
      <c r="GXI63" s="310"/>
      <c r="GXJ63" s="310"/>
      <c r="GXK63" s="310"/>
      <c r="GXL63" s="310"/>
      <c r="GXM63" s="310"/>
      <c r="GXN63" s="310"/>
      <c r="GXO63" s="310"/>
      <c r="GXP63" s="310"/>
      <c r="GXQ63" s="344"/>
      <c r="GXR63" s="310"/>
      <c r="GXS63" s="310"/>
      <c r="GXT63" s="310"/>
      <c r="GXU63" s="310"/>
      <c r="GXV63" s="310"/>
      <c r="GXW63" s="310"/>
      <c r="GXX63" s="310"/>
      <c r="GXY63" s="310"/>
      <c r="GXZ63" s="344"/>
      <c r="GYA63" s="310"/>
      <c r="GYB63" s="310"/>
      <c r="GYC63" s="310"/>
      <c r="GYD63" s="310"/>
      <c r="GYE63" s="310"/>
      <c r="GYF63" s="310"/>
      <c r="GYG63" s="310"/>
      <c r="GYH63" s="310"/>
      <c r="GYI63" s="344"/>
      <c r="GYJ63" s="310"/>
      <c r="GYK63" s="310"/>
      <c r="GYL63" s="310"/>
      <c r="GYM63" s="310"/>
      <c r="GYN63" s="310"/>
      <c r="GYO63" s="310"/>
      <c r="GYP63" s="310"/>
      <c r="GYQ63" s="310"/>
      <c r="GYR63" s="344"/>
      <c r="GYS63" s="310"/>
      <c r="GYT63" s="310"/>
      <c r="GYU63" s="310"/>
      <c r="GYV63" s="310"/>
      <c r="GYW63" s="310"/>
      <c r="GYX63" s="310"/>
      <c r="GYY63" s="310"/>
      <c r="GYZ63" s="310"/>
      <c r="GZA63" s="344"/>
      <c r="GZB63" s="310"/>
      <c r="GZC63" s="310"/>
      <c r="GZD63" s="310"/>
      <c r="GZE63" s="310"/>
      <c r="GZF63" s="310"/>
      <c r="GZG63" s="310"/>
      <c r="GZH63" s="310"/>
      <c r="GZI63" s="310"/>
      <c r="GZJ63" s="344"/>
      <c r="GZK63" s="310"/>
      <c r="GZL63" s="310"/>
      <c r="GZM63" s="310"/>
      <c r="GZN63" s="310"/>
      <c r="GZO63" s="310"/>
      <c r="GZP63" s="310"/>
      <c r="GZQ63" s="310"/>
      <c r="GZR63" s="310"/>
      <c r="GZS63" s="344"/>
      <c r="GZT63" s="310"/>
      <c r="GZU63" s="310"/>
      <c r="GZV63" s="310"/>
      <c r="GZW63" s="310"/>
      <c r="GZX63" s="310"/>
      <c r="GZY63" s="310"/>
      <c r="GZZ63" s="310"/>
      <c r="HAA63" s="310"/>
      <c r="HAB63" s="344"/>
      <c r="HAC63" s="310"/>
      <c r="HAD63" s="310"/>
      <c r="HAE63" s="310"/>
      <c r="HAF63" s="310"/>
      <c r="HAG63" s="310"/>
      <c r="HAH63" s="310"/>
      <c r="HAI63" s="310"/>
      <c r="HAJ63" s="310"/>
      <c r="HAK63" s="344"/>
      <c r="HAL63" s="310"/>
      <c r="HAM63" s="310"/>
      <c r="HAN63" s="310"/>
      <c r="HAO63" s="310"/>
      <c r="HAP63" s="310"/>
      <c r="HAQ63" s="310"/>
      <c r="HAR63" s="310"/>
      <c r="HAS63" s="310"/>
      <c r="HAT63" s="344"/>
      <c r="HAU63" s="310"/>
      <c r="HAV63" s="310"/>
      <c r="HAW63" s="310"/>
      <c r="HAX63" s="310"/>
      <c r="HAY63" s="310"/>
      <c r="HAZ63" s="310"/>
      <c r="HBA63" s="310"/>
      <c r="HBB63" s="310"/>
      <c r="HBC63" s="344"/>
      <c r="HBD63" s="310"/>
      <c r="HBE63" s="310"/>
      <c r="HBF63" s="310"/>
      <c r="HBG63" s="310"/>
      <c r="HBH63" s="310"/>
      <c r="HBI63" s="310"/>
      <c r="HBJ63" s="310"/>
      <c r="HBK63" s="310"/>
      <c r="HBL63" s="344"/>
      <c r="HBM63" s="310"/>
      <c r="HBN63" s="310"/>
      <c r="HBO63" s="310"/>
      <c r="HBP63" s="310"/>
      <c r="HBQ63" s="310"/>
      <c r="HBR63" s="310"/>
      <c r="HBS63" s="310"/>
      <c r="HBT63" s="310"/>
      <c r="HBU63" s="344"/>
      <c r="HBV63" s="310"/>
      <c r="HBW63" s="310"/>
      <c r="HBX63" s="310"/>
      <c r="HBY63" s="310"/>
      <c r="HBZ63" s="310"/>
      <c r="HCA63" s="310"/>
      <c r="HCB63" s="310"/>
      <c r="HCC63" s="310"/>
      <c r="HCD63" s="344"/>
      <c r="HCE63" s="310"/>
      <c r="HCF63" s="310"/>
      <c r="HCG63" s="310"/>
      <c r="HCH63" s="310"/>
      <c r="HCI63" s="310"/>
      <c r="HCJ63" s="310"/>
      <c r="HCK63" s="310"/>
      <c r="HCL63" s="310"/>
      <c r="HCM63" s="344"/>
      <c r="HCN63" s="310"/>
      <c r="HCO63" s="310"/>
      <c r="HCP63" s="310"/>
      <c r="HCQ63" s="310"/>
      <c r="HCR63" s="310"/>
      <c r="HCS63" s="310"/>
      <c r="HCT63" s="310"/>
      <c r="HCU63" s="310"/>
      <c r="HCV63" s="344"/>
      <c r="HCW63" s="310"/>
      <c r="HCX63" s="310"/>
      <c r="HCY63" s="310"/>
      <c r="HCZ63" s="310"/>
      <c r="HDA63" s="310"/>
      <c r="HDB63" s="310"/>
      <c r="HDC63" s="310"/>
      <c r="HDD63" s="310"/>
      <c r="HDE63" s="344"/>
      <c r="HDF63" s="310"/>
      <c r="HDG63" s="310"/>
      <c r="HDH63" s="310"/>
      <c r="HDI63" s="310"/>
      <c r="HDJ63" s="310"/>
      <c r="HDK63" s="310"/>
      <c r="HDL63" s="310"/>
      <c r="HDM63" s="310"/>
      <c r="HDN63" s="344"/>
      <c r="HDO63" s="310"/>
      <c r="HDP63" s="310"/>
      <c r="HDQ63" s="310"/>
      <c r="HDR63" s="310"/>
      <c r="HDS63" s="310"/>
      <c r="HDT63" s="310"/>
      <c r="HDU63" s="310"/>
      <c r="HDV63" s="310"/>
      <c r="HDW63" s="344"/>
      <c r="HDX63" s="310"/>
      <c r="HDY63" s="310"/>
      <c r="HDZ63" s="310"/>
      <c r="HEA63" s="310"/>
      <c r="HEB63" s="310"/>
      <c r="HEC63" s="310"/>
      <c r="HED63" s="310"/>
      <c r="HEE63" s="310"/>
      <c r="HEF63" s="344"/>
      <c r="HEG63" s="310"/>
      <c r="HEH63" s="310"/>
      <c r="HEI63" s="310"/>
      <c r="HEJ63" s="310"/>
      <c r="HEK63" s="310"/>
      <c r="HEL63" s="310"/>
      <c r="HEM63" s="310"/>
      <c r="HEN63" s="310"/>
      <c r="HEO63" s="344"/>
      <c r="HEP63" s="310"/>
      <c r="HEQ63" s="310"/>
      <c r="HER63" s="310"/>
      <c r="HES63" s="310"/>
      <c r="HET63" s="310"/>
      <c r="HEU63" s="310"/>
      <c r="HEV63" s="310"/>
      <c r="HEW63" s="310"/>
      <c r="HEX63" s="344"/>
      <c r="HEY63" s="310"/>
      <c r="HEZ63" s="310"/>
      <c r="HFA63" s="310"/>
      <c r="HFB63" s="310"/>
      <c r="HFC63" s="310"/>
      <c r="HFD63" s="310"/>
      <c r="HFE63" s="310"/>
      <c r="HFF63" s="310"/>
      <c r="HFG63" s="344"/>
      <c r="HFH63" s="310"/>
      <c r="HFI63" s="310"/>
      <c r="HFJ63" s="310"/>
      <c r="HFK63" s="310"/>
      <c r="HFL63" s="310"/>
      <c r="HFM63" s="310"/>
      <c r="HFN63" s="310"/>
      <c r="HFO63" s="310"/>
      <c r="HFP63" s="344"/>
      <c r="HFQ63" s="310"/>
      <c r="HFR63" s="310"/>
      <c r="HFS63" s="310"/>
      <c r="HFT63" s="310"/>
      <c r="HFU63" s="310"/>
      <c r="HFV63" s="310"/>
      <c r="HFW63" s="310"/>
      <c r="HFX63" s="310"/>
      <c r="HFY63" s="344"/>
      <c r="HFZ63" s="310"/>
      <c r="HGA63" s="310"/>
      <c r="HGB63" s="310"/>
      <c r="HGC63" s="310"/>
      <c r="HGD63" s="310"/>
      <c r="HGE63" s="310"/>
      <c r="HGF63" s="310"/>
      <c r="HGG63" s="310"/>
      <c r="HGH63" s="344"/>
      <c r="HGI63" s="310"/>
      <c r="HGJ63" s="310"/>
      <c r="HGK63" s="310"/>
      <c r="HGL63" s="310"/>
      <c r="HGM63" s="310"/>
      <c r="HGN63" s="310"/>
      <c r="HGO63" s="310"/>
      <c r="HGP63" s="310"/>
      <c r="HGQ63" s="344"/>
      <c r="HGR63" s="310"/>
      <c r="HGS63" s="310"/>
      <c r="HGT63" s="310"/>
      <c r="HGU63" s="310"/>
      <c r="HGV63" s="310"/>
      <c r="HGW63" s="310"/>
      <c r="HGX63" s="310"/>
      <c r="HGY63" s="310"/>
      <c r="HGZ63" s="344"/>
      <c r="HHA63" s="310"/>
      <c r="HHB63" s="310"/>
      <c r="HHC63" s="310"/>
      <c r="HHD63" s="310"/>
      <c r="HHE63" s="310"/>
      <c r="HHF63" s="310"/>
      <c r="HHG63" s="310"/>
      <c r="HHH63" s="310"/>
      <c r="HHI63" s="344"/>
      <c r="HHJ63" s="310"/>
      <c r="HHK63" s="310"/>
      <c r="HHL63" s="310"/>
      <c r="HHM63" s="310"/>
      <c r="HHN63" s="310"/>
      <c r="HHO63" s="310"/>
      <c r="HHP63" s="310"/>
      <c r="HHQ63" s="310"/>
      <c r="HHR63" s="344"/>
      <c r="HHS63" s="310"/>
      <c r="HHT63" s="310"/>
      <c r="HHU63" s="310"/>
      <c r="HHV63" s="310"/>
      <c r="HHW63" s="310"/>
      <c r="HHX63" s="310"/>
      <c r="HHY63" s="310"/>
      <c r="HHZ63" s="310"/>
      <c r="HIA63" s="344"/>
      <c r="HIB63" s="310"/>
      <c r="HIC63" s="310"/>
      <c r="HID63" s="310"/>
      <c r="HIE63" s="310"/>
      <c r="HIF63" s="310"/>
      <c r="HIG63" s="310"/>
      <c r="HIH63" s="310"/>
      <c r="HII63" s="310"/>
      <c r="HIJ63" s="344"/>
      <c r="HIK63" s="310"/>
      <c r="HIL63" s="310"/>
      <c r="HIM63" s="310"/>
      <c r="HIN63" s="310"/>
      <c r="HIO63" s="310"/>
      <c r="HIP63" s="310"/>
      <c r="HIQ63" s="310"/>
      <c r="HIR63" s="310"/>
      <c r="HIS63" s="344"/>
      <c r="HIT63" s="310"/>
      <c r="HIU63" s="310"/>
      <c r="HIV63" s="310"/>
      <c r="HIW63" s="310"/>
      <c r="HIX63" s="310"/>
      <c r="HIY63" s="310"/>
      <c r="HIZ63" s="310"/>
      <c r="HJA63" s="310"/>
      <c r="HJB63" s="344"/>
      <c r="HJC63" s="310"/>
      <c r="HJD63" s="310"/>
      <c r="HJE63" s="310"/>
      <c r="HJF63" s="310"/>
      <c r="HJG63" s="310"/>
      <c r="HJH63" s="310"/>
      <c r="HJI63" s="310"/>
      <c r="HJJ63" s="310"/>
      <c r="HJK63" s="344"/>
      <c r="HJL63" s="310"/>
      <c r="HJM63" s="310"/>
      <c r="HJN63" s="310"/>
      <c r="HJO63" s="310"/>
      <c r="HJP63" s="310"/>
      <c r="HJQ63" s="310"/>
      <c r="HJR63" s="310"/>
      <c r="HJS63" s="310"/>
      <c r="HJT63" s="344"/>
      <c r="HJU63" s="310"/>
      <c r="HJV63" s="310"/>
      <c r="HJW63" s="310"/>
      <c r="HJX63" s="310"/>
      <c r="HJY63" s="310"/>
      <c r="HJZ63" s="310"/>
      <c r="HKA63" s="310"/>
      <c r="HKB63" s="310"/>
      <c r="HKC63" s="344"/>
      <c r="HKD63" s="310"/>
      <c r="HKE63" s="310"/>
      <c r="HKF63" s="310"/>
      <c r="HKG63" s="310"/>
      <c r="HKH63" s="310"/>
      <c r="HKI63" s="310"/>
      <c r="HKJ63" s="310"/>
      <c r="HKK63" s="310"/>
      <c r="HKL63" s="344"/>
      <c r="HKM63" s="310"/>
      <c r="HKN63" s="310"/>
      <c r="HKO63" s="310"/>
      <c r="HKP63" s="310"/>
      <c r="HKQ63" s="310"/>
      <c r="HKR63" s="310"/>
      <c r="HKS63" s="310"/>
      <c r="HKT63" s="310"/>
      <c r="HKU63" s="344"/>
      <c r="HKV63" s="310"/>
      <c r="HKW63" s="310"/>
      <c r="HKX63" s="310"/>
      <c r="HKY63" s="310"/>
      <c r="HKZ63" s="310"/>
      <c r="HLA63" s="310"/>
      <c r="HLB63" s="310"/>
      <c r="HLC63" s="310"/>
      <c r="HLD63" s="344"/>
      <c r="HLE63" s="310"/>
      <c r="HLF63" s="310"/>
      <c r="HLG63" s="310"/>
      <c r="HLH63" s="310"/>
      <c r="HLI63" s="310"/>
      <c r="HLJ63" s="310"/>
      <c r="HLK63" s="310"/>
      <c r="HLL63" s="310"/>
      <c r="HLM63" s="344"/>
      <c r="HLN63" s="310"/>
      <c r="HLO63" s="310"/>
      <c r="HLP63" s="310"/>
      <c r="HLQ63" s="310"/>
      <c r="HLR63" s="310"/>
      <c r="HLS63" s="310"/>
      <c r="HLT63" s="310"/>
      <c r="HLU63" s="310"/>
      <c r="HLV63" s="344"/>
      <c r="HLW63" s="310"/>
      <c r="HLX63" s="310"/>
      <c r="HLY63" s="310"/>
      <c r="HLZ63" s="310"/>
      <c r="HMA63" s="310"/>
      <c r="HMB63" s="310"/>
      <c r="HMC63" s="310"/>
      <c r="HMD63" s="310"/>
      <c r="HME63" s="344"/>
      <c r="HMF63" s="310"/>
      <c r="HMG63" s="310"/>
      <c r="HMH63" s="310"/>
      <c r="HMI63" s="310"/>
      <c r="HMJ63" s="310"/>
      <c r="HMK63" s="310"/>
      <c r="HML63" s="310"/>
      <c r="HMM63" s="310"/>
      <c r="HMN63" s="344"/>
      <c r="HMO63" s="310"/>
      <c r="HMP63" s="310"/>
      <c r="HMQ63" s="310"/>
      <c r="HMR63" s="310"/>
      <c r="HMS63" s="310"/>
      <c r="HMT63" s="310"/>
      <c r="HMU63" s="310"/>
      <c r="HMV63" s="310"/>
      <c r="HMW63" s="344"/>
      <c r="HMX63" s="310"/>
      <c r="HMY63" s="310"/>
      <c r="HMZ63" s="310"/>
      <c r="HNA63" s="310"/>
      <c r="HNB63" s="310"/>
      <c r="HNC63" s="310"/>
      <c r="HND63" s="310"/>
      <c r="HNE63" s="310"/>
      <c r="HNF63" s="344"/>
      <c r="HNG63" s="310"/>
      <c r="HNH63" s="310"/>
      <c r="HNI63" s="310"/>
      <c r="HNJ63" s="310"/>
      <c r="HNK63" s="310"/>
      <c r="HNL63" s="310"/>
      <c r="HNM63" s="310"/>
      <c r="HNN63" s="310"/>
      <c r="HNO63" s="344"/>
      <c r="HNP63" s="310"/>
      <c r="HNQ63" s="310"/>
      <c r="HNR63" s="310"/>
      <c r="HNS63" s="310"/>
      <c r="HNT63" s="310"/>
      <c r="HNU63" s="310"/>
      <c r="HNV63" s="310"/>
      <c r="HNW63" s="310"/>
      <c r="HNX63" s="344"/>
      <c r="HNY63" s="310"/>
      <c r="HNZ63" s="310"/>
      <c r="HOA63" s="310"/>
      <c r="HOB63" s="310"/>
      <c r="HOC63" s="310"/>
      <c r="HOD63" s="310"/>
      <c r="HOE63" s="310"/>
      <c r="HOF63" s="310"/>
      <c r="HOG63" s="344"/>
      <c r="HOH63" s="310"/>
      <c r="HOI63" s="310"/>
      <c r="HOJ63" s="310"/>
      <c r="HOK63" s="310"/>
      <c r="HOL63" s="310"/>
      <c r="HOM63" s="310"/>
      <c r="HON63" s="310"/>
      <c r="HOO63" s="310"/>
      <c r="HOP63" s="344"/>
      <c r="HOQ63" s="310"/>
      <c r="HOR63" s="310"/>
      <c r="HOS63" s="310"/>
      <c r="HOT63" s="310"/>
      <c r="HOU63" s="310"/>
      <c r="HOV63" s="310"/>
      <c r="HOW63" s="310"/>
      <c r="HOX63" s="310"/>
      <c r="HOY63" s="344"/>
      <c r="HOZ63" s="310"/>
      <c r="HPA63" s="310"/>
      <c r="HPB63" s="310"/>
      <c r="HPC63" s="310"/>
      <c r="HPD63" s="310"/>
      <c r="HPE63" s="310"/>
      <c r="HPF63" s="310"/>
      <c r="HPG63" s="310"/>
      <c r="HPH63" s="344"/>
      <c r="HPI63" s="310"/>
      <c r="HPJ63" s="310"/>
      <c r="HPK63" s="310"/>
      <c r="HPL63" s="310"/>
      <c r="HPM63" s="310"/>
      <c r="HPN63" s="310"/>
      <c r="HPO63" s="310"/>
      <c r="HPP63" s="310"/>
      <c r="HPQ63" s="344"/>
      <c r="HPR63" s="310"/>
      <c r="HPS63" s="310"/>
      <c r="HPT63" s="310"/>
      <c r="HPU63" s="310"/>
      <c r="HPV63" s="310"/>
      <c r="HPW63" s="310"/>
      <c r="HPX63" s="310"/>
      <c r="HPY63" s="310"/>
      <c r="HPZ63" s="344"/>
      <c r="HQA63" s="310"/>
      <c r="HQB63" s="310"/>
      <c r="HQC63" s="310"/>
      <c r="HQD63" s="310"/>
      <c r="HQE63" s="310"/>
      <c r="HQF63" s="310"/>
      <c r="HQG63" s="310"/>
      <c r="HQH63" s="310"/>
      <c r="HQI63" s="344"/>
      <c r="HQJ63" s="310"/>
      <c r="HQK63" s="310"/>
      <c r="HQL63" s="310"/>
      <c r="HQM63" s="310"/>
      <c r="HQN63" s="310"/>
      <c r="HQO63" s="310"/>
      <c r="HQP63" s="310"/>
      <c r="HQQ63" s="310"/>
      <c r="HQR63" s="344"/>
      <c r="HQS63" s="310"/>
      <c r="HQT63" s="310"/>
      <c r="HQU63" s="310"/>
      <c r="HQV63" s="310"/>
      <c r="HQW63" s="310"/>
      <c r="HQX63" s="310"/>
      <c r="HQY63" s="310"/>
      <c r="HQZ63" s="310"/>
      <c r="HRA63" s="344"/>
      <c r="HRB63" s="310"/>
      <c r="HRC63" s="310"/>
      <c r="HRD63" s="310"/>
      <c r="HRE63" s="310"/>
      <c r="HRF63" s="310"/>
      <c r="HRG63" s="310"/>
      <c r="HRH63" s="310"/>
      <c r="HRI63" s="310"/>
      <c r="HRJ63" s="344"/>
      <c r="HRK63" s="310"/>
      <c r="HRL63" s="310"/>
      <c r="HRM63" s="310"/>
      <c r="HRN63" s="310"/>
      <c r="HRO63" s="310"/>
      <c r="HRP63" s="310"/>
      <c r="HRQ63" s="310"/>
      <c r="HRR63" s="310"/>
      <c r="HRS63" s="344"/>
      <c r="HRT63" s="310"/>
      <c r="HRU63" s="310"/>
      <c r="HRV63" s="310"/>
      <c r="HRW63" s="310"/>
      <c r="HRX63" s="310"/>
      <c r="HRY63" s="310"/>
      <c r="HRZ63" s="310"/>
      <c r="HSA63" s="310"/>
      <c r="HSB63" s="344"/>
      <c r="HSC63" s="310"/>
      <c r="HSD63" s="310"/>
      <c r="HSE63" s="310"/>
      <c r="HSF63" s="310"/>
      <c r="HSG63" s="310"/>
      <c r="HSH63" s="310"/>
      <c r="HSI63" s="310"/>
      <c r="HSJ63" s="310"/>
      <c r="HSK63" s="344"/>
      <c r="HSL63" s="310"/>
      <c r="HSM63" s="310"/>
      <c r="HSN63" s="310"/>
      <c r="HSO63" s="310"/>
      <c r="HSP63" s="310"/>
      <c r="HSQ63" s="310"/>
      <c r="HSR63" s="310"/>
      <c r="HSS63" s="310"/>
      <c r="HST63" s="344"/>
      <c r="HSU63" s="310"/>
      <c r="HSV63" s="310"/>
      <c r="HSW63" s="310"/>
      <c r="HSX63" s="310"/>
      <c r="HSY63" s="310"/>
      <c r="HSZ63" s="310"/>
      <c r="HTA63" s="310"/>
      <c r="HTB63" s="310"/>
      <c r="HTC63" s="344"/>
      <c r="HTD63" s="310"/>
      <c r="HTE63" s="310"/>
      <c r="HTF63" s="310"/>
      <c r="HTG63" s="310"/>
      <c r="HTH63" s="310"/>
      <c r="HTI63" s="310"/>
      <c r="HTJ63" s="310"/>
      <c r="HTK63" s="310"/>
      <c r="HTL63" s="344"/>
      <c r="HTM63" s="310"/>
      <c r="HTN63" s="310"/>
      <c r="HTO63" s="310"/>
      <c r="HTP63" s="310"/>
      <c r="HTQ63" s="310"/>
      <c r="HTR63" s="310"/>
      <c r="HTS63" s="310"/>
      <c r="HTT63" s="310"/>
      <c r="HTU63" s="344"/>
      <c r="HTV63" s="310"/>
      <c r="HTW63" s="310"/>
      <c r="HTX63" s="310"/>
      <c r="HTY63" s="310"/>
      <c r="HTZ63" s="310"/>
      <c r="HUA63" s="310"/>
      <c r="HUB63" s="310"/>
      <c r="HUC63" s="310"/>
      <c r="HUD63" s="344"/>
      <c r="HUE63" s="310"/>
      <c r="HUF63" s="310"/>
      <c r="HUG63" s="310"/>
      <c r="HUH63" s="310"/>
      <c r="HUI63" s="310"/>
      <c r="HUJ63" s="310"/>
      <c r="HUK63" s="310"/>
      <c r="HUL63" s="310"/>
      <c r="HUM63" s="344"/>
      <c r="HUN63" s="310"/>
      <c r="HUO63" s="310"/>
      <c r="HUP63" s="310"/>
      <c r="HUQ63" s="310"/>
      <c r="HUR63" s="310"/>
      <c r="HUS63" s="310"/>
      <c r="HUT63" s="310"/>
      <c r="HUU63" s="310"/>
      <c r="HUV63" s="344"/>
      <c r="HUW63" s="310"/>
      <c r="HUX63" s="310"/>
      <c r="HUY63" s="310"/>
      <c r="HUZ63" s="310"/>
      <c r="HVA63" s="310"/>
      <c r="HVB63" s="310"/>
      <c r="HVC63" s="310"/>
      <c r="HVD63" s="310"/>
      <c r="HVE63" s="344"/>
      <c r="HVF63" s="310"/>
      <c r="HVG63" s="310"/>
      <c r="HVH63" s="310"/>
      <c r="HVI63" s="310"/>
      <c r="HVJ63" s="310"/>
      <c r="HVK63" s="310"/>
      <c r="HVL63" s="310"/>
      <c r="HVM63" s="310"/>
      <c r="HVN63" s="344"/>
      <c r="HVO63" s="310"/>
      <c r="HVP63" s="310"/>
      <c r="HVQ63" s="310"/>
      <c r="HVR63" s="310"/>
      <c r="HVS63" s="310"/>
      <c r="HVT63" s="310"/>
      <c r="HVU63" s="310"/>
      <c r="HVV63" s="310"/>
      <c r="HVW63" s="344"/>
      <c r="HVX63" s="310"/>
      <c r="HVY63" s="310"/>
      <c r="HVZ63" s="310"/>
      <c r="HWA63" s="310"/>
      <c r="HWB63" s="310"/>
      <c r="HWC63" s="310"/>
      <c r="HWD63" s="310"/>
      <c r="HWE63" s="310"/>
      <c r="HWF63" s="344"/>
      <c r="HWG63" s="310"/>
      <c r="HWH63" s="310"/>
      <c r="HWI63" s="310"/>
      <c r="HWJ63" s="310"/>
      <c r="HWK63" s="310"/>
      <c r="HWL63" s="310"/>
      <c r="HWM63" s="310"/>
      <c r="HWN63" s="310"/>
      <c r="HWO63" s="344"/>
      <c r="HWP63" s="310"/>
      <c r="HWQ63" s="310"/>
      <c r="HWR63" s="310"/>
      <c r="HWS63" s="310"/>
      <c r="HWT63" s="310"/>
      <c r="HWU63" s="310"/>
      <c r="HWV63" s="310"/>
      <c r="HWW63" s="310"/>
      <c r="HWX63" s="344"/>
      <c r="HWY63" s="310"/>
      <c r="HWZ63" s="310"/>
      <c r="HXA63" s="310"/>
      <c r="HXB63" s="310"/>
      <c r="HXC63" s="310"/>
      <c r="HXD63" s="310"/>
      <c r="HXE63" s="310"/>
      <c r="HXF63" s="310"/>
      <c r="HXG63" s="344"/>
      <c r="HXH63" s="310"/>
      <c r="HXI63" s="310"/>
      <c r="HXJ63" s="310"/>
      <c r="HXK63" s="310"/>
      <c r="HXL63" s="310"/>
      <c r="HXM63" s="310"/>
      <c r="HXN63" s="310"/>
      <c r="HXO63" s="310"/>
      <c r="HXP63" s="344"/>
      <c r="HXQ63" s="310"/>
      <c r="HXR63" s="310"/>
      <c r="HXS63" s="310"/>
      <c r="HXT63" s="310"/>
      <c r="HXU63" s="310"/>
      <c r="HXV63" s="310"/>
      <c r="HXW63" s="310"/>
      <c r="HXX63" s="310"/>
      <c r="HXY63" s="344"/>
      <c r="HXZ63" s="310"/>
      <c r="HYA63" s="310"/>
      <c r="HYB63" s="310"/>
      <c r="HYC63" s="310"/>
      <c r="HYD63" s="310"/>
      <c r="HYE63" s="310"/>
      <c r="HYF63" s="310"/>
      <c r="HYG63" s="310"/>
      <c r="HYH63" s="344"/>
      <c r="HYI63" s="310"/>
      <c r="HYJ63" s="310"/>
      <c r="HYK63" s="310"/>
      <c r="HYL63" s="310"/>
      <c r="HYM63" s="310"/>
      <c r="HYN63" s="310"/>
      <c r="HYO63" s="310"/>
      <c r="HYP63" s="310"/>
      <c r="HYQ63" s="344"/>
      <c r="HYR63" s="310"/>
      <c r="HYS63" s="310"/>
      <c r="HYT63" s="310"/>
      <c r="HYU63" s="310"/>
      <c r="HYV63" s="310"/>
      <c r="HYW63" s="310"/>
      <c r="HYX63" s="310"/>
      <c r="HYY63" s="310"/>
      <c r="HYZ63" s="344"/>
      <c r="HZA63" s="310"/>
      <c r="HZB63" s="310"/>
      <c r="HZC63" s="310"/>
      <c r="HZD63" s="310"/>
      <c r="HZE63" s="310"/>
      <c r="HZF63" s="310"/>
      <c r="HZG63" s="310"/>
      <c r="HZH63" s="310"/>
      <c r="HZI63" s="344"/>
      <c r="HZJ63" s="310"/>
      <c r="HZK63" s="310"/>
      <c r="HZL63" s="310"/>
      <c r="HZM63" s="310"/>
      <c r="HZN63" s="310"/>
      <c r="HZO63" s="310"/>
      <c r="HZP63" s="310"/>
      <c r="HZQ63" s="310"/>
      <c r="HZR63" s="344"/>
      <c r="HZS63" s="310"/>
      <c r="HZT63" s="310"/>
      <c r="HZU63" s="310"/>
      <c r="HZV63" s="310"/>
      <c r="HZW63" s="310"/>
      <c r="HZX63" s="310"/>
      <c r="HZY63" s="310"/>
      <c r="HZZ63" s="310"/>
      <c r="IAA63" s="344"/>
      <c r="IAB63" s="310"/>
      <c r="IAC63" s="310"/>
      <c r="IAD63" s="310"/>
      <c r="IAE63" s="310"/>
      <c r="IAF63" s="310"/>
      <c r="IAG63" s="310"/>
      <c r="IAH63" s="310"/>
      <c r="IAI63" s="310"/>
      <c r="IAJ63" s="344"/>
      <c r="IAK63" s="310"/>
      <c r="IAL63" s="310"/>
      <c r="IAM63" s="310"/>
      <c r="IAN63" s="310"/>
      <c r="IAO63" s="310"/>
      <c r="IAP63" s="310"/>
      <c r="IAQ63" s="310"/>
      <c r="IAR63" s="310"/>
      <c r="IAS63" s="344"/>
      <c r="IAT63" s="310"/>
      <c r="IAU63" s="310"/>
      <c r="IAV63" s="310"/>
      <c r="IAW63" s="310"/>
      <c r="IAX63" s="310"/>
      <c r="IAY63" s="310"/>
      <c r="IAZ63" s="310"/>
      <c r="IBA63" s="310"/>
      <c r="IBB63" s="344"/>
      <c r="IBC63" s="310"/>
      <c r="IBD63" s="310"/>
      <c r="IBE63" s="310"/>
      <c r="IBF63" s="310"/>
      <c r="IBG63" s="310"/>
      <c r="IBH63" s="310"/>
      <c r="IBI63" s="310"/>
      <c r="IBJ63" s="310"/>
      <c r="IBK63" s="344"/>
      <c r="IBL63" s="310"/>
      <c r="IBM63" s="310"/>
      <c r="IBN63" s="310"/>
      <c r="IBO63" s="310"/>
      <c r="IBP63" s="310"/>
      <c r="IBQ63" s="310"/>
      <c r="IBR63" s="310"/>
      <c r="IBS63" s="310"/>
      <c r="IBT63" s="344"/>
      <c r="IBU63" s="310"/>
      <c r="IBV63" s="310"/>
      <c r="IBW63" s="310"/>
      <c r="IBX63" s="310"/>
      <c r="IBY63" s="310"/>
      <c r="IBZ63" s="310"/>
      <c r="ICA63" s="310"/>
      <c r="ICB63" s="310"/>
      <c r="ICC63" s="344"/>
      <c r="ICD63" s="310"/>
      <c r="ICE63" s="310"/>
      <c r="ICF63" s="310"/>
      <c r="ICG63" s="310"/>
      <c r="ICH63" s="310"/>
      <c r="ICI63" s="310"/>
      <c r="ICJ63" s="310"/>
      <c r="ICK63" s="310"/>
      <c r="ICL63" s="344"/>
      <c r="ICM63" s="310"/>
      <c r="ICN63" s="310"/>
      <c r="ICO63" s="310"/>
      <c r="ICP63" s="310"/>
      <c r="ICQ63" s="310"/>
      <c r="ICR63" s="310"/>
      <c r="ICS63" s="310"/>
      <c r="ICT63" s="310"/>
      <c r="ICU63" s="344"/>
      <c r="ICV63" s="310"/>
      <c r="ICW63" s="310"/>
      <c r="ICX63" s="310"/>
      <c r="ICY63" s="310"/>
      <c r="ICZ63" s="310"/>
      <c r="IDA63" s="310"/>
      <c r="IDB63" s="310"/>
      <c r="IDC63" s="310"/>
      <c r="IDD63" s="344"/>
      <c r="IDE63" s="310"/>
      <c r="IDF63" s="310"/>
      <c r="IDG63" s="310"/>
      <c r="IDH63" s="310"/>
      <c r="IDI63" s="310"/>
      <c r="IDJ63" s="310"/>
      <c r="IDK63" s="310"/>
      <c r="IDL63" s="310"/>
      <c r="IDM63" s="344"/>
      <c r="IDN63" s="310"/>
      <c r="IDO63" s="310"/>
      <c r="IDP63" s="310"/>
      <c r="IDQ63" s="310"/>
      <c r="IDR63" s="310"/>
      <c r="IDS63" s="310"/>
      <c r="IDT63" s="310"/>
      <c r="IDU63" s="310"/>
      <c r="IDV63" s="344"/>
      <c r="IDW63" s="310"/>
      <c r="IDX63" s="310"/>
      <c r="IDY63" s="310"/>
      <c r="IDZ63" s="310"/>
      <c r="IEA63" s="310"/>
      <c r="IEB63" s="310"/>
      <c r="IEC63" s="310"/>
      <c r="IED63" s="310"/>
      <c r="IEE63" s="344"/>
      <c r="IEF63" s="310"/>
      <c r="IEG63" s="310"/>
      <c r="IEH63" s="310"/>
      <c r="IEI63" s="310"/>
      <c r="IEJ63" s="310"/>
      <c r="IEK63" s="310"/>
      <c r="IEL63" s="310"/>
      <c r="IEM63" s="310"/>
      <c r="IEN63" s="344"/>
      <c r="IEO63" s="310"/>
      <c r="IEP63" s="310"/>
      <c r="IEQ63" s="310"/>
      <c r="IER63" s="310"/>
      <c r="IES63" s="310"/>
      <c r="IET63" s="310"/>
      <c r="IEU63" s="310"/>
      <c r="IEV63" s="310"/>
      <c r="IEW63" s="344"/>
      <c r="IEX63" s="310"/>
      <c r="IEY63" s="310"/>
      <c r="IEZ63" s="310"/>
      <c r="IFA63" s="310"/>
      <c r="IFB63" s="310"/>
      <c r="IFC63" s="310"/>
      <c r="IFD63" s="310"/>
      <c r="IFE63" s="310"/>
      <c r="IFF63" s="344"/>
      <c r="IFG63" s="310"/>
      <c r="IFH63" s="310"/>
      <c r="IFI63" s="310"/>
      <c r="IFJ63" s="310"/>
      <c r="IFK63" s="310"/>
      <c r="IFL63" s="310"/>
      <c r="IFM63" s="310"/>
      <c r="IFN63" s="310"/>
      <c r="IFO63" s="344"/>
      <c r="IFP63" s="310"/>
      <c r="IFQ63" s="310"/>
      <c r="IFR63" s="310"/>
      <c r="IFS63" s="310"/>
      <c r="IFT63" s="310"/>
      <c r="IFU63" s="310"/>
      <c r="IFV63" s="310"/>
      <c r="IFW63" s="310"/>
      <c r="IFX63" s="344"/>
      <c r="IFY63" s="310"/>
      <c r="IFZ63" s="310"/>
      <c r="IGA63" s="310"/>
      <c r="IGB63" s="310"/>
      <c r="IGC63" s="310"/>
      <c r="IGD63" s="310"/>
      <c r="IGE63" s="310"/>
      <c r="IGF63" s="310"/>
      <c r="IGG63" s="344"/>
      <c r="IGH63" s="310"/>
      <c r="IGI63" s="310"/>
      <c r="IGJ63" s="310"/>
      <c r="IGK63" s="310"/>
      <c r="IGL63" s="310"/>
      <c r="IGM63" s="310"/>
      <c r="IGN63" s="310"/>
      <c r="IGO63" s="310"/>
      <c r="IGP63" s="344"/>
      <c r="IGQ63" s="310"/>
      <c r="IGR63" s="310"/>
      <c r="IGS63" s="310"/>
      <c r="IGT63" s="310"/>
      <c r="IGU63" s="310"/>
      <c r="IGV63" s="310"/>
      <c r="IGW63" s="310"/>
      <c r="IGX63" s="310"/>
      <c r="IGY63" s="344"/>
      <c r="IGZ63" s="310"/>
      <c r="IHA63" s="310"/>
      <c r="IHB63" s="310"/>
      <c r="IHC63" s="310"/>
      <c r="IHD63" s="310"/>
      <c r="IHE63" s="310"/>
      <c r="IHF63" s="310"/>
      <c r="IHG63" s="310"/>
      <c r="IHH63" s="344"/>
      <c r="IHI63" s="310"/>
      <c r="IHJ63" s="310"/>
      <c r="IHK63" s="310"/>
      <c r="IHL63" s="310"/>
      <c r="IHM63" s="310"/>
      <c r="IHN63" s="310"/>
      <c r="IHO63" s="310"/>
      <c r="IHP63" s="310"/>
      <c r="IHQ63" s="344"/>
      <c r="IHR63" s="310"/>
      <c r="IHS63" s="310"/>
      <c r="IHT63" s="310"/>
      <c r="IHU63" s="310"/>
      <c r="IHV63" s="310"/>
      <c r="IHW63" s="310"/>
      <c r="IHX63" s="310"/>
      <c r="IHY63" s="310"/>
      <c r="IHZ63" s="344"/>
      <c r="IIA63" s="310"/>
      <c r="IIB63" s="310"/>
      <c r="IIC63" s="310"/>
      <c r="IID63" s="310"/>
      <c r="IIE63" s="310"/>
      <c r="IIF63" s="310"/>
      <c r="IIG63" s="310"/>
      <c r="IIH63" s="310"/>
      <c r="III63" s="344"/>
      <c r="IIJ63" s="310"/>
      <c r="IIK63" s="310"/>
      <c r="IIL63" s="310"/>
      <c r="IIM63" s="310"/>
      <c r="IIN63" s="310"/>
      <c r="IIO63" s="310"/>
      <c r="IIP63" s="310"/>
      <c r="IIQ63" s="310"/>
      <c r="IIR63" s="344"/>
      <c r="IIS63" s="310"/>
      <c r="IIT63" s="310"/>
      <c r="IIU63" s="310"/>
      <c r="IIV63" s="310"/>
      <c r="IIW63" s="310"/>
      <c r="IIX63" s="310"/>
      <c r="IIY63" s="310"/>
      <c r="IIZ63" s="310"/>
      <c r="IJA63" s="344"/>
      <c r="IJB63" s="310"/>
      <c r="IJC63" s="310"/>
      <c r="IJD63" s="310"/>
      <c r="IJE63" s="310"/>
      <c r="IJF63" s="310"/>
      <c r="IJG63" s="310"/>
      <c r="IJH63" s="310"/>
      <c r="IJI63" s="310"/>
      <c r="IJJ63" s="344"/>
      <c r="IJK63" s="310"/>
      <c r="IJL63" s="310"/>
      <c r="IJM63" s="310"/>
      <c r="IJN63" s="310"/>
      <c r="IJO63" s="310"/>
      <c r="IJP63" s="310"/>
      <c r="IJQ63" s="310"/>
      <c r="IJR63" s="310"/>
      <c r="IJS63" s="344"/>
      <c r="IJT63" s="310"/>
      <c r="IJU63" s="310"/>
      <c r="IJV63" s="310"/>
      <c r="IJW63" s="310"/>
      <c r="IJX63" s="310"/>
      <c r="IJY63" s="310"/>
      <c r="IJZ63" s="310"/>
      <c r="IKA63" s="310"/>
      <c r="IKB63" s="344"/>
      <c r="IKC63" s="310"/>
      <c r="IKD63" s="310"/>
      <c r="IKE63" s="310"/>
      <c r="IKF63" s="310"/>
      <c r="IKG63" s="310"/>
      <c r="IKH63" s="310"/>
      <c r="IKI63" s="310"/>
      <c r="IKJ63" s="310"/>
      <c r="IKK63" s="344"/>
      <c r="IKL63" s="310"/>
      <c r="IKM63" s="310"/>
      <c r="IKN63" s="310"/>
      <c r="IKO63" s="310"/>
      <c r="IKP63" s="310"/>
      <c r="IKQ63" s="310"/>
      <c r="IKR63" s="310"/>
      <c r="IKS63" s="310"/>
      <c r="IKT63" s="344"/>
      <c r="IKU63" s="310"/>
      <c r="IKV63" s="310"/>
      <c r="IKW63" s="310"/>
      <c r="IKX63" s="310"/>
      <c r="IKY63" s="310"/>
      <c r="IKZ63" s="310"/>
      <c r="ILA63" s="310"/>
      <c r="ILB63" s="310"/>
      <c r="ILC63" s="344"/>
      <c r="ILD63" s="310"/>
      <c r="ILE63" s="310"/>
      <c r="ILF63" s="310"/>
      <c r="ILG63" s="310"/>
      <c r="ILH63" s="310"/>
      <c r="ILI63" s="310"/>
      <c r="ILJ63" s="310"/>
      <c r="ILK63" s="310"/>
      <c r="ILL63" s="344"/>
      <c r="ILM63" s="310"/>
      <c r="ILN63" s="310"/>
      <c r="ILO63" s="310"/>
      <c r="ILP63" s="310"/>
      <c r="ILQ63" s="310"/>
      <c r="ILR63" s="310"/>
      <c r="ILS63" s="310"/>
      <c r="ILT63" s="310"/>
      <c r="ILU63" s="344"/>
      <c r="ILV63" s="310"/>
      <c r="ILW63" s="310"/>
      <c r="ILX63" s="310"/>
      <c r="ILY63" s="310"/>
      <c r="ILZ63" s="310"/>
      <c r="IMA63" s="310"/>
      <c r="IMB63" s="310"/>
      <c r="IMC63" s="310"/>
      <c r="IMD63" s="344"/>
      <c r="IME63" s="310"/>
      <c r="IMF63" s="310"/>
      <c r="IMG63" s="310"/>
      <c r="IMH63" s="310"/>
      <c r="IMI63" s="310"/>
      <c r="IMJ63" s="310"/>
      <c r="IMK63" s="310"/>
      <c r="IML63" s="310"/>
      <c r="IMM63" s="344"/>
      <c r="IMN63" s="310"/>
      <c r="IMO63" s="310"/>
      <c r="IMP63" s="310"/>
      <c r="IMQ63" s="310"/>
      <c r="IMR63" s="310"/>
      <c r="IMS63" s="310"/>
      <c r="IMT63" s="310"/>
      <c r="IMU63" s="310"/>
      <c r="IMV63" s="344"/>
      <c r="IMW63" s="310"/>
      <c r="IMX63" s="310"/>
      <c r="IMY63" s="310"/>
      <c r="IMZ63" s="310"/>
      <c r="INA63" s="310"/>
      <c r="INB63" s="310"/>
      <c r="INC63" s="310"/>
      <c r="IND63" s="310"/>
      <c r="INE63" s="344"/>
      <c r="INF63" s="310"/>
      <c r="ING63" s="310"/>
      <c r="INH63" s="310"/>
      <c r="INI63" s="310"/>
      <c r="INJ63" s="310"/>
      <c r="INK63" s="310"/>
      <c r="INL63" s="310"/>
      <c r="INM63" s="310"/>
      <c r="INN63" s="344"/>
      <c r="INO63" s="310"/>
      <c r="INP63" s="310"/>
      <c r="INQ63" s="310"/>
      <c r="INR63" s="310"/>
      <c r="INS63" s="310"/>
      <c r="INT63" s="310"/>
      <c r="INU63" s="310"/>
      <c r="INV63" s="310"/>
      <c r="INW63" s="344"/>
      <c r="INX63" s="310"/>
      <c r="INY63" s="310"/>
      <c r="INZ63" s="310"/>
      <c r="IOA63" s="310"/>
      <c r="IOB63" s="310"/>
      <c r="IOC63" s="310"/>
      <c r="IOD63" s="310"/>
      <c r="IOE63" s="310"/>
      <c r="IOF63" s="344"/>
      <c r="IOG63" s="310"/>
      <c r="IOH63" s="310"/>
      <c r="IOI63" s="310"/>
      <c r="IOJ63" s="310"/>
      <c r="IOK63" s="310"/>
      <c r="IOL63" s="310"/>
      <c r="IOM63" s="310"/>
      <c r="ION63" s="310"/>
      <c r="IOO63" s="344"/>
      <c r="IOP63" s="310"/>
      <c r="IOQ63" s="310"/>
      <c r="IOR63" s="310"/>
      <c r="IOS63" s="310"/>
      <c r="IOT63" s="310"/>
      <c r="IOU63" s="310"/>
      <c r="IOV63" s="310"/>
      <c r="IOW63" s="310"/>
      <c r="IOX63" s="344"/>
      <c r="IOY63" s="310"/>
      <c r="IOZ63" s="310"/>
      <c r="IPA63" s="310"/>
      <c r="IPB63" s="310"/>
      <c r="IPC63" s="310"/>
      <c r="IPD63" s="310"/>
      <c r="IPE63" s="310"/>
      <c r="IPF63" s="310"/>
      <c r="IPG63" s="344"/>
      <c r="IPH63" s="310"/>
      <c r="IPI63" s="310"/>
      <c r="IPJ63" s="310"/>
      <c r="IPK63" s="310"/>
      <c r="IPL63" s="310"/>
      <c r="IPM63" s="310"/>
      <c r="IPN63" s="310"/>
      <c r="IPO63" s="310"/>
      <c r="IPP63" s="344"/>
      <c r="IPQ63" s="310"/>
      <c r="IPR63" s="310"/>
      <c r="IPS63" s="310"/>
      <c r="IPT63" s="310"/>
      <c r="IPU63" s="310"/>
      <c r="IPV63" s="310"/>
      <c r="IPW63" s="310"/>
      <c r="IPX63" s="310"/>
      <c r="IPY63" s="344"/>
      <c r="IPZ63" s="310"/>
      <c r="IQA63" s="310"/>
      <c r="IQB63" s="310"/>
      <c r="IQC63" s="310"/>
      <c r="IQD63" s="310"/>
      <c r="IQE63" s="310"/>
      <c r="IQF63" s="310"/>
      <c r="IQG63" s="310"/>
      <c r="IQH63" s="344"/>
      <c r="IQI63" s="310"/>
      <c r="IQJ63" s="310"/>
      <c r="IQK63" s="310"/>
      <c r="IQL63" s="310"/>
      <c r="IQM63" s="310"/>
      <c r="IQN63" s="310"/>
      <c r="IQO63" s="310"/>
      <c r="IQP63" s="310"/>
      <c r="IQQ63" s="344"/>
      <c r="IQR63" s="310"/>
      <c r="IQS63" s="310"/>
      <c r="IQT63" s="310"/>
      <c r="IQU63" s="310"/>
      <c r="IQV63" s="310"/>
      <c r="IQW63" s="310"/>
      <c r="IQX63" s="310"/>
      <c r="IQY63" s="310"/>
      <c r="IQZ63" s="344"/>
      <c r="IRA63" s="310"/>
      <c r="IRB63" s="310"/>
      <c r="IRC63" s="310"/>
      <c r="IRD63" s="310"/>
      <c r="IRE63" s="310"/>
      <c r="IRF63" s="310"/>
      <c r="IRG63" s="310"/>
      <c r="IRH63" s="310"/>
      <c r="IRI63" s="344"/>
      <c r="IRJ63" s="310"/>
      <c r="IRK63" s="310"/>
      <c r="IRL63" s="310"/>
      <c r="IRM63" s="310"/>
      <c r="IRN63" s="310"/>
      <c r="IRO63" s="310"/>
      <c r="IRP63" s="310"/>
      <c r="IRQ63" s="310"/>
      <c r="IRR63" s="344"/>
      <c r="IRS63" s="310"/>
      <c r="IRT63" s="310"/>
      <c r="IRU63" s="310"/>
      <c r="IRV63" s="310"/>
      <c r="IRW63" s="310"/>
      <c r="IRX63" s="310"/>
      <c r="IRY63" s="310"/>
      <c r="IRZ63" s="310"/>
      <c r="ISA63" s="344"/>
      <c r="ISB63" s="310"/>
      <c r="ISC63" s="310"/>
      <c r="ISD63" s="310"/>
      <c r="ISE63" s="310"/>
      <c r="ISF63" s="310"/>
      <c r="ISG63" s="310"/>
      <c r="ISH63" s="310"/>
      <c r="ISI63" s="310"/>
      <c r="ISJ63" s="344"/>
      <c r="ISK63" s="310"/>
      <c r="ISL63" s="310"/>
      <c r="ISM63" s="310"/>
      <c r="ISN63" s="310"/>
      <c r="ISO63" s="310"/>
      <c r="ISP63" s="310"/>
      <c r="ISQ63" s="310"/>
      <c r="ISR63" s="310"/>
      <c r="ISS63" s="344"/>
      <c r="IST63" s="310"/>
      <c r="ISU63" s="310"/>
      <c r="ISV63" s="310"/>
      <c r="ISW63" s="310"/>
      <c r="ISX63" s="310"/>
      <c r="ISY63" s="310"/>
      <c r="ISZ63" s="310"/>
      <c r="ITA63" s="310"/>
      <c r="ITB63" s="344"/>
      <c r="ITC63" s="310"/>
      <c r="ITD63" s="310"/>
      <c r="ITE63" s="310"/>
      <c r="ITF63" s="310"/>
      <c r="ITG63" s="310"/>
      <c r="ITH63" s="310"/>
      <c r="ITI63" s="310"/>
      <c r="ITJ63" s="310"/>
      <c r="ITK63" s="344"/>
      <c r="ITL63" s="310"/>
      <c r="ITM63" s="310"/>
      <c r="ITN63" s="310"/>
      <c r="ITO63" s="310"/>
      <c r="ITP63" s="310"/>
      <c r="ITQ63" s="310"/>
      <c r="ITR63" s="310"/>
      <c r="ITS63" s="310"/>
      <c r="ITT63" s="344"/>
      <c r="ITU63" s="310"/>
      <c r="ITV63" s="310"/>
      <c r="ITW63" s="310"/>
      <c r="ITX63" s="310"/>
      <c r="ITY63" s="310"/>
      <c r="ITZ63" s="310"/>
      <c r="IUA63" s="310"/>
      <c r="IUB63" s="310"/>
      <c r="IUC63" s="344"/>
      <c r="IUD63" s="310"/>
      <c r="IUE63" s="310"/>
      <c r="IUF63" s="310"/>
      <c r="IUG63" s="310"/>
      <c r="IUH63" s="310"/>
      <c r="IUI63" s="310"/>
      <c r="IUJ63" s="310"/>
      <c r="IUK63" s="310"/>
      <c r="IUL63" s="344"/>
      <c r="IUM63" s="310"/>
      <c r="IUN63" s="310"/>
      <c r="IUO63" s="310"/>
      <c r="IUP63" s="310"/>
      <c r="IUQ63" s="310"/>
      <c r="IUR63" s="310"/>
      <c r="IUS63" s="310"/>
      <c r="IUT63" s="310"/>
      <c r="IUU63" s="344"/>
      <c r="IUV63" s="310"/>
      <c r="IUW63" s="310"/>
      <c r="IUX63" s="310"/>
      <c r="IUY63" s="310"/>
      <c r="IUZ63" s="310"/>
      <c r="IVA63" s="310"/>
      <c r="IVB63" s="310"/>
      <c r="IVC63" s="310"/>
      <c r="IVD63" s="344"/>
      <c r="IVE63" s="310"/>
      <c r="IVF63" s="310"/>
      <c r="IVG63" s="310"/>
      <c r="IVH63" s="310"/>
      <c r="IVI63" s="310"/>
      <c r="IVJ63" s="310"/>
      <c r="IVK63" s="310"/>
      <c r="IVL63" s="310"/>
      <c r="IVM63" s="344"/>
      <c r="IVN63" s="310"/>
      <c r="IVO63" s="310"/>
      <c r="IVP63" s="310"/>
      <c r="IVQ63" s="310"/>
      <c r="IVR63" s="310"/>
      <c r="IVS63" s="310"/>
      <c r="IVT63" s="310"/>
      <c r="IVU63" s="310"/>
      <c r="IVV63" s="344"/>
      <c r="IVW63" s="310"/>
      <c r="IVX63" s="310"/>
      <c r="IVY63" s="310"/>
      <c r="IVZ63" s="310"/>
      <c r="IWA63" s="310"/>
      <c r="IWB63" s="310"/>
      <c r="IWC63" s="310"/>
      <c r="IWD63" s="310"/>
      <c r="IWE63" s="344"/>
      <c r="IWF63" s="310"/>
      <c r="IWG63" s="310"/>
      <c r="IWH63" s="310"/>
      <c r="IWI63" s="310"/>
      <c r="IWJ63" s="310"/>
      <c r="IWK63" s="310"/>
      <c r="IWL63" s="310"/>
      <c r="IWM63" s="310"/>
      <c r="IWN63" s="344"/>
      <c r="IWO63" s="310"/>
      <c r="IWP63" s="310"/>
      <c r="IWQ63" s="310"/>
      <c r="IWR63" s="310"/>
      <c r="IWS63" s="310"/>
      <c r="IWT63" s="310"/>
      <c r="IWU63" s="310"/>
      <c r="IWV63" s="310"/>
      <c r="IWW63" s="344"/>
      <c r="IWX63" s="310"/>
      <c r="IWY63" s="310"/>
      <c r="IWZ63" s="310"/>
      <c r="IXA63" s="310"/>
      <c r="IXB63" s="310"/>
      <c r="IXC63" s="310"/>
      <c r="IXD63" s="310"/>
      <c r="IXE63" s="310"/>
      <c r="IXF63" s="344"/>
      <c r="IXG63" s="310"/>
      <c r="IXH63" s="310"/>
      <c r="IXI63" s="310"/>
      <c r="IXJ63" s="310"/>
      <c r="IXK63" s="310"/>
      <c r="IXL63" s="310"/>
      <c r="IXM63" s="310"/>
      <c r="IXN63" s="310"/>
      <c r="IXO63" s="344"/>
      <c r="IXP63" s="310"/>
      <c r="IXQ63" s="310"/>
      <c r="IXR63" s="310"/>
      <c r="IXS63" s="310"/>
      <c r="IXT63" s="310"/>
      <c r="IXU63" s="310"/>
      <c r="IXV63" s="310"/>
      <c r="IXW63" s="310"/>
      <c r="IXX63" s="344"/>
      <c r="IXY63" s="310"/>
      <c r="IXZ63" s="310"/>
      <c r="IYA63" s="310"/>
      <c r="IYB63" s="310"/>
      <c r="IYC63" s="310"/>
      <c r="IYD63" s="310"/>
      <c r="IYE63" s="310"/>
      <c r="IYF63" s="310"/>
      <c r="IYG63" s="344"/>
      <c r="IYH63" s="310"/>
      <c r="IYI63" s="310"/>
      <c r="IYJ63" s="310"/>
      <c r="IYK63" s="310"/>
      <c r="IYL63" s="310"/>
      <c r="IYM63" s="310"/>
      <c r="IYN63" s="310"/>
      <c r="IYO63" s="310"/>
      <c r="IYP63" s="344"/>
      <c r="IYQ63" s="310"/>
      <c r="IYR63" s="310"/>
      <c r="IYS63" s="310"/>
      <c r="IYT63" s="310"/>
      <c r="IYU63" s="310"/>
      <c r="IYV63" s="310"/>
      <c r="IYW63" s="310"/>
      <c r="IYX63" s="310"/>
      <c r="IYY63" s="344"/>
      <c r="IYZ63" s="310"/>
      <c r="IZA63" s="310"/>
      <c r="IZB63" s="310"/>
      <c r="IZC63" s="310"/>
      <c r="IZD63" s="310"/>
      <c r="IZE63" s="310"/>
      <c r="IZF63" s="310"/>
      <c r="IZG63" s="310"/>
      <c r="IZH63" s="344"/>
      <c r="IZI63" s="310"/>
      <c r="IZJ63" s="310"/>
      <c r="IZK63" s="310"/>
      <c r="IZL63" s="310"/>
      <c r="IZM63" s="310"/>
      <c r="IZN63" s="310"/>
      <c r="IZO63" s="310"/>
      <c r="IZP63" s="310"/>
      <c r="IZQ63" s="344"/>
      <c r="IZR63" s="310"/>
      <c r="IZS63" s="310"/>
      <c r="IZT63" s="310"/>
      <c r="IZU63" s="310"/>
      <c r="IZV63" s="310"/>
      <c r="IZW63" s="310"/>
      <c r="IZX63" s="310"/>
      <c r="IZY63" s="310"/>
      <c r="IZZ63" s="344"/>
      <c r="JAA63" s="310"/>
      <c r="JAB63" s="310"/>
      <c r="JAC63" s="310"/>
      <c r="JAD63" s="310"/>
      <c r="JAE63" s="310"/>
      <c r="JAF63" s="310"/>
      <c r="JAG63" s="310"/>
      <c r="JAH63" s="310"/>
      <c r="JAI63" s="344"/>
      <c r="JAJ63" s="310"/>
      <c r="JAK63" s="310"/>
      <c r="JAL63" s="310"/>
      <c r="JAM63" s="310"/>
      <c r="JAN63" s="310"/>
      <c r="JAO63" s="310"/>
      <c r="JAP63" s="310"/>
      <c r="JAQ63" s="310"/>
      <c r="JAR63" s="344"/>
      <c r="JAS63" s="310"/>
      <c r="JAT63" s="310"/>
      <c r="JAU63" s="310"/>
      <c r="JAV63" s="310"/>
      <c r="JAW63" s="310"/>
      <c r="JAX63" s="310"/>
      <c r="JAY63" s="310"/>
      <c r="JAZ63" s="310"/>
      <c r="JBA63" s="344"/>
      <c r="JBB63" s="310"/>
      <c r="JBC63" s="310"/>
      <c r="JBD63" s="310"/>
      <c r="JBE63" s="310"/>
      <c r="JBF63" s="310"/>
      <c r="JBG63" s="310"/>
      <c r="JBH63" s="310"/>
      <c r="JBI63" s="310"/>
      <c r="JBJ63" s="344"/>
      <c r="JBK63" s="310"/>
      <c r="JBL63" s="310"/>
      <c r="JBM63" s="310"/>
      <c r="JBN63" s="310"/>
      <c r="JBO63" s="310"/>
      <c r="JBP63" s="310"/>
      <c r="JBQ63" s="310"/>
      <c r="JBR63" s="310"/>
      <c r="JBS63" s="344"/>
      <c r="JBT63" s="310"/>
      <c r="JBU63" s="310"/>
      <c r="JBV63" s="310"/>
      <c r="JBW63" s="310"/>
      <c r="JBX63" s="310"/>
      <c r="JBY63" s="310"/>
      <c r="JBZ63" s="310"/>
      <c r="JCA63" s="310"/>
      <c r="JCB63" s="344"/>
      <c r="JCC63" s="310"/>
      <c r="JCD63" s="310"/>
      <c r="JCE63" s="310"/>
      <c r="JCF63" s="310"/>
      <c r="JCG63" s="310"/>
      <c r="JCH63" s="310"/>
      <c r="JCI63" s="310"/>
      <c r="JCJ63" s="310"/>
      <c r="JCK63" s="344"/>
      <c r="JCL63" s="310"/>
      <c r="JCM63" s="310"/>
      <c r="JCN63" s="310"/>
      <c r="JCO63" s="310"/>
      <c r="JCP63" s="310"/>
      <c r="JCQ63" s="310"/>
      <c r="JCR63" s="310"/>
      <c r="JCS63" s="310"/>
      <c r="JCT63" s="344"/>
      <c r="JCU63" s="310"/>
      <c r="JCV63" s="310"/>
      <c r="JCW63" s="310"/>
      <c r="JCX63" s="310"/>
      <c r="JCY63" s="310"/>
      <c r="JCZ63" s="310"/>
      <c r="JDA63" s="310"/>
      <c r="JDB63" s="310"/>
      <c r="JDC63" s="344"/>
      <c r="JDD63" s="310"/>
      <c r="JDE63" s="310"/>
      <c r="JDF63" s="310"/>
      <c r="JDG63" s="310"/>
      <c r="JDH63" s="310"/>
      <c r="JDI63" s="310"/>
      <c r="JDJ63" s="310"/>
      <c r="JDK63" s="310"/>
      <c r="JDL63" s="344"/>
      <c r="JDM63" s="310"/>
      <c r="JDN63" s="310"/>
      <c r="JDO63" s="310"/>
      <c r="JDP63" s="310"/>
      <c r="JDQ63" s="310"/>
      <c r="JDR63" s="310"/>
      <c r="JDS63" s="310"/>
      <c r="JDT63" s="310"/>
      <c r="JDU63" s="344"/>
      <c r="JDV63" s="310"/>
      <c r="JDW63" s="310"/>
      <c r="JDX63" s="310"/>
      <c r="JDY63" s="310"/>
      <c r="JDZ63" s="310"/>
      <c r="JEA63" s="310"/>
      <c r="JEB63" s="310"/>
      <c r="JEC63" s="310"/>
      <c r="JED63" s="344"/>
      <c r="JEE63" s="310"/>
      <c r="JEF63" s="310"/>
      <c r="JEG63" s="310"/>
      <c r="JEH63" s="310"/>
      <c r="JEI63" s="310"/>
      <c r="JEJ63" s="310"/>
      <c r="JEK63" s="310"/>
      <c r="JEL63" s="310"/>
      <c r="JEM63" s="344"/>
      <c r="JEN63" s="310"/>
      <c r="JEO63" s="310"/>
      <c r="JEP63" s="310"/>
      <c r="JEQ63" s="310"/>
      <c r="JER63" s="310"/>
      <c r="JES63" s="310"/>
      <c r="JET63" s="310"/>
      <c r="JEU63" s="310"/>
      <c r="JEV63" s="344"/>
      <c r="JEW63" s="310"/>
      <c r="JEX63" s="310"/>
      <c r="JEY63" s="310"/>
      <c r="JEZ63" s="310"/>
      <c r="JFA63" s="310"/>
      <c r="JFB63" s="310"/>
      <c r="JFC63" s="310"/>
      <c r="JFD63" s="310"/>
      <c r="JFE63" s="344"/>
      <c r="JFF63" s="310"/>
      <c r="JFG63" s="310"/>
      <c r="JFH63" s="310"/>
      <c r="JFI63" s="310"/>
      <c r="JFJ63" s="310"/>
      <c r="JFK63" s="310"/>
      <c r="JFL63" s="310"/>
      <c r="JFM63" s="310"/>
      <c r="JFN63" s="344"/>
      <c r="JFO63" s="310"/>
      <c r="JFP63" s="310"/>
      <c r="JFQ63" s="310"/>
      <c r="JFR63" s="310"/>
      <c r="JFS63" s="310"/>
      <c r="JFT63" s="310"/>
      <c r="JFU63" s="310"/>
      <c r="JFV63" s="310"/>
      <c r="JFW63" s="344"/>
      <c r="JFX63" s="310"/>
      <c r="JFY63" s="310"/>
      <c r="JFZ63" s="310"/>
      <c r="JGA63" s="310"/>
      <c r="JGB63" s="310"/>
      <c r="JGC63" s="310"/>
      <c r="JGD63" s="310"/>
      <c r="JGE63" s="310"/>
      <c r="JGF63" s="344"/>
      <c r="JGG63" s="310"/>
      <c r="JGH63" s="310"/>
      <c r="JGI63" s="310"/>
      <c r="JGJ63" s="310"/>
      <c r="JGK63" s="310"/>
      <c r="JGL63" s="310"/>
      <c r="JGM63" s="310"/>
      <c r="JGN63" s="310"/>
      <c r="JGO63" s="344"/>
      <c r="JGP63" s="310"/>
      <c r="JGQ63" s="310"/>
      <c r="JGR63" s="310"/>
      <c r="JGS63" s="310"/>
      <c r="JGT63" s="310"/>
      <c r="JGU63" s="310"/>
      <c r="JGV63" s="310"/>
      <c r="JGW63" s="310"/>
      <c r="JGX63" s="344"/>
      <c r="JGY63" s="310"/>
      <c r="JGZ63" s="310"/>
      <c r="JHA63" s="310"/>
      <c r="JHB63" s="310"/>
      <c r="JHC63" s="310"/>
      <c r="JHD63" s="310"/>
      <c r="JHE63" s="310"/>
      <c r="JHF63" s="310"/>
      <c r="JHG63" s="344"/>
      <c r="JHH63" s="310"/>
      <c r="JHI63" s="310"/>
      <c r="JHJ63" s="310"/>
      <c r="JHK63" s="310"/>
      <c r="JHL63" s="310"/>
      <c r="JHM63" s="310"/>
      <c r="JHN63" s="310"/>
      <c r="JHO63" s="310"/>
      <c r="JHP63" s="344"/>
      <c r="JHQ63" s="310"/>
      <c r="JHR63" s="310"/>
      <c r="JHS63" s="310"/>
      <c r="JHT63" s="310"/>
      <c r="JHU63" s="310"/>
      <c r="JHV63" s="310"/>
      <c r="JHW63" s="310"/>
      <c r="JHX63" s="310"/>
      <c r="JHY63" s="344"/>
      <c r="JHZ63" s="310"/>
      <c r="JIA63" s="310"/>
      <c r="JIB63" s="310"/>
      <c r="JIC63" s="310"/>
      <c r="JID63" s="310"/>
      <c r="JIE63" s="310"/>
      <c r="JIF63" s="310"/>
      <c r="JIG63" s="310"/>
      <c r="JIH63" s="344"/>
      <c r="JII63" s="310"/>
      <c r="JIJ63" s="310"/>
      <c r="JIK63" s="310"/>
      <c r="JIL63" s="310"/>
      <c r="JIM63" s="310"/>
      <c r="JIN63" s="310"/>
      <c r="JIO63" s="310"/>
      <c r="JIP63" s="310"/>
      <c r="JIQ63" s="344"/>
      <c r="JIR63" s="310"/>
      <c r="JIS63" s="310"/>
      <c r="JIT63" s="310"/>
      <c r="JIU63" s="310"/>
      <c r="JIV63" s="310"/>
      <c r="JIW63" s="310"/>
      <c r="JIX63" s="310"/>
      <c r="JIY63" s="310"/>
      <c r="JIZ63" s="344"/>
      <c r="JJA63" s="310"/>
      <c r="JJB63" s="310"/>
      <c r="JJC63" s="310"/>
      <c r="JJD63" s="310"/>
      <c r="JJE63" s="310"/>
      <c r="JJF63" s="310"/>
      <c r="JJG63" s="310"/>
      <c r="JJH63" s="310"/>
      <c r="JJI63" s="344"/>
      <c r="JJJ63" s="310"/>
      <c r="JJK63" s="310"/>
      <c r="JJL63" s="310"/>
      <c r="JJM63" s="310"/>
      <c r="JJN63" s="310"/>
      <c r="JJO63" s="310"/>
      <c r="JJP63" s="310"/>
      <c r="JJQ63" s="310"/>
      <c r="JJR63" s="344"/>
      <c r="JJS63" s="310"/>
      <c r="JJT63" s="310"/>
      <c r="JJU63" s="310"/>
      <c r="JJV63" s="310"/>
      <c r="JJW63" s="310"/>
      <c r="JJX63" s="310"/>
      <c r="JJY63" s="310"/>
      <c r="JJZ63" s="310"/>
      <c r="JKA63" s="344"/>
      <c r="JKB63" s="310"/>
      <c r="JKC63" s="310"/>
      <c r="JKD63" s="310"/>
      <c r="JKE63" s="310"/>
      <c r="JKF63" s="310"/>
      <c r="JKG63" s="310"/>
      <c r="JKH63" s="310"/>
      <c r="JKI63" s="310"/>
      <c r="JKJ63" s="344"/>
      <c r="JKK63" s="310"/>
      <c r="JKL63" s="310"/>
      <c r="JKM63" s="310"/>
      <c r="JKN63" s="310"/>
      <c r="JKO63" s="310"/>
      <c r="JKP63" s="310"/>
      <c r="JKQ63" s="310"/>
      <c r="JKR63" s="310"/>
      <c r="JKS63" s="344"/>
      <c r="JKT63" s="310"/>
      <c r="JKU63" s="310"/>
      <c r="JKV63" s="310"/>
      <c r="JKW63" s="310"/>
      <c r="JKX63" s="310"/>
      <c r="JKY63" s="310"/>
      <c r="JKZ63" s="310"/>
      <c r="JLA63" s="310"/>
      <c r="JLB63" s="344"/>
      <c r="JLC63" s="310"/>
      <c r="JLD63" s="310"/>
      <c r="JLE63" s="310"/>
      <c r="JLF63" s="310"/>
      <c r="JLG63" s="310"/>
      <c r="JLH63" s="310"/>
      <c r="JLI63" s="310"/>
      <c r="JLJ63" s="310"/>
      <c r="JLK63" s="344"/>
      <c r="JLL63" s="310"/>
      <c r="JLM63" s="310"/>
      <c r="JLN63" s="310"/>
      <c r="JLO63" s="310"/>
      <c r="JLP63" s="310"/>
      <c r="JLQ63" s="310"/>
      <c r="JLR63" s="310"/>
      <c r="JLS63" s="310"/>
      <c r="JLT63" s="344"/>
      <c r="JLU63" s="310"/>
      <c r="JLV63" s="310"/>
      <c r="JLW63" s="310"/>
      <c r="JLX63" s="310"/>
      <c r="JLY63" s="310"/>
      <c r="JLZ63" s="310"/>
      <c r="JMA63" s="310"/>
      <c r="JMB63" s="310"/>
      <c r="JMC63" s="344"/>
      <c r="JMD63" s="310"/>
      <c r="JME63" s="310"/>
      <c r="JMF63" s="310"/>
      <c r="JMG63" s="310"/>
      <c r="JMH63" s="310"/>
      <c r="JMI63" s="310"/>
      <c r="JMJ63" s="310"/>
      <c r="JMK63" s="310"/>
      <c r="JML63" s="344"/>
      <c r="JMM63" s="310"/>
      <c r="JMN63" s="310"/>
      <c r="JMO63" s="310"/>
      <c r="JMP63" s="310"/>
      <c r="JMQ63" s="310"/>
      <c r="JMR63" s="310"/>
      <c r="JMS63" s="310"/>
      <c r="JMT63" s="310"/>
      <c r="JMU63" s="344"/>
      <c r="JMV63" s="310"/>
      <c r="JMW63" s="310"/>
      <c r="JMX63" s="310"/>
      <c r="JMY63" s="310"/>
      <c r="JMZ63" s="310"/>
      <c r="JNA63" s="310"/>
      <c r="JNB63" s="310"/>
      <c r="JNC63" s="310"/>
      <c r="JND63" s="344"/>
      <c r="JNE63" s="310"/>
      <c r="JNF63" s="310"/>
      <c r="JNG63" s="310"/>
      <c r="JNH63" s="310"/>
      <c r="JNI63" s="310"/>
      <c r="JNJ63" s="310"/>
      <c r="JNK63" s="310"/>
      <c r="JNL63" s="310"/>
      <c r="JNM63" s="344"/>
      <c r="JNN63" s="310"/>
      <c r="JNO63" s="310"/>
      <c r="JNP63" s="310"/>
      <c r="JNQ63" s="310"/>
      <c r="JNR63" s="310"/>
      <c r="JNS63" s="310"/>
      <c r="JNT63" s="310"/>
      <c r="JNU63" s="310"/>
      <c r="JNV63" s="344"/>
      <c r="JNW63" s="310"/>
      <c r="JNX63" s="310"/>
      <c r="JNY63" s="310"/>
      <c r="JNZ63" s="310"/>
      <c r="JOA63" s="310"/>
      <c r="JOB63" s="310"/>
      <c r="JOC63" s="310"/>
      <c r="JOD63" s="310"/>
      <c r="JOE63" s="344"/>
      <c r="JOF63" s="310"/>
      <c r="JOG63" s="310"/>
      <c r="JOH63" s="310"/>
      <c r="JOI63" s="310"/>
      <c r="JOJ63" s="310"/>
      <c r="JOK63" s="310"/>
      <c r="JOL63" s="310"/>
      <c r="JOM63" s="310"/>
      <c r="JON63" s="344"/>
      <c r="JOO63" s="310"/>
      <c r="JOP63" s="310"/>
      <c r="JOQ63" s="310"/>
      <c r="JOR63" s="310"/>
      <c r="JOS63" s="310"/>
      <c r="JOT63" s="310"/>
      <c r="JOU63" s="310"/>
      <c r="JOV63" s="310"/>
      <c r="JOW63" s="344"/>
      <c r="JOX63" s="310"/>
      <c r="JOY63" s="310"/>
      <c r="JOZ63" s="310"/>
      <c r="JPA63" s="310"/>
      <c r="JPB63" s="310"/>
      <c r="JPC63" s="310"/>
      <c r="JPD63" s="310"/>
      <c r="JPE63" s="310"/>
      <c r="JPF63" s="344"/>
      <c r="JPG63" s="310"/>
      <c r="JPH63" s="310"/>
      <c r="JPI63" s="310"/>
      <c r="JPJ63" s="310"/>
      <c r="JPK63" s="310"/>
      <c r="JPL63" s="310"/>
      <c r="JPM63" s="310"/>
      <c r="JPN63" s="310"/>
      <c r="JPO63" s="344"/>
      <c r="JPP63" s="310"/>
      <c r="JPQ63" s="310"/>
      <c r="JPR63" s="310"/>
      <c r="JPS63" s="310"/>
      <c r="JPT63" s="310"/>
      <c r="JPU63" s="310"/>
      <c r="JPV63" s="310"/>
      <c r="JPW63" s="310"/>
      <c r="JPX63" s="344"/>
      <c r="JPY63" s="310"/>
      <c r="JPZ63" s="310"/>
      <c r="JQA63" s="310"/>
      <c r="JQB63" s="310"/>
      <c r="JQC63" s="310"/>
      <c r="JQD63" s="310"/>
      <c r="JQE63" s="310"/>
      <c r="JQF63" s="310"/>
      <c r="JQG63" s="344"/>
      <c r="JQH63" s="310"/>
      <c r="JQI63" s="310"/>
      <c r="JQJ63" s="310"/>
      <c r="JQK63" s="310"/>
      <c r="JQL63" s="310"/>
      <c r="JQM63" s="310"/>
      <c r="JQN63" s="310"/>
      <c r="JQO63" s="310"/>
      <c r="JQP63" s="344"/>
      <c r="JQQ63" s="310"/>
      <c r="JQR63" s="310"/>
      <c r="JQS63" s="310"/>
      <c r="JQT63" s="310"/>
      <c r="JQU63" s="310"/>
      <c r="JQV63" s="310"/>
      <c r="JQW63" s="310"/>
      <c r="JQX63" s="310"/>
      <c r="JQY63" s="344"/>
      <c r="JQZ63" s="310"/>
      <c r="JRA63" s="310"/>
      <c r="JRB63" s="310"/>
      <c r="JRC63" s="310"/>
      <c r="JRD63" s="310"/>
      <c r="JRE63" s="310"/>
      <c r="JRF63" s="310"/>
      <c r="JRG63" s="310"/>
      <c r="JRH63" s="344"/>
      <c r="JRI63" s="310"/>
      <c r="JRJ63" s="310"/>
      <c r="JRK63" s="310"/>
      <c r="JRL63" s="310"/>
      <c r="JRM63" s="310"/>
      <c r="JRN63" s="310"/>
      <c r="JRO63" s="310"/>
      <c r="JRP63" s="310"/>
      <c r="JRQ63" s="344"/>
      <c r="JRR63" s="310"/>
      <c r="JRS63" s="310"/>
      <c r="JRT63" s="310"/>
      <c r="JRU63" s="310"/>
      <c r="JRV63" s="310"/>
      <c r="JRW63" s="310"/>
      <c r="JRX63" s="310"/>
      <c r="JRY63" s="310"/>
      <c r="JRZ63" s="344"/>
      <c r="JSA63" s="310"/>
      <c r="JSB63" s="310"/>
      <c r="JSC63" s="310"/>
      <c r="JSD63" s="310"/>
      <c r="JSE63" s="310"/>
      <c r="JSF63" s="310"/>
      <c r="JSG63" s="310"/>
      <c r="JSH63" s="310"/>
      <c r="JSI63" s="344"/>
      <c r="JSJ63" s="310"/>
      <c r="JSK63" s="310"/>
      <c r="JSL63" s="310"/>
      <c r="JSM63" s="310"/>
      <c r="JSN63" s="310"/>
      <c r="JSO63" s="310"/>
      <c r="JSP63" s="310"/>
      <c r="JSQ63" s="310"/>
      <c r="JSR63" s="344"/>
      <c r="JSS63" s="310"/>
      <c r="JST63" s="310"/>
      <c r="JSU63" s="310"/>
      <c r="JSV63" s="310"/>
      <c r="JSW63" s="310"/>
      <c r="JSX63" s="310"/>
      <c r="JSY63" s="310"/>
      <c r="JSZ63" s="310"/>
      <c r="JTA63" s="344"/>
      <c r="JTB63" s="310"/>
      <c r="JTC63" s="310"/>
      <c r="JTD63" s="310"/>
      <c r="JTE63" s="310"/>
      <c r="JTF63" s="310"/>
      <c r="JTG63" s="310"/>
      <c r="JTH63" s="310"/>
      <c r="JTI63" s="310"/>
      <c r="JTJ63" s="344"/>
      <c r="JTK63" s="310"/>
      <c r="JTL63" s="310"/>
      <c r="JTM63" s="310"/>
      <c r="JTN63" s="310"/>
      <c r="JTO63" s="310"/>
      <c r="JTP63" s="310"/>
      <c r="JTQ63" s="310"/>
      <c r="JTR63" s="310"/>
      <c r="JTS63" s="344"/>
      <c r="JTT63" s="310"/>
      <c r="JTU63" s="310"/>
      <c r="JTV63" s="310"/>
      <c r="JTW63" s="310"/>
      <c r="JTX63" s="310"/>
      <c r="JTY63" s="310"/>
      <c r="JTZ63" s="310"/>
      <c r="JUA63" s="310"/>
      <c r="JUB63" s="344"/>
      <c r="JUC63" s="310"/>
      <c r="JUD63" s="310"/>
      <c r="JUE63" s="310"/>
      <c r="JUF63" s="310"/>
      <c r="JUG63" s="310"/>
      <c r="JUH63" s="310"/>
      <c r="JUI63" s="310"/>
      <c r="JUJ63" s="310"/>
      <c r="JUK63" s="344"/>
      <c r="JUL63" s="310"/>
      <c r="JUM63" s="310"/>
      <c r="JUN63" s="310"/>
      <c r="JUO63" s="310"/>
      <c r="JUP63" s="310"/>
      <c r="JUQ63" s="310"/>
      <c r="JUR63" s="310"/>
      <c r="JUS63" s="310"/>
      <c r="JUT63" s="344"/>
      <c r="JUU63" s="310"/>
      <c r="JUV63" s="310"/>
      <c r="JUW63" s="310"/>
      <c r="JUX63" s="310"/>
      <c r="JUY63" s="310"/>
      <c r="JUZ63" s="310"/>
      <c r="JVA63" s="310"/>
      <c r="JVB63" s="310"/>
      <c r="JVC63" s="344"/>
      <c r="JVD63" s="310"/>
      <c r="JVE63" s="310"/>
      <c r="JVF63" s="310"/>
      <c r="JVG63" s="310"/>
      <c r="JVH63" s="310"/>
      <c r="JVI63" s="310"/>
      <c r="JVJ63" s="310"/>
      <c r="JVK63" s="310"/>
      <c r="JVL63" s="344"/>
      <c r="JVM63" s="310"/>
      <c r="JVN63" s="310"/>
      <c r="JVO63" s="310"/>
      <c r="JVP63" s="310"/>
      <c r="JVQ63" s="310"/>
      <c r="JVR63" s="310"/>
      <c r="JVS63" s="310"/>
      <c r="JVT63" s="310"/>
      <c r="JVU63" s="344"/>
      <c r="JVV63" s="310"/>
      <c r="JVW63" s="310"/>
      <c r="JVX63" s="310"/>
      <c r="JVY63" s="310"/>
      <c r="JVZ63" s="310"/>
      <c r="JWA63" s="310"/>
      <c r="JWB63" s="310"/>
      <c r="JWC63" s="310"/>
      <c r="JWD63" s="344"/>
      <c r="JWE63" s="310"/>
      <c r="JWF63" s="310"/>
      <c r="JWG63" s="310"/>
      <c r="JWH63" s="310"/>
      <c r="JWI63" s="310"/>
      <c r="JWJ63" s="310"/>
      <c r="JWK63" s="310"/>
      <c r="JWL63" s="310"/>
      <c r="JWM63" s="344"/>
      <c r="JWN63" s="310"/>
      <c r="JWO63" s="310"/>
      <c r="JWP63" s="310"/>
      <c r="JWQ63" s="310"/>
      <c r="JWR63" s="310"/>
      <c r="JWS63" s="310"/>
      <c r="JWT63" s="310"/>
      <c r="JWU63" s="310"/>
      <c r="JWV63" s="344"/>
      <c r="JWW63" s="310"/>
      <c r="JWX63" s="310"/>
      <c r="JWY63" s="310"/>
      <c r="JWZ63" s="310"/>
      <c r="JXA63" s="310"/>
      <c r="JXB63" s="310"/>
      <c r="JXC63" s="310"/>
      <c r="JXD63" s="310"/>
      <c r="JXE63" s="344"/>
      <c r="JXF63" s="310"/>
      <c r="JXG63" s="310"/>
      <c r="JXH63" s="310"/>
      <c r="JXI63" s="310"/>
      <c r="JXJ63" s="310"/>
      <c r="JXK63" s="310"/>
      <c r="JXL63" s="310"/>
      <c r="JXM63" s="310"/>
      <c r="JXN63" s="344"/>
      <c r="JXO63" s="310"/>
      <c r="JXP63" s="310"/>
      <c r="JXQ63" s="310"/>
      <c r="JXR63" s="310"/>
      <c r="JXS63" s="310"/>
      <c r="JXT63" s="310"/>
      <c r="JXU63" s="310"/>
      <c r="JXV63" s="310"/>
      <c r="JXW63" s="344"/>
      <c r="JXX63" s="310"/>
      <c r="JXY63" s="310"/>
      <c r="JXZ63" s="310"/>
      <c r="JYA63" s="310"/>
      <c r="JYB63" s="310"/>
      <c r="JYC63" s="310"/>
      <c r="JYD63" s="310"/>
      <c r="JYE63" s="310"/>
      <c r="JYF63" s="344"/>
      <c r="JYG63" s="310"/>
      <c r="JYH63" s="310"/>
      <c r="JYI63" s="310"/>
      <c r="JYJ63" s="310"/>
      <c r="JYK63" s="310"/>
      <c r="JYL63" s="310"/>
      <c r="JYM63" s="310"/>
      <c r="JYN63" s="310"/>
      <c r="JYO63" s="344"/>
      <c r="JYP63" s="310"/>
      <c r="JYQ63" s="310"/>
      <c r="JYR63" s="310"/>
      <c r="JYS63" s="310"/>
      <c r="JYT63" s="310"/>
      <c r="JYU63" s="310"/>
      <c r="JYV63" s="310"/>
      <c r="JYW63" s="310"/>
      <c r="JYX63" s="344"/>
      <c r="JYY63" s="310"/>
      <c r="JYZ63" s="310"/>
      <c r="JZA63" s="310"/>
      <c r="JZB63" s="310"/>
      <c r="JZC63" s="310"/>
      <c r="JZD63" s="310"/>
      <c r="JZE63" s="310"/>
      <c r="JZF63" s="310"/>
      <c r="JZG63" s="344"/>
      <c r="JZH63" s="310"/>
      <c r="JZI63" s="310"/>
      <c r="JZJ63" s="310"/>
      <c r="JZK63" s="310"/>
      <c r="JZL63" s="310"/>
      <c r="JZM63" s="310"/>
      <c r="JZN63" s="310"/>
      <c r="JZO63" s="310"/>
      <c r="JZP63" s="344"/>
      <c r="JZQ63" s="310"/>
      <c r="JZR63" s="310"/>
      <c r="JZS63" s="310"/>
      <c r="JZT63" s="310"/>
      <c r="JZU63" s="310"/>
      <c r="JZV63" s="310"/>
      <c r="JZW63" s="310"/>
      <c r="JZX63" s="310"/>
      <c r="JZY63" s="344"/>
      <c r="JZZ63" s="310"/>
      <c r="KAA63" s="310"/>
      <c r="KAB63" s="310"/>
      <c r="KAC63" s="310"/>
      <c r="KAD63" s="310"/>
      <c r="KAE63" s="310"/>
      <c r="KAF63" s="310"/>
      <c r="KAG63" s="310"/>
      <c r="KAH63" s="344"/>
      <c r="KAI63" s="310"/>
      <c r="KAJ63" s="310"/>
      <c r="KAK63" s="310"/>
      <c r="KAL63" s="310"/>
      <c r="KAM63" s="310"/>
      <c r="KAN63" s="310"/>
      <c r="KAO63" s="310"/>
      <c r="KAP63" s="310"/>
      <c r="KAQ63" s="344"/>
      <c r="KAR63" s="310"/>
      <c r="KAS63" s="310"/>
      <c r="KAT63" s="310"/>
      <c r="KAU63" s="310"/>
      <c r="KAV63" s="310"/>
      <c r="KAW63" s="310"/>
      <c r="KAX63" s="310"/>
      <c r="KAY63" s="310"/>
      <c r="KAZ63" s="344"/>
      <c r="KBA63" s="310"/>
      <c r="KBB63" s="310"/>
      <c r="KBC63" s="310"/>
      <c r="KBD63" s="310"/>
      <c r="KBE63" s="310"/>
      <c r="KBF63" s="310"/>
      <c r="KBG63" s="310"/>
      <c r="KBH63" s="310"/>
      <c r="KBI63" s="344"/>
      <c r="KBJ63" s="310"/>
      <c r="KBK63" s="310"/>
      <c r="KBL63" s="310"/>
      <c r="KBM63" s="310"/>
      <c r="KBN63" s="310"/>
      <c r="KBO63" s="310"/>
      <c r="KBP63" s="310"/>
      <c r="KBQ63" s="310"/>
      <c r="KBR63" s="344"/>
      <c r="KBS63" s="310"/>
      <c r="KBT63" s="310"/>
      <c r="KBU63" s="310"/>
      <c r="KBV63" s="310"/>
      <c r="KBW63" s="310"/>
      <c r="KBX63" s="310"/>
      <c r="KBY63" s="310"/>
      <c r="KBZ63" s="310"/>
      <c r="KCA63" s="344"/>
      <c r="KCB63" s="310"/>
      <c r="KCC63" s="310"/>
      <c r="KCD63" s="310"/>
      <c r="KCE63" s="310"/>
      <c r="KCF63" s="310"/>
      <c r="KCG63" s="310"/>
      <c r="KCH63" s="310"/>
      <c r="KCI63" s="310"/>
      <c r="KCJ63" s="344"/>
      <c r="KCK63" s="310"/>
      <c r="KCL63" s="310"/>
      <c r="KCM63" s="310"/>
      <c r="KCN63" s="310"/>
      <c r="KCO63" s="310"/>
      <c r="KCP63" s="310"/>
      <c r="KCQ63" s="310"/>
      <c r="KCR63" s="310"/>
      <c r="KCS63" s="344"/>
      <c r="KCT63" s="310"/>
      <c r="KCU63" s="310"/>
      <c r="KCV63" s="310"/>
      <c r="KCW63" s="310"/>
      <c r="KCX63" s="310"/>
      <c r="KCY63" s="310"/>
      <c r="KCZ63" s="310"/>
      <c r="KDA63" s="310"/>
      <c r="KDB63" s="344"/>
      <c r="KDC63" s="310"/>
      <c r="KDD63" s="310"/>
      <c r="KDE63" s="310"/>
      <c r="KDF63" s="310"/>
      <c r="KDG63" s="310"/>
      <c r="KDH63" s="310"/>
      <c r="KDI63" s="310"/>
      <c r="KDJ63" s="310"/>
      <c r="KDK63" s="344"/>
      <c r="KDL63" s="310"/>
      <c r="KDM63" s="310"/>
      <c r="KDN63" s="310"/>
      <c r="KDO63" s="310"/>
      <c r="KDP63" s="310"/>
      <c r="KDQ63" s="310"/>
      <c r="KDR63" s="310"/>
      <c r="KDS63" s="310"/>
      <c r="KDT63" s="344"/>
      <c r="KDU63" s="310"/>
      <c r="KDV63" s="310"/>
      <c r="KDW63" s="310"/>
      <c r="KDX63" s="310"/>
      <c r="KDY63" s="310"/>
      <c r="KDZ63" s="310"/>
      <c r="KEA63" s="310"/>
      <c r="KEB63" s="310"/>
      <c r="KEC63" s="344"/>
      <c r="KED63" s="310"/>
      <c r="KEE63" s="310"/>
      <c r="KEF63" s="310"/>
      <c r="KEG63" s="310"/>
      <c r="KEH63" s="310"/>
      <c r="KEI63" s="310"/>
      <c r="KEJ63" s="310"/>
      <c r="KEK63" s="310"/>
      <c r="KEL63" s="344"/>
      <c r="KEM63" s="310"/>
      <c r="KEN63" s="310"/>
      <c r="KEO63" s="310"/>
      <c r="KEP63" s="310"/>
      <c r="KEQ63" s="310"/>
      <c r="KER63" s="310"/>
      <c r="KES63" s="310"/>
      <c r="KET63" s="310"/>
      <c r="KEU63" s="344"/>
      <c r="KEV63" s="310"/>
      <c r="KEW63" s="310"/>
      <c r="KEX63" s="310"/>
      <c r="KEY63" s="310"/>
      <c r="KEZ63" s="310"/>
      <c r="KFA63" s="310"/>
      <c r="KFB63" s="310"/>
      <c r="KFC63" s="310"/>
      <c r="KFD63" s="344"/>
      <c r="KFE63" s="310"/>
      <c r="KFF63" s="310"/>
      <c r="KFG63" s="310"/>
      <c r="KFH63" s="310"/>
      <c r="KFI63" s="310"/>
      <c r="KFJ63" s="310"/>
      <c r="KFK63" s="310"/>
      <c r="KFL63" s="310"/>
      <c r="KFM63" s="344"/>
      <c r="KFN63" s="310"/>
      <c r="KFO63" s="310"/>
      <c r="KFP63" s="310"/>
      <c r="KFQ63" s="310"/>
      <c r="KFR63" s="310"/>
      <c r="KFS63" s="310"/>
      <c r="KFT63" s="310"/>
      <c r="KFU63" s="310"/>
      <c r="KFV63" s="344"/>
      <c r="KFW63" s="310"/>
      <c r="KFX63" s="310"/>
      <c r="KFY63" s="310"/>
      <c r="KFZ63" s="310"/>
      <c r="KGA63" s="310"/>
      <c r="KGB63" s="310"/>
      <c r="KGC63" s="310"/>
      <c r="KGD63" s="310"/>
      <c r="KGE63" s="344"/>
      <c r="KGF63" s="310"/>
      <c r="KGG63" s="310"/>
      <c r="KGH63" s="310"/>
      <c r="KGI63" s="310"/>
      <c r="KGJ63" s="310"/>
      <c r="KGK63" s="310"/>
      <c r="KGL63" s="310"/>
      <c r="KGM63" s="310"/>
      <c r="KGN63" s="344"/>
      <c r="KGO63" s="310"/>
      <c r="KGP63" s="310"/>
      <c r="KGQ63" s="310"/>
      <c r="KGR63" s="310"/>
      <c r="KGS63" s="310"/>
      <c r="KGT63" s="310"/>
      <c r="KGU63" s="310"/>
      <c r="KGV63" s="310"/>
      <c r="KGW63" s="344"/>
      <c r="KGX63" s="310"/>
      <c r="KGY63" s="310"/>
      <c r="KGZ63" s="310"/>
      <c r="KHA63" s="310"/>
      <c r="KHB63" s="310"/>
      <c r="KHC63" s="310"/>
      <c r="KHD63" s="310"/>
      <c r="KHE63" s="310"/>
      <c r="KHF63" s="344"/>
      <c r="KHG63" s="310"/>
      <c r="KHH63" s="310"/>
      <c r="KHI63" s="310"/>
      <c r="KHJ63" s="310"/>
      <c r="KHK63" s="310"/>
      <c r="KHL63" s="310"/>
      <c r="KHM63" s="310"/>
      <c r="KHN63" s="310"/>
      <c r="KHO63" s="344"/>
      <c r="KHP63" s="310"/>
      <c r="KHQ63" s="310"/>
      <c r="KHR63" s="310"/>
      <c r="KHS63" s="310"/>
      <c r="KHT63" s="310"/>
      <c r="KHU63" s="310"/>
      <c r="KHV63" s="310"/>
      <c r="KHW63" s="310"/>
      <c r="KHX63" s="344"/>
      <c r="KHY63" s="310"/>
      <c r="KHZ63" s="310"/>
      <c r="KIA63" s="310"/>
      <c r="KIB63" s="310"/>
      <c r="KIC63" s="310"/>
      <c r="KID63" s="310"/>
      <c r="KIE63" s="310"/>
      <c r="KIF63" s="310"/>
      <c r="KIG63" s="344"/>
      <c r="KIH63" s="310"/>
      <c r="KII63" s="310"/>
      <c r="KIJ63" s="310"/>
      <c r="KIK63" s="310"/>
      <c r="KIL63" s="310"/>
      <c r="KIM63" s="310"/>
      <c r="KIN63" s="310"/>
      <c r="KIO63" s="310"/>
      <c r="KIP63" s="344"/>
      <c r="KIQ63" s="310"/>
      <c r="KIR63" s="310"/>
      <c r="KIS63" s="310"/>
      <c r="KIT63" s="310"/>
      <c r="KIU63" s="310"/>
      <c r="KIV63" s="310"/>
      <c r="KIW63" s="310"/>
      <c r="KIX63" s="310"/>
      <c r="KIY63" s="344"/>
      <c r="KIZ63" s="310"/>
      <c r="KJA63" s="310"/>
      <c r="KJB63" s="310"/>
      <c r="KJC63" s="310"/>
      <c r="KJD63" s="310"/>
      <c r="KJE63" s="310"/>
      <c r="KJF63" s="310"/>
      <c r="KJG63" s="310"/>
      <c r="KJH63" s="344"/>
      <c r="KJI63" s="310"/>
      <c r="KJJ63" s="310"/>
      <c r="KJK63" s="310"/>
      <c r="KJL63" s="310"/>
      <c r="KJM63" s="310"/>
      <c r="KJN63" s="310"/>
      <c r="KJO63" s="310"/>
      <c r="KJP63" s="310"/>
      <c r="KJQ63" s="344"/>
      <c r="KJR63" s="310"/>
      <c r="KJS63" s="310"/>
      <c r="KJT63" s="310"/>
      <c r="KJU63" s="310"/>
      <c r="KJV63" s="310"/>
      <c r="KJW63" s="310"/>
      <c r="KJX63" s="310"/>
      <c r="KJY63" s="310"/>
      <c r="KJZ63" s="344"/>
      <c r="KKA63" s="310"/>
      <c r="KKB63" s="310"/>
      <c r="KKC63" s="310"/>
      <c r="KKD63" s="310"/>
      <c r="KKE63" s="310"/>
      <c r="KKF63" s="310"/>
      <c r="KKG63" s="310"/>
      <c r="KKH63" s="310"/>
      <c r="KKI63" s="344"/>
      <c r="KKJ63" s="310"/>
      <c r="KKK63" s="310"/>
      <c r="KKL63" s="310"/>
      <c r="KKM63" s="310"/>
      <c r="KKN63" s="310"/>
      <c r="KKO63" s="310"/>
      <c r="KKP63" s="310"/>
      <c r="KKQ63" s="310"/>
      <c r="KKR63" s="344"/>
      <c r="KKS63" s="310"/>
      <c r="KKT63" s="310"/>
      <c r="KKU63" s="310"/>
      <c r="KKV63" s="310"/>
      <c r="KKW63" s="310"/>
      <c r="KKX63" s="310"/>
      <c r="KKY63" s="310"/>
      <c r="KKZ63" s="310"/>
      <c r="KLA63" s="344"/>
      <c r="KLB63" s="310"/>
      <c r="KLC63" s="310"/>
      <c r="KLD63" s="310"/>
      <c r="KLE63" s="310"/>
      <c r="KLF63" s="310"/>
      <c r="KLG63" s="310"/>
      <c r="KLH63" s="310"/>
      <c r="KLI63" s="310"/>
      <c r="KLJ63" s="344"/>
      <c r="KLK63" s="310"/>
      <c r="KLL63" s="310"/>
      <c r="KLM63" s="310"/>
      <c r="KLN63" s="310"/>
      <c r="KLO63" s="310"/>
      <c r="KLP63" s="310"/>
      <c r="KLQ63" s="310"/>
      <c r="KLR63" s="310"/>
      <c r="KLS63" s="344"/>
      <c r="KLT63" s="310"/>
      <c r="KLU63" s="310"/>
      <c r="KLV63" s="310"/>
      <c r="KLW63" s="310"/>
      <c r="KLX63" s="310"/>
      <c r="KLY63" s="310"/>
      <c r="KLZ63" s="310"/>
      <c r="KMA63" s="310"/>
      <c r="KMB63" s="344"/>
      <c r="KMC63" s="310"/>
      <c r="KMD63" s="310"/>
      <c r="KME63" s="310"/>
      <c r="KMF63" s="310"/>
      <c r="KMG63" s="310"/>
      <c r="KMH63" s="310"/>
      <c r="KMI63" s="310"/>
      <c r="KMJ63" s="310"/>
      <c r="KMK63" s="344"/>
      <c r="KML63" s="310"/>
      <c r="KMM63" s="310"/>
      <c r="KMN63" s="310"/>
      <c r="KMO63" s="310"/>
      <c r="KMP63" s="310"/>
      <c r="KMQ63" s="310"/>
      <c r="KMR63" s="310"/>
      <c r="KMS63" s="310"/>
      <c r="KMT63" s="344"/>
      <c r="KMU63" s="310"/>
      <c r="KMV63" s="310"/>
      <c r="KMW63" s="310"/>
      <c r="KMX63" s="310"/>
      <c r="KMY63" s="310"/>
      <c r="KMZ63" s="310"/>
      <c r="KNA63" s="310"/>
      <c r="KNB63" s="310"/>
      <c r="KNC63" s="344"/>
      <c r="KND63" s="310"/>
      <c r="KNE63" s="310"/>
      <c r="KNF63" s="310"/>
      <c r="KNG63" s="310"/>
      <c r="KNH63" s="310"/>
      <c r="KNI63" s="310"/>
      <c r="KNJ63" s="310"/>
      <c r="KNK63" s="310"/>
      <c r="KNL63" s="344"/>
      <c r="KNM63" s="310"/>
      <c r="KNN63" s="310"/>
      <c r="KNO63" s="310"/>
      <c r="KNP63" s="310"/>
      <c r="KNQ63" s="310"/>
      <c r="KNR63" s="310"/>
      <c r="KNS63" s="310"/>
      <c r="KNT63" s="310"/>
      <c r="KNU63" s="344"/>
      <c r="KNV63" s="310"/>
      <c r="KNW63" s="310"/>
      <c r="KNX63" s="310"/>
      <c r="KNY63" s="310"/>
      <c r="KNZ63" s="310"/>
      <c r="KOA63" s="310"/>
      <c r="KOB63" s="310"/>
      <c r="KOC63" s="310"/>
      <c r="KOD63" s="344"/>
      <c r="KOE63" s="310"/>
      <c r="KOF63" s="310"/>
      <c r="KOG63" s="310"/>
      <c r="KOH63" s="310"/>
      <c r="KOI63" s="310"/>
      <c r="KOJ63" s="310"/>
      <c r="KOK63" s="310"/>
      <c r="KOL63" s="310"/>
      <c r="KOM63" s="344"/>
      <c r="KON63" s="310"/>
      <c r="KOO63" s="310"/>
      <c r="KOP63" s="310"/>
      <c r="KOQ63" s="310"/>
      <c r="KOR63" s="310"/>
      <c r="KOS63" s="310"/>
      <c r="KOT63" s="310"/>
      <c r="KOU63" s="310"/>
      <c r="KOV63" s="344"/>
      <c r="KOW63" s="310"/>
      <c r="KOX63" s="310"/>
      <c r="KOY63" s="310"/>
      <c r="KOZ63" s="310"/>
      <c r="KPA63" s="310"/>
      <c r="KPB63" s="310"/>
      <c r="KPC63" s="310"/>
      <c r="KPD63" s="310"/>
      <c r="KPE63" s="344"/>
      <c r="KPF63" s="310"/>
      <c r="KPG63" s="310"/>
      <c r="KPH63" s="310"/>
      <c r="KPI63" s="310"/>
      <c r="KPJ63" s="310"/>
      <c r="KPK63" s="310"/>
      <c r="KPL63" s="310"/>
      <c r="KPM63" s="310"/>
      <c r="KPN63" s="344"/>
      <c r="KPO63" s="310"/>
      <c r="KPP63" s="310"/>
      <c r="KPQ63" s="310"/>
      <c r="KPR63" s="310"/>
      <c r="KPS63" s="310"/>
      <c r="KPT63" s="310"/>
      <c r="KPU63" s="310"/>
      <c r="KPV63" s="310"/>
      <c r="KPW63" s="344"/>
      <c r="KPX63" s="310"/>
      <c r="KPY63" s="310"/>
      <c r="KPZ63" s="310"/>
      <c r="KQA63" s="310"/>
      <c r="KQB63" s="310"/>
      <c r="KQC63" s="310"/>
      <c r="KQD63" s="310"/>
      <c r="KQE63" s="310"/>
      <c r="KQF63" s="344"/>
      <c r="KQG63" s="310"/>
      <c r="KQH63" s="310"/>
      <c r="KQI63" s="310"/>
      <c r="KQJ63" s="310"/>
      <c r="KQK63" s="310"/>
      <c r="KQL63" s="310"/>
      <c r="KQM63" s="310"/>
      <c r="KQN63" s="310"/>
      <c r="KQO63" s="344"/>
      <c r="KQP63" s="310"/>
      <c r="KQQ63" s="310"/>
      <c r="KQR63" s="310"/>
      <c r="KQS63" s="310"/>
      <c r="KQT63" s="310"/>
      <c r="KQU63" s="310"/>
      <c r="KQV63" s="310"/>
      <c r="KQW63" s="310"/>
      <c r="KQX63" s="344"/>
      <c r="KQY63" s="310"/>
      <c r="KQZ63" s="310"/>
      <c r="KRA63" s="310"/>
      <c r="KRB63" s="310"/>
      <c r="KRC63" s="310"/>
      <c r="KRD63" s="310"/>
      <c r="KRE63" s="310"/>
      <c r="KRF63" s="310"/>
      <c r="KRG63" s="344"/>
      <c r="KRH63" s="310"/>
      <c r="KRI63" s="310"/>
      <c r="KRJ63" s="310"/>
      <c r="KRK63" s="310"/>
      <c r="KRL63" s="310"/>
      <c r="KRM63" s="310"/>
      <c r="KRN63" s="310"/>
      <c r="KRO63" s="310"/>
      <c r="KRP63" s="344"/>
      <c r="KRQ63" s="310"/>
      <c r="KRR63" s="310"/>
      <c r="KRS63" s="310"/>
      <c r="KRT63" s="310"/>
      <c r="KRU63" s="310"/>
      <c r="KRV63" s="310"/>
      <c r="KRW63" s="310"/>
      <c r="KRX63" s="310"/>
      <c r="KRY63" s="344"/>
      <c r="KRZ63" s="310"/>
      <c r="KSA63" s="310"/>
      <c r="KSB63" s="310"/>
      <c r="KSC63" s="310"/>
      <c r="KSD63" s="310"/>
      <c r="KSE63" s="310"/>
      <c r="KSF63" s="310"/>
      <c r="KSG63" s="310"/>
      <c r="KSH63" s="344"/>
      <c r="KSI63" s="310"/>
      <c r="KSJ63" s="310"/>
      <c r="KSK63" s="310"/>
      <c r="KSL63" s="310"/>
      <c r="KSM63" s="310"/>
      <c r="KSN63" s="310"/>
      <c r="KSO63" s="310"/>
      <c r="KSP63" s="310"/>
      <c r="KSQ63" s="344"/>
      <c r="KSR63" s="310"/>
      <c r="KSS63" s="310"/>
      <c r="KST63" s="310"/>
      <c r="KSU63" s="310"/>
      <c r="KSV63" s="310"/>
      <c r="KSW63" s="310"/>
      <c r="KSX63" s="310"/>
      <c r="KSY63" s="310"/>
      <c r="KSZ63" s="344"/>
      <c r="KTA63" s="310"/>
      <c r="KTB63" s="310"/>
      <c r="KTC63" s="310"/>
      <c r="KTD63" s="310"/>
      <c r="KTE63" s="310"/>
      <c r="KTF63" s="310"/>
      <c r="KTG63" s="310"/>
      <c r="KTH63" s="310"/>
      <c r="KTI63" s="344"/>
      <c r="KTJ63" s="310"/>
      <c r="KTK63" s="310"/>
      <c r="KTL63" s="310"/>
      <c r="KTM63" s="310"/>
      <c r="KTN63" s="310"/>
      <c r="KTO63" s="310"/>
      <c r="KTP63" s="310"/>
      <c r="KTQ63" s="310"/>
      <c r="KTR63" s="344"/>
      <c r="KTS63" s="310"/>
      <c r="KTT63" s="310"/>
      <c r="KTU63" s="310"/>
      <c r="KTV63" s="310"/>
      <c r="KTW63" s="310"/>
      <c r="KTX63" s="310"/>
      <c r="KTY63" s="310"/>
      <c r="KTZ63" s="310"/>
      <c r="KUA63" s="344"/>
      <c r="KUB63" s="310"/>
      <c r="KUC63" s="310"/>
      <c r="KUD63" s="310"/>
      <c r="KUE63" s="310"/>
      <c r="KUF63" s="310"/>
      <c r="KUG63" s="310"/>
      <c r="KUH63" s="310"/>
      <c r="KUI63" s="310"/>
      <c r="KUJ63" s="344"/>
      <c r="KUK63" s="310"/>
      <c r="KUL63" s="310"/>
      <c r="KUM63" s="310"/>
      <c r="KUN63" s="310"/>
      <c r="KUO63" s="310"/>
      <c r="KUP63" s="310"/>
      <c r="KUQ63" s="310"/>
      <c r="KUR63" s="310"/>
      <c r="KUS63" s="344"/>
      <c r="KUT63" s="310"/>
      <c r="KUU63" s="310"/>
      <c r="KUV63" s="310"/>
      <c r="KUW63" s="310"/>
      <c r="KUX63" s="310"/>
      <c r="KUY63" s="310"/>
      <c r="KUZ63" s="310"/>
      <c r="KVA63" s="310"/>
      <c r="KVB63" s="344"/>
      <c r="KVC63" s="310"/>
      <c r="KVD63" s="310"/>
      <c r="KVE63" s="310"/>
      <c r="KVF63" s="310"/>
      <c r="KVG63" s="310"/>
      <c r="KVH63" s="310"/>
      <c r="KVI63" s="310"/>
      <c r="KVJ63" s="310"/>
      <c r="KVK63" s="344"/>
      <c r="KVL63" s="310"/>
      <c r="KVM63" s="310"/>
      <c r="KVN63" s="310"/>
      <c r="KVO63" s="310"/>
      <c r="KVP63" s="310"/>
      <c r="KVQ63" s="310"/>
      <c r="KVR63" s="310"/>
      <c r="KVS63" s="310"/>
      <c r="KVT63" s="344"/>
      <c r="KVU63" s="310"/>
      <c r="KVV63" s="310"/>
      <c r="KVW63" s="310"/>
      <c r="KVX63" s="310"/>
      <c r="KVY63" s="310"/>
      <c r="KVZ63" s="310"/>
      <c r="KWA63" s="310"/>
      <c r="KWB63" s="310"/>
      <c r="KWC63" s="344"/>
      <c r="KWD63" s="310"/>
      <c r="KWE63" s="310"/>
      <c r="KWF63" s="310"/>
      <c r="KWG63" s="310"/>
      <c r="KWH63" s="310"/>
      <c r="KWI63" s="310"/>
      <c r="KWJ63" s="310"/>
      <c r="KWK63" s="310"/>
      <c r="KWL63" s="344"/>
      <c r="KWM63" s="310"/>
      <c r="KWN63" s="310"/>
      <c r="KWO63" s="310"/>
      <c r="KWP63" s="310"/>
      <c r="KWQ63" s="310"/>
      <c r="KWR63" s="310"/>
      <c r="KWS63" s="310"/>
      <c r="KWT63" s="310"/>
      <c r="KWU63" s="344"/>
      <c r="KWV63" s="310"/>
      <c r="KWW63" s="310"/>
      <c r="KWX63" s="310"/>
      <c r="KWY63" s="310"/>
      <c r="KWZ63" s="310"/>
      <c r="KXA63" s="310"/>
      <c r="KXB63" s="310"/>
      <c r="KXC63" s="310"/>
      <c r="KXD63" s="344"/>
      <c r="KXE63" s="310"/>
      <c r="KXF63" s="310"/>
      <c r="KXG63" s="310"/>
      <c r="KXH63" s="310"/>
      <c r="KXI63" s="310"/>
      <c r="KXJ63" s="310"/>
      <c r="KXK63" s="310"/>
      <c r="KXL63" s="310"/>
      <c r="KXM63" s="344"/>
      <c r="KXN63" s="310"/>
      <c r="KXO63" s="310"/>
      <c r="KXP63" s="310"/>
      <c r="KXQ63" s="310"/>
      <c r="KXR63" s="310"/>
      <c r="KXS63" s="310"/>
      <c r="KXT63" s="310"/>
      <c r="KXU63" s="310"/>
      <c r="KXV63" s="344"/>
      <c r="KXW63" s="310"/>
      <c r="KXX63" s="310"/>
      <c r="KXY63" s="310"/>
      <c r="KXZ63" s="310"/>
      <c r="KYA63" s="310"/>
      <c r="KYB63" s="310"/>
      <c r="KYC63" s="310"/>
      <c r="KYD63" s="310"/>
      <c r="KYE63" s="344"/>
      <c r="KYF63" s="310"/>
      <c r="KYG63" s="310"/>
      <c r="KYH63" s="310"/>
      <c r="KYI63" s="310"/>
      <c r="KYJ63" s="310"/>
      <c r="KYK63" s="310"/>
      <c r="KYL63" s="310"/>
      <c r="KYM63" s="310"/>
      <c r="KYN63" s="344"/>
      <c r="KYO63" s="310"/>
      <c r="KYP63" s="310"/>
      <c r="KYQ63" s="310"/>
      <c r="KYR63" s="310"/>
      <c r="KYS63" s="310"/>
      <c r="KYT63" s="310"/>
      <c r="KYU63" s="310"/>
      <c r="KYV63" s="310"/>
      <c r="KYW63" s="344"/>
      <c r="KYX63" s="310"/>
      <c r="KYY63" s="310"/>
      <c r="KYZ63" s="310"/>
      <c r="KZA63" s="310"/>
      <c r="KZB63" s="310"/>
      <c r="KZC63" s="310"/>
      <c r="KZD63" s="310"/>
      <c r="KZE63" s="310"/>
      <c r="KZF63" s="344"/>
      <c r="KZG63" s="310"/>
      <c r="KZH63" s="310"/>
      <c r="KZI63" s="310"/>
      <c r="KZJ63" s="310"/>
      <c r="KZK63" s="310"/>
      <c r="KZL63" s="310"/>
      <c r="KZM63" s="310"/>
      <c r="KZN63" s="310"/>
      <c r="KZO63" s="344"/>
      <c r="KZP63" s="310"/>
      <c r="KZQ63" s="310"/>
      <c r="KZR63" s="310"/>
      <c r="KZS63" s="310"/>
      <c r="KZT63" s="310"/>
      <c r="KZU63" s="310"/>
      <c r="KZV63" s="310"/>
      <c r="KZW63" s="310"/>
      <c r="KZX63" s="344"/>
      <c r="KZY63" s="310"/>
      <c r="KZZ63" s="310"/>
      <c r="LAA63" s="310"/>
      <c r="LAB63" s="310"/>
      <c r="LAC63" s="310"/>
      <c r="LAD63" s="310"/>
      <c r="LAE63" s="310"/>
      <c r="LAF63" s="310"/>
      <c r="LAG63" s="344"/>
      <c r="LAH63" s="310"/>
      <c r="LAI63" s="310"/>
      <c r="LAJ63" s="310"/>
      <c r="LAK63" s="310"/>
      <c r="LAL63" s="310"/>
      <c r="LAM63" s="310"/>
      <c r="LAN63" s="310"/>
      <c r="LAO63" s="310"/>
      <c r="LAP63" s="344"/>
      <c r="LAQ63" s="310"/>
      <c r="LAR63" s="310"/>
      <c r="LAS63" s="310"/>
      <c r="LAT63" s="310"/>
      <c r="LAU63" s="310"/>
      <c r="LAV63" s="310"/>
      <c r="LAW63" s="310"/>
      <c r="LAX63" s="310"/>
      <c r="LAY63" s="344"/>
      <c r="LAZ63" s="310"/>
      <c r="LBA63" s="310"/>
      <c r="LBB63" s="310"/>
      <c r="LBC63" s="310"/>
      <c r="LBD63" s="310"/>
      <c r="LBE63" s="310"/>
      <c r="LBF63" s="310"/>
      <c r="LBG63" s="310"/>
      <c r="LBH63" s="344"/>
      <c r="LBI63" s="310"/>
      <c r="LBJ63" s="310"/>
      <c r="LBK63" s="310"/>
      <c r="LBL63" s="310"/>
      <c r="LBM63" s="310"/>
      <c r="LBN63" s="310"/>
      <c r="LBO63" s="310"/>
      <c r="LBP63" s="310"/>
      <c r="LBQ63" s="344"/>
      <c r="LBR63" s="310"/>
      <c r="LBS63" s="310"/>
      <c r="LBT63" s="310"/>
      <c r="LBU63" s="310"/>
      <c r="LBV63" s="310"/>
      <c r="LBW63" s="310"/>
      <c r="LBX63" s="310"/>
      <c r="LBY63" s="310"/>
      <c r="LBZ63" s="344"/>
      <c r="LCA63" s="310"/>
      <c r="LCB63" s="310"/>
      <c r="LCC63" s="310"/>
      <c r="LCD63" s="310"/>
      <c r="LCE63" s="310"/>
      <c r="LCF63" s="310"/>
      <c r="LCG63" s="310"/>
      <c r="LCH63" s="310"/>
      <c r="LCI63" s="344"/>
      <c r="LCJ63" s="310"/>
      <c r="LCK63" s="310"/>
      <c r="LCL63" s="310"/>
      <c r="LCM63" s="310"/>
      <c r="LCN63" s="310"/>
      <c r="LCO63" s="310"/>
      <c r="LCP63" s="310"/>
      <c r="LCQ63" s="310"/>
      <c r="LCR63" s="344"/>
      <c r="LCS63" s="310"/>
      <c r="LCT63" s="310"/>
      <c r="LCU63" s="310"/>
      <c r="LCV63" s="310"/>
      <c r="LCW63" s="310"/>
      <c r="LCX63" s="310"/>
      <c r="LCY63" s="310"/>
      <c r="LCZ63" s="310"/>
      <c r="LDA63" s="344"/>
      <c r="LDB63" s="310"/>
      <c r="LDC63" s="310"/>
      <c r="LDD63" s="310"/>
      <c r="LDE63" s="310"/>
      <c r="LDF63" s="310"/>
      <c r="LDG63" s="310"/>
      <c r="LDH63" s="310"/>
      <c r="LDI63" s="310"/>
      <c r="LDJ63" s="344"/>
      <c r="LDK63" s="310"/>
      <c r="LDL63" s="310"/>
      <c r="LDM63" s="310"/>
      <c r="LDN63" s="310"/>
      <c r="LDO63" s="310"/>
      <c r="LDP63" s="310"/>
      <c r="LDQ63" s="310"/>
      <c r="LDR63" s="310"/>
      <c r="LDS63" s="344"/>
      <c r="LDT63" s="310"/>
      <c r="LDU63" s="310"/>
      <c r="LDV63" s="310"/>
      <c r="LDW63" s="310"/>
      <c r="LDX63" s="310"/>
      <c r="LDY63" s="310"/>
      <c r="LDZ63" s="310"/>
      <c r="LEA63" s="310"/>
      <c r="LEB63" s="344"/>
      <c r="LEC63" s="310"/>
      <c r="LED63" s="310"/>
      <c r="LEE63" s="310"/>
      <c r="LEF63" s="310"/>
      <c r="LEG63" s="310"/>
      <c r="LEH63" s="310"/>
      <c r="LEI63" s="310"/>
      <c r="LEJ63" s="310"/>
      <c r="LEK63" s="344"/>
      <c r="LEL63" s="310"/>
      <c r="LEM63" s="310"/>
      <c r="LEN63" s="310"/>
      <c r="LEO63" s="310"/>
      <c r="LEP63" s="310"/>
      <c r="LEQ63" s="310"/>
      <c r="LER63" s="310"/>
      <c r="LES63" s="310"/>
      <c r="LET63" s="344"/>
      <c r="LEU63" s="310"/>
      <c r="LEV63" s="310"/>
      <c r="LEW63" s="310"/>
      <c r="LEX63" s="310"/>
      <c r="LEY63" s="310"/>
      <c r="LEZ63" s="310"/>
      <c r="LFA63" s="310"/>
      <c r="LFB63" s="310"/>
      <c r="LFC63" s="344"/>
      <c r="LFD63" s="310"/>
      <c r="LFE63" s="310"/>
      <c r="LFF63" s="310"/>
      <c r="LFG63" s="310"/>
      <c r="LFH63" s="310"/>
      <c r="LFI63" s="310"/>
      <c r="LFJ63" s="310"/>
      <c r="LFK63" s="310"/>
      <c r="LFL63" s="344"/>
      <c r="LFM63" s="310"/>
      <c r="LFN63" s="310"/>
      <c r="LFO63" s="310"/>
      <c r="LFP63" s="310"/>
      <c r="LFQ63" s="310"/>
      <c r="LFR63" s="310"/>
      <c r="LFS63" s="310"/>
      <c r="LFT63" s="310"/>
      <c r="LFU63" s="344"/>
      <c r="LFV63" s="310"/>
      <c r="LFW63" s="310"/>
      <c r="LFX63" s="310"/>
      <c r="LFY63" s="310"/>
      <c r="LFZ63" s="310"/>
      <c r="LGA63" s="310"/>
      <c r="LGB63" s="310"/>
      <c r="LGC63" s="310"/>
      <c r="LGD63" s="344"/>
      <c r="LGE63" s="310"/>
      <c r="LGF63" s="310"/>
      <c r="LGG63" s="310"/>
      <c r="LGH63" s="310"/>
      <c r="LGI63" s="310"/>
      <c r="LGJ63" s="310"/>
      <c r="LGK63" s="310"/>
      <c r="LGL63" s="310"/>
      <c r="LGM63" s="344"/>
      <c r="LGN63" s="310"/>
      <c r="LGO63" s="310"/>
      <c r="LGP63" s="310"/>
      <c r="LGQ63" s="310"/>
      <c r="LGR63" s="310"/>
      <c r="LGS63" s="310"/>
      <c r="LGT63" s="310"/>
      <c r="LGU63" s="310"/>
      <c r="LGV63" s="344"/>
      <c r="LGW63" s="310"/>
      <c r="LGX63" s="310"/>
      <c r="LGY63" s="310"/>
      <c r="LGZ63" s="310"/>
      <c r="LHA63" s="310"/>
      <c r="LHB63" s="310"/>
      <c r="LHC63" s="310"/>
      <c r="LHD63" s="310"/>
      <c r="LHE63" s="344"/>
      <c r="LHF63" s="310"/>
      <c r="LHG63" s="310"/>
      <c r="LHH63" s="310"/>
      <c r="LHI63" s="310"/>
      <c r="LHJ63" s="310"/>
      <c r="LHK63" s="310"/>
      <c r="LHL63" s="310"/>
      <c r="LHM63" s="310"/>
      <c r="LHN63" s="344"/>
      <c r="LHO63" s="310"/>
      <c r="LHP63" s="310"/>
      <c r="LHQ63" s="310"/>
      <c r="LHR63" s="310"/>
      <c r="LHS63" s="310"/>
      <c r="LHT63" s="310"/>
      <c r="LHU63" s="310"/>
      <c r="LHV63" s="310"/>
      <c r="LHW63" s="344"/>
      <c r="LHX63" s="310"/>
      <c r="LHY63" s="310"/>
      <c r="LHZ63" s="310"/>
      <c r="LIA63" s="310"/>
      <c r="LIB63" s="310"/>
      <c r="LIC63" s="310"/>
      <c r="LID63" s="310"/>
      <c r="LIE63" s="310"/>
      <c r="LIF63" s="344"/>
      <c r="LIG63" s="310"/>
      <c r="LIH63" s="310"/>
      <c r="LII63" s="310"/>
      <c r="LIJ63" s="310"/>
      <c r="LIK63" s="310"/>
      <c r="LIL63" s="310"/>
      <c r="LIM63" s="310"/>
      <c r="LIN63" s="310"/>
      <c r="LIO63" s="344"/>
      <c r="LIP63" s="310"/>
      <c r="LIQ63" s="310"/>
      <c r="LIR63" s="310"/>
      <c r="LIS63" s="310"/>
      <c r="LIT63" s="310"/>
      <c r="LIU63" s="310"/>
      <c r="LIV63" s="310"/>
      <c r="LIW63" s="310"/>
      <c r="LIX63" s="344"/>
      <c r="LIY63" s="310"/>
      <c r="LIZ63" s="310"/>
      <c r="LJA63" s="310"/>
      <c r="LJB63" s="310"/>
      <c r="LJC63" s="310"/>
      <c r="LJD63" s="310"/>
      <c r="LJE63" s="310"/>
      <c r="LJF63" s="310"/>
      <c r="LJG63" s="344"/>
      <c r="LJH63" s="310"/>
      <c r="LJI63" s="310"/>
      <c r="LJJ63" s="310"/>
      <c r="LJK63" s="310"/>
      <c r="LJL63" s="310"/>
      <c r="LJM63" s="310"/>
      <c r="LJN63" s="310"/>
      <c r="LJO63" s="310"/>
      <c r="LJP63" s="344"/>
      <c r="LJQ63" s="310"/>
      <c r="LJR63" s="310"/>
      <c r="LJS63" s="310"/>
      <c r="LJT63" s="310"/>
      <c r="LJU63" s="310"/>
      <c r="LJV63" s="310"/>
      <c r="LJW63" s="310"/>
      <c r="LJX63" s="310"/>
      <c r="LJY63" s="344"/>
      <c r="LJZ63" s="310"/>
      <c r="LKA63" s="310"/>
      <c r="LKB63" s="310"/>
      <c r="LKC63" s="310"/>
      <c r="LKD63" s="310"/>
      <c r="LKE63" s="310"/>
      <c r="LKF63" s="310"/>
      <c r="LKG63" s="310"/>
      <c r="LKH63" s="344"/>
      <c r="LKI63" s="310"/>
      <c r="LKJ63" s="310"/>
      <c r="LKK63" s="310"/>
      <c r="LKL63" s="310"/>
      <c r="LKM63" s="310"/>
      <c r="LKN63" s="310"/>
      <c r="LKO63" s="310"/>
      <c r="LKP63" s="310"/>
      <c r="LKQ63" s="344"/>
      <c r="LKR63" s="310"/>
      <c r="LKS63" s="310"/>
      <c r="LKT63" s="310"/>
      <c r="LKU63" s="310"/>
      <c r="LKV63" s="310"/>
      <c r="LKW63" s="310"/>
      <c r="LKX63" s="310"/>
      <c r="LKY63" s="310"/>
      <c r="LKZ63" s="344"/>
      <c r="LLA63" s="310"/>
      <c r="LLB63" s="310"/>
      <c r="LLC63" s="310"/>
      <c r="LLD63" s="310"/>
      <c r="LLE63" s="310"/>
      <c r="LLF63" s="310"/>
      <c r="LLG63" s="310"/>
      <c r="LLH63" s="310"/>
      <c r="LLI63" s="344"/>
      <c r="LLJ63" s="310"/>
      <c r="LLK63" s="310"/>
      <c r="LLL63" s="310"/>
      <c r="LLM63" s="310"/>
      <c r="LLN63" s="310"/>
      <c r="LLO63" s="310"/>
      <c r="LLP63" s="310"/>
      <c r="LLQ63" s="310"/>
      <c r="LLR63" s="344"/>
      <c r="LLS63" s="310"/>
      <c r="LLT63" s="310"/>
      <c r="LLU63" s="310"/>
      <c r="LLV63" s="310"/>
      <c r="LLW63" s="310"/>
      <c r="LLX63" s="310"/>
      <c r="LLY63" s="310"/>
      <c r="LLZ63" s="310"/>
      <c r="LMA63" s="344"/>
      <c r="LMB63" s="310"/>
      <c r="LMC63" s="310"/>
      <c r="LMD63" s="310"/>
      <c r="LME63" s="310"/>
      <c r="LMF63" s="310"/>
      <c r="LMG63" s="310"/>
      <c r="LMH63" s="310"/>
      <c r="LMI63" s="310"/>
      <c r="LMJ63" s="344"/>
      <c r="LMK63" s="310"/>
      <c r="LML63" s="310"/>
      <c r="LMM63" s="310"/>
      <c r="LMN63" s="310"/>
      <c r="LMO63" s="310"/>
      <c r="LMP63" s="310"/>
      <c r="LMQ63" s="310"/>
      <c r="LMR63" s="310"/>
      <c r="LMS63" s="344"/>
      <c r="LMT63" s="310"/>
      <c r="LMU63" s="310"/>
      <c r="LMV63" s="310"/>
      <c r="LMW63" s="310"/>
      <c r="LMX63" s="310"/>
      <c r="LMY63" s="310"/>
      <c r="LMZ63" s="310"/>
      <c r="LNA63" s="310"/>
      <c r="LNB63" s="344"/>
      <c r="LNC63" s="310"/>
      <c r="LND63" s="310"/>
      <c r="LNE63" s="310"/>
      <c r="LNF63" s="310"/>
      <c r="LNG63" s="310"/>
      <c r="LNH63" s="310"/>
      <c r="LNI63" s="310"/>
      <c r="LNJ63" s="310"/>
      <c r="LNK63" s="344"/>
      <c r="LNL63" s="310"/>
      <c r="LNM63" s="310"/>
      <c r="LNN63" s="310"/>
      <c r="LNO63" s="310"/>
      <c r="LNP63" s="310"/>
      <c r="LNQ63" s="310"/>
      <c r="LNR63" s="310"/>
      <c r="LNS63" s="310"/>
      <c r="LNT63" s="344"/>
      <c r="LNU63" s="310"/>
      <c r="LNV63" s="310"/>
      <c r="LNW63" s="310"/>
      <c r="LNX63" s="310"/>
      <c r="LNY63" s="310"/>
      <c r="LNZ63" s="310"/>
      <c r="LOA63" s="310"/>
      <c r="LOB63" s="310"/>
      <c r="LOC63" s="344"/>
      <c r="LOD63" s="310"/>
      <c r="LOE63" s="310"/>
      <c r="LOF63" s="310"/>
      <c r="LOG63" s="310"/>
      <c r="LOH63" s="310"/>
      <c r="LOI63" s="310"/>
      <c r="LOJ63" s="310"/>
      <c r="LOK63" s="310"/>
      <c r="LOL63" s="344"/>
      <c r="LOM63" s="310"/>
      <c r="LON63" s="310"/>
      <c r="LOO63" s="310"/>
      <c r="LOP63" s="310"/>
      <c r="LOQ63" s="310"/>
      <c r="LOR63" s="310"/>
      <c r="LOS63" s="310"/>
      <c r="LOT63" s="310"/>
      <c r="LOU63" s="344"/>
      <c r="LOV63" s="310"/>
      <c r="LOW63" s="310"/>
      <c r="LOX63" s="310"/>
      <c r="LOY63" s="310"/>
      <c r="LOZ63" s="310"/>
      <c r="LPA63" s="310"/>
      <c r="LPB63" s="310"/>
      <c r="LPC63" s="310"/>
      <c r="LPD63" s="344"/>
      <c r="LPE63" s="310"/>
      <c r="LPF63" s="310"/>
      <c r="LPG63" s="310"/>
      <c r="LPH63" s="310"/>
      <c r="LPI63" s="310"/>
      <c r="LPJ63" s="310"/>
      <c r="LPK63" s="310"/>
      <c r="LPL63" s="310"/>
      <c r="LPM63" s="344"/>
      <c r="LPN63" s="310"/>
      <c r="LPO63" s="310"/>
      <c r="LPP63" s="310"/>
      <c r="LPQ63" s="310"/>
      <c r="LPR63" s="310"/>
      <c r="LPS63" s="310"/>
      <c r="LPT63" s="310"/>
      <c r="LPU63" s="310"/>
      <c r="LPV63" s="344"/>
      <c r="LPW63" s="310"/>
      <c r="LPX63" s="310"/>
      <c r="LPY63" s="310"/>
      <c r="LPZ63" s="310"/>
      <c r="LQA63" s="310"/>
      <c r="LQB63" s="310"/>
      <c r="LQC63" s="310"/>
      <c r="LQD63" s="310"/>
      <c r="LQE63" s="344"/>
      <c r="LQF63" s="310"/>
      <c r="LQG63" s="310"/>
      <c r="LQH63" s="310"/>
      <c r="LQI63" s="310"/>
      <c r="LQJ63" s="310"/>
      <c r="LQK63" s="310"/>
      <c r="LQL63" s="310"/>
      <c r="LQM63" s="310"/>
      <c r="LQN63" s="344"/>
      <c r="LQO63" s="310"/>
      <c r="LQP63" s="310"/>
      <c r="LQQ63" s="310"/>
      <c r="LQR63" s="310"/>
      <c r="LQS63" s="310"/>
      <c r="LQT63" s="310"/>
      <c r="LQU63" s="310"/>
      <c r="LQV63" s="310"/>
      <c r="LQW63" s="344"/>
      <c r="LQX63" s="310"/>
      <c r="LQY63" s="310"/>
      <c r="LQZ63" s="310"/>
      <c r="LRA63" s="310"/>
      <c r="LRB63" s="310"/>
      <c r="LRC63" s="310"/>
      <c r="LRD63" s="310"/>
      <c r="LRE63" s="310"/>
      <c r="LRF63" s="344"/>
      <c r="LRG63" s="310"/>
      <c r="LRH63" s="310"/>
      <c r="LRI63" s="310"/>
      <c r="LRJ63" s="310"/>
      <c r="LRK63" s="310"/>
      <c r="LRL63" s="310"/>
      <c r="LRM63" s="310"/>
      <c r="LRN63" s="310"/>
      <c r="LRO63" s="344"/>
      <c r="LRP63" s="310"/>
      <c r="LRQ63" s="310"/>
      <c r="LRR63" s="310"/>
      <c r="LRS63" s="310"/>
      <c r="LRT63" s="310"/>
      <c r="LRU63" s="310"/>
      <c r="LRV63" s="310"/>
      <c r="LRW63" s="310"/>
      <c r="LRX63" s="344"/>
      <c r="LRY63" s="310"/>
      <c r="LRZ63" s="310"/>
      <c r="LSA63" s="310"/>
      <c r="LSB63" s="310"/>
      <c r="LSC63" s="310"/>
      <c r="LSD63" s="310"/>
      <c r="LSE63" s="310"/>
      <c r="LSF63" s="310"/>
      <c r="LSG63" s="344"/>
      <c r="LSH63" s="310"/>
      <c r="LSI63" s="310"/>
      <c r="LSJ63" s="310"/>
      <c r="LSK63" s="310"/>
      <c r="LSL63" s="310"/>
      <c r="LSM63" s="310"/>
      <c r="LSN63" s="310"/>
      <c r="LSO63" s="310"/>
      <c r="LSP63" s="344"/>
      <c r="LSQ63" s="310"/>
      <c r="LSR63" s="310"/>
      <c r="LSS63" s="310"/>
      <c r="LST63" s="310"/>
      <c r="LSU63" s="310"/>
      <c r="LSV63" s="310"/>
      <c r="LSW63" s="310"/>
      <c r="LSX63" s="310"/>
      <c r="LSY63" s="344"/>
      <c r="LSZ63" s="310"/>
      <c r="LTA63" s="310"/>
      <c r="LTB63" s="310"/>
      <c r="LTC63" s="310"/>
      <c r="LTD63" s="310"/>
      <c r="LTE63" s="310"/>
      <c r="LTF63" s="310"/>
      <c r="LTG63" s="310"/>
      <c r="LTH63" s="344"/>
      <c r="LTI63" s="310"/>
      <c r="LTJ63" s="310"/>
      <c r="LTK63" s="310"/>
      <c r="LTL63" s="310"/>
      <c r="LTM63" s="310"/>
      <c r="LTN63" s="310"/>
      <c r="LTO63" s="310"/>
      <c r="LTP63" s="310"/>
      <c r="LTQ63" s="344"/>
      <c r="LTR63" s="310"/>
      <c r="LTS63" s="310"/>
      <c r="LTT63" s="310"/>
      <c r="LTU63" s="310"/>
      <c r="LTV63" s="310"/>
      <c r="LTW63" s="310"/>
      <c r="LTX63" s="310"/>
      <c r="LTY63" s="310"/>
      <c r="LTZ63" s="344"/>
      <c r="LUA63" s="310"/>
      <c r="LUB63" s="310"/>
      <c r="LUC63" s="310"/>
      <c r="LUD63" s="310"/>
      <c r="LUE63" s="310"/>
      <c r="LUF63" s="310"/>
      <c r="LUG63" s="310"/>
      <c r="LUH63" s="310"/>
      <c r="LUI63" s="344"/>
      <c r="LUJ63" s="310"/>
      <c r="LUK63" s="310"/>
      <c r="LUL63" s="310"/>
      <c r="LUM63" s="310"/>
      <c r="LUN63" s="310"/>
      <c r="LUO63" s="310"/>
      <c r="LUP63" s="310"/>
      <c r="LUQ63" s="310"/>
      <c r="LUR63" s="344"/>
      <c r="LUS63" s="310"/>
      <c r="LUT63" s="310"/>
      <c r="LUU63" s="310"/>
      <c r="LUV63" s="310"/>
      <c r="LUW63" s="310"/>
      <c r="LUX63" s="310"/>
      <c r="LUY63" s="310"/>
      <c r="LUZ63" s="310"/>
      <c r="LVA63" s="344"/>
      <c r="LVB63" s="310"/>
      <c r="LVC63" s="310"/>
      <c r="LVD63" s="310"/>
      <c r="LVE63" s="310"/>
      <c r="LVF63" s="310"/>
      <c r="LVG63" s="310"/>
      <c r="LVH63" s="310"/>
      <c r="LVI63" s="310"/>
      <c r="LVJ63" s="344"/>
      <c r="LVK63" s="310"/>
      <c r="LVL63" s="310"/>
      <c r="LVM63" s="310"/>
      <c r="LVN63" s="310"/>
      <c r="LVO63" s="310"/>
      <c r="LVP63" s="310"/>
      <c r="LVQ63" s="310"/>
      <c r="LVR63" s="310"/>
      <c r="LVS63" s="344"/>
      <c r="LVT63" s="310"/>
      <c r="LVU63" s="310"/>
      <c r="LVV63" s="310"/>
      <c r="LVW63" s="310"/>
      <c r="LVX63" s="310"/>
      <c r="LVY63" s="310"/>
      <c r="LVZ63" s="310"/>
      <c r="LWA63" s="310"/>
      <c r="LWB63" s="344"/>
      <c r="LWC63" s="310"/>
      <c r="LWD63" s="310"/>
      <c r="LWE63" s="310"/>
      <c r="LWF63" s="310"/>
      <c r="LWG63" s="310"/>
      <c r="LWH63" s="310"/>
      <c r="LWI63" s="310"/>
      <c r="LWJ63" s="310"/>
      <c r="LWK63" s="344"/>
      <c r="LWL63" s="310"/>
      <c r="LWM63" s="310"/>
      <c r="LWN63" s="310"/>
      <c r="LWO63" s="310"/>
      <c r="LWP63" s="310"/>
      <c r="LWQ63" s="310"/>
      <c r="LWR63" s="310"/>
      <c r="LWS63" s="310"/>
      <c r="LWT63" s="344"/>
      <c r="LWU63" s="310"/>
      <c r="LWV63" s="310"/>
      <c r="LWW63" s="310"/>
      <c r="LWX63" s="310"/>
      <c r="LWY63" s="310"/>
      <c r="LWZ63" s="310"/>
      <c r="LXA63" s="310"/>
      <c r="LXB63" s="310"/>
      <c r="LXC63" s="344"/>
      <c r="LXD63" s="310"/>
      <c r="LXE63" s="310"/>
      <c r="LXF63" s="310"/>
      <c r="LXG63" s="310"/>
      <c r="LXH63" s="310"/>
      <c r="LXI63" s="310"/>
      <c r="LXJ63" s="310"/>
      <c r="LXK63" s="310"/>
      <c r="LXL63" s="344"/>
      <c r="LXM63" s="310"/>
      <c r="LXN63" s="310"/>
      <c r="LXO63" s="310"/>
      <c r="LXP63" s="310"/>
      <c r="LXQ63" s="310"/>
      <c r="LXR63" s="310"/>
      <c r="LXS63" s="310"/>
      <c r="LXT63" s="310"/>
      <c r="LXU63" s="344"/>
      <c r="LXV63" s="310"/>
      <c r="LXW63" s="310"/>
      <c r="LXX63" s="310"/>
      <c r="LXY63" s="310"/>
      <c r="LXZ63" s="310"/>
      <c r="LYA63" s="310"/>
      <c r="LYB63" s="310"/>
      <c r="LYC63" s="310"/>
      <c r="LYD63" s="344"/>
      <c r="LYE63" s="310"/>
      <c r="LYF63" s="310"/>
      <c r="LYG63" s="310"/>
      <c r="LYH63" s="310"/>
      <c r="LYI63" s="310"/>
      <c r="LYJ63" s="310"/>
      <c r="LYK63" s="310"/>
      <c r="LYL63" s="310"/>
      <c r="LYM63" s="344"/>
      <c r="LYN63" s="310"/>
      <c r="LYO63" s="310"/>
      <c r="LYP63" s="310"/>
      <c r="LYQ63" s="310"/>
      <c r="LYR63" s="310"/>
      <c r="LYS63" s="310"/>
      <c r="LYT63" s="310"/>
      <c r="LYU63" s="310"/>
      <c r="LYV63" s="344"/>
      <c r="LYW63" s="310"/>
      <c r="LYX63" s="310"/>
      <c r="LYY63" s="310"/>
      <c r="LYZ63" s="310"/>
      <c r="LZA63" s="310"/>
      <c r="LZB63" s="310"/>
      <c r="LZC63" s="310"/>
      <c r="LZD63" s="310"/>
      <c r="LZE63" s="344"/>
      <c r="LZF63" s="310"/>
      <c r="LZG63" s="310"/>
      <c r="LZH63" s="310"/>
      <c r="LZI63" s="310"/>
      <c r="LZJ63" s="310"/>
      <c r="LZK63" s="310"/>
      <c r="LZL63" s="310"/>
      <c r="LZM63" s="310"/>
      <c r="LZN63" s="344"/>
      <c r="LZO63" s="310"/>
      <c r="LZP63" s="310"/>
      <c r="LZQ63" s="310"/>
      <c r="LZR63" s="310"/>
      <c r="LZS63" s="310"/>
      <c r="LZT63" s="310"/>
      <c r="LZU63" s="310"/>
      <c r="LZV63" s="310"/>
      <c r="LZW63" s="344"/>
      <c r="LZX63" s="310"/>
      <c r="LZY63" s="310"/>
      <c r="LZZ63" s="310"/>
      <c r="MAA63" s="310"/>
      <c r="MAB63" s="310"/>
      <c r="MAC63" s="310"/>
      <c r="MAD63" s="310"/>
      <c r="MAE63" s="310"/>
      <c r="MAF63" s="344"/>
      <c r="MAG63" s="310"/>
      <c r="MAH63" s="310"/>
      <c r="MAI63" s="310"/>
      <c r="MAJ63" s="310"/>
      <c r="MAK63" s="310"/>
      <c r="MAL63" s="310"/>
      <c r="MAM63" s="310"/>
      <c r="MAN63" s="310"/>
      <c r="MAO63" s="344"/>
      <c r="MAP63" s="310"/>
      <c r="MAQ63" s="310"/>
      <c r="MAR63" s="310"/>
      <c r="MAS63" s="310"/>
      <c r="MAT63" s="310"/>
      <c r="MAU63" s="310"/>
      <c r="MAV63" s="310"/>
      <c r="MAW63" s="310"/>
      <c r="MAX63" s="344"/>
      <c r="MAY63" s="310"/>
      <c r="MAZ63" s="310"/>
      <c r="MBA63" s="310"/>
      <c r="MBB63" s="310"/>
      <c r="MBC63" s="310"/>
      <c r="MBD63" s="310"/>
      <c r="MBE63" s="310"/>
      <c r="MBF63" s="310"/>
      <c r="MBG63" s="344"/>
      <c r="MBH63" s="310"/>
      <c r="MBI63" s="310"/>
      <c r="MBJ63" s="310"/>
      <c r="MBK63" s="310"/>
      <c r="MBL63" s="310"/>
      <c r="MBM63" s="310"/>
      <c r="MBN63" s="310"/>
      <c r="MBO63" s="310"/>
      <c r="MBP63" s="344"/>
      <c r="MBQ63" s="310"/>
      <c r="MBR63" s="310"/>
      <c r="MBS63" s="310"/>
      <c r="MBT63" s="310"/>
      <c r="MBU63" s="310"/>
      <c r="MBV63" s="310"/>
      <c r="MBW63" s="310"/>
      <c r="MBX63" s="310"/>
      <c r="MBY63" s="344"/>
      <c r="MBZ63" s="310"/>
      <c r="MCA63" s="310"/>
      <c r="MCB63" s="310"/>
      <c r="MCC63" s="310"/>
      <c r="MCD63" s="310"/>
      <c r="MCE63" s="310"/>
      <c r="MCF63" s="310"/>
      <c r="MCG63" s="310"/>
      <c r="MCH63" s="344"/>
      <c r="MCI63" s="310"/>
      <c r="MCJ63" s="310"/>
      <c r="MCK63" s="310"/>
      <c r="MCL63" s="310"/>
      <c r="MCM63" s="310"/>
      <c r="MCN63" s="310"/>
      <c r="MCO63" s="310"/>
      <c r="MCP63" s="310"/>
      <c r="MCQ63" s="344"/>
      <c r="MCR63" s="310"/>
      <c r="MCS63" s="310"/>
      <c r="MCT63" s="310"/>
      <c r="MCU63" s="310"/>
      <c r="MCV63" s="310"/>
      <c r="MCW63" s="310"/>
      <c r="MCX63" s="310"/>
      <c r="MCY63" s="310"/>
      <c r="MCZ63" s="344"/>
      <c r="MDA63" s="310"/>
      <c r="MDB63" s="310"/>
      <c r="MDC63" s="310"/>
      <c r="MDD63" s="310"/>
      <c r="MDE63" s="310"/>
      <c r="MDF63" s="310"/>
      <c r="MDG63" s="310"/>
      <c r="MDH63" s="310"/>
      <c r="MDI63" s="344"/>
      <c r="MDJ63" s="310"/>
      <c r="MDK63" s="310"/>
      <c r="MDL63" s="310"/>
      <c r="MDM63" s="310"/>
      <c r="MDN63" s="310"/>
      <c r="MDO63" s="310"/>
      <c r="MDP63" s="310"/>
      <c r="MDQ63" s="310"/>
      <c r="MDR63" s="344"/>
      <c r="MDS63" s="310"/>
      <c r="MDT63" s="310"/>
      <c r="MDU63" s="310"/>
      <c r="MDV63" s="310"/>
      <c r="MDW63" s="310"/>
      <c r="MDX63" s="310"/>
      <c r="MDY63" s="310"/>
      <c r="MDZ63" s="310"/>
      <c r="MEA63" s="344"/>
      <c r="MEB63" s="310"/>
      <c r="MEC63" s="310"/>
      <c r="MED63" s="310"/>
      <c r="MEE63" s="310"/>
      <c r="MEF63" s="310"/>
      <c r="MEG63" s="310"/>
      <c r="MEH63" s="310"/>
      <c r="MEI63" s="310"/>
      <c r="MEJ63" s="344"/>
      <c r="MEK63" s="310"/>
      <c r="MEL63" s="310"/>
      <c r="MEM63" s="310"/>
      <c r="MEN63" s="310"/>
      <c r="MEO63" s="310"/>
      <c r="MEP63" s="310"/>
      <c r="MEQ63" s="310"/>
      <c r="MER63" s="310"/>
      <c r="MES63" s="344"/>
      <c r="MET63" s="310"/>
      <c r="MEU63" s="310"/>
      <c r="MEV63" s="310"/>
      <c r="MEW63" s="310"/>
      <c r="MEX63" s="310"/>
      <c r="MEY63" s="310"/>
      <c r="MEZ63" s="310"/>
      <c r="MFA63" s="310"/>
      <c r="MFB63" s="344"/>
      <c r="MFC63" s="310"/>
      <c r="MFD63" s="310"/>
      <c r="MFE63" s="310"/>
      <c r="MFF63" s="310"/>
      <c r="MFG63" s="310"/>
      <c r="MFH63" s="310"/>
      <c r="MFI63" s="310"/>
      <c r="MFJ63" s="310"/>
      <c r="MFK63" s="344"/>
      <c r="MFL63" s="310"/>
      <c r="MFM63" s="310"/>
      <c r="MFN63" s="310"/>
      <c r="MFO63" s="310"/>
      <c r="MFP63" s="310"/>
      <c r="MFQ63" s="310"/>
      <c r="MFR63" s="310"/>
      <c r="MFS63" s="310"/>
      <c r="MFT63" s="344"/>
      <c r="MFU63" s="310"/>
      <c r="MFV63" s="310"/>
      <c r="MFW63" s="310"/>
      <c r="MFX63" s="310"/>
      <c r="MFY63" s="310"/>
      <c r="MFZ63" s="310"/>
      <c r="MGA63" s="310"/>
      <c r="MGB63" s="310"/>
      <c r="MGC63" s="344"/>
      <c r="MGD63" s="310"/>
      <c r="MGE63" s="310"/>
      <c r="MGF63" s="310"/>
      <c r="MGG63" s="310"/>
      <c r="MGH63" s="310"/>
      <c r="MGI63" s="310"/>
      <c r="MGJ63" s="310"/>
      <c r="MGK63" s="310"/>
      <c r="MGL63" s="344"/>
      <c r="MGM63" s="310"/>
      <c r="MGN63" s="310"/>
      <c r="MGO63" s="310"/>
      <c r="MGP63" s="310"/>
      <c r="MGQ63" s="310"/>
      <c r="MGR63" s="310"/>
      <c r="MGS63" s="310"/>
      <c r="MGT63" s="310"/>
      <c r="MGU63" s="344"/>
      <c r="MGV63" s="310"/>
      <c r="MGW63" s="310"/>
      <c r="MGX63" s="310"/>
      <c r="MGY63" s="310"/>
      <c r="MGZ63" s="310"/>
      <c r="MHA63" s="310"/>
      <c r="MHB63" s="310"/>
      <c r="MHC63" s="310"/>
      <c r="MHD63" s="344"/>
      <c r="MHE63" s="310"/>
      <c r="MHF63" s="310"/>
      <c r="MHG63" s="310"/>
      <c r="MHH63" s="310"/>
      <c r="MHI63" s="310"/>
      <c r="MHJ63" s="310"/>
      <c r="MHK63" s="310"/>
      <c r="MHL63" s="310"/>
      <c r="MHM63" s="344"/>
      <c r="MHN63" s="310"/>
      <c r="MHO63" s="310"/>
      <c r="MHP63" s="310"/>
      <c r="MHQ63" s="310"/>
      <c r="MHR63" s="310"/>
      <c r="MHS63" s="310"/>
      <c r="MHT63" s="310"/>
      <c r="MHU63" s="310"/>
      <c r="MHV63" s="344"/>
      <c r="MHW63" s="310"/>
      <c r="MHX63" s="310"/>
      <c r="MHY63" s="310"/>
      <c r="MHZ63" s="310"/>
      <c r="MIA63" s="310"/>
      <c r="MIB63" s="310"/>
      <c r="MIC63" s="310"/>
      <c r="MID63" s="310"/>
      <c r="MIE63" s="344"/>
      <c r="MIF63" s="310"/>
      <c r="MIG63" s="310"/>
      <c r="MIH63" s="310"/>
      <c r="MII63" s="310"/>
      <c r="MIJ63" s="310"/>
      <c r="MIK63" s="310"/>
      <c r="MIL63" s="310"/>
      <c r="MIM63" s="310"/>
      <c r="MIN63" s="344"/>
      <c r="MIO63" s="310"/>
      <c r="MIP63" s="310"/>
      <c r="MIQ63" s="310"/>
      <c r="MIR63" s="310"/>
      <c r="MIS63" s="310"/>
      <c r="MIT63" s="310"/>
      <c r="MIU63" s="310"/>
      <c r="MIV63" s="310"/>
      <c r="MIW63" s="344"/>
      <c r="MIX63" s="310"/>
      <c r="MIY63" s="310"/>
      <c r="MIZ63" s="310"/>
      <c r="MJA63" s="310"/>
      <c r="MJB63" s="310"/>
      <c r="MJC63" s="310"/>
      <c r="MJD63" s="310"/>
      <c r="MJE63" s="310"/>
      <c r="MJF63" s="344"/>
      <c r="MJG63" s="310"/>
      <c r="MJH63" s="310"/>
      <c r="MJI63" s="310"/>
      <c r="MJJ63" s="310"/>
      <c r="MJK63" s="310"/>
      <c r="MJL63" s="310"/>
      <c r="MJM63" s="310"/>
      <c r="MJN63" s="310"/>
      <c r="MJO63" s="344"/>
      <c r="MJP63" s="310"/>
      <c r="MJQ63" s="310"/>
      <c r="MJR63" s="310"/>
      <c r="MJS63" s="310"/>
      <c r="MJT63" s="310"/>
      <c r="MJU63" s="310"/>
      <c r="MJV63" s="310"/>
      <c r="MJW63" s="310"/>
      <c r="MJX63" s="344"/>
      <c r="MJY63" s="310"/>
      <c r="MJZ63" s="310"/>
      <c r="MKA63" s="310"/>
      <c r="MKB63" s="310"/>
      <c r="MKC63" s="310"/>
      <c r="MKD63" s="310"/>
      <c r="MKE63" s="310"/>
      <c r="MKF63" s="310"/>
      <c r="MKG63" s="344"/>
      <c r="MKH63" s="310"/>
      <c r="MKI63" s="310"/>
      <c r="MKJ63" s="310"/>
      <c r="MKK63" s="310"/>
      <c r="MKL63" s="310"/>
      <c r="MKM63" s="310"/>
      <c r="MKN63" s="310"/>
      <c r="MKO63" s="310"/>
      <c r="MKP63" s="344"/>
      <c r="MKQ63" s="310"/>
      <c r="MKR63" s="310"/>
      <c r="MKS63" s="310"/>
      <c r="MKT63" s="310"/>
      <c r="MKU63" s="310"/>
      <c r="MKV63" s="310"/>
      <c r="MKW63" s="310"/>
      <c r="MKX63" s="310"/>
      <c r="MKY63" s="344"/>
      <c r="MKZ63" s="310"/>
      <c r="MLA63" s="310"/>
      <c r="MLB63" s="310"/>
      <c r="MLC63" s="310"/>
      <c r="MLD63" s="310"/>
      <c r="MLE63" s="310"/>
      <c r="MLF63" s="310"/>
      <c r="MLG63" s="310"/>
      <c r="MLH63" s="344"/>
      <c r="MLI63" s="310"/>
      <c r="MLJ63" s="310"/>
      <c r="MLK63" s="310"/>
      <c r="MLL63" s="310"/>
      <c r="MLM63" s="310"/>
      <c r="MLN63" s="310"/>
      <c r="MLO63" s="310"/>
      <c r="MLP63" s="310"/>
      <c r="MLQ63" s="344"/>
      <c r="MLR63" s="310"/>
      <c r="MLS63" s="310"/>
      <c r="MLT63" s="310"/>
      <c r="MLU63" s="310"/>
      <c r="MLV63" s="310"/>
      <c r="MLW63" s="310"/>
      <c r="MLX63" s="310"/>
      <c r="MLY63" s="310"/>
      <c r="MLZ63" s="344"/>
      <c r="MMA63" s="310"/>
      <c r="MMB63" s="310"/>
      <c r="MMC63" s="310"/>
      <c r="MMD63" s="310"/>
      <c r="MME63" s="310"/>
      <c r="MMF63" s="310"/>
      <c r="MMG63" s="310"/>
      <c r="MMH63" s="310"/>
      <c r="MMI63" s="344"/>
      <c r="MMJ63" s="310"/>
      <c r="MMK63" s="310"/>
      <c r="MML63" s="310"/>
      <c r="MMM63" s="310"/>
      <c r="MMN63" s="310"/>
      <c r="MMO63" s="310"/>
      <c r="MMP63" s="310"/>
      <c r="MMQ63" s="310"/>
      <c r="MMR63" s="344"/>
      <c r="MMS63" s="310"/>
      <c r="MMT63" s="310"/>
      <c r="MMU63" s="310"/>
      <c r="MMV63" s="310"/>
      <c r="MMW63" s="310"/>
      <c r="MMX63" s="310"/>
      <c r="MMY63" s="310"/>
      <c r="MMZ63" s="310"/>
      <c r="MNA63" s="344"/>
      <c r="MNB63" s="310"/>
      <c r="MNC63" s="310"/>
      <c r="MND63" s="310"/>
      <c r="MNE63" s="310"/>
      <c r="MNF63" s="310"/>
      <c r="MNG63" s="310"/>
      <c r="MNH63" s="310"/>
      <c r="MNI63" s="310"/>
      <c r="MNJ63" s="344"/>
      <c r="MNK63" s="310"/>
      <c r="MNL63" s="310"/>
      <c r="MNM63" s="310"/>
      <c r="MNN63" s="310"/>
      <c r="MNO63" s="310"/>
      <c r="MNP63" s="310"/>
      <c r="MNQ63" s="310"/>
      <c r="MNR63" s="310"/>
      <c r="MNS63" s="344"/>
      <c r="MNT63" s="310"/>
      <c r="MNU63" s="310"/>
      <c r="MNV63" s="310"/>
      <c r="MNW63" s="310"/>
      <c r="MNX63" s="310"/>
      <c r="MNY63" s="310"/>
      <c r="MNZ63" s="310"/>
      <c r="MOA63" s="310"/>
      <c r="MOB63" s="344"/>
      <c r="MOC63" s="310"/>
      <c r="MOD63" s="310"/>
      <c r="MOE63" s="310"/>
      <c r="MOF63" s="310"/>
      <c r="MOG63" s="310"/>
      <c r="MOH63" s="310"/>
      <c r="MOI63" s="310"/>
      <c r="MOJ63" s="310"/>
      <c r="MOK63" s="344"/>
      <c r="MOL63" s="310"/>
      <c r="MOM63" s="310"/>
      <c r="MON63" s="310"/>
      <c r="MOO63" s="310"/>
      <c r="MOP63" s="310"/>
      <c r="MOQ63" s="310"/>
      <c r="MOR63" s="310"/>
      <c r="MOS63" s="310"/>
      <c r="MOT63" s="344"/>
      <c r="MOU63" s="310"/>
      <c r="MOV63" s="310"/>
      <c r="MOW63" s="310"/>
      <c r="MOX63" s="310"/>
      <c r="MOY63" s="310"/>
      <c r="MOZ63" s="310"/>
      <c r="MPA63" s="310"/>
      <c r="MPB63" s="310"/>
      <c r="MPC63" s="344"/>
      <c r="MPD63" s="310"/>
      <c r="MPE63" s="310"/>
      <c r="MPF63" s="310"/>
      <c r="MPG63" s="310"/>
      <c r="MPH63" s="310"/>
      <c r="MPI63" s="310"/>
      <c r="MPJ63" s="310"/>
      <c r="MPK63" s="310"/>
      <c r="MPL63" s="344"/>
      <c r="MPM63" s="310"/>
      <c r="MPN63" s="310"/>
      <c r="MPO63" s="310"/>
      <c r="MPP63" s="310"/>
      <c r="MPQ63" s="310"/>
      <c r="MPR63" s="310"/>
      <c r="MPS63" s="310"/>
      <c r="MPT63" s="310"/>
      <c r="MPU63" s="344"/>
      <c r="MPV63" s="310"/>
      <c r="MPW63" s="310"/>
      <c r="MPX63" s="310"/>
      <c r="MPY63" s="310"/>
      <c r="MPZ63" s="310"/>
      <c r="MQA63" s="310"/>
      <c r="MQB63" s="310"/>
      <c r="MQC63" s="310"/>
      <c r="MQD63" s="344"/>
      <c r="MQE63" s="310"/>
      <c r="MQF63" s="310"/>
      <c r="MQG63" s="310"/>
      <c r="MQH63" s="310"/>
      <c r="MQI63" s="310"/>
      <c r="MQJ63" s="310"/>
      <c r="MQK63" s="310"/>
      <c r="MQL63" s="310"/>
      <c r="MQM63" s="344"/>
      <c r="MQN63" s="310"/>
      <c r="MQO63" s="310"/>
      <c r="MQP63" s="310"/>
      <c r="MQQ63" s="310"/>
      <c r="MQR63" s="310"/>
      <c r="MQS63" s="310"/>
      <c r="MQT63" s="310"/>
      <c r="MQU63" s="310"/>
      <c r="MQV63" s="344"/>
      <c r="MQW63" s="310"/>
      <c r="MQX63" s="310"/>
      <c r="MQY63" s="310"/>
      <c r="MQZ63" s="310"/>
      <c r="MRA63" s="310"/>
      <c r="MRB63" s="310"/>
      <c r="MRC63" s="310"/>
      <c r="MRD63" s="310"/>
      <c r="MRE63" s="344"/>
      <c r="MRF63" s="310"/>
      <c r="MRG63" s="310"/>
      <c r="MRH63" s="310"/>
      <c r="MRI63" s="310"/>
      <c r="MRJ63" s="310"/>
      <c r="MRK63" s="310"/>
      <c r="MRL63" s="310"/>
      <c r="MRM63" s="310"/>
      <c r="MRN63" s="344"/>
      <c r="MRO63" s="310"/>
      <c r="MRP63" s="310"/>
      <c r="MRQ63" s="310"/>
      <c r="MRR63" s="310"/>
      <c r="MRS63" s="310"/>
      <c r="MRT63" s="310"/>
      <c r="MRU63" s="310"/>
      <c r="MRV63" s="310"/>
      <c r="MRW63" s="344"/>
      <c r="MRX63" s="310"/>
      <c r="MRY63" s="310"/>
      <c r="MRZ63" s="310"/>
      <c r="MSA63" s="310"/>
      <c r="MSB63" s="310"/>
      <c r="MSC63" s="310"/>
      <c r="MSD63" s="310"/>
      <c r="MSE63" s="310"/>
      <c r="MSF63" s="344"/>
      <c r="MSG63" s="310"/>
      <c r="MSH63" s="310"/>
      <c r="MSI63" s="310"/>
      <c r="MSJ63" s="310"/>
      <c r="MSK63" s="310"/>
      <c r="MSL63" s="310"/>
      <c r="MSM63" s="310"/>
      <c r="MSN63" s="310"/>
      <c r="MSO63" s="344"/>
      <c r="MSP63" s="310"/>
      <c r="MSQ63" s="310"/>
      <c r="MSR63" s="310"/>
      <c r="MSS63" s="310"/>
      <c r="MST63" s="310"/>
      <c r="MSU63" s="310"/>
      <c r="MSV63" s="310"/>
      <c r="MSW63" s="310"/>
      <c r="MSX63" s="344"/>
      <c r="MSY63" s="310"/>
      <c r="MSZ63" s="310"/>
      <c r="MTA63" s="310"/>
      <c r="MTB63" s="310"/>
      <c r="MTC63" s="310"/>
      <c r="MTD63" s="310"/>
      <c r="MTE63" s="310"/>
      <c r="MTF63" s="310"/>
      <c r="MTG63" s="344"/>
      <c r="MTH63" s="310"/>
      <c r="MTI63" s="310"/>
      <c r="MTJ63" s="310"/>
      <c r="MTK63" s="310"/>
      <c r="MTL63" s="310"/>
      <c r="MTM63" s="310"/>
      <c r="MTN63" s="310"/>
      <c r="MTO63" s="310"/>
      <c r="MTP63" s="344"/>
      <c r="MTQ63" s="310"/>
      <c r="MTR63" s="310"/>
      <c r="MTS63" s="310"/>
      <c r="MTT63" s="310"/>
      <c r="MTU63" s="310"/>
      <c r="MTV63" s="310"/>
      <c r="MTW63" s="310"/>
      <c r="MTX63" s="310"/>
      <c r="MTY63" s="344"/>
      <c r="MTZ63" s="310"/>
      <c r="MUA63" s="310"/>
      <c r="MUB63" s="310"/>
      <c r="MUC63" s="310"/>
      <c r="MUD63" s="310"/>
      <c r="MUE63" s="310"/>
      <c r="MUF63" s="310"/>
      <c r="MUG63" s="310"/>
      <c r="MUH63" s="344"/>
      <c r="MUI63" s="310"/>
      <c r="MUJ63" s="310"/>
      <c r="MUK63" s="310"/>
      <c r="MUL63" s="310"/>
      <c r="MUM63" s="310"/>
      <c r="MUN63" s="310"/>
      <c r="MUO63" s="310"/>
      <c r="MUP63" s="310"/>
      <c r="MUQ63" s="344"/>
      <c r="MUR63" s="310"/>
      <c r="MUS63" s="310"/>
      <c r="MUT63" s="310"/>
      <c r="MUU63" s="310"/>
      <c r="MUV63" s="310"/>
      <c r="MUW63" s="310"/>
      <c r="MUX63" s="310"/>
      <c r="MUY63" s="310"/>
      <c r="MUZ63" s="344"/>
      <c r="MVA63" s="310"/>
      <c r="MVB63" s="310"/>
      <c r="MVC63" s="310"/>
      <c r="MVD63" s="310"/>
      <c r="MVE63" s="310"/>
      <c r="MVF63" s="310"/>
      <c r="MVG63" s="310"/>
      <c r="MVH63" s="310"/>
      <c r="MVI63" s="344"/>
      <c r="MVJ63" s="310"/>
      <c r="MVK63" s="310"/>
      <c r="MVL63" s="310"/>
      <c r="MVM63" s="310"/>
      <c r="MVN63" s="310"/>
      <c r="MVO63" s="310"/>
      <c r="MVP63" s="310"/>
      <c r="MVQ63" s="310"/>
      <c r="MVR63" s="344"/>
      <c r="MVS63" s="310"/>
      <c r="MVT63" s="310"/>
      <c r="MVU63" s="310"/>
      <c r="MVV63" s="310"/>
      <c r="MVW63" s="310"/>
      <c r="MVX63" s="310"/>
      <c r="MVY63" s="310"/>
      <c r="MVZ63" s="310"/>
      <c r="MWA63" s="344"/>
      <c r="MWB63" s="310"/>
      <c r="MWC63" s="310"/>
      <c r="MWD63" s="310"/>
      <c r="MWE63" s="310"/>
      <c r="MWF63" s="310"/>
      <c r="MWG63" s="310"/>
      <c r="MWH63" s="310"/>
      <c r="MWI63" s="310"/>
      <c r="MWJ63" s="344"/>
      <c r="MWK63" s="310"/>
      <c r="MWL63" s="310"/>
      <c r="MWM63" s="310"/>
      <c r="MWN63" s="310"/>
      <c r="MWO63" s="310"/>
      <c r="MWP63" s="310"/>
      <c r="MWQ63" s="310"/>
      <c r="MWR63" s="310"/>
      <c r="MWS63" s="344"/>
      <c r="MWT63" s="310"/>
      <c r="MWU63" s="310"/>
      <c r="MWV63" s="310"/>
      <c r="MWW63" s="310"/>
      <c r="MWX63" s="310"/>
      <c r="MWY63" s="310"/>
      <c r="MWZ63" s="310"/>
      <c r="MXA63" s="310"/>
      <c r="MXB63" s="344"/>
      <c r="MXC63" s="310"/>
      <c r="MXD63" s="310"/>
      <c r="MXE63" s="310"/>
      <c r="MXF63" s="310"/>
      <c r="MXG63" s="310"/>
      <c r="MXH63" s="310"/>
      <c r="MXI63" s="310"/>
      <c r="MXJ63" s="310"/>
      <c r="MXK63" s="344"/>
      <c r="MXL63" s="310"/>
      <c r="MXM63" s="310"/>
      <c r="MXN63" s="310"/>
      <c r="MXO63" s="310"/>
      <c r="MXP63" s="310"/>
      <c r="MXQ63" s="310"/>
      <c r="MXR63" s="310"/>
      <c r="MXS63" s="310"/>
      <c r="MXT63" s="344"/>
      <c r="MXU63" s="310"/>
      <c r="MXV63" s="310"/>
      <c r="MXW63" s="310"/>
      <c r="MXX63" s="310"/>
      <c r="MXY63" s="310"/>
      <c r="MXZ63" s="310"/>
      <c r="MYA63" s="310"/>
      <c r="MYB63" s="310"/>
      <c r="MYC63" s="344"/>
      <c r="MYD63" s="310"/>
      <c r="MYE63" s="310"/>
      <c r="MYF63" s="310"/>
      <c r="MYG63" s="310"/>
      <c r="MYH63" s="310"/>
      <c r="MYI63" s="310"/>
      <c r="MYJ63" s="310"/>
      <c r="MYK63" s="310"/>
      <c r="MYL63" s="344"/>
      <c r="MYM63" s="310"/>
      <c r="MYN63" s="310"/>
      <c r="MYO63" s="310"/>
      <c r="MYP63" s="310"/>
      <c r="MYQ63" s="310"/>
      <c r="MYR63" s="310"/>
      <c r="MYS63" s="310"/>
      <c r="MYT63" s="310"/>
      <c r="MYU63" s="344"/>
      <c r="MYV63" s="310"/>
      <c r="MYW63" s="310"/>
      <c r="MYX63" s="310"/>
      <c r="MYY63" s="310"/>
      <c r="MYZ63" s="310"/>
      <c r="MZA63" s="310"/>
      <c r="MZB63" s="310"/>
      <c r="MZC63" s="310"/>
      <c r="MZD63" s="344"/>
      <c r="MZE63" s="310"/>
      <c r="MZF63" s="310"/>
      <c r="MZG63" s="310"/>
      <c r="MZH63" s="310"/>
      <c r="MZI63" s="310"/>
      <c r="MZJ63" s="310"/>
      <c r="MZK63" s="310"/>
      <c r="MZL63" s="310"/>
      <c r="MZM63" s="344"/>
      <c r="MZN63" s="310"/>
      <c r="MZO63" s="310"/>
      <c r="MZP63" s="310"/>
      <c r="MZQ63" s="310"/>
      <c r="MZR63" s="310"/>
      <c r="MZS63" s="310"/>
      <c r="MZT63" s="310"/>
      <c r="MZU63" s="310"/>
      <c r="MZV63" s="344"/>
      <c r="MZW63" s="310"/>
      <c r="MZX63" s="310"/>
      <c r="MZY63" s="310"/>
      <c r="MZZ63" s="310"/>
      <c r="NAA63" s="310"/>
      <c r="NAB63" s="310"/>
      <c r="NAC63" s="310"/>
      <c r="NAD63" s="310"/>
      <c r="NAE63" s="344"/>
      <c r="NAF63" s="310"/>
      <c r="NAG63" s="310"/>
      <c r="NAH63" s="310"/>
      <c r="NAI63" s="310"/>
      <c r="NAJ63" s="310"/>
      <c r="NAK63" s="310"/>
      <c r="NAL63" s="310"/>
      <c r="NAM63" s="310"/>
      <c r="NAN63" s="344"/>
      <c r="NAO63" s="310"/>
      <c r="NAP63" s="310"/>
      <c r="NAQ63" s="310"/>
      <c r="NAR63" s="310"/>
      <c r="NAS63" s="310"/>
      <c r="NAT63" s="310"/>
      <c r="NAU63" s="310"/>
      <c r="NAV63" s="310"/>
      <c r="NAW63" s="344"/>
      <c r="NAX63" s="310"/>
      <c r="NAY63" s="310"/>
      <c r="NAZ63" s="310"/>
      <c r="NBA63" s="310"/>
      <c r="NBB63" s="310"/>
      <c r="NBC63" s="310"/>
      <c r="NBD63" s="310"/>
      <c r="NBE63" s="310"/>
      <c r="NBF63" s="344"/>
      <c r="NBG63" s="310"/>
      <c r="NBH63" s="310"/>
      <c r="NBI63" s="310"/>
      <c r="NBJ63" s="310"/>
      <c r="NBK63" s="310"/>
      <c r="NBL63" s="310"/>
      <c r="NBM63" s="310"/>
      <c r="NBN63" s="310"/>
      <c r="NBO63" s="344"/>
      <c r="NBP63" s="310"/>
      <c r="NBQ63" s="310"/>
      <c r="NBR63" s="310"/>
      <c r="NBS63" s="310"/>
      <c r="NBT63" s="310"/>
      <c r="NBU63" s="310"/>
      <c r="NBV63" s="310"/>
      <c r="NBW63" s="310"/>
      <c r="NBX63" s="344"/>
      <c r="NBY63" s="310"/>
      <c r="NBZ63" s="310"/>
      <c r="NCA63" s="310"/>
      <c r="NCB63" s="310"/>
      <c r="NCC63" s="310"/>
      <c r="NCD63" s="310"/>
      <c r="NCE63" s="310"/>
      <c r="NCF63" s="310"/>
      <c r="NCG63" s="344"/>
      <c r="NCH63" s="310"/>
      <c r="NCI63" s="310"/>
      <c r="NCJ63" s="310"/>
      <c r="NCK63" s="310"/>
      <c r="NCL63" s="310"/>
      <c r="NCM63" s="310"/>
      <c r="NCN63" s="310"/>
      <c r="NCO63" s="310"/>
      <c r="NCP63" s="344"/>
      <c r="NCQ63" s="310"/>
      <c r="NCR63" s="310"/>
      <c r="NCS63" s="310"/>
      <c r="NCT63" s="310"/>
      <c r="NCU63" s="310"/>
      <c r="NCV63" s="310"/>
      <c r="NCW63" s="310"/>
      <c r="NCX63" s="310"/>
      <c r="NCY63" s="344"/>
      <c r="NCZ63" s="310"/>
      <c r="NDA63" s="310"/>
      <c r="NDB63" s="310"/>
      <c r="NDC63" s="310"/>
      <c r="NDD63" s="310"/>
      <c r="NDE63" s="310"/>
      <c r="NDF63" s="310"/>
      <c r="NDG63" s="310"/>
      <c r="NDH63" s="344"/>
      <c r="NDI63" s="310"/>
      <c r="NDJ63" s="310"/>
      <c r="NDK63" s="310"/>
      <c r="NDL63" s="310"/>
      <c r="NDM63" s="310"/>
      <c r="NDN63" s="310"/>
      <c r="NDO63" s="310"/>
      <c r="NDP63" s="310"/>
      <c r="NDQ63" s="344"/>
      <c r="NDR63" s="310"/>
      <c r="NDS63" s="310"/>
      <c r="NDT63" s="310"/>
      <c r="NDU63" s="310"/>
      <c r="NDV63" s="310"/>
      <c r="NDW63" s="310"/>
      <c r="NDX63" s="310"/>
      <c r="NDY63" s="310"/>
      <c r="NDZ63" s="344"/>
      <c r="NEA63" s="310"/>
      <c r="NEB63" s="310"/>
      <c r="NEC63" s="310"/>
      <c r="NED63" s="310"/>
      <c r="NEE63" s="310"/>
      <c r="NEF63" s="310"/>
      <c r="NEG63" s="310"/>
      <c r="NEH63" s="310"/>
      <c r="NEI63" s="344"/>
      <c r="NEJ63" s="310"/>
      <c r="NEK63" s="310"/>
      <c r="NEL63" s="310"/>
      <c r="NEM63" s="310"/>
      <c r="NEN63" s="310"/>
      <c r="NEO63" s="310"/>
      <c r="NEP63" s="310"/>
      <c r="NEQ63" s="310"/>
      <c r="NER63" s="344"/>
      <c r="NES63" s="310"/>
      <c r="NET63" s="310"/>
      <c r="NEU63" s="310"/>
      <c r="NEV63" s="310"/>
      <c r="NEW63" s="310"/>
      <c r="NEX63" s="310"/>
      <c r="NEY63" s="310"/>
      <c r="NEZ63" s="310"/>
      <c r="NFA63" s="344"/>
      <c r="NFB63" s="310"/>
      <c r="NFC63" s="310"/>
      <c r="NFD63" s="310"/>
      <c r="NFE63" s="310"/>
      <c r="NFF63" s="310"/>
      <c r="NFG63" s="310"/>
      <c r="NFH63" s="310"/>
      <c r="NFI63" s="310"/>
      <c r="NFJ63" s="344"/>
      <c r="NFK63" s="310"/>
      <c r="NFL63" s="310"/>
      <c r="NFM63" s="310"/>
      <c r="NFN63" s="310"/>
      <c r="NFO63" s="310"/>
      <c r="NFP63" s="310"/>
      <c r="NFQ63" s="310"/>
      <c r="NFR63" s="310"/>
      <c r="NFS63" s="344"/>
      <c r="NFT63" s="310"/>
      <c r="NFU63" s="310"/>
      <c r="NFV63" s="310"/>
      <c r="NFW63" s="310"/>
      <c r="NFX63" s="310"/>
      <c r="NFY63" s="310"/>
      <c r="NFZ63" s="310"/>
      <c r="NGA63" s="310"/>
      <c r="NGB63" s="344"/>
      <c r="NGC63" s="310"/>
      <c r="NGD63" s="310"/>
      <c r="NGE63" s="310"/>
      <c r="NGF63" s="310"/>
      <c r="NGG63" s="310"/>
      <c r="NGH63" s="310"/>
      <c r="NGI63" s="310"/>
      <c r="NGJ63" s="310"/>
      <c r="NGK63" s="344"/>
      <c r="NGL63" s="310"/>
      <c r="NGM63" s="310"/>
      <c r="NGN63" s="310"/>
      <c r="NGO63" s="310"/>
      <c r="NGP63" s="310"/>
      <c r="NGQ63" s="310"/>
      <c r="NGR63" s="310"/>
      <c r="NGS63" s="310"/>
      <c r="NGT63" s="344"/>
      <c r="NGU63" s="310"/>
      <c r="NGV63" s="310"/>
      <c r="NGW63" s="310"/>
      <c r="NGX63" s="310"/>
      <c r="NGY63" s="310"/>
      <c r="NGZ63" s="310"/>
      <c r="NHA63" s="310"/>
      <c r="NHB63" s="310"/>
      <c r="NHC63" s="344"/>
      <c r="NHD63" s="310"/>
      <c r="NHE63" s="310"/>
      <c r="NHF63" s="310"/>
      <c r="NHG63" s="310"/>
      <c r="NHH63" s="310"/>
      <c r="NHI63" s="310"/>
      <c r="NHJ63" s="310"/>
      <c r="NHK63" s="310"/>
      <c r="NHL63" s="344"/>
      <c r="NHM63" s="310"/>
      <c r="NHN63" s="310"/>
      <c r="NHO63" s="310"/>
      <c r="NHP63" s="310"/>
      <c r="NHQ63" s="310"/>
      <c r="NHR63" s="310"/>
      <c r="NHS63" s="310"/>
      <c r="NHT63" s="310"/>
      <c r="NHU63" s="344"/>
      <c r="NHV63" s="310"/>
      <c r="NHW63" s="310"/>
      <c r="NHX63" s="310"/>
      <c r="NHY63" s="310"/>
      <c r="NHZ63" s="310"/>
      <c r="NIA63" s="310"/>
      <c r="NIB63" s="310"/>
      <c r="NIC63" s="310"/>
      <c r="NID63" s="344"/>
      <c r="NIE63" s="310"/>
      <c r="NIF63" s="310"/>
      <c r="NIG63" s="310"/>
      <c r="NIH63" s="310"/>
      <c r="NII63" s="310"/>
      <c r="NIJ63" s="310"/>
      <c r="NIK63" s="310"/>
      <c r="NIL63" s="310"/>
      <c r="NIM63" s="344"/>
      <c r="NIN63" s="310"/>
      <c r="NIO63" s="310"/>
      <c r="NIP63" s="310"/>
      <c r="NIQ63" s="310"/>
      <c r="NIR63" s="310"/>
      <c r="NIS63" s="310"/>
      <c r="NIT63" s="310"/>
      <c r="NIU63" s="310"/>
      <c r="NIV63" s="344"/>
      <c r="NIW63" s="310"/>
      <c r="NIX63" s="310"/>
      <c r="NIY63" s="310"/>
      <c r="NIZ63" s="310"/>
      <c r="NJA63" s="310"/>
      <c r="NJB63" s="310"/>
      <c r="NJC63" s="310"/>
      <c r="NJD63" s="310"/>
      <c r="NJE63" s="344"/>
      <c r="NJF63" s="310"/>
      <c r="NJG63" s="310"/>
      <c r="NJH63" s="310"/>
      <c r="NJI63" s="310"/>
      <c r="NJJ63" s="310"/>
      <c r="NJK63" s="310"/>
      <c r="NJL63" s="310"/>
      <c r="NJM63" s="310"/>
      <c r="NJN63" s="344"/>
      <c r="NJO63" s="310"/>
      <c r="NJP63" s="310"/>
      <c r="NJQ63" s="310"/>
      <c r="NJR63" s="310"/>
      <c r="NJS63" s="310"/>
      <c r="NJT63" s="310"/>
      <c r="NJU63" s="310"/>
      <c r="NJV63" s="310"/>
      <c r="NJW63" s="344"/>
      <c r="NJX63" s="310"/>
      <c r="NJY63" s="310"/>
      <c r="NJZ63" s="310"/>
      <c r="NKA63" s="310"/>
      <c r="NKB63" s="310"/>
      <c r="NKC63" s="310"/>
      <c r="NKD63" s="310"/>
      <c r="NKE63" s="310"/>
      <c r="NKF63" s="344"/>
      <c r="NKG63" s="310"/>
      <c r="NKH63" s="310"/>
      <c r="NKI63" s="310"/>
      <c r="NKJ63" s="310"/>
      <c r="NKK63" s="310"/>
      <c r="NKL63" s="310"/>
      <c r="NKM63" s="310"/>
      <c r="NKN63" s="310"/>
      <c r="NKO63" s="344"/>
      <c r="NKP63" s="310"/>
      <c r="NKQ63" s="310"/>
      <c r="NKR63" s="310"/>
      <c r="NKS63" s="310"/>
      <c r="NKT63" s="310"/>
      <c r="NKU63" s="310"/>
      <c r="NKV63" s="310"/>
      <c r="NKW63" s="310"/>
      <c r="NKX63" s="344"/>
      <c r="NKY63" s="310"/>
      <c r="NKZ63" s="310"/>
      <c r="NLA63" s="310"/>
      <c r="NLB63" s="310"/>
      <c r="NLC63" s="310"/>
      <c r="NLD63" s="310"/>
      <c r="NLE63" s="310"/>
      <c r="NLF63" s="310"/>
      <c r="NLG63" s="344"/>
      <c r="NLH63" s="310"/>
      <c r="NLI63" s="310"/>
      <c r="NLJ63" s="310"/>
      <c r="NLK63" s="310"/>
      <c r="NLL63" s="310"/>
      <c r="NLM63" s="310"/>
      <c r="NLN63" s="310"/>
      <c r="NLO63" s="310"/>
      <c r="NLP63" s="344"/>
      <c r="NLQ63" s="310"/>
      <c r="NLR63" s="310"/>
      <c r="NLS63" s="310"/>
      <c r="NLT63" s="310"/>
      <c r="NLU63" s="310"/>
      <c r="NLV63" s="310"/>
      <c r="NLW63" s="310"/>
      <c r="NLX63" s="310"/>
      <c r="NLY63" s="344"/>
      <c r="NLZ63" s="310"/>
      <c r="NMA63" s="310"/>
      <c r="NMB63" s="310"/>
      <c r="NMC63" s="310"/>
      <c r="NMD63" s="310"/>
      <c r="NME63" s="310"/>
      <c r="NMF63" s="310"/>
      <c r="NMG63" s="310"/>
      <c r="NMH63" s="344"/>
      <c r="NMI63" s="310"/>
      <c r="NMJ63" s="310"/>
      <c r="NMK63" s="310"/>
      <c r="NML63" s="310"/>
      <c r="NMM63" s="310"/>
      <c r="NMN63" s="310"/>
      <c r="NMO63" s="310"/>
      <c r="NMP63" s="310"/>
      <c r="NMQ63" s="344"/>
      <c r="NMR63" s="310"/>
      <c r="NMS63" s="310"/>
      <c r="NMT63" s="310"/>
      <c r="NMU63" s="310"/>
      <c r="NMV63" s="310"/>
      <c r="NMW63" s="310"/>
      <c r="NMX63" s="310"/>
      <c r="NMY63" s="310"/>
      <c r="NMZ63" s="344"/>
      <c r="NNA63" s="310"/>
      <c r="NNB63" s="310"/>
      <c r="NNC63" s="310"/>
      <c r="NND63" s="310"/>
      <c r="NNE63" s="310"/>
      <c r="NNF63" s="310"/>
      <c r="NNG63" s="310"/>
      <c r="NNH63" s="310"/>
      <c r="NNI63" s="344"/>
      <c r="NNJ63" s="310"/>
      <c r="NNK63" s="310"/>
      <c r="NNL63" s="310"/>
      <c r="NNM63" s="310"/>
      <c r="NNN63" s="310"/>
      <c r="NNO63" s="310"/>
      <c r="NNP63" s="310"/>
      <c r="NNQ63" s="310"/>
      <c r="NNR63" s="344"/>
      <c r="NNS63" s="310"/>
      <c r="NNT63" s="310"/>
      <c r="NNU63" s="310"/>
      <c r="NNV63" s="310"/>
      <c r="NNW63" s="310"/>
      <c r="NNX63" s="310"/>
      <c r="NNY63" s="310"/>
      <c r="NNZ63" s="310"/>
      <c r="NOA63" s="344"/>
      <c r="NOB63" s="310"/>
      <c r="NOC63" s="310"/>
      <c r="NOD63" s="310"/>
      <c r="NOE63" s="310"/>
      <c r="NOF63" s="310"/>
      <c r="NOG63" s="310"/>
      <c r="NOH63" s="310"/>
      <c r="NOI63" s="310"/>
      <c r="NOJ63" s="344"/>
      <c r="NOK63" s="310"/>
      <c r="NOL63" s="310"/>
      <c r="NOM63" s="310"/>
      <c r="NON63" s="310"/>
      <c r="NOO63" s="310"/>
      <c r="NOP63" s="310"/>
      <c r="NOQ63" s="310"/>
      <c r="NOR63" s="310"/>
      <c r="NOS63" s="344"/>
      <c r="NOT63" s="310"/>
      <c r="NOU63" s="310"/>
      <c r="NOV63" s="310"/>
      <c r="NOW63" s="310"/>
      <c r="NOX63" s="310"/>
      <c r="NOY63" s="310"/>
      <c r="NOZ63" s="310"/>
      <c r="NPA63" s="310"/>
      <c r="NPB63" s="344"/>
      <c r="NPC63" s="310"/>
      <c r="NPD63" s="310"/>
      <c r="NPE63" s="310"/>
      <c r="NPF63" s="310"/>
      <c r="NPG63" s="310"/>
      <c r="NPH63" s="310"/>
      <c r="NPI63" s="310"/>
      <c r="NPJ63" s="310"/>
      <c r="NPK63" s="344"/>
      <c r="NPL63" s="310"/>
      <c r="NPM63" s="310"/>
      <c r="NPN63" s="310"/>
      <c r="NPO63" s="310"/>
      <c r="NPP63" s="310"/>
      <c r="NPQ63" s="310"/>
      <c r="NPR63" s="310"/>
      <c r="NPS63" s="310"/>
      <c r="NPT63" s="344"/>
      <c r="NPU63" s="310"/>
      <c r="NPV63" s="310"/>
      <c r="NPW63" s="310"/>
      <c r="NPX63" s="310"/>
      <c r="NPY63" s="310"/>
      <c r="NPZ63" s="310"/>
      <c r="NQA63" s="310"/>
      <c r="NQB63" s="310"/>
      <c r="NQC63" s="344"/>
      <c r="NQD63" s="310"/>
      <c r="NQE63" s="310"/>
      <c r="NQF63" s="310"/>
      <c r="NQG63" s="310"/>
      <c r="NQH63" s="310"/>
      <c r="NQI63" s="310"/>
      <c r="NQJ63" s="310"/>
      <c r="NQK63" s="310"/>
      <c r="NQL63" s="344"/>
      <c r="NQM63" s="310"/>
      <c r="NQN63" s="310"/>
      <c r="NQO63" s="310"/>
      <c r="NQP63" s="310"/>
      <c r="NQQ63" s="310"/>
      <c r="NQR63" s="310"/>
      <c r="NQS63" s="310"/>
      <c r="NQT63" s="310"/>
      <c r="NQU63" s="344"/>
      <c r="NQV63" s="310"/>
      <c r="NQW63" s="310"/>
      <c r="NQX63" s="310"/>
      <c r="NQY63" s="310"/>
      <c r="NQZ63" s="310"/>
      <c r="NRA63" s="310"/>
      <c r="NRB63" s="310"/>
      <c r="NRC63" s="310"/>
      <c r="NRD63" s="344"/>
      <c r="NRE63" s="310"/>
      <c r="NRF63" s="310"/>
      <c r="NRG63" s="310"/>
      <c r="NRH63" s="310"/>
      <c r="NRI63" s="310"/>
      <c r="NRJ63" s="310"/>
      <c r="NRK63" s="310"/>
      <c r="NRL63" s="310"/>
      <c r="NRM63" s="344"/>
      <c r="NRN63" s="310"/>
      <c r="NRO63" s="310"/>
      <c r="NRP63" s="310"/>
      <c r="NRQ63" s="310"/>
      <c r="NRR63" s="310"/>
      <c r="NRS63" s="310"/>
      <c r="NRT63" s="310"/>
      <c r="NRU63" s="310"/>
      <c r="NRV63" s="344"/>
      <c r="NRW63" s="310"/>
      <c r="NRX63" s="310"/>
      <c r="NRY63" s="310"/>
      <c r="NRZ63" s="310"/>
      <c r="NSA63" s="310"/>
      <c r="NSB63" s="310"/>
      <c r="NSC63" s="310"/>
      <c r="NSD63" s="310"/>
      <c r="NSE63" s="344"/>
      <c r="NSF63" s="310"/>
      <c r="NSG63" s="310"/>
      <c r="NSH63" s="310"/>
      <c r="NSI63" s="310"/>
      <c r="NSJ63" s="310"/>
      <c r="NSK63" s="310"/>
      <c r="NSL63" s="310"/>
      <c r="NSM63" s="310"/>
      <c r="NSN63" s="344"/>
      <c r="NSO63" s="310"/>
      <c r="NSP63" s="310"/>
      <c r="NSQ63" s="310"/>
      <c r="NSR63" s="310"/>
      <c r="NSS63" s="310"/>
      <c r="NST63" s="310"/>
      <c r="NSU63" s="310"/>
      <c r="NSV63" s="310"/>
      <c r="NSW63" s="344"/>
      <c r="NSX63" s="310"/>
      <c r="NSY63" s="310"/>
      <c r="NSZ63" s="310"/>
      <c r="NTA63" s="310"/>
      <c r="NTB63" s="310"/>
      <c r="NTC63" s="310"/>
      <c r="NTD63" s="310"/>
      <c r="NTE63" s="310"/>
      <c r="NTF63" s="344"/>
      <c r="NTG63" s="310"/>
      <c r="NTH63" s="310"/>
      <c r="NTI63" s="310"/>
      <c r="NTJ63" s="310"/>
      <c r="NTK63" s="310"/>
      <c r="NTL63" s="310"/>
      <c r="NTM63" s="310"/>
      <c r="NTN63" s="310"/>
      <c r="NTO63" s="344"/>
      <c r="NTP63" s="310"/>
      <c r="NTQ63" s="310"/>
      <c r="NTR63" s="310"/>
      <c r="NTS63" s="310"/>
      <c r="NTT63" s="310"/>
      <c r="NTU63" s="310"/>
      <c r="NTV63" s="310"/>
      <c r="NTW63" s="310"/>
      <c r="NTX63" s="344"/>
      <c r="NTY63" s="310"/>
      <c r="NTZ63" s="310"/>
      <c r="NUA63" s="310"/>
      <c r="NUB63" s="310"/>
      <c r="NUC63" s="310"/>
      <c r="NUD63" s="310"/>
      <c r="NUE63" s="310"/>
      <c r="NUF63" s="310"/>
      <c r="NUG63" s="344"/>
      <c r="NUH63" s="310"/>
      <c r="NUI63" s="310"/>
      <c r="NUJ63" s="310"/>
      <c r="NUK63" s="310"/>
      <c r="NUL63" s="310"/>
      <c r="NUM63" s="310"/>
      <c r="NUN63" s="310"/>
      <c r="NUO63" s="310"/>
      <c r="NUP63" s="344"/>
      <c r="NUQ63" s="310"/>
      <c r="NUR63" s="310"/>
      <c r="NUS63" s="310"/>
      <c r="NUT63" s="310"/>
      <c r="NUU63" s="310"/>
      <c r="NUV63" s="310"/>
      <c r="NUW63" s="310"/>
      <c r="NUX63" s="310"/>
      <c r="NUY63" s="344"/>
      <c r="NUZ63" s="310"/>
      <c r="NVA63" s="310"/>
      <c r="NVB63" s="310"/>
      <c r="NVC63" s="310"/>
      <c r="NVD63" s="310"/>
      <c r="NVE63" s="310"/>
      <c r="NVF63" s="310"/>
      <c r="NVG63" s="310"/>
      <c r="NVH63" s="344"/>
      <c r="NVI63" s="310"/>
      <c r="NVJ63" s="310"/>
      <c r="NVK63" s="310"/>
      <c r="NVL63" s="310"/>
      <c r="NVM63" s="310"/>
      <c r="NVN63" s="310"/>
      <c r="NVO63" s="310"/>
      <c r="NVP63" s="310"/>
      <c r="NVQ63" s="344"/>
      <c r="NVR63" s="310"/>
      <c r="NVS63" s="310"/>
      <c r="NVT63" s="310"/>
      <c r="NVU63" s="310"/>
      <c r="NVV63" s="310"/>
      <c r="NVW63" s="310"/>
      <c r="NVX63" s="310"/>
      <c r="NVY63" s="310"/>
      <c r="NVZ63" s="344"/>
      <c r="NWA63" s="310"/>
      <c r="NWB63" s="310"/>
      <c r="NWC63" s="310"/>
      <c r="NWD63" s="310"/>
      <c r="NWE63" s="310"/>
      <c r="NWF63" s="310"/>
      <c r="NWG63" s="310"/>
      <c r="NWH63" s="310"/>
      <c r="NWI63" s="344"/>
      <c r="NWJ63" s="310"/>
      <c r="NWK63" s="310"/>
      <c r="NWL63" s="310"/>
      <c r="NWM63" s="310"/>
      <c r="NWN63" s="310"/>
      <c r="NWO63" s="310"/>
      <c r="NWP63" s="310"/>
      <c r="NWQ63" s="310"/>
      <c r="NWR63" s="344"/>
      <c r="NWS63" s="310"/>
      <c r="NWT63" s="310"/>
      <c r="NWU63" s="310"/>
      <c r="NWV63" s="310"/>
      <c r="NWW63" s="310"/>
      <c r="NWX63" s="310"/>
      <c r="NWY63" s="310"/>
      <c r="NWZ63" s="310"/>
      <c r="NXA63" s="344"/>
      <c r="NXB63" s="310"/>
      <c r="NXC63" s="310"/>
      <c r="NXD63" s="310"/>
      <c r="NXE63" s="310"/>
      <c r="NXF63" s="310"/>
      <c r="NXG63" s="310"/>
      <c r="NXH63" s="310"/>
      <c r="NXI63" s="310"/>
      <c r="NXJ63" s="344"/>
      <c r="NXK63" s="310"/>
      <c r="NXL63" s="310"/>
      <c r="NXM63" s="310"/>
      <c r="NXN63" s="310"/>
      <c r="NXO63" s="310"/>
      <c r="NXP63" s="310"/>
      <c r="NXQ63" s="310"/>
      <c r="NXR63" s="310"/>
      <c r="NXS63" s="344"/>
      <c r="NXT63" s="310"/>
      <c r="NXU63" s="310"/>
      <c r="NXV63" s="310"/>
      <c r="NXW63" s="310"/>
      <c r="NXX63" s="310"/>
      <c r="NXY63" s="310"/>
      <c r="NXZ63" s="310"/>
      <c r="NYA63" s="310"/>
      <c r="NYB63" s="344"/>
      <c r="NYC63" s="310"/>
      <c r="NYD63" s="310"/>
      <c r="NYE63" s="310"/>
      <c r="NYF63" s="310"/>
      <c r="NYG63" s="310"/>
      <c r="NYH63" s="310"/>
      <c r="NYI63" s="310"/>
      <c r="NYJ63" s="310"/>
      <c r="NYK63" s="344"/>
      <c r="NYL63" s="310"/>
      <c r="NYM63" s="310"/>
      <c r="NYN63" s="310"/>
      <c r="NYO63" s="310"/>
      <c r="NYP63" s="310"/>
      <c r="NYQ63" s="310"/>
      <c r="NYR63" s="310"/>
      <c r="NYS63" s="310"/>
      <c r="NYT63" s="344"/>
      <c r="NYU63" s="310"/>
      <c r="NYV63" s="310"/>
      <c r="NYW63" s="310"/>
      <c r="NYX63" s="310"/>
      <c r="NYY63" s="310"/>
      <c r="NYZ63" s="310"/>
      <c r="NZA63" s="310"/>
      <c r="NZB63" s="310"/>
      <c r="NZC63" s="344"/>
      <c r="NZD63" s="310"/>
      <c r="NZE63" s="310"/>
      <c r="NZF63" s="310"/>
      <c r="NZG63" s="310"/>
      <c r="NZH63" s="310"/>
      <c r="NZI63" s="310"/>
      <c r="NZJ63" s="310"/>
      <c r="NZK63" s="310"/>
      <c r="NZL63" s="344"/>
      <c r="NZM63" s="310"/>
      <c r="NZN63" s="310"/>
      <c r="NZO63" s="310"/>
      <c r="NZP63" s="310"/>
      <c r="NZQ63" s="310"/>
      <c r="NZR63" s="310"/>
      <c r="NZS63" s="310"/>
      <c r="NZT63" s="310"/>
      <c r="NZU63" s="344"/>
      <c r="NZV63" s="310"/>
      <c r="NZW63" s="310"/>
      <c r="NZX63" s="310"/>
      <c r="NZY63" s="310"/>
      <c r="NZZ63" s="310"/>
      <c r="OAA63" s="310"/>
      <c r="OAB63" s="310"/>
      <c r="OAC63" s="310"/>
      <c r="OAD63" s="344"/>
      <c r="OAE63" s="310"/>
      <c r="OAF63" s="310"/>
      <c r="OAG63" s="310"/>
      <c r="OAH63" s="310"/>
      <c r="OAI63" s="310"/>
      <c r="OAJ63" s="310"/>
      <c r="OAK63" s="310"/>
      <c r="OAL63" s="310"/>
      <c r="OAM63" s="344"/>
      <c r="OAN63" s="310"/>
      <c r="OAO63" s="310"/>
      <c r="OAP63" s="310"/>
      <c r="OAQ63" s="310"/>
      <c r="OAR63" s="310"/>
      <c r="OAS63" s="310"/>
      <c r="OAT63" s="310"/>
      <c r="OAU63" s="310"/>
      <c r="OAV63" s="344"/>
      <c r="OAW63" s="310"/>
      <c r="OAX63" s="310"/>
      <c r="OAY63" s="310"/>
      <c r="OAZ63" s="310"/>
      <c r="OBA63" s="310"/>
      <c r="OBB63" s="310"/>
      <c r="OBC63" s="310"/>
      <c r="OBD63" s="310"/>
      <c r="OBE63" s="344"/>
      <c r="OBF63" s="310"/>
      <c r="OBG63" s="310"/>
      <c r="OBH63" s="310"/>
      <c r="OBI63" s="310"/>
      <c r="OBJ63" s="310"/>
      <c r="OBK63" s="310"/>
      <c r="OBL63" s="310"/>
      <c r="OBM63" s="310"/>
      <c r="OBN63" s="344"/>
      <c r="OBO63" s="310"/>
      <c r="OBP63" s="310"/>
      <c r="OBQ63" s="310"/>
      <c r="OBR63" s="310"/>
      <c r="OBS63" s="310"/>
      <c r="OBT63" s="310"/>
      <c r="OBU63" s="310"/>
      <c r="OBV63" s="310"/>
      <c r="OBW63" s="344"/>
      <c r="OBX63" s="310"/>
      <c r="OBY63" s="310"/>
      <c r="OBZ63" s="310"/>
      <c r="OCA63" s="310"/>
      <c r="OCB63" s="310"/>
      <c r="OCC63" s="310"/>
      <c r="OCD63" s="310"/>
      <c r="OCE63" s="310"/>
      <c r="OCF63" s="344"/>
      <c r="OCG63" s="310"/>
      <c r="OCH63" s="310"/>
      <c r="OCI63" s="310"/>
      <c r="OCJ63" s="310"/>
      <c r="OCK63" s="310"/>
      <c r="OCL63" s="310"/>
      <c r="OCM63" s="310"/>
      <c r="OCN63" s="310"/>
      <c r="OCO63" s="344"/>
      <c r="OCP63" s="310"/>
      <c r="OCQ63" s="310"/>
      <c r="OCR63" s="310"/>
      <c r="OCS63" s="310"/>
      <c r="OCT63" s="310"/>
      <c r="OCU63" s="310"/>
      <c r="OCV63" s="310"/>
      <c r="OCW63" s="310"/>
      <c r="OCX63" s="344"/>
      <c r="OCY63" s="310"/>
      <c r="OCZ63" s="310"/>
      <c r="ODA63" s="310"/>
      <c r="ODB63" s="310"/>
      <c r="ODC63" s="310"/>
      <c r="ODD63" s="310"/>
      <c r="ODE63" s="310"/>
      <c r="ODF63" s="310"/>
      <c r="ODG63" s="344"/>
      <c r="ODH63" s="310"/>
      <c r="ODI63" s="310"/>
      <c r="ODJ63" s="310"/>
      <c r="ODK63" s="310"/>
      <c r="ODL63" s="310"/>
      <c r="ODM63" s="310"/>
      <c r="ODN63" s="310"/>
      <c r="ODO63" s="310"/>
      <c r="ODP63" s="344"/>
      <c r="ODQ63" s="310"/>
      <c r="ODR63" s="310"/>
      <c r="ODS63" s="310"/>
      <c r="ODT63" s="310"/>
      <c r="ODU63" s="310"/>
      <c r="ODV63" s="310"/>
      <c r="ODW63" s="310"/>
      <c r="ODX63" s="310"/>
      <c r="ODY63" s="344"/>
      <c r="ODZ63" s="310"/>
      <c r="OEA63" s="310"/>
      <c r="OEB63" s="310"/>
      <c r="OEC63" s="310"/>
      <c r="OED63" s="310"/>
      <c r="OEE63" s="310"/>
      <c r="OEF63" s="310"/>
      <c r="OEG63" s="310"/>
      <c r="OEH63" s="344"/>
      <c r="OEI63" s="310"/>
      <c r="OEJ63" s="310"/>
      <c r="OEK63" s="310"/>
      <c r="OEL63" s="310"/>
      <c r="OEM63" s="310"/>
      <c r="OEN63" s="310"/>
      <c r="OEO63" s="310"/>
      <c r="OEP63" s="310"/>
      <c r="OEQ63" s="344"/>
      <c r="OER63" s="310"/>
      <c r="OES63" s="310"/>
      <c r="OET63" s="310"/>
      <c r="OEU63" s="310"/>
      <c r="OEV63" s="310"/>
      <c r="OEW63" s="310"/>
      <c r="OEX63" s="310"/>
      <c r="OEY63" s="310"/>
      <c r="OEZ63" s="344"/>
      <c r="OFA63" s="310"/>
      <c r="OFB63" s="310"/>
      <c r="OFC63" s="310"/>
      <c r="OFD63" s="310"/>
      <c r="OFE63" s="310"/>
      <c r="OFF63" s="310"/>
      <c r="OFG63" s="310"/>
      <c r="OFH63" s="310"/>
      <c r="OFI63" s="344"/>
      <c r="OFJ63" s="310"/>
      <c r="OFK63" s="310"/>
      <c r="OFL63" s="310"/>
      <c r="OFM63" s="310"/>
      <c r="OFN63" s="310"/>
      <c r="OFO63" s="310"/>
      <c r="OFP63" s="310"/>
      <c r="OFQ63" s="310"/>
      <c r="OFR63" s="344"/>
      <c r="OFS63" s="310"/>
      <c r="OFT63" s="310"/>
      <c r="OFU63" s="310"/>
      <c r="OFV63" s="310"/>
      <c r="OFW63" s="310"/>
      <c r="OFX63" s="310"/>
      <c r="OFY63" s="310"/>
      <c r="OFZ63" s="310"/>
      <c r="OGA63" s="344"/>
      <c r="OGB63" s="310"/>
      <c r="OGC63" s="310"/>
      <c r="OGD63" s="310"/>
      <c r="OGE63" s="310"/>
      <c r="OGF63" s="310"/>
      <c r="OGG63" s="310"/>
      <c r="OGH63" s="310"/>
      <c r="OGI63" s="310"/>
      <c r="OGJ63" s="344"/>
      <c r="OGK63" s="310"/>
      <c r="OGL63" s="310"/>
      <c r="OGM63" s="310"/>
      <c r="OGN63" s="310"/>
      <c r="OGO63" s="310"/>
      <c r="OGP63" s="310"/>
      <c r="OGQ63" s="310"/>
      <c r="OGR63" s="310"/>
      <c r="OGS63" s="344"/>
      <c r="OGT63" s="310"/>
      <c r="OGU63" s="310"/>
      <c r="OGV63" s="310"/>
      <c r="OGW63" s="310"/>
      <c r="OGX63" s="310"/>
      <c r="OGY63" s="310"/>
      <c r="OGZ63" s="310"/>
      <c r="OHA63" s="310"/>
      <c r="OHB63" s="344"/>
      <c r="OHC63" s="310"/>
      <c r="OHD63" s="310"/>
      <c r="OHE63" s="310"/>
      <c r="OHF63" s="310"/>
      <c r="OHG63" s="310"/>
      <c r="OHH63" s="310"/>
      <c r="OHI63" s="310"/>
      <c r="OHJ63" s="310"/>
      <c r="OHK63" s="344"/>
      <c r="OHL63" s="310"/>
      <c r="OHM63" s="310"/>
      <c r="OHN63" s="310"/>
      <c r="OHO63" s="310"/>
      <c r="OHP63" s="310"/>
      <c r="OHQ63" s="310"/>
      <c r="OHR63" s="310"/>
      <c r="OHS63" s="310"/>
      <c r="OHT63" s="344"/>
      <c r="OHU63" s="310"/>
      <c r="OHV63" s="310"/>
      <c r="OHW63" s="310"/>
      <c r="OHX63" s="310"/>
      <c r="OHY63" s="310"/>
      <c r="OHZ63" s="310"/>
      <c r="OIA63" s="310"/>
      <c r="OIB63" s="310"/>
      <c r="OIC63" s="344"/>
      <c r="OID63" s="310"/>
      <c r="OIE63" s="310"/>
      <c r="OIF63" s="310"/>
      <c r="OIG63" s="310"/>
      <c r="OIH63" s="310"/>
      <c r="OII63" s="310"/>
      <c r="OIJ63" s="310"/>
      <c r="OIK63" s="310"/>
      <c r="OIL63" s="344"/>
      <c r="OIM63" s="310"/>
      <c r="OIN63" s="310"/>
      <c r="OIO63" s="310"/>
      <c r="OIP63" s="310"/>
      <c r="OIQ63" s="310"/>
      <c r="OIR63" s="310"/>
      <c r="OIS63" s="310"/>
      <c r="OIT63" s="310"/>
      <c r="OIU63" s="344"/>
      <c r="OIV63" s="310"/>
      <c r="OIW63" s="310"/>
      <c r="OIX63" s="310"/>
      <c r="OIY63" s="310"/>
      <c r="OIZ63" s="310"/>
      <c r="OJA63" s="310"/>
      <c r="OJB63" s="310"/>
      <c r="OJC63" s="310"/>
      <c r="OJD63" s="344"/>
      <c r="OJE63" s="310"/>
      <c r="OJF63" s="310"/>
      <c r="OJG63" s="310"/>
      <c r="OJH63" s="310"/>
      <c r="OJI63" s="310"/>
      <c r="OJJ63" s="310"/>
      <c r="OJK63" s="310"/>
      <c r="OJL63" s="310"/>
      <c r="OJM63" s="344"/>
      <c r="OJN63" s="310"/>
      <c r="OJO63" s="310"/>
      <c r="OJP63" s="310"/>
      <c r="OJQ63" s="310"/>
      <c r="OJR63" s="310"/>
      <c r="OJS63" s="310"/>
      <c r="OJT63" s="310"/>
      <c r="OJU63" s="310"/>
      <c r="OJV63" s="344"/>
      <c r="OJW63" s="310"/>
      <c r="OJX63" s="310"/>
      <c r="OJY63" s="310"/>
      <c r="OJZ63" s="310"/>
      <c r="OKA63" s="310"/>
      <c r="OKB63" s="310"/>
      <c r="OKC63" s="310"/>
      <c r="OKD63" s="310"/>
      <c r="OKE63" s="344"/>
      <c r="OKF63" s="310"/>
      <c r="OKG63" s="310"/>
      <c r="OKH63" s="310"/>
      <c r="OKI63" s="310"/>
      <c r="OKJ63" s="310"/>
      <c r="OKK63" s="310"/>
      <c r="OKL63" s="310"/>
      <c r="OKM63" s="310"/>
      <c r="OKN63" s="344"/>
      <c r="OKO63" s="310"/>
      <c r="OKP63" s="310"/>
      <c r="OKQ63" s="310"/>
      <c r="OKR63" s="310"/>
      <c r="OKS63" s="310"/>
      <c r="OKT63" s="310"/>
      <c r="OKU63" s="310"/>
      <c r="OKV63" s="310"/>
      <c r="OKW63" s="344"/>
      <c r="OKX63" s="310"/>
      <c r="OKY63" s="310"/>
      <c r="OKZ63" s="310"/>
      <c r="OLA63" s="310"/>
      <c r="OLB63" s="310"/>
      <c r="OLC63" s="310"/>
      <c r="OLD63" s="310"/>
      <c r="OLE63" s="310"/>
      <c r="OLF63" s="344"/>
      <c r="OLG63" s="310"/>
      <c r="OLH63" s="310"/>
      <c r="OLI63" s="310"/>
      <c r="OLJ63" s="310"/>
      <c r="OLK63" s="310"/>
      <c r="OLL63" s="310"/>
      <c r="OLM63" s="310"/>
      <c r="OLN63" s="310"/>
      <c r="OLO63" s="344"/>
      <c r="OLP63" s="310"/>
      <c r="OLQ63" s="310"/>
      <c r="OLR63" s="310"/>
      <c r="OLS63" s="310"/>
      <c r="OLT63" s="310"/>
      <c r="OLU63" s="310"/>
      <c r="OLV63" s="310"/>
      <c r="OLW63" s="310"/>
      <c r="OLX63" s="344"/>
      <c r="OLY63" s="310"/>
      <c r="OLZ63" s="310"/>
      <c r="OMA63" s="310"/>
      <c r="OMB63" s="310"/>
      <c r="OMC63" s="310"/>
      <c r="OMD63" s="310"/>
      <c r="OME63" s="310"/>
      <c r="OMF63" s="310"/>
      <c r="OMG63" s="344"/>
      <c r="OMH63" s="310"/>
      <c r="OMI63" s="310"/>
      <c r="OMJ63" s="310"/>
      <c r="OMK63" s="310"/>
      <c r="OML63" s="310"/>
      <c r="OMM63" s="310"/>
      <c r="OMN63" s="310"/>
      <c r="OMO63" s="310"/>
      <c r="OMP63" s="344"/>
      <c r="OMQ63" s="310"/>
      <c r="OMR63" s="310"/>
      <c r="OMS63" s="310"/>
      <c r="OMT63" s="310"/>
      <c r="OMU63" s="310"/>
      <c r="OMV63" s="310"/>
      <c r="OMW63" s="310"/>
      <c r="OMX63" s="310"/>
      <c r="OMY63" s="344"/>
      <c r="OMZ63" s="310"/>
      <c r="ONA63" s="310"/>
      <c r="ONB63" s="310"/>
      <c r="ONC63" s="310"/>
      <c r="OND63" s="310"/>
      <c r="ONE63" s="310"/>
      <c r="ONF63" s="310"/>
      <c r="ONG63" s="310"/>
      <c r="ONH63" s="344"/>
      <c r="ONI63" s="310"/>
      <c r="ONJ63" s="310"/>
      <c r="ONK63" s="310"/>
      <c r="ONL63" s="310"/>
      <c r="ONM63" s="310"/>
      <c r="ONN63" s="310"/>
      <c r="ONO63" s="310"/>
      <c r="ONP63" s="310"/>
      <c r="ONQ63" s="344"/>
      <c r="ONR63" s="310"/>
      <c r="ONS63" s="310"/>
      <c r="ONT63" s="310"/>
      <c r="ONU63" s="310"/>
      <c r="ONV63" s="310"/>
      <c r="ONW63" s="310"/>
      <c r="ONX63" s="310"/>
      <c r="ONY63" s="310"/>
      <c r="ONZ63" s="344"/>
      <c r="OOA63" s="310"/>
      <c r="OOB63" s="310"/>
      <c r="OOC63" s="310"/>
      <c r="OOD63" s="310"/>
      <c r="OOE63" s="310"/>
      <c r="OOF63" s="310"/>
      <c r="OOG63" s="310"/>
      <c r="OOH63" s="310"/>
      <c r="OOI63" s="344"/>
      <c r="OOJ63" s="310"/>
      <c r="OOK63" s="310"/>
      <c r="OOL63" s="310"/>
      <c r="OOM63" s="310"/>
      <c r="OON63" s="310"/>
      <c r="OOO63" s="310"/>
      <c r="OOP63" s="310"/>
      <c r="OOQ63" s="310"/>
      <c r="OOR63" s="344"/>
      <c r="OOS63" s="310"/>
      <c r="OOT63" s="310"/>
      <c r="OOU63" s="310"/>
      <c r="OOV63" s="310"/>
      <c r="OOW63" s="310"/>
      <c r="OOX63" s="310"/>
      <c r="OOY63" s="310"/>
      <c r="OOZ63" s="310"/>
      <c r="OPA63" s="344"/>
      <c r="OPB63" s="310"/>
      <c r="OPC63" s="310"/>
      <c r="OPD63" s="310"/>
      <c r="OPE63" s="310"/>
      <c r="OPF63" s="310"/>
      <c r="OPG63" s="310"/>
      <c r="OPH63" s="310"/>
      <c r="OPI63" s="310"/>
      <c r="OPJ63" s="344"/>
      <c r="OPK63" s="310"/>
      <c r="OPL63" s="310"/>
      <c r="OPM63" s="310"/>
      <c r="OPN63" s="310"/>
      <c r="OPO63" s="310"/>
      <c r="OPP63" s="310"/>
      <c r="OPQ63" s="310"/>
      <c r="OPR63" s="310"/>
      <c r="OPS63" s="344"/>
      <c r="OPT63" s="310"/>
      <c r="OPU63" s="310"/>
      <c r="OPV63" s="310"/>
      <c r="OPW63" s="310"/>
      <c r="OPX63" s="310"/>
      <c r="OPY63" s="310"/>
      <c r="OPZ63" s="310"/>
      <c r="OQA63" s="310"/>
      <c r="OQB63" s="344"/>
      <c r="OQC63" s="310"/>
      <c r="OQD63" s="310"/>
      <c r="OQE63" s="310"/>
      <c r="OQF63" s="310"/>
      <c r="OQG63" s="310"/>
      <c r="OQH63" s="310"/>
      <c r="OQI63" s="310"/>
      <c r="OQJ63" s="310"/>
      <c r="OQK63" s="344"/>
      <c r="OQL63" s="310"/>
      <c r="OQM63" s="310"/>
      <c r="OQN63" s="310"/>
      <c r="OQO63" s="310"/>
      <c r="OQP63" s="310"/>
      <c r="OQQ63" s="310"/>
      <c r="OQR63" s="310"/>
      <c r="OQS63" s="310"/>
      <c r="OQT63" s="344"/>
      <c r="OQU63" s="310"/>
      <c r="OQV63" s="310"/>
      <c r="OQW63" s="310"/>
      <c r="OQX63" s="310"/>
      <c r="OQY63" s="310"/>
      <c r="OQZ63" s="310"/>
      <c r="ORA63" s="310"/>
      <c r="ORB63" s="310"/>
      <c r="ORC63" s="344"/>
      <c r="ORD63" s="310"/>
      <c r="ORE63" s="310"/>
      <c r="ORF63" s="310"/>
      <c r="ORG63" s="310"/>
      <c r="ORH63" s="310"/>
      <c r="ORI63" s="310"/>
      <c r="ORJ63" s="310"/>
      <c r="ORK63" s="310"/>
      <c r="ORL63" s="344"/>
      <c r="ORM63" s="310"/>
      <c r="ORN63" s="310"/>
      <c r="ORO63" s="310"/>
      <c r="ORP63" s="310"/>
      <c r="ORQ63" s="310"/>
      <c r="ORR63" s="310"/>
      <c r="ORS63" s="310"/>
      <c r="ORT63" s="310"/>
      <c r="ORU63" s="344"/>
      <c r="ORV63" s="310"/>
      <c r="ORW63" s="310"/>
      <c r="ORX63" s="310"/>
      <c r="ORY63" s="310"/>
      <c r="ORZ63" s="310"/>
      <c r="OSA63" s="310"/>
      <c r="OSB63" s="310"/>
      <c r="OSC63" s="310"/>
      <c r="OSD63" s="344"/>
      <c r="OSE63" s="310"/>
      <c r="OSF63" s="310"/>
      <c r="OSG63" s="310"/>
      <c r="OSH63" s="310"/>
      <c r="OSI63" s="310"/>
      <c r="OSJ63" s="310"/>
      <c r="OSK63" s="310"/>
      <c r="OSL63" s="310"/>
      <c r="OSM63" s="344"/>
      <c r="OSN63" s="310"/>
      <c r="OSO63" s="310"/>
      <c r="OSP63" s="310"/>
      <c r="OSQ63" s="310"/>
      <c r="OSR63" s="310"/>
      <c r="OSS63" s="310"/>
      <c r="OST63" s="310"/>
      <c r="OSU63" s="310"/>
      <c r="OSV63" s="344"/>
      <c r="OSW63" s="310"/>
      <c r="OSX63" s="310"/>
      <c r="OSY63" s="310"/>
      <c r="OSZ63" s="310"/>
      <c r="OTA63" s="310"/>
      <c r="OTB63" s="310"/>
      <c r="OTC63" s="310"/>
      <c r="OTD63" s="310"/>
      <c r="OTE63" s="344"/>
      <c r="OTF63" s="310"/>
      <c r="OTG63" s="310"/>
      <c r="OTH63" s="310"/>
      <c r="OTI63" s="310"/>
      <c r="OTJ63" s="310"/>
      <c r="OTK63" s="310"/>
      <c r="OTL63" s="310"/>
      <c r="OTM63" s="310"/>
      <c r="OTN63" s="344"/>
      <c r="OTO63" s="310"/>
      <c r="OTP63" s="310"/>
      <c r="OTQ63" s="310"/>
      <c r="OTR63" s="310"/>
      <c r="OTS63" s="310"/>
      <c r="OTT63" s="310"/>
      <c r="OTU63" s="310"/>
      <c r="OTV63" s="310"/>
      <c r="OTW63" s="344"/>
      <c r="OTX63" s="310"/>
      <c r="OTY63" s="310"/>
      <c r="OTZ63" s="310"/>
      <c r="OUA63" s="310"/>
      <c r="OUB63" s="310"/>
      <c r="OUC63" s="310"/>
      <c r="OUD63" s="310"/>
      <c r="OUE63" s="310"/>
      <c r="OUF63" s="344"/>
      <c r="OUG63" s="310"/>
      <c r="OUH63" s="310"/>
      <c r="OUI63" s="310"/>
      <c r="OUJ63" s="310"/>
      <c r="OUK63" s="310"/>
      <c r="OUL63" s="310"/>
      <c r="OUM63" s="310"/>
      <c r="OUN63" s="310"/>
      <c r="OUO63" s="344"/>
      <c r="OUP63" s="310"/>
      <c r="OUQ63" s="310"/>
      <c r="OUR63" s="310"/>
      <c r="OUS63" s="310"/>
      <c r="OUT63" s="310"/>
      <c r="OUU63" s="310"/>
      <c r="OUV63" s="310"/>
      <c r="OUW63" s="310"/>
      <c r="OUX63" s="344"/>
      <c r="OUY63" s="310"/>
      <c r="OUZ63" s="310"/>
      <c r="OVA63" s="310"/>
      <c r="OVB63" s="310"/>
      <c r="OVC63" s="310"/>
      <c r="OVD63" s="310"/>
      <c r="OVE63" s="310"/>
      <c r="OVF63" s="310"/>
      <c r="OVG63" s="344"/>
      <c r="OVH63" s="310"/>
      <c r="OVI63" s="310"/>
      <c r="OVJ63" s="310"/>
      <c r="OVK63" s="310"/>
      <c r="OVL63" s="310"/>
      <c r="OVM63" s="310"/>
      <c r="OVN63" s="310"/>
      <c r="OVO63" s="310"/>
      <c r="OVP63" s="344"/>
      <c r="OVQ63" s="310"/>
      <c r="OVR63" s="310"/>
      <c r="OVS63" s="310"/>
      <c r="OVT63" s="310"/>
      <c r="OVU63" s="310"/>
      <c r="OVV63" s="310"/>
      <c r="OVW63" s="310"/>
      <c r="OVX63" s="310"/>
      <c r="OVY63" s="344"/>
      <c r="OVZ63" s="310"/>
      <c r="OWA63" s="310"/>
      <c r="OWB63" s="310"/>
      <c r="OWC63" s="310"/>
      <c r="OWD63" s="310"/>
      <c r="OWE63" s="310"/>
      <c r="OWF63" s="310"/>
      <c r="OWG63" s="310"/>
      <c r="OWH63" s="344"/>
      <c r="OWI63" s="310"/>
      <c r="OWJ63" s="310"/>
      <c r="OWK63" s="310"/>
      <c r="OWL63" s="310"/>
      <c r="OWM63" s="310"/>
      <c r="OWN63" s="310"/>
      <c r="OWO63" s="310"/>
      <c r="OWP63" s="310"/>
      <c r="OWQ63" s="344"/>
      <c r="OWR63" s="310"/>
      <c r="OWS63" s="310"/>
      <c r="OWT63" s="310"/>
      <c r="OWU63" s="310"/>
      <c r="OWV63" s="310"/>
      <c r="OWW63" s="310"/>
      <c r="OWX63" s="310"/>
      <c r="OWY63" s="310"/>
      <c r="OWZ63" s="344"/>
      <c r="OXA63" s="310"/>
      <c r="OXB63" s="310"/>
      <c r="OXC63" s="310"/>
      <c r="OXD63" s="310"/>
      <c r="OXE63" s="310"/>
      <c r="OXF63" s="310"/>
      <c r="OXG63" s="310"/>
      <c r="OXH63" s="310"/>
      <c r="OXI63" s="344"/>
      <c r="OXJ63" s="310"/>
      <c r="OXK63" s="310"/>
      <c r="OXL63" s="310"/>
      <c r="OXM63" s="310"/>
      <c r="OXN63" s="310"/>
      <c r="OXO63" s="310"/>
      <c r="OXP63" s="310"/>
      <c r="OXQ63" s="310"/>
      <c r="OXR63" s="344"/>
      <c r="OXS63" s="310"/>
      <c r="OXT63" s="310"/>
      <c r="OXU63" s="310"/>
      <c r="OXV63" s="310"/>
      <c r="OXW63" s="310"/>
      <c r="OXX63" s="310"/>
      <c r="OXY63" s="310"/>
      <c r="OXZ63" s="310"/>
      <c r="OYA63" s="344"/>
      <c r="OYB63" s="310"/>
      <c r="OYC63" s="310"/>
      <c r="OYD63" s="310"/>
      <c r="OYE63" s="310"/>
      <c r="OYF63" s="310"/>
      <c r="OYG63" s="310"/>
      <c r="OYH63" s="310"/>
      <c r="OYI63" s="310"/>
      <c r="OYJ63" s="344"/>
      <c r="OYK63" s="310"/>
      <c r="OYL63" s="310"/>
      <c r="OYM63" s="310"/>
      <c r="OYN63" s="310"/>
      <c r="OYO63" s="310"/>
      <c r="OYP63" s="310"/>
      <c r="OYQ63" s="310"/>
      <c r="OYR63" s="310"/>
      <c r="OYS63" s="344"/>
      <c r="OYT63" s="310"/>
      <c r="OYU63" s="310"/>
      <c r="OYV63" s="310"/>
      <c r="OYW63" s="310"/>
      <c r="OYX63" s="310"/>
      <c r="OYY63" s="310"/>
      <c r="OYZ63" s="310"/>
      <c r="OZA63" s="310"/>
      <c r="OZB63" s="344"/>
      <c r="OZC63" s="310"/>
      <c r="OZD63" s="310"/>
      <c r="OZE63" s="310"/>
      <c r="OZF63" s="310"/>
      <c r="OZG63" s="310"/>
      <c r="OZH63" s="310"/>
      <c r="OZI63" s="310"/>
      <c r="OZJ63" s="310"/>
      <c r="OZK63" s="344"/>
      <c r="OZL63" s="310"/>
      <c r="OZM63" s="310"/>
      <c r="OZN63" s="310"/>
      <c r="OZO63" s="310"/>
      <c r="OZP63" s="310"/>
      <c r="OZQ63" s="310"/>
      <c r="OZR63" s="310"/>
      <c r="OZS63" s="310"/>
      <c r="OZT63" s="344"/>
      <c r="OZU63" s="310"/>
      <c r="OZV63" s="310"/>
      <c r="OZW63" s="310"/>
      <c r="OZX63" s="310"/>
      <c r="OZY63" s="310"/>
      <c r="OZZ63" s="310"/>
      <c r="PAA63" s="310"/>
      <c r="PAB63" s="310"/>
      <c r="PAC63" s="344"/>
      <c r="PAD63" s="310"/>
      <c r="PAE63" s="310"/>
      <c r="PAF63" s="310"/>
      <c r="PAG63" s="310"/>
      <c r="PAH63" s="310"/>
      <c r="PAI63" s="310"/>
      <c r="PAJ63" s="310"/>
      <c r="PAK63" s="310"/>
      <c r="PAL63" s="344"/>
      <c r="PAM63" s="310"/>
      <c r="PAN63" s="310"/>
      <c r="PAO63" s="310"/>
      <c r="PAP63" s="310"/>
      <c r="PAQ63" s="310"/>
      <c r="PAR63" s="310"/>
      <c r="PAS63" s="310"/>
      <c r="PAT63" s="310"/>
      <c r="PAU63" s="344"/>
      <c r="PAV63" s="310"/>
      <c r="PAW63" s="310"/>
      <c r="PAX63" s="310"/>
      <c r="PAY63" s="310"/>
      <c r="PAZ63" s="310"/>
      <c r="PBA63" s="310"/>
      <c r="PBB63" s="310"/>
      <c r="PBC63" s="310"/>
      <c r="PBD63" s="344"/>
      <c r="PBE63" s="310"/>
      <c r="PBF63" s="310"/>
      <c r="PBG63" s="310"/>
      <c r="PBH63" s="310"/>
      <c r="PBI63" s="310"/>
      <c r="PBJ63" s="310"/>
      <c r="PBK63" s="310"/>
      <c r="PBL63" s="310"/>
      <c r="PBM63" s="344"/>
      <c r="PBN63" s="310"/>
      <c r="PBO63" s="310"/>
      <c r="PBP63" s="310"/>
      <c r="PBQ63" s="310"/>
      <c r="PBR63" s="310"/>
      <c r="PBS63" s="310"/>
      <c r="PBT63" s="310"/>
      <c r="PBU63" s="310"/>
      <c r="PBV63" s="344"/>
      <c r="PBW63" s="310"/>
      <c r="PBX63" s="310"/>
      <c r="PBY63" s="310"/>
      <c r="PBZ63" s="310"/>
      <c r="PCA63" s="310"/>
      <c r="PCB63" s="310"/>
      <c r="PCC63" s="310"/>
      <c r="PCD63" s="310"/>
      <c r="PCE63" s="344"/>
      <c r="PCF63" s="310"/>
      <c r="PCG63" s="310"/>
      <c r="PCH63" s="310"/>
      <c r="PCI63" s="310"/>
      <c r="PCJ63" s="310"/>
      <c r="PCK63" s="310"/>
      <c r="PCL63" s="310"/>
      <c r="PCM63" s="310"/>
      <c r="PCN63" s="344"/>
      <c r="PCO63" s="310"/>
      <c r="PCP63" s="310"/>
      <c r="PCQ63" s="310"/>
      <c r="PCR63" s="310"/>
      <c r="PCS63" s="310"/>
      <c r="PCT63" s="310"/>
      <c r="PCU63" s="310"/>
      <c r="PCV63" s="310"/>
      <c r="PCW63" s="344"/>
      <c r="PCX63" s="310"/>
      <c r="PCY63" s="310"/>
      <c r="PCZ63" s="310"/>
      <c r="PDA63" s="310"/>
      <c r="PDB63" s="310"/>
      <c r="PDC63" s="310"/>
      <c r="PDD63" s="310"/>
      <c r="PDE63" s="310"/>
      <c r="PDF63" s="344"/>
      <c r="PDG63" s="310"/>
      <c r="PDH63" s="310"/>
      <c r="PDI63" s="310"/>
      <c r="PDJ63" s="310"/>
      <c r="PDK63" s="310"/>
      <c r="PDL63" s="310"/>
      <c r="PDM63" s="310"/>
      <c r="PDN63" s="310"/>
      <c r="PDO63" s="344"/>
      <c r="PDP63" s="310"/>
      <c r="PDQ63" s="310"/>
      <c r="PDR63" s="310"/>
      <c r="PDS63" s="310"/>
      <c r="PDT63" s="310"/>
      <c r="PDU63" s="310"/>
      <c r="PDV63" s="310"/>
      <c r="PDW63" s="310"/>
      <c r="PDX63" s="344"/>
      <c r="PDY63" s="310"/>
      <c r="PDZ63" s="310"/>
      <c r="PEA63" s="310"/>
      <c r="PEB63" s="310"/>
      <c r="PEC63" s="310"/>
      <c r="PED63" s="310"/>
      <c r="PEE63" s="310"/>
      <c r="PEF63" s="310"/>
      <c r="PEG63" s="344"/>
      <c r="PEH63" s="310"/>
      <c r="PEI63" s="310"/>
      <c r="PEJ63" s="310"/>
      <c r="PEK63" s="310"/>
      <c r="PEL63" s="310"/>
      <c r="PEM63" s="310"/>
      <c r="PEN63" s="310"/>
      <c r="PEO63" s="310"/>
      <c r="PEP63" s="344"/>
      <c r="PEQ63" s="310"/>
      <c r="PER63" s="310"/>
      <c r="PES63" s="310"/>
      <c r="PET63" s="310"/>
      <c r="PEU63" s="310"/>
      <c r="PEV63" s="310"/>
      <c r="PEW63" s="310"/>
      <c r="PEX63" s="310"/>
      <c r="PEY63" s="344"/>
      <c r="PEZ63" s="310"/>
      <c r="PFA63" s="310"/>
      <c r="PFB63" s="310"/>
      <c r="PFC63" s="310"/>
      <c r="PFD63" s="310"/>
      <c r="PFE63" s="310"/>
      <c r="PFF63" s="310"/>
      <c r="PFG63" s="310"/>
      <c r="PFH63" s="344"/>
      <c r="PFI63" s="310"/>
      <c r="PFJ63" s="310"/>
      <c r="PFK63" s="310"/>
      <c r="PFL63" s="310"/>
      <c r="PFM63" s="310"/>
      <c r="PFN63" s="310"/>
      <c r="PFO63" s="310"/>
      <c r="PFP63" s="310"/>
      <c r="PFQ63" s="344"/>
      <c r="PFR63" s="310"/>
      <c r="PFS63" s="310"/>
      <c r="PFT63" s="310"/>
      <c r="PFU63" s="310"/>
      <c r="PFV63" s="310"/>
      <c r="PFW63" s="310"/>
      <c r="PFX63" s="310"/>
      <c r="PFY63" s="310"/>
      <c r="PFZ63" s="344"/>
      <c r="PGA63" s="310"/>
      <c r="PGB63" s="310"/>
      <c r="PGC63" s="310"/>
      <c r="PGD63" s="310"/>
      <c r="PGE63" s="310"/>
      <c r="PGF63" s="310"/>
      <c r="PGG63" s="310"/>
      <c r="PGH63" s="310"/>
      <c r="PGI63" s="344"/>
      <c r="PGJ63" s="310"/>
      <c r="PGK63" s="310"/>
      <c r="PGL63" s="310"/>
      <c r="PGM63" s="310"/>
      <c r="PGN63" s="310"/>
      <c r="PGO63" s="310"/>
      <c r="PGP63" s="310"/>
      <c r="PGQ63" s="310"/>
      <c r="PGR63" s="344"/>
      <c r="PGS63" s="310"/>
      <c r="PGT63" s="310"/>
      <c r="PGU63" s="310"/>
      <c r="PGV63" s="310"/>
      <c r="PGW63" s="310"/>
      <c r="PGX63" s="310"/>
      <c r="PGY63" s="310"/>
      <c r="PGZ63" s="310"/>
      <c r="PHA63" s="344"/>
      <c r="PHB63" s="310"/>
      <c r="PHC63" s="310"/>
      <c r="PHD63" s="310"/>
      <c r="PHE63" s="310"/>
      <c r="PHF63" s="310"/>
      <c r="PHG63" s="310"/>
      <c r="PHH63" s="310"/>
      <c r="PHI63" s="310"/>
      <c r="PHJ63" s="344"/>
      <c r="PHK63" s="310"/>
      <c r="PHL63" s="310"/>
      <c r="PHM63" s="310"/>
      <c r="PHN63" s="310"/>
      <c r="PHO63" s="310"/>
      <c r="PHP63" s="310"/>
      <c r="PHQ63" s="310"/>
      <c r="PHR63" s="310"/>
      <c r="PHS63" s="344"/>
      <c r="PHT63" s="310"/>
      <c r="PHU63" s="310"/>
      <c r="PHV63" s="310"/>
      <c r="PHW63" s="310"/>
      <c r="PHX63" s="310"/>
      <c r="PHY63" s="310"/>
      <c r="PHZ63" s="310"/>
      <c r="PIA63" s="310"/>
      <c r="PIB63" s="344"/>
      <c r="PIC63" s="310"/>
      <c r="PID63" s="310"/>
      <c r="PIE63" s="310"/>
      <c r="PIF63" s="310"/>
      <c r="PIG63" s="310"/>
      <c r="PIH63" s="310"/>
      <c r="PII63" s="310"/>
      <c r="PIJ63" s="310"/>
      <c r="PIK63" s="344"/>
      <c r="PIL63" s="310"/>
      <c r="PIM63" s="310"/>
      <c r="PIN63" s="310"/>
      <c r="PIO63" s="310"/>
      <c r="PIP63" s="310"/>
      <c r="PIQ63" s="310"/>
      <c r="PIR63" s="310"/>
      <c r="PIS63" s="310"/>
      <c r="PIT63" s="344"/>
      <c r="PIU63" s="310"/>
      <c r="PIV63" s="310"/>
      <c r="PIW63" s="310"/>
      <c r="PIX63" s="310"/>
      <c r="PIY63" s="310"/>
      <c r="PIZ63" s="310"/>
      <c r="PJA63" s="310"/>
      <c r="PJB63" s="310"/>
      <c r="PJC63" s="344"/>
      <c r="PJD63" s="310"/>
      <c r="PJE63" s="310"/>
      <c r="PJF63" s="310"/>
      <c r="PJG63" s="310"/>
      <c r="PJH63" s="310"/>
      <c r="PJI63" s="310"/>
      <c r="PJJ63" s="310"/>
      <c r="PJK63" s="310"/>
      <c r="PJL63" s="344"/>
      <c r="PJM63" s="310"/>
      <c r="PJN63" s="310"/>
      <c r="PJO63" s="310"/>
      <c r="PJP63" s="310"/>
      <c r="PJQ63" s="310"/>
      <c r="PJR63" s="310"/>
      <c r="PJS63" s="310"/>
      <c r="PJT63" s="310"/>
      <c r="PJU63" s="344"/>
      <c r="PJV63" s="310"/>
      <c r="PJW63" s="310"/>
      <c r="PJX63" s="310"/>
      <c r="PJY63" s="310"/>
      <c r="PJZ63" s="310"/>
      <c r="PKA63" s="310"/>
      <c r="PKB63" s="310"/>
      <c r="PKC63" s="310"/>
      <c r="PKD63" s="344"/>
      <c r="PKE63" s="310"/>
      <c r="PKF63" s="310"/>
      <c r="PKG63" s="310"/>
      <c r="PKH63" s="310"/>
      <c r="PKI63" s="310"/>
      <c r="PKJ63" s="310"/>
      <c r="PKK63" s="310"/>
      <c r="PKL63" s="310"/>
      <c r="PKM63" s="344"/>
      <c r="PKN63" s="310"/>
      <c r="PKO63" s="310"/>
      <c r="PKP63" s="310"/>
      <c r="PKQ63" s="310"/>
      <c r="PKR63" s="310"/>
      <c r="PKS63" s="310"/>
      <c r="PKT63" s="310"/>
      <c r="PKU63" s="310"/>
      <c r="PKV63" s="344"/>
      <c r="PKW63" s="310"/>
      <c r="PKX63" s="310"/>
      <c r="PKY63" s="310"/>
      <c r="PKZ63" s="310"/>
      <c r="PLA63" s="310"/>
      <c r="PLB63" s="310"/>
      <c r="PLC63" s="310"/>
      <c r="PLD63" s="310"/>
      <c r="PLE63" s="344"/>
      <c r="PLF63" s="310"/>
      <c r="PLG63" s="310"/>
      <c r="PLH63" s="310"/>
      <c r="PLI63" s="310"/>
      <c r="PLJ63" s="310"/>
      <c r="PLK63" s="310"/>
      <c r="PLL63" s="310"/>
      <c r="PLM63" s="310"/>
      <c r="PLN63" s="344"/>
      <c r="PLO63" s="310"/>
      <c r="PLP63" s="310"/>
      <c r="PLQ63" s="310"/>
      <c r="PLR63" s="310"/>
      <c r="PLS63" s="310"/>
      <c r="PLT63" s="310"/>
      <c r="PLU63" s="310"/>
      <c r="PLV63" s="310"/>
      <c r="PLW63" s="344"/>
      <c r="PLX63" s="310"/>
      <c r="PLY63" s="310"/>
      <c r="PLZ63" s="310"/>
      <c r="PMA63" s="310"/>
      <c r="PMB63" s="310"/>
      <c r="PMC63" s="310"/>
      <c r="PMD63" s="310"/>
      <c r="PME63" s="310"/>
      <c r="PMF63" s="344"/>
      <c r="PMG63" s="310"/>
      <c r="PMH63" s="310"/>
      <c r="PMI63" s="310"/>
      <c r="PMJ63" s="310"/>
      <c r="PMK63" s="310"/>
      <c r="PML63" s="310"/>
      <c r="PMM63" s="310"/>
      <c r="PMN63" s="310"/>
      <c r="PMO63" s="344"/>
      <c r="PMP63" s="310"/>
      <c r="PMQ63" s="310"/>
      <c r="PMR63" s="310"/>
      <c r="PMS63" s="310"/>
      <c r="PMT63" s="310"/>
      <c r="PMU63" s="310"/>
      <c r="PMV63" s="310"/>
      <c r="PMW63" s="310"/>
      <c r="PMX63" s="344"/>
      <c r="PMY63" s="310"/>
      <c r="PMZ63" s="310"/>
      <c r="PNA63" s="310"/>
      <c r="PNB63" s="310"/>
      <c r="PNC63" s="310"/>
      <c r="PND63" s="310"/>
      <c r="PNE63" s="310"/>
      <c r="PNF63" s="310"/>
      <c r="PNG63" s="344"/>
      <c r="PNH63" s="310"/>
      <c r="PNI63" s="310"/>
      <c r="PNJ63" s="310"/>
      <c r="PNK63" s="310"/>
      <c r="PNL63" s="310"/>
      <c r="PNM63" s="310"/>
      <c r="PNN63" s="310"/>
      <c r="PNO63" s="310"/>
      <c r="PNP63" s="344"/>
      <c r="PNQ63" s="310"/>
      <c r="PNR63" s="310"/>
      <c r="PNS63" s="310"/>
      <c r="PNT63" s="310"/>
      <c r="PNU63" s="310"/>
      <c r="PNV63" s="310"/>
      <c r="PNW63" s="310"/>
      <c r="PNX63" s="310"/>
      <c r="PNY63" s="344"/>
      <c r="PNZ63" s="310"/>
      <c r="POA63" s="310"/>
      <c r="POB63" s="310"/>
      <c r="POC63" s="310"/>
      <c r="POD63" s="310"/>
      <c r="POE63" s="310"/>
      <c r="POF63" s="310"/>
      <c r="POG63" s="310"/>
      <c r="POH63" s="344"/>
      <c r="POI63" s="310"/>
      <c r="POJ63" s="310"/>
      <c r="POK63" s="310"/>
      <c r="POL63" s="310"/>
      <c r="POM63" s="310"/>
      <c r="PON63" s="310"/>
      <c r="POO63" s="310"/>
      <c r="POP63" s="310"/>
      <c r="POQ63" s="344"/>
      <c r="POR63" s="310"/>
      <c r="POS63" s="310"/>
      <c r="POT63" s="310"/>
      <c r="POU63" s="310"/>
      <c r="POV63" s="310"/>
      <c r="POW63" s="310"/>
      <c r="POX63" s="310"/>
      <c r="POY63" s="310"/>
      <c r="POZ63" s="344"/>
      <c r="PPA63" s="310"/>
      <c r="PPB63" s="310"/>
      <c r="PPC63" s="310"/>
      <c r="PPD63" s="310"/>
      <c r="PPE63" s="310"/>
      <c r="PPF63" s="310"/>
      <c r="PPG63" s="310"/>
      <c r="PPH63" s="310"/>
      <c r="PPI63" s="344"/>
      <c r="PPJ63" s="310"/>
      <c r="PPK63" s="310"/>
      <c r="PPL63" s="310"/>
      <c r="PPM63" s="310"/>
      <c r="PPN63" s="310"/>
      <c r="PPO63" s="310"/>
      <c r="PPP63" s="310"/>
      <c r="PPQ63" s="310"/>
      <c r="PPR63" s="344"/>
      <c r="PPS63" s="310"/>
      <c r="PPT63" s="310"/>
      <c r="PPU63" s="310"/>
      <c r="PPV63" s="310"/>
      <c r="PPW63" s="310"/>
      <c r="PPX63" s="310"/>
      <c r="PPY63" s="310"/>
      <c r="PPZ63" s="310"/>
      <c r="PQA63" s="344"/>
      <c r="PQB63" s="310"/>
      <c r="PQC63" s="310"/>
      <c r="PQD63" s="310"/>
      <c r="PQE63" s="310"/>
      <c r="PQF63" s="310"/>
      <c r="PQG63" s="310"/>
      <c r="PQH63" s="310"/>
      <c r="PQI63" s="310"/>
      <c r="PQJ63" s="344"/>
      <c r="PQK63" s="310"/>
      <c r="PQL63" s="310"/>
      <c r="PQM63" s="310"/>
      <c r="PQN63" s="310"/>
      <c r="PQO63" s="310"/>
      <c r="PQP63" s="310"/>
      <c r="PQQ63" s="310"/>
      <c r="PQR63" s="310"/>
      <c r="PQS63" s="344"/>
      <c r="PQT63" s="310"/>
      <c r="PQU63" s="310"/>
      <c r="PQV63" s="310"/>
      <c r="PQW63" s="310"/>
      <c r="PQX63" s="310"/>
      <c r="PQY63" s="310"/>
      <c r="PQZ63" s="310"/>
      <c r="PRA63" s="310"/>
      <c r="PRB63" s="344"/>
      <c r="PRC63" s="310"/>
      <c r="PRD63" s="310"/>
      <c r="PRE63" s="310"/>
      <c r="PRF63" s="310"/>
      <c r="PRG63" s="310"/>
      <c r="PRH63" s="310"/>
      <c r="PRI63" s="310"/>
      <c r="PRJ63" s="310"/>
      <c r="PRK63" s="344"/>
      <c r="PRL63" s="310"/>
      <c r="PRM63" s="310"/>
      <c r="PRN63" s="310"/>
      <c r="PRO63" s="310"/>
      <c r="PRP63" s="310"/>
      <c r="PRQ63" s="310"/>
      <c r="PRR63" s="310"/>
      <c r="PRS63" s="310"/>
      <c r="PRT63" s="344"/>
      <c r="PRU63" s="310"/>
      <c r="PRV63" s="310"/>
      <c r="PRW63" s="310"/>
      <c r="PRX63" s="310"/>
      <c r="PRY63" s="310"/>
      <c r="PRZ63" s="310"/>
      <c r="PSA63" s="310"/>
      <c r="PSB63" s="310"/>
      <c r="PSC63" s="344"/>
      <c r="PSD63" s="310"/>
      <c r="PSE63" s="310"/>
      <c r="PSF63" s="310"/>
      <c r="PSG63" s="310"/>
      <c r="PSH63" s="310"/>
      <c r="PSI63" s="310"/>
      <c r="PSJ63" s="310"/>
      <c r="PSK63" s="310"/>
      <c r="PSL63" s="344"/>
      <c r="PSM63" s="310"/>
      <c r="PSN63" s="310"/>
      <c r="PSO63" s="310"/>
      <c r="PSP63" s="310"/>
      <c r="PSQ63" s="310"/>
      <c r="PSR63" s="310"/>
      <c r="PSS63" s="310"/>
      <c r="PST63" s="310"/>
      <c r="PSU63" s="344"/>
      <c r="PSV63" s="310"/>
      <c r="PSW63" s="310"/>
      <c r="PSX63" s="310"/>
      <c r="PSY63" s="310"/>
      <c r="PSZ63" s="310"/>
      <c r="PTA63" s="310"/>
      <c r="PTB63" s="310"/>
      <c r="PTC63" s="310"/>
      <c r="PTD63" s="344"/>
      <c r="PTE63" s="310"/>
      <c r="PTF63" s="310"/>
      <c r="PTG63" s="310"/>
      <c r="PTH63" s="310"/>
      <c r="PTI63" s="310"/>
      <c r="PTJ63" s="310"/>
      <c r="PTK63" s="310"/>
      <c r="PTL63" s="310"/>
      <c r="PTM63" s="344"/>
      <c r="PTN63" s="310"/>
      <c r="PTO63" s="310"/>
      <c r="PTP63" s="310"/>
      <c r="PTQ63" s="310"/>
      <c r="PTR63" s="310"/>
      <c r="PTS63" s="310"/>
      <c r="PTT63" s="310"/>
      <c r="PTU63" s="310"/>
      <c r="PTV63" s="344"/>
      <c r="PTW63" s="310"/>
      <c r="PTX63" s="310"/>
      <c r="PTY63" s="310"/>
      <c r="PTZ63" s="310"/>
      <c r="PUA63" s="310"/>
      <c r="PUB63" s="310"/>
      <c r="PUC63" s="310"/>
      <c r="PUD63" s="310"/>
      <c r="PUE63" s="344"/>
      <c r="PUF63" s="310"/>
      <c r="PUG63" s="310"/>
      <c r="PUH63" s="310"/>
      <c r="PUI63" s="310"/>
      <c r="PUJ63" s="310"/>
      <c r="PUK63" s="310"/>
      <c r="PUL63" s="310"/>
      <c r="PUM63" s="310"/>
      <c r="PUN63" s="344"/>
      <c r="PUO63" s="310"/>
      <c r="PUP63" s="310"/>
      <c r="PUQ63" s="310"/>
      <c r="PUR63" s="310"/>
      <c r="PUS63" s="310"/>
      <c r="PUT63" s="310"/>
      <c r="PUU63" s="310"/>
      <c r="PUV63" s="310"/>
      <c r="PUW63" s="344"/>
      <c r="PUX63" s="310"/>
      <c r="PUY63" s="310"/>
      <c r="PUZ63" s="310"/>
      <c r="PVA63" s="310"/>
      <c r="PVB63" s="310"/>
      <c r="PVC63" s="310"/>
      <c r="PVD63" s="310"/>
      <c r="PVE63" s="310"/>
      <c r="PVF63" s="344"/>
      <c r="PVG63" s="310"/>
      <c r="PVH63" s="310"/>
      <c r="PVI63" s="310"/>
      <c r="PVJ63" s="310"/>
      <c r="PVK63" s="310"/>
      <c r="PVL63" s="310"/>
      <c r="PVM63" s="310"/>
      <c r="PVN63" s="310"/>
      <c r="PVO63" s="344"/>
      <c r="PVP63" s="310"/>
      <c r="PVQ63" s="310"/>
      <c r="PVR63" s="310"/>
      <c r="PVS63" s="310"/>
      <c r="PVT63" s="310"/>
      <c r="PVU63" s="310"/>
      <c r="PVV63" s="310"/>
      <c r="PVW63" s="310"/>
      <c r="PVX63" s="344"/>
      <c r="PVY63" s="310"/>
      <c r="PVZ63" s="310"/>
      <c r="PWA63" s="310"/>
      <c r="PWB63" s="310"/>
      <c r="PWC63" s="310"/>
      <c r="PWD63" s="310"/>
      <c r="PWE63" s="310"/>
      <c r="PWF63" s="310"/>
      <c r="PWG63" s="344"/>
      <c r="PWH63" s="310"/>
      <c r="PWI63" s="310"/>
      <c r="PWJ63" s="310"/>
      <c r="PWK63" s="310"/>
      <c r="PWL63" s="310"/>
      <c r="PWM63" s="310"/>
      <c r="PWN63" s="310"/>
      <c r="PWO63" s="310"/>
      <c r="PWP63" s="344"/>
      <c r="PWQ63" s="310"/>
      <c r="PWR63" s="310"/>
      <c r="PWS63" s="310"/>
      <c r="PWT63" s="310"/>
      <c r="PWU63" s="310"/>
      <c r="PWV63" s="310"/>
      <c r="PWW63" s="310"/>
      <c r="PWX63" s="310"/>
      <c r="PWY63" s="344"/>
      <c r="PWZ63" s="310"/>
      <c r="PXA63" s="310"/>
      <c r="PXB63" s="310"/>
      <c r="PXC63" s="310"/>
      <c r="PXD63" s="310"/>
      <c r="PXE63" s="310"/>
      <c r="PXF63" s="310"/>
      <c r="PXG63" s="310"/>
      <c r="PXH63" s="344"/>
      <c r="PXI63" s="310"/>
      <c r="PXJ63" s="310"/>
      <c r="PXK63" s="310"/>
      <c r="PXL63" s="310"/>
      <c r="PXM63" s="310"/>
      <c r="PXN63" s="310"/>
      <c r="PXO63" s="310"/>
      <c r="PXP63" s="310"/>
      <c r="PXQ63" s="344"/>
      <c r="PXR63" s="310"/>
      <c r="PXS63" s="310"/>
      <c r="PXT63" s="310"/>
      <c r="PXU63" s="310"/>
      <c r="PXV63" s="310"/>
      <c r="PXW63" s="310"/>
      <c r="PXX63" s="310"/>
      <c r="PXY63" s="310"/>
      <c r="PXZ63" s="344"/>
      <c r="PYA63" s="310"/>
      <c r="PYB63" s="310"/>
      <c r="PYC63" s="310"/>
      <c r="PYD63" s="310"/>
      <c r="PYE63" s="310"/>
      <c r="PYF63" s="310"/>
      <c r="PYG63" s="310"/>
      <c r="PYH63" s="310"/>
      <c r="PYI63" s="344"/>
      <c r="PYJ63" s="310"/>
      <c r="PYK63" s="310"/>
      <c r="PYL63" s="310"/>
      <c r="PYM63" s="310"/>
      <c r="PYN63" s="310"/>
      <c r="PYO63" s="310"/>
      <c r="PYP63" s="310"/>
      <c r="PYQ63" s="310"/>
      <c r="PYR63" s="344"/>
      <c r="PYS63" s="310"/>
      <c r="PYT63" s="310"/>
      <c r="PYU63" s="310"/>
      <c r="PYV63" s="310"/>
      <c r="PYW63" s="310"/>
      <c r="PYX63" s="310"/>
      <c r="PYY63" s="310"/>
      <c r="PYZ63" s="310"/>
      <c r="PZA63" s="344"/>
      <c r="PZB63" s="310"/>
      <c r="PZC63" s="310"/>
      <c r="PZD63" s="310"/>
      <c r="PZE63" s="310"/>
      <c r="PZF63" s="310"/>
      <c r="PZG63" s="310"/>
      <c r="PZH63" s="310"/>
      <c r="PZI63" s="310"/>
      <c r="PZJ63" s="344"/>
      <c r="PZK63" s="310"/>
      <c r="PZL63" s="310"/>
      <c r="PZM63" s="310"/>
      <c r="PZN63" s="310"/>
      <c r="PZO63" s="310"/>
      <c r="PZP63" s="310"/>
      <c r="PZQ63" s="310"/>
      <c r="PZR63" s="310"/>
      <c r="PZS63" s="344"/>
      <c r="PZT63" s="310"/>
      <c r="PZU63" s="310"/>
      <c r="PZV63" s="310"/>
      <c r="PZW63" s="310"/>
      <c r="PZX63" s="310"/>
      <c r="PZY63" s="310"/>
      <c r="PZZ63" s="310"/>
      <c r="QAA63" s="310"/>
      <c r="QAB63" s="344"/>
      <c r="QAC63" s="310"/>
      <c r="QAD63" s="310"/>
      <c r="QAE63" s="310"/>
      <c r="QAF63" s="310"/>
      <c r="QAG63" s="310"/>
      <c r="QAH63" s="310"/>
      <c r="QAI63" s="310"/>
      <c r="QAJ63" s="310"/>
      <c r="QAK63" s="344"/>
      <c r="QAL63" s="310"/>
      <c r="QAM63" s="310"/>
      <c r="QAN63" s="310"/>
      <c r="QAO63" s="310"/>
      <c r="QAP63" s="310"/>
      <c r="QAQ63" s="310"/>
      <c r="QAR63" s="310"/>
      <c r="QAS63" s="310"/>
      <c r="QAT63" s="344"/>
      <c r="QAU63" s="310"/>
      <c r="QAV63" s="310"/>
      <c r="QAW63" s="310"/>
      <c r="QAX63" s="310"/>
      <c r="QAY63" s="310"/>
      <c r="QAZ63" s="310"/>
      <c r="QBA63" s="310"/>
      <c r="QBB63" s="310"/>
      <c r="QBC63" s="344"/>
      <c r="QBD63" s="310"/>
      <c r="QBE63" s="310"/>
      <c r="QBF63" s="310"/>
      <c r="QBG63" s="310"/>
      <c r="QBH63" s="310"/>
      <c r="QBI63" s="310"/>
      <c r="QBJ63" s="310"/>
      <c r="QBK63" s="310"/>
      <c r="QBL63" s="344"/>
      <c r="QBM63" s="310"/>
      <c r="QBN63" s="310"/>
      <c r="QBO63" s="310"/>
      <c r="QBP63" s="310"/>
      <c r="QBQ63" s="310"/>
      <c r="QBR63" s="310"/>
      <c r="QBS63" s="310"/>
      <c r="QBT63" s="310"/>
      <c r="QBU63" s="344"/>
      <c r="QBV63" s="310"/>
      <c r="QBW63" s="310"/>
      <c r="QBX63" s="310"/>
      <c r="QBY63" s="310"/>
      <c r="QBZ63" s="310"/>
      <c r="QCA63" s="310"/>
      <c r="QCB63" s="310"/>
      <c r="QCC63" s="310"/>
      <c r="QCD63" s="344"/>
      <c r="QCE63" s="310"/>
      <c r="QCF63" s="310"/>
      <c r="QCG63" s="310"/>
      <c r="QCH63" s="310"/>
      <c r="QCI63" s="310"/>
      <c r="QCJ63" s="310"/>
      <c r="QCK63" s="310"/>
      <c r="QCL63" s="310"/>
      <c r="QCM63" s="344"/>
      <c r="QCN63" s="310"/>
      <c r="QCO63" s="310"/>
      <c r="QCP63" s="310"/>
      <c r="QCQ63" s="310"/>
      <c r="QCR63" s="310"/>
      <c r="QCS63" s="310"/>
      <c r="QCT63" s="310"/>
      <c r="QCU63" s="310"/>
      <c r="QCV63" s="344"/>
      <c r="QCW63" s="310"/>
      <c r="QCX63" s="310"/>
      <c r="QCY63" s="310"/>
      <c r="QCZ63" s="310"/>
      <c r="QDA63" s="310"/>
      <c r="QDB63" s="310"/>
      <c r="QDC63" s="310"/>
      <c r="QDD63" s="310"/>
      <c r="QDE63" s="344"/>
      <c r="QDF63" s="310"/>
      <c r="QDG63" s="310"/>
      <c r="QDH63" s="310"/>
      <c r="QDI63" s="310"/>
      <c r="QDJ63" s="310"/>
      <c r="QDK63" s="310"/>
      <c r="QDL63" s="310"/>
      <c r="QDM63" s="310"/>
      <c r="QDN63" s="344"/>
      <c r="QDO63" s="310"/>
      <c r="QDP63" s="310"/>
      <c r="QDQ63" s="310"/>
      <c r="QDR63" s="310"/>
      <c r="QDS63" s="310"/>
      <c r="QDT63" s="310"/>
      <c r="QDU63" s="310"/>
      <c r="QDV63" s="310"/>
      <c r="QDW63" s="344"/>
      <c r="QDX63" s="310"/>
      <c r="QDY63" s="310"/>
      <c r="QDZ63" s="310"/>
      <c r="QEA63" s="310"/>
      <c r="QEB63" s="310"/>
      <c r="QEC63" s="310"/>
      <c r="QED63" s="310"/>
      <c r="QEE63" s="310"/>
      <c r="QEF63" s="344"/>
      <c r="QEG63" s="310"/>
      <c r="QEH63" s="310"/>
      <c r="QEI63" s="310"/>
      <c r="QEJ63" s="310"/>
      <c r="QEK63" s="310"/>
      <c r="QEL63" s="310"/>
      <c r="QEM63" s="310"/>
      <c r="QEN63" s="310"/>
      <c r="QEO63" s="344"/>
      <c r="QEP63" s="310"/>
      <c r="QEQ63" s="310"/>
      <c r="QER63" s="310"/>
      <c r="QES63" s="310"/>
      <c r="QET63" s="310"/>
      <c r="QEU63" s="310"/>
      <c r="QEV63" s="310"/>
      <c r="QEW63" s="310"/>
      <c r="QEX63" s="344"/>
      <c r="QEY63" s="310"/>
      <c r="QEZ63" s="310"/>
      <c r="QFA63" s="310"/>
      <c r="QFB63" s="310"/>
      <c r="QFC63" s="310"/>
      <c r="QFD63" s="310"/>
      <c r="QFE63" s="310"/>
      <c r="QFF63" s="310"/>
      <c r="QFG63" s="344"/>
      <c r="QFH63" s="310"/>
      <c r="QFI63" s="310"/>
      <c r="QFJ63" s="310"/>
      <c r="QFK63" s="310"/>
      <c r="QFL63" s="310"/>
      <c r="QFM63" s="310"/>
      <c r="QFN63" s="310"/>
      <c r="QFO63" s="310"/>
      <c r="QFP63" s="344"/>
      <c r="QFQ63" s="310"/>
      <c r="QFR63" s="310"/>
      <c r="QFS63" s="310"/>
      <c r="QFT63" s="310"/>
      <c r="QFU63" s="310"/>
      <c r="QFV63" s="310"/>
      <c r="QFW63" s="310"/>
      <c r="QFX63" s="310"/>
      <c r="QFY63" s="344"/>
      <c r="QFZ63" s="310"/>
      <c r="QGA63" s="310"/>
      <c r="QGB63" s="310"/>
      <c r="QGC63" s="310"/>
      <c r="QGD63" s="310"/>
      <c r="QGE63" s="310"/>
      <c r="QGF63" s="310"/>
      <c r="QGG63" s="310"/>
      <c r="QGH63" s="344"/>
      <c r="QGI63" s="310"/>
      <c r="QGJ63" s="310"/>
      <c r="QGK63" s="310"/>
      <c r="QGL63" s="310"/>
      <c r="QGM63" s="310"/>
      <c r="QGN63" s="310"/>
      <c r="QGO63" s="310"/>
      <c r="QGP63" s="310"/>
      <c r="QGQ63" s="344"/>
      <c r="QGR63" s="310"/>
      <c r="QGS63" s="310"/>
      <c r="QGT63" s="310"/>
      <c r="QGU63" s="310"/>
      <c r="QGV63" s="310"/>
      <c r="QGW63" s="310"/>
      <c r="QGX63" s="310"/>
      <c r="QGY63" s="310"/>
      <c r="QGZ63" s="344"/>
      <c r="QHA63" s="310"/>
      <c r="QHB63" s="310"/>
      <c r="QHC63" s="310"/>
      <c r="QHD63" s="310"/>
      <c r="QHE63" s="310"/>
      <c r="QHF63" s="310"/>
      <c r="QHG63" s="310"/>
      <c r="QHH63" s="310"/>
      <c r="QHI63" s="344"/>
      <c r="QHJ63" s="310"/>
      <c r="QHK63" s="310"/>
      <c r="QHL63" s="310"/>
      <c r="QHM63" s="310"/>
      <c r="QHN63" s="310"/>
      <c r="QHO63" s="310"/>
      <c r="QHP63" s="310"/>
      <c r="QHQ63" s="310"/>
      <c r="QHR63" s="344"/>
      <c r="QHS63" s="310"/>
      <c r="QHT63" s="310"/>
      <c r="QHU63" s="310"/>
      <c r="QHV63" s="310"/>
      <c r="QHW63" s="310"/>
      <c r="QHX63" s="310"/>
      <c r="QHY63" s="310"/>
      <c r="QHZ63" s="310"/>
      <c r="QIA63" s="344"/>
      <c r="QIB63" s="310"/>
      <c r="QIC63" s="310"/>
      <c r="QID63" s="310"/>
      <c r="QIE63" s="310"/>
      <c r="QIF63" s="310"/>
      <c r="QIG63" s="310"/>
      <c r="QIH63" s="310"/>
      <c r="QII63" s="310"/>
      <c r="QIJ63" s="344"/>
      <c r="QIK63" s="310"/>
      <c r="QIL63" s="310"/>
      <c r="QIM63" s="310"/>
      <c r="QIN63" s="310"/>
      <c r="QIO63" s="310"/>
      <c r="QIP63" s="310"/>
      <c r="QIQ63" s="310"/>
      <c r="QIR63" s="310"/>
      <c r="QIS63" s="344"/>
      <c r="QIT63" s="310"/>
      <c r="QIU63" s="310"/>
      <c r="QIV63" s="310"/>
      <c r="QIW63" s="310"/>
      <c r="QIX63" s="310"/>
      <c r="QIY63" s="310"/>
      <c r="QIZ63" s="310"/>
      <c r="QJA63" s="310"/>
      <c r="QJB63" s="344"/>
      <c r="QJC63" s="310"/>
      <c r="QJD63" s="310"/>
      <c r="QJE63" s="310"/>
      <c r="QJF63" s="310"/>
      <c r="QJG63" s="310"/>
      <c r="QJH63" s="310"/>
      <c r="QJI63" s="310"/>
      <c r="QJJ63" s="310"/>
      <c r="QJK63" s="344"/>
      <c r="QJL63" s="310"/>
      <c r="QJM63" s="310"/>
      <c r="QJN63" s="310"/>
      <c r="QJO63" s="310"/>
      <c r="QJP63" s="310"/>
      <c r="QJQ63" s="310"/>
      <c r="QJR63" s="310"/>
      <c r="QJS63" s="310"/>
      <c r="QJT63" s="344"/>
      <c r="QJU63" s="310"/>
      <c r="QJV63" s="310"/>
      <c r="QJW63" s="310"/>
      <c r="QJX63" s="310"/>
      <c r="QJY63" s="310"/>
      <c r="QJZ63" s="310"/>
      <c r="QKA63" s="310"/>
      <c r="QKB63" s="310"/>
      <c r="QKC63" s="344"/>
      <c r="QKD63" s="310"/>
      <c r="QKE63" s="310"/>
      <c r="QKF63" s="310"/>
      <c r="QKG63" s="310"/>
      <c r="QKH63" s="310"/>
      <c r="QKI63" s="310"/>
      <c r="QKJ63" s="310"/>
      <c r="QKK63" s="310"/>
      <c r="QKL63" s="344"/>
      <c r="QKM63" s="310"/>
      <c r="QKN63" s="310"/>
      <c r="QKO63" s="310"/>
      <c r="QKP63" s="310"/>
      <c r="QKQ63" s="310"/>
      <c r="QKR63" s="310"/>
      <c r="QKS63" s="310"/>
      <c r="QKT63" s="310"/>
      <c r="QKU63" s="344"/>
      <c r="QKV63" s="310"/>
      <c r="QKW63" s="310"/>
      <c r="QKX63" s="310"/>
      <c r="QKY63" s="310"/>
      <c r="QKZ63" s="310"/>
      <c r="QLA63" s="310"/>
      <c r="QLB63" s="310"/>
      <c r="QLC63" s="310"/>
      <c r="QLD63" s="344"/>
      <c r="QLE63" s="310"/>
      <c r="QLF63" s="310"/>
      <c r="QLG63" s="310"/>
      <c r="QLH63" s="310"/>
      <c r="QLI63" s="310"/>
      <c r="QLJ63" s="310"/>
      <c r="QLK63" s="310"/>
      <c r="QLL63" s="310"/>
      <c r="QLM63" s="344"/>
      <c r="QLN63" s="310"/>
      <c r="QLO63" s="310"/>
      <c r="QLP63" s="310"/>
      <c r="QLQ63" s="310"/>
      <c r="QLR63" s="310"/>
      <c r="QLS63" s="310"/>
      <c r="QLT63" s="310"/>
      <c r="QLU63" s="310"/>
      <c r="QLV63" s="344"/>
      <c r="QLW63" s="310"/>
      <c r="QLX63" s="310"/>
      <c r="QLY63" s="310"/>
      <c r="QLZ63" s="310"/>
      <c r="QMA63" s="310"/>
      <c r="QMB63" s="310"/>
      <c r="QMC63" s="310"/>
      <c r="QMD63" s="310"/>
      <c r="QME63" s="344"/>
      <c r="QMF63" s="310"/>
      <c r="QMG63" s="310"/>
      <c r="QMH63" s="310"/>
      <c r="QMI63" s="310"/>
      <c r="QMJ63" s="310"/>
      <c r="QMK63" s="310"/>
      <c r="QML63" s="310"/>
      <c r="QMM63" s="310"/>
      <c r="QMN63" s="344"/>
      <c r="QMO63" s="310"/>
      <c r="QMP63" s="310"/>
      <c r="QMQ63" s="310"/>
      <c r="QMR63" s="310"/>
      <c r="QMS63" s="310"/>
      <c r="QMT63" s="310"/>
      <c r="QMU63" s="310"/>
      <c r="QMV63" s="310"/>
      <c r="QMW63" s="344"/>
      <c r="QMX63" s="310"/>
      <c r="QMY63" s="310"/>
      <c r="QMZ63" s="310"/>
      <c r="QNA63" s="310"/>
      <c r="QNB63" s="310"/>
      <c r="QNC63" s="310"/>
      <c r="QND63" s="310"/>
      <c r="QNE63" s="310"/>
      <c r="QNF63" s="344"/>
      <c r="QNG63" s="310"/>
      <c r="QNH63" s="310"/>
      <c r="QNI63" s="310"/>
      <c r="QNJ63" s="310"/>
      <c r="QNK63" s="310"/>
      <c r="QNL63" s="310"/>
      <c r="QNM63" s="310"/>
      <c r="QNN63" s="310"/>
      <c r="QNO63" s="344"/>
      <c r="QNP63" s="310"/>
      <c r="QNQ63" s="310"/>
      <c r="QNR63" s="310"/>
      <c r="QNS63" s="310"/>
      <c r="QNT63" s="310"/>
      <c r="QNU63" s="310"/>
      <c r="QNV63" s="310"/>
      <c r="QNW63" s="310"/>
      <c r="QNX63" s="344"/>
      <c r="QNY63" s="310"/>
      <c r="QNZ63" s="310"/>
      <c r="QOA63" s="310"/>
      <c r="QOB63" s="310"/>
      <c r="QOC63" s="310"/>
      <c r="QOD63" s="310"/>
      <c r="QOE63" s="310"/>
      <c r="QOF63" s="310"/>
      <c r="QOG63" s="344"/>
      <c r="QOH63" s="310"/>
      <c r="QOI63" s="310"/>
      <c r="QOJ63" s="310"/>
      <c r="QOK63" s="310"/>
      <c r="QOL63" s="310"/>
      <c r="QOM63" s="310"/>
      <c r="QON63" s="310"/>
      <c r="QOO63" s="310"/>
      <c r="QOP63" s="344"/>
      <c r="QOQ63" s="310"/>
      <c r="QOR63" s="310"/>
      <c r="QOS63" s="310"/>
      <c r="QOT63" s="310"/>
      <c r="QOU63" s="310"/>
      <c r="QOV63" s="310"/>
      <c r="QOW63" s="310"/>
      <c r="QOX63" s="310"/>
      <c r="QOY63" s="344"/>
      <c r="QOZ63" s="310"/>
      <c r="QPA63" s="310"/>
      <c r="QPB63" s="310"/>
      <c r="QPC63" s="310"/>
      <c r="QPD63" s="310"/>
      <c r="QPE63" s="310"/>
      <c r="QPF63" s="310"/>
      <c r="QPG63" s="310"/>
      <c r="QPH63" s="344"/>
      <c r="QPI63" s="310"/>
      <c r="QPJ63" s="310"/>
      <c r="QPK63" s="310"/>
      <c r="QPL63" s="310"/>
      <c r="QPM63" s="310"/>
      <c r="QPN63" s="310"/>
      <c r="QPO63" s="310"/>
      <c r="QPP63" s="310"/>
      <c r="QPQ63" s="344"/>
      <c r="QPR63" s="310"/>
      <c r="QPS63" s="310"/>
      <c r="QPT63" s="310"/>
      <c r="QPU63" s="310"/>
      <c r="QPV63" s="310"/>
      <c r="QPW63" s="310"/>
      <c r="QPX63" s="310"/>
      <c r="QPY63" s="310"/>
      <c r="QPZ63" s="344"/>
      <c r="QQA63" s="310"/>
      <c r="QQB63" s="310"/>
      <c r="QQC63" s="310"/>
      <c r="QQD63" s="310"/>
      <c r="QQE63" s="310"/>
      <c r="QQF63" s="310"/>
      <c r="QQG63" s="310"/>
      <c r="QQH63" s="310"/>
      <c r="QQI63" s="344"/>
      <c r="QQJ63" s="310"/>
      <c r="QQK63" s="310"/>
      <c r="QQL63" s="310"/>
      <c r="QQM63" s="310"/>
      <c r="QQN63" s="310"/>
      <c r="QQO63" s="310"/>
      <c r="QQP63" s="310"/>
      <c r="QQQ63" s="310"/>
      <c r="QQR63" s="344"/>
      <c r="QQS63" s="310"/>
      <c r="QQT63" s="310"/>
      <c r="QQU63" s="310"/>
      <c r="QQV63" s="310"/>
      <c r="QQW63" s="310"/>
      <c r="QQX63" s="310"/>
      <c r="QQY63" s="310"/>
      <c r="QQZ63" s="310"/>
      <c r="QRA63" s="344"/>
      <c r="QRB63" s="310"/>
      <c r="QRC63" s="310"/>
      <c r="QRD63" s="310"/>
      <c r="QRE63" s="310"/>
      <c r="QRF63" s="310"/>
      <c r="QRG63" s="310"/>
      <c r="QRH63" s="310"/>
      <c r="QRI63" s="310"/>
      <c r="QRJ63" s="344"/>
      <c r="QRK63" s="310"/>
      <c r="QRL63" s="310"/>
      <c r="QRM63" s="310"/>
      <c r="QRN63" s="310"/>
      <c r="QRO63" s="310"/>
      <c r="QRP63" s="310"/>
      <c r="QRQ63" s="310"/>
      <c r="QRR63" s="310"/>
      <c r="QRS63" s="344"/>
      <c r="QRT63" s="310"/>
      <c r="QRU63" s="310"/>
      <c r="QRV63" s="310"/>
      <c r="QRW63" s="310"/>
      <c r="QRX63" s="310"/>
      <c r="QRY63" s="310"/>
      <c r="QRZ63" s="310"/>
      <c r="QSA63" s="310"/>
      <c r="QSB63" s="344"/>
      <c r="QSC63" s="310"/>
      <c r="QSD63" s="310"/>
      <c r="QSE63" s="310"/>
      <c r="QSF63" s="310"/>
      <c r="QSG63" s="310"/>
      <c r="QSH63" s="310"/>
      <c r="QSI63" s="310"/>
      <c r="QSJ63" s="310"/>
      <c r="QSK63" s="344"/>
      <c r="QSL63" s="310"/>
      <c r="QSM63" s="310"/>
      <c r="QSN63" s="310"/>
      <c r="QSO63" s="310"/>
      <c r="QSP63" s="310"/>
      <c r="QSQ63" s="310"/>
      <c r="QSR63" s="310"/>
      <c r="QSS63" s="310"/>
      <c r="QST63" s="344"/>
      <c r="QSU63" s="310"/>
      <c r="QSV63" s="310"/>
      <c r="QSW63" s="310"/>
      <c r="QSX63" s="310"/>
      <c r="QSY63" s="310"/>
      <c r="QSZ63" s="310"/>
      <c r="QTA63" s="310"/>
      <c r="QTB63" s="310"/>
      <c r="QTC63" s="344"/>
      <c r="QTD63" s="310"/>
      <c r="QTE63" s="310"/>
      <c r="QTF63" s="310"/>
      <c r="QTG63" s="310"/>
      <c r="QTH63" s="310"/>
      <c r="QTI63" s="310"/>
      <c r="QTJ63" s="310"/>
      <c r="QTK63" s="310"/>
      <c r="QTL63" s="344"/>
      <c r="QTM63" s="310"/>
      <c r="QTN63" s="310"/>
      <c r="QTO63" s="310"/>
      <c r="QTP63" s="310"/>
      <c r="QTQ63" s="310"/>
      <c r="QTR63" s="310"/>
      <c r="QTS63" s="310"/>
      <c r="QTT63" s="310"/>
      <c r="QTU63" s="344"/>
      <c r="QTV63" s="310"/>
      <c r="QTW63" s="310"/>
      <c r="QTX63" s="310"/>
      <c r="QTY63" s="310"/>
      <c r="QTZ63" s="310"/>
      <c r="QUA63" s="310"/>
      <c r="QUB63" s="310"/>
      <c r="QUC63" s="310"/>
      <c r="QUD63" s="344"/>
      <c r="QUE63" s="310"/>
      <c r="QUF63" s="310"/>
      <c r="QUG63" s="310"/>
      <c r="QUH63" s="310"/>
      <c r="QUI63" s="310"/>
      <c r="QUJ63" s="310"/>
      <c r="QUK63" s="310"/>
      <c r="QUL63" s="310"/>
      <c r="QUM63" s="344"/>
      <c r="QUN63" s="310"/>
      <c r="QUO63" s="310"/>
      <c r="QUP63" s="310"/>
      <c r="QUQ63" s="310"/>
      <c r="QUR63" s="310"/>
      <c r="QUS63" s="310"/>
      <c r="QUT63" s="310"/>
      <c r="QUU63" s="310"/>
      <c r="QUV63" s="344"/>
      <c r="QUW63" s="310"/>
      <c r="QUX63" s="310"/>
      <c r="QUY63" s="310"/>
      <c r="QUZ63" s="310"/>
      <c r="QVA63" s="310"/>
      <c r="QVB63" s="310"/>
      <c r="QVC63" s="310"/>
      <c r="QVD63" s="310"/>
      <c r="QVE63" s="344"/>
      <c r="QVF63" s="310"/>
      <c r="QVG63" s="310"/>
      <c r="QVH63" s="310"/>
      <c r="QVI63" s="310"/>
      <c r="QVJ63" s="310"/>
      <c r="QVK63" s="310"/>
      <c r="QVL63" s="310"/>
      <c r="QVM63" s="310"/>
      <c r="QVN63" s="344"/>
      <c r="QVO63" s="310"/>
      <c r="QVP63" s="310"/>
      <c r="QVQ63" s="310"/>
      <c r="QVR63" s="310"/>
      <c r="QVS63" s="310"/>
      <c r="QVT63" s="310"/>
      <c r="QVU63" s="310"/>
      <c r="QVV63" s="310"/>
      <c r="QVW63" s="344"/>
      <c r="QVX63" s="310"/>
      <c r="QVY63" s="310"/>
      <c r="QVZ63" s="310"/>
      <c r="QWA63" s="310"/>
      <c r="QWB63" s="310"/>
      <c r="QWC63" s="310"/>
      <c r="QWD63" s="310"/>
      <c r="QWE63" s="310"/>
      <c r="QWF63" s="344"/>
      <c r="QWG63" s="310"/>
      <c r="QWH63" s="310"/>
      <c r="QWI63" s="310"/>
      <c r="QWJ63" s="310"/>
      <c r="QWK63" s="310"/>
      <c r="QWL63" s="310"/>
      <c r="QWM63" s="310"/>
      <c r="QWN63" s="310"/>
      <c r="QWO63" s="344"/>
      <c r="QWP63" s="310"/>
      <c r="QWQ63" s="310"/>
      <c r="QWR63" s="310"/>
      <c r="QWS63" s="310"/>
      <c r="QWT63" s="310"/>
      <c r="QWU63" s="310"/>
      <c r="QWV63" s="310"/>
      <c r="QWW63" s="310"/>
      <c r="QWX63" s="344"/>
      <c r="QWY63" s="310"/>
      <c r="QWZ63" s="310"/>
      <c r="QXA63" s="310"/>
      <c r="QXB63" s="310"/>
      <c r="QXC63" s="310"/>
      <c r="QXD63" s="310"/>
      <c r="QXE63" s="310"/>
      <c r="QXF63" s="310"/>
      <c r="QXG63" s="344"/>
      <c r="QXH63" s="310"/>
      <c r="QXI63" s="310"/>
      <c r="QXJ63" s="310"/>
      <c r="QXK63" s="310"/>
      <c r="QXL63" s="310"/>
      <c r="QXM63" s="310"/>
      <c r="QXN63" s="310"/>
      <c r="QXO63" s="310"/>
      <c r="QXP63" s="344"/>
      <c r="QXQ63" s="310"/>
      <c r="QXR63" s="310"/>
      <c r="QXS63" s="310"/>
      <c r="QXT63" s="310"/>
      <c r="QXU63" s="310"/>
      <c r="QXV63" s="310"/>
      <c r="QXW63" s="310"/>
      <c r="QXX63" s="310"/>
      <c r="QXY63" s="344"/>
      <c r="QXZ63" s="310"/>
      <c r="QYA63" s="310"/>
      <c r="QYB63" s="310"/>
      <c r="QYC63" s="310"/>
      <c r="QYD63" s="310"/>
      <c r="QYE63" s="310"/>
      <c r="QYF63" s="310"/>
      <c r="QYG63" s="310"/>
      <c r="QYH63" s="344"/>
      <c r="QYI63" s="310"/>
      <c r="QYJ63" s="310"/>
      <c r="QYK63" s="310"/>
      <c r="QYL63" s="310"/>
      <c r="QYM63" s="310"/>
      <c r="QYN63" s="310"/>
      <c r="QYO63" s="310"/>
      <c r="QYP63" s="310"/>
      <c r="QYQ63" s="344"/>
      <c r="QYR63" s="310"/>
      <c r="QYS63" s="310"/>
      <c r="QYT63" s="310"/>
      <c r="QYU63" s="310"/>
      <c r="QYV63" s="310"/>
      <c r="QYW63" s="310"/>
      <c r="QYX63" s="310"/>
      <c r="QYY63" s="310"/>
      <c r="QYZ63" s="344"/>
      <c r="QZA63" s="310"/>
      <c r="QZB63" s="310"/>
      <c r="QZC63" s="310"/>
      <c r="QZD63" s="310"/>
      <c r="QZE63" s="310"/>
      <c r="QZF63" s="310"/>
      <c r="QZG63" s="310"/>
      <c r="QZH63" s="310"/>
      <c r="QZI63" s="344"/>
      <c r="QZJ63" s="310"/>
      <c r="QZK63" s="310"/>
      <c r="QZL63" s="310"/>
      <c r="QZM63" s="310"/>
      <c r="QZN63" s="310"/>
      <c r="QZO63" s="310"/>
      <c r="QZP63" s="310"/>
      <c r="QZQ63" s="310"/>
      <c r="QZR63" s="344"/>
      <c r="QZS63" s="310"/>
      <c r="QZT63" s="310"/>
      <c r="QZU63" s="310"/>
      <c r="QZV63" s="310"/>
      <c r="QZW63" s="310"/>
      <c r="QZX63" s="310"/>
      <c r="QZY63" s="310"/>
      <c r="QZZ63" s="310"/>
      <c r="RAA63" s="344"/>
      <c r="RAB63" s="310"/>
      <c r="RAC63" s="310"/>
      <c r="RAD63" s="310"/>
      <c r="RAE63" s="310"/>
      <c r="RAF63" s="310"/>
      <c r="RAG63" s="310"/>
      <c r="RAH63" s="310"/>
      <c r="RAI63" s="310"/>
      <c r="RAJ63" s="344"/>
      <c r="RAK63" s="310"/>
      <c r="RAL63" s="310"/>
      <c r="RAM63" s="310"/>
      <c r="RAN63" s="310"/>
      <c r="RAO63" s="310"/>
      <c r="RAP63" s="310"/>
      <c r="RAQ63" s="310"/>
      <c r="RAR63" s="310"/>
      <c r="RAS63" s="344"/>
      <c r="RAT63" s="310"/>
      <c r="RAU63" s="310"/>
      <c r="RAV63" s="310"/>
      <c r="RAW63" s="310"/>
      <c r="RAX63" s="310"/>
      <c r="RAY63" s="310"/>
      <c r="RAZ63" s="310"/>
      <c r="RBA63" s="310"/>
      <c r="RBB63" s="344"/>
      <c r="RBC63" s="310"/>
      <c r="RBD63" s="310"/>
      <c r="RBE63" s="310"/>
      <c r="RBF63" s="310"/>
      <c r="RBG63" s="310"/>
      <c r="RBH63" s="310"/>
      <c r="RBI63" s="310"/>
      <c r="RBJ63" s="310"/>
      <c r="RBK63" s="344"/>
      <c r="RBL63" s="310"/>
      <c r="RBM63" s="310"/>
      <c r="RBN63" s="310"/>
      <c r="RBO63" s="310"/>
      <c r="RBP63" s="310"/>
      <c r="RBQ63" s="310"/>
      <c r="RBR63" s="310"/>
      <c r="RBS63" s="310"/>
      <c r="RBT63" s="344"/>
      <c r="RBU63" s="310"/>
      <c r="RBV63" s="310"/>
      <c r="RBW63" s="310"/>
      <c r="RBX63" s="310"/>
      <c r="RBY63" s="310"/>
      <c r="RBZ63" s="310"/>
      <c r="RCA63" s="310"/>
      <c r="RCB63" s="310"/>
      <c r="RCC63" s="344"/>
      <c r="RCD63" s="310"/>
      <c r="RCE63" s="310"/>
      <c r="RCF63" s="310"/>
      <c r="RCG63" s="310"/>
      <c r="RCH63" s="310"/>
      <c r="RCI63" s="310"/>
      <c r="RCJ63" s="310"/>
      <c r="RCK63" s="310"/>
      <c r="RCL63" s="344"/>
      <c r="RCM63" s="310"/>
      <c r="RCN63" s="310"/>
      <c r="RCO63" s="310"/>
      <c r="RCP63" s="310"/>
      <c r="RCQ63" s="310"/>
      <c r="RCR63" s="310"/>
      <c r="RCS63" s="310"/>
      <c r="RCT63" s="310"/>
      <c r="RCU63" s="344"/>
      <c r="RCV63" s="310"/>
      <c r="RCW63" s="310"/>
      <c r="RCX63" s="310"/>
      <c r="RCY63" s="310"/>
      <c r="RCZ63" s="310"/>
      <c r="RDA63" s="310"/>
      <c r="RDB63" s="310"/>
      <c r="RDC63" s="310"/>
      <c r="RDD63" s="344"/>
      <c r="RDE63" s="310"/>
      <c r="RDF63" s="310"/>
      <c r="RDG63" s="310"/>
      <c r="RDH63" s="310"/>
      <c r="RDI63" s="310"/>
      <c r="RDJ63" s="310"/>
      <c r="RDK63" s="310"/>
      <c r="RDL63" s="310"/>
      <c r="RDM63" s="344"/>
      <c r="RDN63" s="310"/>
      <c r="RDO63" s="310"/>
      <c r="RDP63" s="310"/>
      <c r="RDQ63" s="310"/>
      <c r="RDR63" s="310"/>
      <c r="RDS63" s="310"/>
      <c r="RDT63" s="310"/>
      <c r="RDU63" s="310"/>
      <c r="RDV63" s="344"/>
      <c r="RDW63" s="310"/>
      <c r="RDX63" s="310"/>
      <c r="RDY63" s="310"/>
      <c r="RDZ63" s="310"/>
      <c r="REA63" s="310"/>
      <c r="REB63" s="310"/>
      <c r="REC63" s="310"/>
      <c r="RED63" s="310"/>
      <c r="REE63" s="344"/>
      <c r="REF63" s="310"/>
      <c r="REG63" s="310"/>
      <c r="REH63" s="310"/>
      <c r="REI63" s="310"/>
      <c r="REJ63" s="310"/>
      <c r="REK63" s="310"/>
      <c r="REL63" s="310"/>
      <c r="REM63" s="310"/>
      <c r="REN63" s="344"/>
      <c r="REO63" s="310"/>
      <c r="REP63" s="310"/>
      <c r="REQ63" s="310"/>
      <c r="RER63" s="310"/>
      <c r="RES63" s="310"/>
      <c r="RET63" s="310"/>
      <c r="REU63" s="310"/>
      <c r="REV63" s="310"/>
      <c r="REW63" s="344"/>
      <c r="REX63" s="310"/>
      <c r="REY63" s="310"/>
      <c r="REZ63" s="310"/>
      <c r="RFA63" s="310"/>
      <c r="RFB63" s="310"/>
      <c r="RFC63" s="310"/>
      <c r="RFD63" s="310"/>
      <c r="RFE63" s="310"/>
      <c r="RFF63" s="344"/>
      <c r="RFG63" s="310"/>
      <c r="RFH63" s="310"/>
      <c r="RFI63" s="310"/>
      <c r="RFJ63" s="310"/>
      <c r="RFK63" s="310"/>
      <c r="RFL63" s="310"/>
      <c r="RFM63" s="310"/>
      <c r="RFN63" s="310"/>
      <c r="RFO63" s="344"/>
      <c r="RFP63" s="310"/>
      <c r="RFQ63" s="310"/>
      <c r="RFR63" s="310"/>
      <c r="RFS63" s="310"/>
      <c r="RFT63" s="310"/>
      <c r="RFU63" s="310"/>
      <c r="RFV63" s="310"/>
      <c r="RFW63" s="310"/>
      <c r="RFX63" s="344"/>
      <c r="RFY63" s="310"/>
      <c r="RFZ63" s="310"/>
      <c r="RGA63" s="310"/>
      <c r="RGB63" s="310"/>
      <c r="RGC63" s="310"/>
      <c r="RGD63" s="310"/>
      <c r="RGE63" s="310"/>
      <c r="RGF63" s="310"/>
      <c r="RGG63" s="344"/>
      <c r="RGH63" s="310"/>
      <c r="RGI63" s="310"/>
      <c r="RGJ63" s="310"/>
      <c r="RGK63" s="310"/>
      <c r="RGL63" s="310"/>
      <c r="RGM63" s="310"/>
      <c r="RGN63" s="310"/>
      <c r="RGO63" s="310"/>
      <c r="RGP63" s="344"/>
      <c r="RGQ63" s="310"/>
      <c r="RGR63" s="310"/>
      <c r="RGS63" s="310"/>
      <c r="RGT63" s="310"/>
      <c r="RGU63" s="310"/>
      <c r="RGV63" s="310"/>
      <c r="RGW63" s="310"/>
      <c r="RGX63" s="310"/>
      <c r="RGY63" s="344"/>
      <c r="RGZ63" s="310"/>
      <c r="RHA63" s="310"/>
      <c r="RHB63" s="310"/>
      <c r="RHC63" s="310"/>
      <c r="RHD63" s="310"/>
      <c r="RHE63" s="310"/>
      <c r="RHF63" s="310"/>
      <c r="RHG63" s="310"/>
      <c r="RHH63" s="344"/>
      <c r="RHI63" s="310"/>
      <c r="RHJ63" s="310"/>
      <c r="RHK63" s="310"/>
      <c r="RHL63" s="310"/>
      <c r="RHM63" s="310"/>
      <c r="RHN63" s="310"/>
      <c r="RHO63" s="310"/>
      <c r="RHP63" s="310"/>
      <c r="RHQ63" s="344"/>
      <c r="RHR63" s="310"/>
      <c r="RHS63" s="310"/>
      <c r="RHT63" s="310"/>
      <c r="RHU63" s="310"/>
      <c r="RHV63" s="310"/>
      <c r="RHW63" s="310"/>
      <c r="RHX63" s="310"/>
      <c r="RHY63" s="310"/>
      <c r="RHZ63" s="344"/>
      <c r="RIA63" s="310"/>
      <c r="RIB63" s="310"/>
      <c r="RIC63" s="310"/>
      <c r="RID63" s="310"/>
      <c r="RIE63" s="310"/>
      <c r="RIF63" s="310"/>
      <c r="RIG63" s="310"/>
      <c r="RIH63" s="310"/>
      <c r="RII63" s="344"/>
      <c r="RIJ63" s="310"/>
      <c r="RIK63" s="310"/>
      <c r="RIL63" s="310"/>
      <c r="RIM63" s="310"/>
      <c r="RIN63" s="310"/>
      <c r="RIO63" s="310"/>
      <c r="RIP63" s="310"/>
      <c r="RIQ63" s="310"/>
      <c r="RIR63" s="344"/>
      <c r="RIS63" s="310"/>
      <c r="RIT63" s="310"/>
      <c r="RIU63" s="310"/>
      <c r="RIV63" s="310"/>
      <c r="RIW63" s="310"/>
      <c r="RIX63" s="310"/>
      <c r="RIY63" s="310"/>
      <c r="RIZ63" s="310"/>
      <c r="RJA63" s="344"/>
      <c r="RJB63" s="310"/>
      <c r="RJC63" s="310"/>
      <c r="RJD63" s="310"/>
      <c r="RJE63" s="310"/>
      <c r="RJF63" s="310"/>
      <c r="RJG63" s="310"/>
      <c r="RJH63" s="310"/>
      <c r="RJI63" s="310"/>
      <c r="RJJ63" s="344"/>
      <c r="RJK63" s="310"/>
      <c r="RJL63" s="310"/>
      <c r="RJM63" s="310"/>
      <c r="RJN63" s="310"/>
      <c r="RJO63" s="310"/>
      <c r="RJP63" s="310"/>
      <c r="RJQ63" s="310"/>
      <c r="RJR63" s="310"/>
      <c r="RJS63" s="344"/>
      <c r="RJT63" s="310"/>
      <c r="RJU63" s="310"/>
      <c r="RJV63" s="310"/>
      <c r="RJW63" s="310"/>
      <c r="RJX63" s="310"/>
      <c r="RJY63" s="310"/>
      <c r="RJZ63" s="310"/>
      <c r="RKA63" s="310"/>
      <c r="RKB63" s="344"/>
      <c r="RKC63" s="310"/>
      <c r="RKD63" s="310"/>
      <c r="RKE63" s="310"/>
      <c r="RKF63" s="310"/>
      <c r="RKG63" s="310"/>
      <c r="RKH63" s="310"/>
      <c r="RKI63" s="310"/>
      <c r="RKJ63" s="310"/>
      <c r="RKK63" s="344"/>
      <c r="RKL63" s="310"/>
      <c r="RKM63" s="310"/>
      <c r="RKN63" s="310"/>
      <c r="RKO63" s="310"/>
      <c r="RKP63" s="310"/>
      <c r="RKQ63" s="310"/>
      <c r="RKR63" s="310"/>
      <c r="RKS63" s="310"/>
      <c r="RKT63" s="344"/>
      <c r="RKU63" s="310"/>
      <c r="RKV63" s="310"/>
      <c r="RKW63" s="310"/>
      <c r="RKX63" s="310"/>
      <c r="RKY63" s="310"/>
      <c r="RKZ63" s="310"/>
      <c r="RLA63" s="310"/>
      <c r="RLB63" s="310"/>
      <c r="RLC63" s="344"/>
      <c r="RLD63" s="310"/>
      <c r="RLE63" s="310"/>
      <c r="RLF63" s="310"/>
      <c r="RLG63" s="310"/>
      <c r="RLH63" s="310"/>
      <c r="RLI63" s="310"/>
      <c r="RLJ63" s="310"/>
      <c r="RLK63" s="310"/>
      <c r="RLL63" s="344"/>
      <c r="RLM63" s="310"/>
      <c r="RLN63" s="310"/>
      <c r="RLO63" s="310"/>
      <c r="RLP63" s="310"/>
      <c r="RLQ63" s="310"/>
      <c r="RLR63" s="310"/>
      <c r="RLS63" s="310"/>
      <c r="RLT63" s="310"/>
      <c r="RLU63" s="344"/>
      <c r="RLV63" s="310"/>
      <c r="RLW63" s="310"/>
      <c r="RLX63" s="310"/>
      <c r="RLY63" s="310"/>
      <c r="RLZ63" s="310"/>
      <c r="RMA63" s="310"/>
      <c r="RMB63" s="310"/>
      <c r="RMC63" s="310"/>
      <c r="RMD63" s="344"/>
      <c r="RME63" s="310"/>
      <c r="RMF63" s="310"/>
      <c r="RMG63" s="310"/>
      <c r="RMH63" s="310"/>
      <c r="RMI63" s="310"/>
      <c r="RMJ63" s="310"/>
      <c r="RMK63" s="310"/>
      <c r="RML63" s="310"/>
      <c r="RMM63" s="344"/>
      <c r="RMN63" s="310"/>
      <c r="RMO63" s="310"/>
      <c r="RMP63" s="310"/>
      <c r="RMQ63" s="310"/>
      <c r="RMR63" s="310"/>
      <c r="RMS63" s="310"/>
      <c r="RMT63" s="310"/>
      <c r="RMU63" s="310"/>
      <c r="RMV63" s="344"/>
      <c r="RMW63" s="310"/>
      <c r="RMX63" s="310"/>
      <c r="RMY63" s="310"/>
      <c r="RMZ63" s="310"/>
      <c r="RNA63" s="310"/>
      <c r="RNB63" s="310"/>
      <c r="RNC63" s="310"/>
      <c r="RND63" s="310"/>
      <c r="RNE63" s="344"/>
      <c r="RNF63" s="310"/>
      <c r="RNG63" s="310"/>
      <c r="RNH63" s="310"/>
      <c r="RNI63" s="310"/>
      <c r="RNJ63" s="310"/>
      <c r="RNK63" s="310"/>
      <c r="RNL63" s="310"/>
      <c r="RNM63" s="310"/>
      <c r="RNN63" s="344"/>
      <c r="RNO63" s="310"/>
      <c r="RNP63" s="310"/>
      <c r="RNQ63" s="310"/>
      <c r="RNR63" s="310"/>
      <c r="RNS63" s="310"/>
      <c r="RNT63" s="310"/>
      <c r="RNU63" s="310"/>
      <c r="RNV63" s="310"/>
      <c r="RNW63" s="344"/>
      <c r="RNX63" s="310"/>
      <c r="RNY63" s="310"/>
      <c r="RNZ63" s="310"/>
      <c r="ROA63" s="310"/>
      <c r="ROB63" s="310"/>
      <c r="ROC63" s="310"/>
      <c r="ROD63" s="310"/>
      <c r="ROE63" s="310"/>
      <c r="ROF63" s="344"/>
      <c r="ROG63" s="310"/>
      <c r="ROH63" s="310"/>
      <c r="ROI63" s="310"/>
      <c r="ROJ63" s="310"/>
      <c r="ROK63" s="310"/>
      <c r="ROL63" s="310"/>
      <c r="ROM63" s="310"/>
      <c r="RON63" s="310"/>
      <c r="ROO63" s="344"/>
      <c r="ROP63" s="310"/>
      <c r="ROQ63" s="310"/>
      <c r="ROR63" s="310"/>
      <c r="ROS63" s="310"/>
      <c r="ROT63" s="310"/>
      <c r="ROU63" s="310"/>
      <c r="ROV63" s="310"/>
      <c r="ROW63" s="310"/>
      <c r="ROX63" s="344"/>
      <c r="ROY63" s="310"/>
      <c r="ROZ63" s="310"/>
      <c r="RPA63" s="310"/>
      <c r="RPB63" s="310"/>
      <c r="RPC63" s="310"/>
      <c r="RPD63" s="310"/>
      <c r="RPE63" s="310"/>
      <c r="RPF63" s="310"/>
      <c r="RPG63" s="344"/>
      <c r="RPH63" s="310"/>
      <c r="RPI63" s="310"/>
      <c r="RPJ63" s="310"/>
      <c r="RPK63" s="310"/>
      <c r="RPL63" s="310"/>
      <c r="RPM63" s="310"/>
      <c r="RPN63" s="310"/>
      <c r="RPO63" s="310"/>
      <c r="RPP63" s="344"/>
      <c r="RPQ63" s="310"/>
      <c r="RPR63" s="310"/>
      <c r="RPS63" s="310"/>
      <c r="RPT63" s="310"/>
      <c r="RPU63" s="310"/>
      <c r="RPV63" s="310"/>
      <c r="RPW63" s="310"/>
      <c r="RPX63" s="310"/>
      <c r="RPY63" s="344"/>
      <c r="RPZ63" s="310"/>
      <c r="RQA63" s="310"/>
      <c r="RQB63" s="310"/>
      <c r="RQC63" s="310"/>
      <c r="RQD63" s="310"/>
      <c r="RQE63" s="310"/>
      <c r="RQF63" s="310"/>
      <c r="RQG63" s="310"/>
      <c r="RQH63" s="344"/>
      <c r="RQI63" s="310"/>
      <c r="RQJ63" s="310"/>
      <c r="RQK63" s="310"/>
      <c r="RQL63" s="310"/>
      <c r="RQM63" s="310"/>
      <c r="RQN63" s="310"/>
      <c r="RQO63" s="310"/>
      <c r="RQP63" s="310"/>
      <c r="RQQ63" s="344"/>
      <c r="RQR63" s="310"/>
      <c r="RQS63" s="310"/>
      <c r="RQT63" s="310"/>
      <c r="RQU63" s="310"/>
      <c r="RQV63" s="310"/>
      <c r="RQW63" s="310"/>
      <c r="RQX63" s="310"/>
      <c r="RQY63" s="310"/>
      <c r="RQZ63" s="344"/>
      <c r="RRA63" s="310"/>
      <c r="RRB63" s="310"/>
      <c r="RRC63" s="310"/>
      <c r="RRD63" s="310"/>
      <c r="RRE63" s="310"/>
      <c r="RRF63" s="310"/>
      <c r="RRG63" s="310"/>
      <c r="RRH63" s="310"/>
      <c r="RRI63" s="344"/>
      <c r="RRJ63" s="310"/>
      <c r="RRK63" s="310"/>
      <c r="RRL63" s="310"/>
      <c r="RRM63" s="310"/>
      <c r="RRN63" s="310"/>
      <c r="RRO63" s="310"/>
      <c r="RRP63" s="310"/>
      <c r="RRQ63" s="310"/>
      <c r="RRR63" s="344"/>
      <c r="RRS63" s="310"/>
      <c r="RRT63" s="310"/>
      <c r="RRU63" s="310"/>
      <c r="RRV63" s="310"/>
      <c r="RRW63" s="310"/>
      <c r="RRX63" s="310"/>
      <c r="RRY63" s="310"/>
      <c r="RRZ63" s="310"/>
      <c r="RSA63" s="344"/>
      <c r="RSB63" s="310"/>
      <c r="RSC63" s="310"/>
      <c r="RSD63" s="310"/>
      <c r="RSE63" s="310"/>
      <c r="RSF63" s="310"/>
      <c r="RSG63" s="310"/>
      <c r="RSH63" s="310"/>
      <c r="RSI63" s="310"/>
      <c r="RSJ63" s="344"/>
      <c r="RSK63" s="310"/>
      <c r="RSL63" s="310"/>
      <c r="RSM63" s="310"/>
      <c r="RSN63" s="310"/>
      <c r="RSO63" s="310"/>
      <c r="RSP63" s="310"/>
      <c r="RSQ63" s="310"/>
      <c r="RSR63" s="310"/>
      <c r="RSS63" s="344"/>
      <c r="RST63" s="310"/>
      <c r="RSU63" s="310"/>
      <c r="RSV63" s="310"/>
      <c r="RSW63" s="310"/>
      <c r="RSX63" s="310"/>
      <c r="RSY63" s="310"/>
      <c r="RSZ63" s="310"/>
      <c r="RTA63" s="310"/>
      <c r="RTB63" s="344"/>
      <c r="RTC63" s="310"/>
      <c r="RTD63" s="310"/>
      <c r="RTE63" s="310"/>
      <c r="RTF63" s="310"/>
      <c r="RTG63" s="310"/>
      <c r="RTH63" s="310"/>
      <c r="RTI63" s="310"/>
      <c r="RTJ63" s="310"/>
      <c r="RTK63" s="344"/>
      <c r="RTL63" s="310"/>
      <c r="RTM63" s="310"/>
      <c r="RTN63" s="310"/>
      <c r="RTO63" s="310"/>
      <c r="RTP63" s="310"/>
      <c r="RTQ63" s="310"/>
      <c r="RTR63" s="310"/>
      <c r="RTS63" s="310"/>
      <c r="RTT63" s="344"/>
      <c r="RTU63" s="310"/>
      <c r="RTV63" s="310"/>
      <c r="RTW63" s="310"/>
      <c r="RTX63" s="310"/>
      <c r="RTY63" s="310"/>
      <c r="RTZ63" s="310"/>
      <c r="RUA63" s="310"/>
      <c r="RUB63" s="310"/>
      <c r="RUC63" s="344"/>
      <c r="RUD63" s="310"/>
      <c r="RUE63" s="310"/>
      <c r="RUF63" s="310"/>
      <c r="RUG63" s="310"/>
      <c r="RUH63" s="310"/>
      <c r="RUI63" s="310"/>
      <c r="RUJ63" s="310"/>
      <c r="RUK63" s="310"/>
      <c r="RUL63" s="344"/>
      <c r="RUM63" s="310"/>
      <c r="RUN63" s="310"/>
      <c r="RUO63" s="310"/>
      <c r="RUP63" s="310"/>
      <c r="RUQ63" s="310"/>
      <c r="RUR63" s="310"/>
      <c r="RUS63" s="310"/>
      <c r="RUT63" s="310"/>
      <c r="RUU63" s="344"/>
      <c r="RUV63" s="310"/>
      <c r="RUW63" s="310"/>
      <c r="RUX63" s="310"/>
      <c r="RUY63" s="310"/>
      <c r="RUZ63" s="310"/>
      <c r="RVA63" s="310"/>
      <c r="RVB63" s="310"/>
      <c r="RVC63" s="310"/>
      <c r="RVD63" s="344"/>
      <c r="RVE63" s="310"/>
      <c r="RVF63" s="310"/>
      <c r="RVG63" s="310"/>
      <c r="RVH63" s="310"/>
      <c r="RVI63" s="310"/>
      <c r="RVJ63" s="310"/>
      <c r="RVK63" s="310"/>
      <c r="RVL63" s="310"/>
      <c r="RVM63" s="344"/>
      <c r="RVN63" s="310"/>
      <c r="RVO63" s="310"/>
      <c r="RVP63" s="310"/>
      <c r="RVQ63" s="310"/>
      <c r="RVR63" s="310"/>
      <c r="RVS63" s="310"/>
      <c r="RVT63" s="310"/>
      <c r="RVU63" s="310"/>
      <c r="RVV63" s="344"/>
      <c r="RVW63" s="310"/>
      <c r="RVX63" s="310"/>
      <c r="RVY63" s="310"/>
      <c r="RVZ63" s="310"/>
      <c r="RWA63" s="310"/>
      <c r="RWB63" s="310"/>
      <c r="RWC63" s="310"/>
      <c r="RWD63" s="310"/>
      <c r="RWE63" s="344"/>
      <c r="RWF63" s="310"/>
      <c r="RWG63" s="310"/>
      <c r="RWH63" s="310"/>
      <c r="RWI63" s="310"/>
      <c r="RWJ63" s="310"/>
      <c r="RWK63" s="310"/>
      <c r="RWL63" s="310"/>
      <c r="RWM63" s="310"/>
      <c r="RWN63" s="344"/>
      <c r="RWO63" s="310"/>
      <c r="RWP63" s="310"/>
      <c r="RWQ63" s="310"/>
      <c r="RWR63" s="310"/>
      <c r="RWS63" s="310"/>
      <c r="RWT63" s="310"/>
      <c r="RWU63" s="310"/>
      <c r="RWV63" s="310"/>
      <c r="RWW63" s="344"/>
      <c r="RWX63" s="310"/>
      <c r="RWY63" s="310"/>
      <c r="RWZ63" s="310"/>
      <c r="RXA63" s="310"/>
      <c r="RXB63" s="310"/>
      <c r="RXC63" s="310"/>
      <c r="RXD63" s="310"/>
      <c r="RXE63" s="310"/>
      <c r="RXF63" s="344"/>
      <c r="RXG63" s="310"/>
      <c r="RXH63" s="310"/>
      <c r="RXI63" s="310"/>
      <c r="RXJ63" s="310"/>
      <c r="RXK63" s="310"/>
      <c r="RXL63" s="310"/>
      <c r="RXM63" s="310"/>
      <c r="RXN63" s="310"/>
      <c r="RXO63" s="344"/>
      <c r="RXP63" s="310"/>
      <c r="RXQ63" s="310"/>
      <c r="RXR63" s="310"/>
      <c r="RXS63" s="310"/>
      <c r="RXT63" s="310"/>
      <c r="RXU63" s="310"/>
      <c r="RXV63" s="310"/>
      <c r="RXW63" s="310"/>
      <c r="RXX63" s="344"/>
      <c r="RXY63" s="310"/>
      <c r="RXZ63" s="310"/>
      <c r="RYA63" s="310"/>
      <c r="RYB63" s="310"/>
      <c r="RYC63" s="310"/>
      <c r="RYD63" s="310"/>
      <c r="RYE63" s="310"/>
      <c r="RYF63" s="310"/>
      <c r="RYG63" s="344"/>
      <c r="RYH63" s="310"/>
      <c r="RYI63" s="310"/>
      <c r="RYJ63" s="310"/>
      <c r="RYK63" s="310"/>
      <c r="RYL63" s="310"/>
      <c r="RYM63" s="310"/>
      <c r="RYN63" s="310"/>
      <c r="RYO63" s="310"/>
      <c r="RYP63" s="344"/>
      <c r="RYQ63" s="310"/>
      <c r="RYR63" s="310"/>
      <c r="RYS63" s="310"/>
      <c r="RYT63" s="310"/>
      <c r="RYU63" s="310"/>
      <c r="RYV63" s="310"/>
      <c r="RYW63" s="310"/>
      <c r="RYX63" s="310"/>
      <c r="RYY63" s="344"/>
      <c r="RYZ63" s="310"/>
      <c r="RZA63" s="310"/>
      <c r="RZB63" s="310"/>
      <c r="RZC63" s="310"/>
      <c r="RZD63" s="310"/>
      <c r="RZE63" s="310"/>
      <c r="RZF63" s="310"/>
      <c r="RZG63" s="310"/>
      <c r="RZH63" s="344"/>
      <c r="RZI63" s="310"/>
      <c r="RZJ63" s="310"/>
      <c r="RZK63" s="310"/>
      <c r="RZL63" s="310"/>
      <c r="RZM63" s="310"/>
      <c r="RZN63" s="310"/>
      <c r="RZO63" s="310"/>
      <c r="RZP63" s="310"/>
      <c r="RZQ63" s="344"/>
      <c r="RZR63" s="310"/>
      <c r="RZS63" s="310"/>
      <c r="RZT63" s="310"/>
      <c r="RZU63" s="310"/>
      <c r="RZV63" s="310"/>
      <c r="RZW63" s="310"/>
      <c r="RZX63" s="310"/>
      <c r="RZY63" s="310"/>
      <c r="RZZ63" s="344"/>
      <c r="SAA63" s="310"/>
      <c r="SAB63" s="310"/>
      <c r="SAC63" s="310"/>
      <c r="SAD63" s="310"/>
      <c r="SAE63" s="310"/>
      <c r="SAF63" s="310"/>
      <c r="SAG63" s="310"/>
      <c r="SAH63" s="310"/>
      <c r="SAI63" s="344"/>
      <c r="SAJ63" s="310"/>
      <c r="SAK63" s="310"/>
      <c r="SAL63" s="310"/>
      <c r="SAM63" s="310"/>
      <c r="SAN63" s="310"/>
      <c r="SAO63" s="310"/>
      <c r="SAP63" s="310"/>
      <c r="SAQ63" s="310"/>
      <c r="SAR63" s="344"/>
      <c r="SAS63" s="310"/>
      <c r="SAT63" s="310"/>
      <c r="SAU63" s="310"/>
      <c r="SAV63" s="310"/>
      <c r="SAW63" s="310"/>
      <c r="SAX63" s="310"/>
      <c r="SAY63" s="310"/>
      <c r="SAZ63" s="310"/>
      <c r="SBA63" s="344"/>
      <c r="SBB63" s="310"/>
      <c r="SBC63" s="310"/>
      <c r="SBD63" s="310"/>
      <c r="SBE63" s="310"/>
      <c r="SBF63" s="310"/>
      <c r="SBG63" s="310"/>
      <c r="SBH63" s="310"/>
      <c r="SBI63" s="310"/>
      <c r="SBJ63" s="344"/>
      <c r="SBK63" s="310"/>
      <c r="SBL63" s="310"/>
      <c r="SBM63" s="310"/>
      <c r="SBN63" s="310"/>
      <c r="SBO63" s="310"/>
      <c r="SBP63" s="310"/>
      <c r="SBQ63" s="310"/>
      <c r="SBR63" s="310"/>
      <c r="SBS63" s="344"/>
      <c r="SBT63" s="310"/>
      <c r="SBU63" s="310"/>
      <c r="SBV63" s="310"/>
      <c r="SBW63" s="310"/>
      <c r="SBX63" s="310"/>
      <c r="SBY63" s="310"/>
      <c r="SBZ63" s="310"/>
      <c r="SCA63" s="310"/>
      <c r="SCB63" s="344"/>
      <c r="SCC63" s="310"/>
      <c r="SCD63" s="310"/>
      <c r="SCE63" s="310"/>
      <c r="SCF63" s="310"/>
      <c r="SCG63" s="310"/>
      <c r="SCH63" s="310"/>
      <c r="SCI63" s="310"/>
      <c r="SCJ63" s="310"/>
      <c r="SCK63" s="344"/>
      <c r="SCL63" s="310"/>
      <c r="SCM63" s="310"/>
      <c r="SCN63" s="310"/>
      <c r="SCO63" s="310"/>
      <c r="SCP63" s="310"/>
      <c r="SCQ63" s="310"/>
      <c r="SCR63" s="310"/>
      <c r="SCS63" s="310"/>
      <c r="SCT63" s="344"/>
      <c r="SCU63" s="310"/>
      <c r="SCV63" s="310"/>
      <c r="SCW63" s="310"/>
      <c r="SCX63" s="310"/>
      <c r="SCY63" s="310"/>
      <c r="SCZ63" s="310"/>
      <c r="SDA63" s="310"/>
      <c r="SDB63" s="310"/>
      <c r="SDC63" s="344"/>
      <c r="SDD63" s="310"/>
      <c r="SDE63" s="310"/>
      <c r="SDF63" s="310"/>
      <c r="SDG63" s="310"/>
      <c r="SDH63" s="310"/>
      <c r="SDI63" s="310"/>
      <c r="SDJ63" s="310"/>
      <c r="SDK63" s="310"/>
      <c r="SDL63" s="344"/>
      <c r="SDM63" s="310"/>
      <c r="SDN63" s="310"/>
      <c r="SDO63" s="310"/>
      <c r="SDP63" s="310"/>
      <c r="SDQ63" s="310"/>
      <c r="SDR63" s="310"/>
      <c r="SDS63" s="310"/>
      <c r="SDT63" s="310"/>
      <c r="SDU63" s="344"/>
      <c r="SDV63" s="310"/>
      <c r="SDW63" s="310"/>
      <c r="SDX63" s="310"/>
      <c r="SDY63" s="310"/>
      <c r="SDZ63" s="310"/>
      <c r="SEA63" s="310"/>
      <c r="SEB63" s="310"/>
      <c r="SEC63" s="310"/>
      <c r="SED63" s="344"/>
      <c r="SEE63" s="310"/>
      <c r="SEF63" s="310"/>
      <c r="SEG63" s="310"/>
      <c r="SEH63" s="310"/>
      <c r="SEI63" s="310"/>
      <c r="SEJ63" s="310"/>
      <c r="SEK63" s="310"/>
      <c r="SEL63" s="310"/>
      <c r="SEM63" s="344"/>
      <c r="SEN63" s="310"/>
      <c r="SEO63" s="310"/>
      <c r="SEP63" s="310"/>
      <c r="SEQ63" s="310"/>
      <c r="SER63" s="310"/>
      <c r="SES63" s="310"/>
      <c r="SET63" s="310"/>
      <c r="SEU63" s="310"/>
      <c r="SEV63" s="344"/>
      <c r="SEW63" s="310"/>
      <c r="SEX63" s="310"/>
      <c r="SEY63" s="310"/>
      <c r="SEZ63" s="310"/>
      <c r="SFA63" s="310"/>
      <c r="SFB63" s="310"/>
      <c r="SFC63" s="310"/>
      <c r="SFD63" s="310"/>
      <c r="SFE63" s="344"/>
      <c r="SFF63" s="310"/>
      <c r="SFG63" s="310"/>
      <c r="SFH63" s="310"/>
      <c r="SFI63" s="310"/>
      <c r="SFJ63" s="310"/>
      <c r="SFK63" s="310"/>
      <c r="SFL63" s="310"/>
      <c r="SFM63" s="310"/>
      <c r="SFN63" s="344"/>
      <c r="SFO63" s="310"/>
      <c r="SFP63" s="310"/>
      <c r="SFQ63" s="310"/>
      <c r="SFR63" s="310"/>
      <c r="SFS63" s="310"/>
      <c r="SFT63" s="310"/>
      <c r="SFU63" s="310"/>
      <c r="SFV63" s="310"/>
      <c r="SFW63" s="344"/>
      <c r="SFX63" s="310"/>
      <c r="SFY63" s="310"/>
      <c r="SFZ63" s="310"/>
      <c r="SGA63" s="310"/>
      <c r="SGB63" s="310"/>
      <c r="SGC63" s="310"/>
      <c r="SGD63" s="310"/>
      <c r="SGE63" s="310"/>
      <c r="SGF63" s="344"/>
      <c r="SGG63" s="310"/>
      <c r="SGH63" s="310"/>
      <c r="SGI63" s="310"/>
      <c r="SGJ63" s="310"/>
      <c r="SGK63" s="310"/>
      <c r="SGL63" s="310"/>
      <c r="SGM63" s="310"/>
      <c r="SGN63" s="310"/>
      <c r="SGO63" s="344"/>
      <c r="SGP63" s="310"/>
      <c r="SGQ63" s="310"/>
      <c r="SGR63" s="310"/>
      <c r="SGS63" s="310"/>
      <c r="SGT63" s="310"/>
      <c r="SGU63" s="310"/>
      <c r="SGV63" s="310"/>
      <c r="SGW63" s="310"/>
      <c r="SGX63" s="344"/>
      <c r="SGY63" s="310"/>
      <c r="SGZ63" s="310"/>
      <c r="SHA63" s="310"/>
      <c r="SHB63" s="310"/>
      <c r="SHC63" s="310"/>
      <c r="SHD63" s="310"/>
      <c r="SHE63" s="310"/>
      <c r="SHF63" s="310"/>
      <c r="SHG63" s="344"/>
      <c r="SHH63" s="310"/>
      <c r="SHI63" s="310"/>
      <c r="SHJ63" s="310"/>
      <c r="SHK63" s="310"/>
      <c r="SHL63" s="310"/>
      <c r="SHM63" s="310"/>
      <c r="SHN63" s="310"/>
      <c r="SHO63" s="310"/>
      <c r="SHP63" s="344"/>
      <c r="SHQ63" s="310"/>
      <c r="SHR63" s="310"/>
      <c r="SHS63" s="310"/>
      <c r="SHT63" s="310"/>
      <c r="SHU63" s="310"/>
      <c r="SHV63" s="310"/>
      <c r="SHW63" s="310"/>
      <c r="SHX63" s="310"/>
      <c r="SHY63" s="344"/>
      <c r="SHZ63" s="310"/>
      <c r="SIA63" s="310"/>
      <c r="SIB63" s="310"/>
      <c r="SIC63" s="310"/>
      <c r="SID63" s="310"/>
      <c r="SIE63" s="310"/>
      <c r="SIF63" s="310"/>
      <c r="SIG63" s="310"/>
      <c r="SIH63" s="344"/>
      <c r="SII63" s="310"/>
      <c r="SIJ63" s="310"/>
      <c r="SIK63" s="310"/>
      <c r="SIL63" s="310"/>
      <c r="SIM63" s="310"/>
      <c r="SIN63" s="310"/>
      <c r="SIO63" s="310"/>
      <c r="SIP63" s="310"/>
      <c r="SIQ63" s="344"/>
      <c r="SIR63" s="310"/>
      <c r="SIS63" s="310"/>
      <c r="SIT63" s="310"/>
      <c r="SIU63" s="310"/>
      <c r="SIV63" s="310"/>
      <c r="SIW63" s="310"/>
      <c r="SIX63" s="310"/>
      <c r="SIY63" s="310"/>
      <c r="SIZ63" s="344"/>
      <c r="SJA63" s="310"/>
      <c r="SJB63" s="310"/>
      <c r="SJC63" s="310"/>
      <c r="SJD63" s="310"/>
      <c r="SJE63" s="310"/>
      <c r="SJF63" s="310"/>
      <c r="SJG63" s="310"/>
      <c r="SJH63" s="310"/>
      <c r="SJI63" s="344"/>
      <c r="SJJ63" s="310"/>
      <c r="SJK63" s="310"/>
      <c r="SJL63" s="310"/>
      <c r="SJM63" s="310"/>
      <c r="SJN63" s="310"/>
      <c r="SJO63" s="310"/>
      <c r="SJP63" s="310"/>
      <c r="SJQ63" s="310"/>
      <c r="SJR63" s="344"/>
      <c r="SJS63" s="310"/>
      <c r="SJT63" s="310"/>
      <c r="SJU63" s="310"/>
      <c r="SJV63" s="310"/>
      <c r="SJW63" s="310"/>
      <c r="SJX63" s="310"/>
      <c r="SJY63" s="310"/>
      <c r="SJZ63" s="310"/>
      <c r="SKA63" s="344"/>
      <c r="SKB63" s="310"/>
      <c r="SKC63" s="310"/>
      <c r="SKD63" s="310"/>
      <c r="SKE63" s="310"/>
      <c r="SKF63" s="310"/>
      <c r="SKG63" s="310"/>
      <c r="SKH63" s="310"/>
      <c r="SKI63" s="310"/>
      <c r="SKJ63" s="344"/>
      <c r="SKK63" s="310"/>
      <c r="SKL63" s="310"/>
      <c r="SKM63" s="310"/>
      <c r="SKN63" s="310"/>
      <c r="SKO63" s="310"/>
      <c r="SKP63" s="310"/>
      <c r="SKQ63" s="310"/>
      <c r="SKR63" s="310"/>
      <c r="SKS63" s="344"/>
      <c r="SKT63" s="310"/>
      <c r="SKU63" s="310"/>
      <c r="SKV63" s="310"/>
      <c r="SKW63" s="310"/>
      <c r="SKX63" s="310"/>
      <c r="SKY63" s="310"/>
      <c r="SKZ63" s="310"/>
      <c r="SLA63" s="310"/>
      <c r="SLB63" s="344"/>
      <c r="SLC63" s="310"/>
      <c r="SLD63" s="310"/>
      <c r="SLE63" s="310"/>
      <c r="SLF63" s="310"/>
      <c r="SLG63" s="310"/>
      <c r="SLH63" s="310"/>
      <c r="SLI63" s="310"/>
      <c r="SLJ63" s="310"/>
      <c r="SLK63" s="344"/>
      <c r="SLL63" s="310"/>
      <c r="SLM63" s="310"/>
      <c r="SLN63" s="310"/>
      <c r="SLO63" s="310"/>
      <c r="SLP63" s="310"/>
      <c r="SLQ63" s="310"/>
      <c r="SLR63" s="310"/>
      <c r="SLS63" s="310"/>
      <c r="SLT63" s="344"/>
      <c r="SLU63" s="310"/>
      <c r="SLV63" s="310"/>
      <c r="SLW63" s="310"/>
      <c r="SLX63" s="310"/>
      <c r="SLY63" s="310"/>
      <c r="SLZ63" s="310"/>
      <c r="SMA63" s="310"/>
      <c r="SMB63" s="310"/>
      <c r="SMC63" s="344"/>
      <c r="SMD63" s="310"/>
      <c r="SME63" s="310"/>
      <c r="SMF63" s="310"/>
      <c r="SMG63" s="310"/>
      <c r="SMH63" s="310"/>
      <c r="SMI63" s="310"/>
      <c r="SMJ63" s="310"/>
      <c r="SMK63" s="310"/>
      <c r="SML63" s="344"/>
      <c r="SMM63" s="310"/>
      <c r="SMN63" s="310"/>
      <c r="SMO63" s="310"/>
      <c r="SMP63" s="310"/>
      <c r="SMQ63" s="310"/>
      <c r="SMR63" s="310"/>
      <c r="SMS63" s="310"/>
      <c r="SMT63" s="310"/>
      <c r="SMU63" s="344"/>
      <c r="SMV63" s="310"/>
      <c r="SMW63" s="310"/>
      <c r="SMX63" s="310"/>
      <c r="SMY63" s="310"/>
      <c r="SMZ63" s="310"/>
      <c r="SNA63" s="310"/>
      <c r="SNB63" s="310"/>
      <c r="SNC63" s="310"/>
      <c r="SND63" s="344"/>
      <c r="SNE63" s="310"/>
      <c r="SNF63" s="310"/>
      <c r="SNG63" s="310"/>
      <c r="SNH63" s="310"/>
      <c r="SNI63" s="310"/>
      <c r="SNJ63" s="310"/>
      <c r="SNK63" s="310"/>
      <c r="SNL63" s="310"/>
      <c r="SNM63" s="344"/>
      <c r="SNN63" s="310"/>
      <c r="SNO63" s="310"/>
      <c r="SNP63" s="310"/>
      <c r="SNQ63" s="310"/>
      <c r="SNR63" s="310"/>
      <c r="SNS63" s="310"/>
      <c r="SNT63" s="310"/>
      <c r="SNU63" s="310"/>
      <c r="SNV63" s="344"/>
      <c r="SNW63" s="310"/>
      <c r="SNX63" s="310"/>
      <c r="SNY63" s="310"/>
      <c r="SNZ63" s="310"/>
      <c r="SOA63" s="310"/>
      <c r="SOB63" s="310"/>
      <c r="SOC63" s="310"/>
      <c r="SOD63" s="310"/>
      <c r="SOE63" s="344"/>
      <c r="SOF63" s="310"/>
      <c r="SOG63" s="310"/>
      <c r="SOH63" s="310"/>
      <c r="SOI63" s="310"/>
      <c r="SOJ63" s="310"/>
      <c r="SOK63" s="310"/>
      <c r="SOL63" s="310"/>
      <c r="SOM63" s="310"/>
      <c r="SON63" s="344"/>
      <c r="SOO63" s="310"/>
      <c r="SOP63" s="310"/>
      <c r="SOQ63" s="310"/>
      <c r="SOR63" s="310"/>
      <c r="SOS63" s="310"/>
      <c r="SOT63" s="310"/>
      <c r="SOU63" s="310"/>
      <c r="SOV63" s="310"/>
      <c r="SOW63" s="344"/>
      <c r="SOX63" s="310"/>
      <c r="SOY63" s="310"/>
      <c r="SOZ63" s="310"/>
      <c r="SPA63" s="310"/>
      <c r="SPB63" s="310"/>
      <c r="SPC63" s="310"/>
      <c r="SPD63" s="310"/>
      <c r="SPE63" s="310"/>
      <c r="SPF63" s="344"/>
      <c r="SPG63" s="310"/>
      <c r="SPH63" s="310"/>
      <c r="SPI63" s="310"/>
      <c r="SPJ63" s="310"/>
      <c r="SPK63" s="310"/>
      <c r="SPL63" s="310"/>
      <c r="SPM63" s="310"/>
      <c r="SPN63" s="310"/>
      <c r="SPO63" s="344"/>
      <c r="SPP63" s="310"/>
      <c r="SPQ63" s="310"/>
      <c r="SPR63" s="310"/>
      <c r="SPS63" s="310"/>
      <c r="SPT63" s="310"/>
      <c r="SPU63" s="310"/>
      <c r="SPV63" s="310"/>
      <c r="SPW63" s="310"/>
      <c r="SPX63" s="344"/>
      <c r="SPY63" s="310"/>
      <c r="SPZ63" s="310"/>
      <c r="SQA63" s="310"/>
      <c r="SQB63" s="310"/>
      <c r="SQC63" s="310"/>
      <c r="SQD63" s="310"/>
      <c r="SQE63" s="310"/>
      <c r="SQF63" s="310"/>
      <c r="SQG63" s="344"/>
      <c r="SQH63" s="310"/>
      <c r="SQI63" s="310"/>
      <c r="SQJ63" s="310"/>
      <c r="SQK63" s="310"/>
      <c r="SQL63" s="310"/>
      <c r="SQM63" s="310"/>
      <c r="SQN63" s="310"/>
      <c r="SQO63" s="310"/>
      <c r="SQP63" s="344"/>
      <c r="SQQ63" s="310"/>
      <c r="SQR63" s="310"/>
      <c r="SQS63" s="310"/>
      <c r="SQT63" s="310"/>
      <c r="SQU63" s="310"/>
      <c r="SQV63" s="310"/>
      <c r="SQW63" s="310"/>
      <c r="SQX63" s="310"/>
      <c r="SQY63" s="344"/>
      <c r="SQZ63" s="310"/>
      <c r="SRA63" s="310"/>
      <c r="SRB63" s="310"/>
      <c r="SRC63" s="310"/>
      <c r="SRD63" s="310"/>
      <c r="SRE63" s="310"/>
      <c r="SRF63" s="310"/>
      <c r="SRG63" s="310"/>
      <c r="SRH63" s="344"/>
      <c r="SRI63" s="310"/>
      <c r="SRJ63" s="310"/>
      <c r="SRK63" s="310"/>
      <c r="SRL63" s="310"/>
      <c r="SRM63" s="310"/>
      <c r="SRN63" s="310"/>
      <c r="SRO63" s="310"/>
      <c r="SRP63" s="310"/>
      <c r="SRQ63" s="344"/>
      <c r="SRR63" s="310"/>
      <c r="SRS63" s="310"/>
      <c r="SRT63" s="310"/>
      <c r="SRU63" s="310"/>
      <c r="SRV63" s="310"/>
      <c r="SRW63" s="310"/>
      <c r="SRX63" s="310"/>
      <c r="SRY63" s="310"/>
      <c r="SRZ63" s="344"/>
      <c r="SSA63" s="310"/>
      <c r="SSB63" s="310"/>
      <c r="SSC63" s="310"/>
      <c r="SSD63" s="310"/>
      <c r="SSE63" s="310"/>
      <c r="SSF63" s="310"/>
      <c r="SSG63" s="310"/>
      <c r="SSH63" s="310"/>
      <c r="SSI63" s="344"/>
      <c r="SSJ63" s="310"/>
      <c r="SSK63" s="310"/>
      <c r="SSL63" s="310"/>
      <c r="SSM63" s="310"/>
      <c r="SSN63" s="310"/>
      <c r="SSO63" s="310"/>
      <c r="SSP63" s="310"/>
      <c r="SSQ63" s="310"/>
      <c r="SSR63" s="344"/>
      <c r="SSS63" s="310"/>
      <c r="SST63" s="310"/>
      <c r="SSU63" s="310"/>
      <c r="SSV63" s="310"/>
      <c r="SSW63" s="310"/>
      <c r="SSX63" s="310"/>
      <c r="SSY63" s="310"/>
      <c r="SSZ63" s="310"/>
      <c r="STA63" s="344"/>
      <c r="STB63" s="310"/>
      <c r="STC63" s="310"/>
      <c r="STD63" s="310"/>
      <c r="STE63" s="310"/>
      <c r="STF63" s="310"/>
      <c r="STG63" s="310"/>
      <c r="STH63" s="310"/>
      <c r="STI63" s="310"/>
      <c r="STJ63" s="344"/>
      <c r="STK63" s="310"/>
      <c r="STL63" s="310"/>
      <c r="STM63" s="310"/>
      <c r="STN63" s="310"/>
      <c r="STO63" s="310"/>
      <c r="STP63" s="310"/>
      <c r="STQ63" s="310"/>
      <c r="STR63" s="310"/>
      <c r="STS63" s="344"/>
      <c r="STT63" s="310"/>
      <c r="STU63" s="310"/>
      <c r="STV63" s="310"/>
      <c r="STW63" s="310"/>
      <c r="STX63" s="310"/>
      <c r="STY63" s="310"/>
      <c r="STZ63" s="310"/>
      <c r="SUA63" s="310"/>
      <c r="SUB63" s="344"/>
      <c r="SUC63" s="310"/>
      <c r="SUD63" s="310"/>
      <c r="SUE63" s="310"/>
      <c r="SUF63" s="310"/>
      <c r="SUG63" s="310"/>
      <c r="SUH63" s="310"/>
      <c r="SUI63" s="310"/>
      <c r="SUJ63" s="310"/>
      <c r="SUK63" s="344"/>
      <c r="SUL63" s="310"/>
      <c r="SUM63" s="310"/>
      <c r="SUN63" s="310"/>
      <c r="SUO63" s="310"/>
      <c r="SUP63" s="310"/>
      <c r="SUQ63" s="310"/>
      <c r="SUR63" s="310"/>
      <c r="SUS63" s="310"/>
      <c r="SUT63" s="344"/>
      <c r="SUU63" s="310"/>
      <c r="SUV63" s="310"/>
      <c r="SUW63" s="310"/>
      <c r="SUX63" s="310"/>
      <c r="SUY63" s="310"/>
      <c r="SUZ63" s="310"/>
      <c r="SVA63" s="310"/>
      <c r="SVB63" s="310"/>
      <c r="SVC63" s="344"/>
      <c r="SVD63" s="310"/>
      <c r="SVE63" s="310"/>
      <c r="SVF63" s="310"/>
      <c r="SVG63" s="310"/>
      <c r="SVH63" s="310"/>
      <c r="SVI63" s="310"/>
      <c r="SVJ63" s="310"/>
      <c r="SVK63" s="310"/>
      <c r="SVL63" s="344"/>
      <c r="SVM63" s="310"/>
      <c r="SVN63" s="310"/>
      <c r="SVO63" s="310"/>
      <c r="SVP63" s="310"/>
      <c r="SVQ63" s="310"/>
      <c r="SVR63" s="310"/>
      <c r="SVS63" s="310"/>
      <c r="SVT63" s="310"/>
      <c r="SVU63" s="344"/>
      <c r="SVV63" s="310"/>
      <c r="SVW63" s="310"/>
      <c r="SVX63" s="310"/>
      <c r="SVY63" s="310"/>
      <c r="SVZ63" s="310"/>
      <c r="SWA63" s="310"/>
      <c r="SWB63" s="310"/>
      <c r="SWC63" s="310"/>
      <c r="SWD63" s="344"/>
      <c r="SWE63" s="310"/>
      <c r="SWF63" s="310"/>
      <c r="SWG63" s="310"/>
      <c r="SWH63" s="310"/>
      <c r="SWI63" s="310"/>
      <c r="SWJ63" s="310"/>
      <c r="SWK63" s="310"/>
      <c r="SWL63" s="310"/>
      <c r="SWM63" s="344"/>
      <c r="SWN63" s="310"/>
      <c r="SWO63" s="310"/>
      <c r="SWP63" s="310"/>
      <c r="SWQ63" s="310"/>
      <c r="SWR63" s="310"/>
      <c r="SWS63" s="310"/>
      <c r="SWT63" s="310"/>
      <c r="SWU63" s="310"/>
      <c r="SWV63" s="344"/>
      <c r="SWW63" s="310"/>
      <c r="SWX63" s="310"/>
      <c r="SWY63" s="310"/>
      <c r="SWZ63" s="310"/>
      <c r="SXA63" s="310"/>
      <c r="SXB63" s="310"/>
      <c r="SXC63" s="310"/>
      <c r="SXD63" s="310"/>
      <c r="SXE63" s="344"/>
      <c r="SXF63" s="310"/>
      <c r="SXG63" s="310"/>
      <c r="SXH63" s="310"/>
      <c r="SXI63" s="310"/>
      <c r="SXJ63" s="310"/>
      <c r="SXK63" s="310"/>
      <c r="SXL63" s="310"/>
      <c r="SXM63" s="310"/>
      <c r="SXN63" s="344"/>
      <c r="SXO63" s="310"/>
      <c r="SXP63" s="310"/>
      <c r="SXQ63" s="310"/>
      <c r="SXR63" s="310"/>
      <c r="SXS63" s="310"/>
      <c r="SXT63" s="310"/>
      <c r="SXU63" s="310"/>
      <c r="SXV63" s="310"/>
      <c r="SXW63" s="344"/>
      <c r="SXX63" s="310"/>
      <c r="SXY63" s="310"/>
      <c r="SXZ63" s="310"/>
      <c r="SYA63" s="310"/>
      <c r="SYB63" s="310"/>
      <c r="SYC63" s="310"/>
      <c r="SYD63" s="310"/>
      <c r="SYE63" s="310"/>
      <c r="SYF63" s="344"/>
      <c r="SYG63" s="310"/>
      <c r="SYH63" s="310"/>
      <c r="SYI63" s="310"/>
      <c r="SYJ63" s="310"/>
      <c r="SYK63" s="310"/>
      <c r="SYL63" s="310"/>
      <c r="SYM63" s="310"/>
      <c r="SYN63" s="310"/>
      <c r="SYO63" s="344"/>
      <c r="SYP63" s="310"/>
      <c r="SYQ63" s="310"/>
      <c r="SYR63" s="310"/>
      <c r="SYS63" s="310"/>
      <c r="SYT63" s="310"/>
      <c r="SYU63" s="310"/>
      <c r="SYV63" s="310"/>
      <c r="SYW63" s="310"/>
      <c r="SYX63" s="344"/>
      <c r="SYY63" s="310"/>
      <c r="SYZ63" s="310"/>
      <c r="SZA63" s="310"/>
      <c r="SZB63" s="310"/>
      <c r="SZC63" s="310"/>
      <c r="SZD63" s="310"/>
      <c r="SZE63" s="310"/>
      <c r="SZF63" s="310"/>
      <c r="SZG63" s="344"/>
      <c r="SZH63" s="310"/>
      <c r="SZI63" s="310"/>
      <c r="SZJ63" s="310"/>
      <c r="SZK63" s="310"/>
      <c r="SZL63" s="310"/>
      <c r="SZM63" s="310"/>
      <c r="SZN63" s="310"/>
      <c r="SZO63" s="310"/>
      <c r="SZP63" s="344"/>
      <c r="SZQ63" s="310"/>
      <c r="SZR63" s="310"/>
      <c r="SZS63" s="310"/>
      <c r="SZT63" s="310"/>
      <c r="SZU63" s="310"/>
      <c r="SZV63" s="310"/>
      <c r="SZW63" s="310"/>
      <c r="SZX63" s="310"/>
      <c r="SZY63" s="344"/>
      <c r="SZZ63" s="310"/>
      <c r="TAA63" s="310"/>
      <c r="TAB63" s="310"/>
      <c r="TAC63" s="310"/>
      <c r="TAD63" s="310"/>
      <c r="TAE63" s="310"/>
      <c r="TAF63" s="310"/>
      <c r="TAG63" s="310"/>
      <c r="TAH63" s="344"/>
      <c r="TAI63" s="310"/>
      <c r="TAJ63" s="310"/>
      <c r="TAK63" s="310"/>
      <c r="TAL63" s="310"/>
      <c r="TAM63" s="310"/>
      <c r="TAN63" s="310"/>
      <c r="TAO63" s="310"/>
      <c r="TAP63" s="310"/>
      <c r="TAQ63" s="344"/>
      <c r="TAR63" s="310"/>
      <c r="TAS63" s="310"/>
      <c r="TAT63" s="310"/>
      <c r="TAU63" s="310"/>
      <c r="TAV63" s="310"/>
      <c r="TAW63" s="310"/>
      <c r="TAX63" s="310"/>
      <c r="TAY63" s="310"/>
      <c r="TAZ63" s="344"/>
      <c r="TBA63" s="310"/>
      <c r="TBB63" s="310"/>
      <c r="TBC63" s="310"/>
      <c r="TBD63" s="310"/>
      <c r="TBE63" s="310"/>
      <c r="TBF63" s="310"/>
      <c r="TBG63" s="310"/>
      <c r="TBH63" s="310"/>
      <c r="TBI63" s="344"/>
      <c r="TBJ63" s="310"/>
      <c r="TBK63" s="310"/>
      <c r="TBL63" s="310"/>
      <c r="TBM63" s="310"/>
      <c r="TBN63" s="310"/>
      <c r="TBO63" s="310"/>
      <c r="TBP63" s="310"/>
      <c r="TBQ63" s="310"/>
      <c r="TBR63" s="344"/>
      <c r="TBS63" s="310"/>
      <c r="TBT63" s="310"/>
      <c r="TBU63" s="310"/>
      <c r="TBV63" s="310"/>
      <c r="TBW63" s="310"/>
      <c r="TBX63" s="310"/>
      <c r="TBY63" s="310"/>
      <c r="TBZ63" s="310"/>
      <c r="TCA63" s="344"/>
      <c r="TCB63" s="310"/>
      <c r="TCC63" s="310"/>
      <c r="TCD63" s="310"/>
      <c r="TCE63" s="310"/>
      <c r="TCF63" s="310"/>
      <c r="TCG63" s="310"/>
      <c r="TCH63" s="310"/>
      <c r="TCI63" s="310"/>
      <c r="TCJ63" s="344"/>
      <c r="TCK63" s="310"/>
      <c r="TCL63" s="310"/>
      <c r="TCM63" s="310"/>
      <c r="TCN63" s="310"/>
      <c r="TCO63" s="310"/>
      <c r="TCP63" s="310"/>
      <c r="TCQ63" s="310"/>
      <c r="TCR63" s="310"/>
      <c r="TCS63" s="344"/>
      <c r="TCT63" s="310"/>
      <c r="TCU63" s="310"/>
      <c r="TCV63" s="310"/>
      <c r="TCW63" s="310"/>
      <c r="TCX63" s="310"/>
      <c r="TCY63" s="310"/>
      <c r="TCZ63" s="310"/>
      <c r="TDA63" s="310"/>
      <c r="TDB63" s="344"/>
      <c r="TDC63" s="310"/>
      <c r="TDD63" s="310"/>
      <c r="TDE63" s="310"/>
      <c r="TDF63" s="310"/>
      <c r="TDG63" s="310"/>
      <c r="TDH63" s="310"/>
      <c r="TDI63" s="310"/>
      <c r="TDJ63" s="310"/>
      <c r="TDK63" s="344"/>
      <c r="TDL63" s="310"/>
      <c r="TDM63" s="310"/>
      <c r="TDN63" s="310"/>
      <c r="TDO63" s="310"/>
      <c r="TDP63" s="310"/>
      <c r="TDQ63" s="310"/>
      <c r="TDR63" s="310"/>
      <c r="TDS63" s="310"/>
      <c r="TDT63" s="344"/>
      <c r="TDU63" s="310"/>
      <c r="TDV63" s="310"/>
      <c r="TDW63" s="310"/>
      <c r="TDX63" s="310"/>
      <c r="TDY63" s="310"/>
      <c r="TDZ63" s="310"/>
      <c r="TEA63" s="310"/>
      <c r="TEB63" s="310"/>
      <c r="TEC63" s="344"/>
      <c r="TED63" s="310"/>
      <c r="TEE63" s="310"/>
      <c r="TEF63" s="310"/>
      <c r="TEG63" s="310"/>
      <c r="TEH63" s="310"/>
      <c r="TEI63" s="310"/>
      <c r="TEJ63" s="310"/>
      <c r="TEK63" s="310"/>
      <c r="TEL63" s="344"/>
      <c r="TEM63" s="310"/>
      <c r="TEN63" s="310"/>
      <c r="TEO63" s="310"/>
      <c r="TEP63" s="310"/>
      <c r="TEQ63" s="310"/>
      <c r="TER63" s="310"/>
      <c r="TES63" s="310"/>
      <c r="TET63" s="310"/>
      <c r="TEU63" s="344"/>
      <c r="TEV63" s="310"/>
      <c r="TEW63" s="310"/>
      <c r="TEX63" s="310"/>
      <c r="TEY63" s="310"/>
      <c r="TEZ63" s="310"/>
      <c r="TFA63" s="310"/>
      <c r="TFB63" s="310"/>
      <c r="TFC63" s="310"/>
      <c r="TFD63" s="344"/>
      <c r="TFE63" s="310"/>
      <c r="TFF63" s="310"/>
      <c r="TFG63" s="310"/>
      <c r="TFH63" s="310"/>
      <c r="TFI63" s="310"/>
      <c r="TFJ63" s="310"/>
      <c r="TFK63" s="310"/>
      <c r="TFL63" s="310"/>
      <c r="TFM63" s="344"/>
      <c r="TFN63" s="310"/>
      <c r="TFO63" s="310"/>
      <c r="TFP63" s="310"/>
      <c r="TFQ63" s="310"/>
      <c r="TFR63" s="310"/>
      <c r="TFS63" s="310"/>
      <c r="TFT63" s="310"/>
      <c r="TFU63" s="310"/>
      <c r="TFV63" s="344"/>
      <c r="TFW63" s="310"/>
      <c r="TFX63" s="310"/>
      <c r="TFY63" s="310"/>
      <c r="TFZ63" s="310"/>
      <c r="TGA63" s="310"/>
      <c r="TGB63" s="310"/>
      <c r="TGC63" s="310"/>
      <c r="TGD63" s="310"/>
      <c r="TGE63" s="344"/>
      <c r="TGF63" s="310"/>
      <c r="TGG63" s="310"/>
      <c r="TGH63" s="310"/>
      <c r="TGI63" s="310"/>
      <c r="TGJ63" s="310"/>
      <c r="TGK63" s="310"/>
      <c r="TGL63" s="310"/>
      <c r="TGM63" s="310"/>
      <c r="TGN63" s="344"/>
      <c r="TGO63" s="310"/>
      <c r="TGP63" s="310"/>
      <c r="TGQ63" s="310"/>
      <c r="TGR63" s="310"/>
      <c r="TGS63" s="310"/>
      <c r="TGT63" s="310"/>
      <c r="TGU63" s="310"/>
      <c r="TGV63" s="310"/>
      <c r="TGW63" s="344"/>
      <c r="TGX63" s="310"/>
      <c r="TGY63" s="310"/>
      <c r="TGZ63" s="310"/>
      <c r="THA63" s="310"/>
      <c r="THB63" s="310"/>
      <c r="THC63" s="310"/>
      <c r="THD63" s="310"/>
      <c r="THE63" s="310"/>
      <c r="THF63" s="344"/>
      <c r="THG63" s="310"/>
      <c r="THH63" s="310"/>
      <c r="THI63" s="310"/>
      <c r="THJ63" s="310"/>
      <c r="THK63" s="310"/>
      <c r="THL63" s="310"/>
      <c r="THM63" s="310"/>
      <c r="THN63" s="310"/>
      <c r="THO63" s="344"/>
      <c r="THP63" s="310"/>
      <c r="THQ63" s="310"/>
      <c r="THR63" s="310"/>
      <c r="THS63" s="310"/>
      <c r="THT63" s="310"/>
      <c r="THU63" s="310"/>
      <c r="THV63" s="310"/>
      <c r="THW63" s="310"/>
      <c r="THX63" s="344"/>
      <c r="THY63" s="310"/>
      <c r="THZ63" s="310"/>
      <c r="TIA63" s="310"/>
      <c r="TIB63" s="310"/>
      <c r="TIC63" s="310"/>
      <c r="TID63" s="310"/>
      <c r="TIE63" s="310"/>
      <c r="TIF63" s="310"/>
      <c r="TIG63" s="344"/>
      <c r="TIH63" s="310"/>
      <c r="TII63" s="310"/>
      <c r="TIJ63" s="310"/>
      <c r="TIK63" s="310"/>
      <c r="TIL63" s="310"/>
      <c r="TIM63" s="310"/>
      <c r="TIN63" s="310"/>
      <c r="TIO63" s="310"/>
      <c r="TIP63" s="344"/>
      <c r="TIQ63" s="310"/>
      <c r="TIR63" s="310"/>
      <c r="TIS63" s="310"/>
      <c r="TIT63" s="310"/>
      <c r="TIU63" s="310"/>
      <c r="TIV63" s="310"/>
      <c r="TIW63" s="310"/>
      <c r="TIX63" s="310"/>
      <c r="TIY63" s="344"/>
      <c r="TIZ63" s="310"/>
      <c r="TJA63" s="310"/>
      <c r="TJB63" s="310"/>
      <c r="TJC63" s="310"/>
      <c r="TJD63" s="310"/>
      <c r="TJE63" s="310"/>
      <c r="TJF63" s="310"/>
      <c r="TJG63" s="310"/>
      <c r="TJH63" s="344"/>
      <c r="TJI63" s="310"/>
      <c r="TJJ63" s="310"/>
      <c r="TJK63" s="310"/>
      <c r="TJL63" s="310"/>
      <c r="TJM63" s="310"/>
      <c r="TJN63" s="310"/>
      <c r="TJO63" s="310"/>
      <c r="TJP63" s="310"/>
      <c r="TJQ63" s="344"/>
      <c r="TJR63" s="310"/>
      <c r="TJS63" s="310"/>
      <c r="TJT63" s="310"/>
      <c r="TJU63" s="310"/>
      <c r="TJV63" s="310"/>
      <c r="TJW63" s="310"/>
      <c r="TJX63" s="310"/>
      <c r="TJY63" s="310"/>
      <c r="TJZ63" s="344"/>
      <c r="TKA63" s="310"/>
      <c r="TKB63" s="310"/>
      <c r="TKC63" s="310"/>
      <c r="TKD63" s="310"/>
      <c r="TKE63" s="310"/>
      <c r="TKF63" s="310"/>
      <c r="TKG63" s="310"/>
      <c r="TKH63" s="310"/>
      <c r="TKI63" s="344"/>
      <c r="TKJ63" s="310"/>
      <c r="TKK63" s="310"/>
      <c r="TKL63" s="310"/>
      <c r="TKM63" s="310"/>
      <c r="TKN63" s="310"/>
      <c r="TKO63" s="310"/>
      <c r="TKP63" s="310"/>
      <c r="TKQ63" s="310"/>
      <c r="TKR63" s="344"/>
      <c r="TKS63" s="310"/>
      <c r="TKT63" s="310"/>
      <c r="TKU63" s="310"/>
      <c r="TKV63" s="310"/>
      <c r="TKW63" s="310"/>
      <c r="TKX63" s="310"/>
      <c r="TKY63" s="310"/>
      <c r="TKZ63" s="310"/>
      <c r="TLA63" s="344"/>
      <c r="TLB63" s="310"/>
      <c r="TLC63" s="310"/>
      <c r="TLD63" s="310"/>
      <c r="TLE63" s="310"/>
      <c r="TLF63" s="310"/>
      <c r="TLG63" s="310"/>
      <c r="TLH63" s="310"/>
      <c r="TLI63" s="310"/>
      <c r="TLJ63" s="344"/>
      <c r="TLK63" s="310"/>
      <c r="TLL63" s="310"/>
      <c r="TLM63" s="310"/>
      <c r="TLN63" s="310"/>
      <c r="TLO63" s="310"/>
      <c r="TLP63" s="310"/>
      <c r="TLQ63" s="310"/>
      <c r="TLR63" s="310"/>
      <c r="TLS63" s="344"/>
      <c r="TLT63" s="310"/>
      <c r="TLU63" s="310"/>
      <c r="TLV63" s="310"/>
      <c r="TLW63" s="310"/>
      <c r="TLX63" s="310"/>
      <c r="TLY63" s="310"/>
      <c r="TLZ63" s="310"/>
      <c r="TMA63" s="310"/>
      <c r="TMB63" s="344"/>
      <c r="TMC63" s="310"/>
      <c r="TMD63" s="310"/>
      <c r="TME63" s="310"/>
      <c r="TMF63" s="310"/>
      <c r="TMG63" s="310"/>
      <c r="TMH63" s="310"/>
      <c r="TMI63" s="310"/>
      <c r="TMJ63" s="310"/>
      <c r="TMK63" s="344"/>
      <c r="TML63" s="310"/>
      <c r="TMM63" s="310"/>
      <c r="TMN63" s="310"/>
      <c r="TMO63" s="310"/>
      <c r="TMP63" s="310"/>
      <c r="TMQ63" s="310"/>
      <c r="TMR63" s="310"/>
      <c r="TMS63" s="310"/>
      <c r="TMT63" s="344"/>
      <c r="TMU63" s="310"/>
      <c r="TMV63" s="310"/>
      <c r="TMW63" s="310"/>
      <c r="TMX63" s="310"/>
      <c r="TMY63" s="310"/>
      <c r="TMZ63" s="310"/>
      <c r="TNA63" s="310"/>
      <c r="TNB63" s="310"/>
      <c r="TNC63" s="344"/>
      <c r="TND63" s="310"/>
      <c r="TNE63" s="310"/>
      <c r="TNF63" s="310"/>
      <c r="TNG63" s="310"/>
      <c r="TNH63" s="310"/>
      <c r="TNI63" s="310"/>
      <c r="TNJ63" s="310"/>
      <c r="TNK63" s="310"/>
      <c r="TNL63" s="344"/>
      <c r="TNM63" s="310"/>
      <c r="TNN63" s="310"/>
      <c r="TNO63" s="310"/>
      <c r="TNP63" s="310"/>
      <c r="TNQ63" s="310"/>
      <c r="TNR63" s="310"/>
      <c r="TNS63" s="310"/>
      <c r="TNT63" s="310"/>
      <c r="TNU63" s="344"/>
      <c r="TNV63" s="310"/>
      <c r="TNW63" s="310"/>
      <c r="TNX63" s="310"/>
      <c r="TNY63" s="310"/>
      <c r="TNZ63" s="310"/>
      <c r="TOA63" s="310"/>
      <c r="TOB63" s="310"/>
      <c r="TOC63" s="310"/>
      <c r="TOD63" s="344"/>
      <c r="TOE63" s="310"/>
      <c r="TOF63" s="310"/>
      <c r="TOG63" s="310"/>
      <c r="TOH63" s="310"/>
      <c r="TOI63" s="310"/>
      <c r="TOJ63" s="310"/>
      <c r="TOK63" s="310"/>
      <c r="TOL63" s="310"/>
      <c r="TOM63" s="344"/>
      <c r="TON63" s="310"/>
      <c r="TOO63" s="310"/>
      <c r="TOP63" s="310"/>
      <c r="TOQ63" s="310"/>
      <c r="TOR63" s="310"/>
      <c r="TOS63" s="310"/>
      <c r="TOT63" s="310"/>
      <c r="TOU63" s="310"/>
      <c r="TOV63" s="344"/>
      <c r="TOW63" s="310"/>
      <c r="TOX63" s="310"/>
      <c r="TOY63" s="310"/>
      <c r="TOZ63" s="310"/>
      <c r="TPA63" s="310"/>
      <c r="TPB63" s="310"/>
      <c r="TPC63" s="310"/>
      <c r="TPD63" s="310"/>
      <c r="TPE63" s="344"/>
      <c r="TPF63" s="310"/>
      <c r="TPG63" s="310"/>
      <c r="TPH63" s="310"/>
      <c r="TPI63" s="310"/>
      <c r="TPJ63" s="310"/>
      <c r="TPK63" s="310"/>
      <c r="TPL63" s="310"/>
      <c r="TPM63" s="310"/>
      <c r="TPN63" s="344"/>
      <c r="TPO63" s="310"/>
      <c r="TPP63" s="310"/>
      <c r="TPQ63" s="310"/>
      <c r="TPR63" s="310"/>
      <c r="TPS63" s="310"/>
      <c r="TPT63" s="310"/>
      <c r="TPU63" s="310"/>
      <c r="TPV63" s="310"/>
      <c r="TPW63" s="344"/>
      <c r="TPX63" s="310"/>
      <c r="TPY63" s="310"/>
      <c r="TPZ63" s="310"/>
      <c r="TQA63" s="310"/>
      <c r="TQB63" s="310"/>
      <c r="TQC63" s="310"/>
      <c r="TQD63" s="310"/>
      <c r="TQE63" s="310"/>
      <c r="TQF63" s="344"/>
      <c r="TQG63" s="310"/>
      <c r="TQH63" s="310"/>
      <c r="TQI63" s="310"/>
      <c r="TQJ63" s="310"/>
      <c r="TQK63" s="310"/>
      <c r="TQL63" s="310"/>
      <c r="TQM63" s="310"/>
      <c r="TQN63" s="310"/>
      <c r="TQO63" s="344"/>
      <c r="TQP63" s="310"/>
      <c r="TQQ63" s="310"/>
      <c r="TQR63" s="310"/>
      <c r="TQS63" s="310"/>
      <c r="TQT63" s="310"/>
      <c r="TQU63" s="310"/>
      <c r="TQV63" s="310"/>
      <c r="TQW63" s="310"/>
      <c r="TQX63" s="344"/>
      <c r="TQY63" s="310"/>
      <c r="TQZ63" s="310"/>
      <c r="TRA63" s="310"/>
      <c r="TRB63" s="310"/>
      <c r="TRC63" s="310"/>
      <c r="TRD63" s="310"/>
      <c r="TRE63" s="310"/>
      <c r="TRF63" s="310"/>
      <c r="TRG63" s="344"/>
      <c r="TRH63" s="310"/>
      <c r="TRI63" s="310"/>
      <c r="TRJ63" s="310"/>
      <c r="TRK63" s="310"/>
      <c r="TRL63" s="310"/>
      <c r="TRM63" s="310"/>
      <c r="TRN63" s="310"/>
      <c r="TRO63" s="310"/>
      <c r="TRP63" s="344"/>
      <c r="TRQ63" s="310"/>
      <c r="TRR63" s="310"/>
      <c r="TRS63" s="310"/>
      <c r="TRT63" s="310"/>
      <c r="TRU63" s="310"/>
      <c r="TRV63" s="310"/>
      <c r="TRW63" s="310"/>
      <c r="TRX63" s="310"/>
      <c r="TRY63" s="344"/>
      <c r="TRZ63" s="310"/>
      <c r="TSA63" s="310"/>
      <c r="TSB63" s="310"/>
      <c r="TSC63" s="310"/>
      <c r="TSD63" s="310"/>
      <c r="TSE63" s="310"/>
      <c r="TSF63" s="310"/>
      <c r="TSG63" s="310"/>
      <c r="TSH63" s="344"/>
      <c r="TSI63" s="310"/>
      <c r="TSJ63" s="310"/>
      <c r="TSK63" s="310"/>
      <c r="TSL63" s="310"/>
      <c r="TSM63" s="310"/>
      <c r="TSN63" s="310"/>
      <c r="TSO63" s="310"/>
      <c r="TSP63" s="310"/>
      <c r="TSQ63" s="344"/>
      <c r="TSR63" s="310"/>
      <c r="TSS63" s="310"/>
      <c r="TST63" s="310"/>
      <c r="TSU63" s="310"/>
      <c r="TSV63" s="310"/>
      <c r="TSW63" s="310"/>
      <c r="TSX63" s="310"/>
      <c r="TSY63" s="310"/>
      <c r="TSZ63" s="344"/>
      <c r="TTA63" s="310"/>
      <c r="TTB63" s="310"/>
      <c r="TTC63" s="310"/>
      <c r="TTD63" s="310"/>
      <c r="TTE63" s="310"/>
      <c r="TTF63" s="310"/>
      <c r="TTG63" s="310"/>
      <c r="TTH63" s="310"/>
      <c r="TTI63" s="344"/>
      <c r="TTJ63" s="310"/>
      <c r="TTK63" s="310"/>
      <c r="TTL63" s="310"/>
      <c r="TTM63" s="310"/>
      <c r="TTN63" s="310"/>
      <c r="TTO63" s="310"/>
      <c r="TTP63" s="310"/>
      <c r="TTQ63" s="310"/>
      <c r="TTR63" s="344"/>
      <c r="TTS63" s="310"/>
      <c r="TTT63" s="310"/>
      <c r="TTU63" s="310"/>
      <c r="TTV63" s="310"/>
      <c r="TTW63" s="310"/>
      <c r="TTX63" s="310"/>
      <c r="TTY63" s="310"/>
      <c r="TTZ63" s="310"/>
      <c r="TUA63" s="344"/>
      <c r="TUB63" s="310"/>
      <c r="TUC63" s="310"/>
      <c r="TUD63" s="310"/>
      <c r="TUE63" s="310"/>
      <c r="TUF63" s="310"/>
      <c r="TUG63" s="310"/>
      <c r="TUH63" s="310"/>
      <c r="TUI63" s="310"/>
      <c r="TUJ63" s="344"/>
      <c r="TUK63" s="310"/>
      <c r="TUL63" s="310"/>
      <c r="TUM63" s="310"/>
      <c r="TUN63" s="310"/>
      <c r="TUO63" s="310"/>
      <c r="TUP63" s="310"/>
      <c r="TUQ63" s="310"/>
      <c r="TUR63" s="310"/>
      <c r="TUS63" s="344"/>
      <c r="TUT63" s="310"/>
      <c r="TUU63" s="310"/>
      <c r="TUV63" s="310"/>
      <c r="TUW63" s="310"/>
      <c r="TUX63" s="310"/>
      <c r="TUY63" s="310"/>
      <c r="TUZ63" s="310"/>
      <c r="TVA63" s="310"/>
      <c r="TVB63" s="344"/>
      <c r="TVC63" s="310"/>
      <c r="TVD63" s="310"/>
      <c r="TVE63" s="310"/>
      <c r="TVF63" s="310"/>
      <c r="TVG63" s="310"/>
      <c r="TVH63" s="310"/>
      <c r="TVI63" s="310"/>
      <c r="TVJ63" s="310"/>
      <c r="TVK63" s="344"/>
      <c r="TVL63" s="310"/>
      <c r="TVM63" s="310"/>
      <c r="TVN63" s="310"/>
      <c r="TVO63" s="310"/>
      <c r="TVP63" s="310"/>
      <c r="TVQ63" s="310"/>
      <c r="TVR63" s="310"/>
      <c r="TVS63" s="310"/>
      <c r="TVT63" s="344"/>
      <c r="TVU63" s="310"/>
      <c r="TVV63" s="310"/>
      <c r="TVW63" s="310"/>
      <c r="TVX63" s="310"/>
      <c r="TVY63" s="310"/>
      <c r="TVZ63" s="310"/>
      <c r="TWA63" s="310"/>
      <c r="TWB63" s="310"/>
      <c r="TWC63" s="344"/>
      <c r="TWD63" s="310"/>
      <c r="TWE63" s="310"/>
      <c r="TWF63" s="310"/>
      <c r="TWG63" s="310"/>
      <c r="TWH63" s="310"/>
      <c r="TWI63" s="310"/>
      <c r="TWJ63" s="310"/>
      <c r="TWK63" s="310"/>
      <c r="TWL63" s="344"/>
      <c r="TWM63" s="310"/>
      <c r="TWN63" s="310"/>
      <c r="TWO63" s="310"/>
      <c r="TWP63" s="310"/>
      <c r="TWQ63" s="310"/>
      <c r="TWR63" s="310"/>
      <c r="TWS63" s="310"/>
      <c r="TWT63" s="310"/>
      <c r="TWU63" s="344"/>
      <c r="TWV63" s="310"/>
      <c r="TWW63" s="310"/>
      <c r="TWX63" s="310"/>
      <c r="TWY63" s="310"/>
      <c r="TWZ63" s="310"/>
      <c r="TXA63" s="310"/>
      <c r="TXB63" s="310"/>
      <c r="TXC63" s="310"/>
      <c r="TXD63" s="344"/>
      <c r="TXE63" s="310"/>
      <c r="TXF63" s="310"/>
      <c r="TXG63" s="310"/>
      <c r="TXH63" s="310"/>
      <c r="TXI63" s="310"/>
      <c r="TXJ63" s="310"/>
      <c r="TXK63" s="310"/>
      <c r="TXL63" s="310"/>
      <c r="TXM63" s="344"/>
      <c r="TXN63" s="310"/>
      <c r="TXO63" s="310"/>
      <c r="TXP63" s="310"/>
      <c r="TXQ63" s="310"/>
      <c r="TXR63" s="310"/>
      <c r="TXS63" s="310"/>
      <c r="TXT63" s="310"/>
      <c r="TXU63" s="310"/>
      <c r="TXV63" s="344"/>
      <c r="TXW63" s="310"/>
      <c r="TXX63" s="310"/>
      <c r="TXY63" s="310"/>
      <c r="TXZ63" s="310"/>
      <c r="TYA63" s="310"/>
      <c r="TYB63" s="310"/>
      <c r="TYC63" s="310"/>
      <c r="TYD63" s="310"/>
      <c r="TYE63" s="344"/>
      <c r="TYF63" s="310"/>
      <c r="TYG63" s="310"/>
      <c r="TYH63" s="310"/>
      <c r="TYI63" s="310"/>
      <c r="TYJ63" s="310"/>
      <c r="TYK63" s="310"/>
      <c r="TYL63" s="310"/>
      <c r="TYM63" s="310"/>
      <c r="TYN63" s="344"/>
      <c r="TYO63" s="310"/>
      <c r="TYP63" s="310"/>
      <c r="TYQ63" s="310"/>
      <c r="TYR63" s="310"/>
      <c r="TYS63" s="310"/>
      <c r="TYT63" s="310"/>
      <c r="TYU63" s="310"/>
      <c r="TYV63" s="310"/>
      <c r="TYW63" s="344"/>
      <c r="TYX63" s="310"/>
      <c r="TYY63" s="310"/>
      <c r="TYZ63" s="310"/>
      <c r="TZA63" s="310"/>
      <c r="TZB63" s="310"/>
      <c r="TZC63" s="310"/>
      <c r="TZD63" s="310"/>
      <c r="TZE63" s="310"/>
      <c r="TZF63" s="344"/>
      <c r="TZG63" s="310"/>
      <c r="TZH63" s="310"/>
      <c r="TZI63" s="310"/>
      <c r="TZJ63" s="310"/>
      <c r="TZK63" s="310"/>
      <c r="TZL63" s="310"/>
      <c r="TZM63" s="310"/>
      <c r="TZN63" s="310"/>
      <c r="TZO63" s="344"/>
      <c r="TZP63" s="310"/>
      <c r="TZQ63" s="310"/>
      <c r="TZR63" s="310"/>
      <c r="TZS63" s="310"/>
      <c r="TZT63" s="310"/>
      <c r="TZU63" s="310"/>
      <c r="TZV63" s="310"/>
      <c r="TZW63" s="310"/>
      <c r="TZX63" s="344"/>
      <c r="TZY63" s="310"/>
      <c r="TZZ63" s="310"/>
      <c r="UAA63" s="310"/>
      <c r="UAB63" s="310"/>
      <c r="UAC63" s="310"/>
      <c r="UAD63" s="310"/>
      <c r="UAE63" s="310"/>
      <c r="UAF63" s="310"/>
      <c r="UAG63" s="344"/>
      <c r="UAH63" s="310"/>
      <c r="UAI63" s="310"/>
      <c r="UAJ63" s="310"/>
      <c r="UAK63" s="310"/>
      <c r="UAL63" s="310"/>
      <c r="UAM63" s="310"/>
      <c r="UAN63" s="310"/>
      <c r="UAO63" s="310"/>
      <c r="UAP63" s="344"/>
      <c r="UAQ63" s="310"/>
      <c r="UAR63" s="310"/>
      <c r="UAS63" s="310"/>
      <c r="UAT63" s="310"/>
      <c r="UAU63" s="310"/>
      <c r="UAV63" s="310"/>
      <c r="UAW63" s="310"/>
      <c r="UAX63" s="310"/>
      <c r="UAY63" s="344"/>
      <c r="UAZ63" s="310"/>
      <c r="UBA63" s="310"/>
      <c r="UBB63" s="310"/>
      <c r="UBC63" s="310"/>
      <c r="UBD63" s="310"/>
      <c r="UBE63" s="310"/>
      <c r="UBF63" s="310"/>
      <c r="UBG63" s="310"/>
      <c r="UBH63" s="344"/>
      <c r="UBI63" s="310"/>
      <c r="UBJ63" s="310"/>
      <c r="UBK63" s="310"/>
      <c r="UBL63" s="310"/>
      <c r="UBM63" s="310"/>
      <c r="UBN63" s="310"/>
      <c r="UBO63" s="310"/>
      <c r="UBP63" s="310"/>
      <c r="UBQ63" s="344"/>
      <c r="UBR63" s="310"/>
      <c r="UBS63" s="310"/>
      <c r="UBT63" s="310"/>
      <c r="UBU63" s="310"/>
      <c r="UBV63" s="310"/>
      <c r="UBW63" s="310"/>
      <c r="UBX63" s="310"/>
      <c r="UBY63" s="310"/>
      <c r="UBZ63" s="344"/>
      <c r="UCA63" s="310"/>
      <c r="UCB63" s="310"/>
      <c r="UCC63" s="310"/>
      <c r="UCD63" s="310"/>
      <c r="UCE63" s="310"/>
      <c r="UCF63" s="310"/>
      <c r="UCG63" s="310"/>
      <c r="UCH63" s="310"/>
      <c r="UCI63" s="344"/>
      <c r="UCJ63" s="310"/>
      <c r="UCK63" s="310"/>
      <c r="UCL63" s="310"/>
      <c r="UCM63" s="310"/>
      <c r="UCN63" s="310"/>
      <c r="UCO63" s="310"/>
      <c r="UCP63" s="310"/>
      <c r="UCQ63" s="310"/>
      <c r="UCR63" s="344"/>
      <c r="UCS63" s="310"/>
      <c r="UCT63" s="310"/>
      <c r="UCU63" s="310"/>
      <c r="UCV63" s="310"/>
      <c r="UCW63" s="310"/>
      <c r="UCX63" s="310"/>
      <c r="UCY63" s="310"/>
      <c r="UCZ63" s="310"/>
      <c r="UDA63" s="344"/>
      <c r="UDB63" s="310"/>
      <c r="UDC63" s="310"/>
      <c r="UDD63" s="310"/>
      <c r="UDE63" s="310"/>
      <c r="UDF63" s="310"/>
      <c r="UDG63" s="310"/>
      <c r="UDH63" s="310"/>
      <c r="UDI63" s="310"/>
      <c r="UDJ63" s="344"/>
      <c r="UDK63" s="310"/>
      <c r="UDL63" s="310"/>
      <c r="UDM63" s="310"/>
      <c r="UDN63" s="310"/>
      <c r="UDO63" s="310"/>
      <c r="UDP63" s="310"/>
      <c r="UDQ63" s="310"/>
      <c r="UDR63" s="310"/>
      <c r="UDS63" s="344"/>
      <c r="UDT63" s="310"/>
      <c r="UDU63" s="310"/>
      <c r="UDV63" s="310"/>
      <c r="UDW63" s="310"/>
      <c r="UDX63" s="310"/>
      <c r="UDY63" s="310"/>
      <c r="UDZ63" s="310"/>
      <c r="UEA63" s="310"/>
      <c r="UEB63" s="344"/>
      <c r="UEC63" s="310"/>
      <c r="UED63" s="310"/>
      <c r="UEE63" s="310"/>
      <c r="UEF63" s="310"/>
      <c r="UEG63" s="310"/>
      <c r="UEH63" s="310"/>
      <c r="UEI63" s="310"/>
      <c r="UEJ63" s="310"/>
      <c r="UEK63" s="344"/>
      <c r="UEL63" s="310"/>
      <c r="UEM63" s="310"/>
      <c r="UEN63" s="310"/>
      <c r="UEO63" s="310"/>
      <c r="UEP63" s="310"/>
      <c r="UEQ63" s="310"/>
      <c r="UER63" s="310"/>
      <c r="UES63" s="310"/>
      <c r="UET63" s="344"/>
      <c r="UEU63" s="310"/>
      <c r="UEV63" s="310"/>
      <c r="UEW63" s="310"/>
      <c r="UEX63" s="310"/>
      <c r="UEY63" s="310"/>
      <c r="UEZ63" s="310"/>
      <c r="UFA63" s="310"/>
      <c r="UFB63" s="310"/>
      <c r="UFC63" s="344"/>
      <c r="UFD63" s="310"/>
      <c r="UFE63" s="310"/>
      <c r="UFF63" s="310"/>
      <c r="UFG63" s="310"/>
      <c r="UFH63" s="310"/>
      <c r="UFI63" s="310"/>
      <c r="UFJ63" s="310"/>
      <c r="UFK63" s="310"/>
      <c r="UFL63" s="344"/>
      <c r="UFM63" s="310"/>
      <c r="UFN63" s="310"/>
      <c r="UFO63" s="310"/>
      <c r="UFP63" s="310"/>
      <c r="UFQ63" s="310"/>
      <c r="UFR63" s="310"/>
      <c r="UFS63" s="310"/>
      <c r="UFT63" s="310"/>
      <c r="UFU63" s="344"/>
      <c r="UFV63" s="310"/>
      <c r="UFW63" s="310"/>
      <c r="UFX63" s="310"/>
      <c r="UFY63" s="310"/>
      <c r="UFZ63" s="310"/>
      <c r="UGA63" s="310"/>
      <c r="UGB63" s="310"/>
      <c r="UGC63" s="310"/>
      <c r="UGD63" s="344"/>
      <c r="UGE63" s="310"/>
      <c r="UGF63" s="310"/>
      <c r="UGG63" s="310"/>
      <c r="UGH63" s="310"/>
      <c r="UGI63" s="310"/>
      <c r="UGJ63" s="310"/>
      <c r="UGK63" s="310"/>
      <c r="UGL63" s="310"/>
      <c r="UGM63" s="344"/>
      <c r="UGN63" s="310"/>
      <c r="UGO63" s="310"/>
      <c r="UGP63" s="310"/>
      <c r="UGQ63" s="310"/>
      <c r="UGR63" s="310"/>
      <c r="UGS63" s="310"/>
      <c r="UGT63" s="310"/>
      <c r="UGU63" s="310"/>
      <c r="UGV63" s="344"/>
      <c r="UGW63" s="310"/>
      <c r="UGX63" s="310"/>
      <c r="UGY63" s="310"/>
      <c r="UGZ63" s="310"/>
      <c r="UHA63" s="310"/>
      <c r="UHB63" s="310"/>
      <c r="UHC63" s="310"/>
      <c r="UHD63" s="310"/>
      <c r="UHE63" s="344"/>
      <c r="UHF63" s="310"/>
      <c r="UHG63" s="310"/>
      <c r="UHH63" s="310"/>
      <c r="UHI63" s="310"/>
      <c r="UHJ63" s="310"/>
      <c r="UHK63" s="310"/>
      <c r="UHL63" s="310"/>
      <c r="UHM63" s="310"/>
      <c r="UHN63" s="344"/>
      <c r="UHO63" s="310"/>
      <c r="UHP63" s="310"/>
      <c r="UHQ63" s="310"/>
      <c r="UHR63" s="310"/>
      <c r="UHS63" s="310"/>
      <c r="UHT63" s="310"/>
      <c r="UHU63" s="310"/>
      <c r="UHV63" s="310"/>
      <c r="UHW63" s="344"/>
      <c r="UHX63" s="310"/>
      <c r="UHY63" s="310"/>
      <c r="UHZ63" s="310"/>
      <c r="UIA63" s="310"/>
      <c r="UIB63" s="310"/>
      <c r="UIC63" s="310"/>
      <c r="UID63" s="310"/>
      <c r="UIE63" s="310"/>
      <c r="UIF63" s="344"/>
      <c r="UIG63" s="310"/>
      <c r="UIH63" s="310"/>
      <c r="UII63" s="310"/>
      <c r="UIJ63" s="310"/>
      <c r="UIK63" s="310"/>
      <c r="UIL63" s="310"/>
      <c r="UIM63" s="310"/>
      <c r="UIN63" s="310"/>
      <c r="UIO63" s="344"/>
      <c r="UIP63" s="310"/>
      <c r="UIQ63" s="310"/>
      <c r="UIR63" s="310"/>
      <c r="UIS63" s="310"/>
      <c r="UIT63" s="310"/>
      <c r="UIU63" s="310"/>
      <c r="UIV63" s="310"/>
      <c r="UIW63" s="310"/>
      <c r="UIX63" s="344"/>
      <c r="UIY63" s="310"/>
      <c r="UIZ63" s="310"/>
      <c r="UJA63" s="310"/>
      <c r="UJB63" s="310"/>
      <c r="UJC63" s="310"/>
      <c r="UJD63" s="310"/>
      <c r="UJE63" s="310"/>
      <c r="UJF63" s="310"/>
      <c r="UJG63" s="344"/>
      <c r="UJH63" s="310"/>
      <c r="UJI63" s="310"/>
      <c r="UJJ63" s="310"/>
      <c r="UJK63" s="310"/>
      <c r="UJL63" s="310"/>
      <c r="UJM63" s="310"/>
      <c r="UJN63" s="310"/>
      <c r="UJO63" s="310"/>
      <c r="UJP63" s="344"/>
      <c r="UJQ63" s="310"/>
      <c r="UJR63" s="310"/>
      <c r="UJS63" s="310"/>
      <c r="UJT63" s="310"/>
      <c r="UJU63" s="310"/>
      <c r="UJV63" s="310"/>
      <c r="UJW63" s="310"/>
      <c r="UJX63" s="310"/>
      <c r="UJY63" s="344"/>
      <c r="UJZ63" s="310"/>
      <c r="UKA63" s="310"/>
      <c r="UKB63" s="310"/>
      <c r="UKC63" s="310"/>
      <c r="UKD63" s="310"/>
      <c r="UKE63" s="310"/>
      <c r="UKF63" s="310"/>
      <c r="UKG63" s="310"/>
      <c r="UKH63" s="344"/>
      <c r="UKI63" s="310"/>
      <c r="UKJ63" s="310"/>
      <c r="UKK63" s="310"/>
      <c r="UKL63" s="310"/>
      <c r="UKM63" s="310"/>
      <c r="UKN63" s="310"/>
      <c r="UKO63" s="310"/>
      <c r="UKP63" s="310"/>
      <c r="UKQ63" s="344"/>
      <c r="UKR63" s="310"/>
      <c r="UKS63" s="310"/>
      <c r="UKT63" s="310"/>
      <c r="UKU63" s="310"/>
      <c r="UKV63" s="310"/>
      <c r="UKW63" s="310"/>
      <c r="UKX63" s="310"/>
      <c r="UKY63" s="310"/>
      <c r="UKZ63" s="344"/>
      <c r="ULA63" s="310"/>
      <c r="ULB63" s="310"/>
      <c r="ULC63" s="310"/>
      <c r="ULD63" s="310"/>
      <c r="ULE63" s="310"/>
      <c r="ULF63" s="310"/>
      <c r="ULG63" s="310"/>
      <c r="ULH63" s="310"/>
      <c r="ULI63" s="344"/>
      <c r="ULJ63" s="310"/>
      <c r="ULK63" s="310"/>
      <c r="ULL63" s="310"/>
      <c r="ULM63" s="310"/>
      <c r="ULN63" s="310"/>
      <c r="ULO63" s="310"/>
      <c r="ULP63" s="310"/>
      <c r="ULQ63" s="310"/>
      <c r="ULR63" s="344"/>
      <c r="ULS63" s="310"/>
      <c r="ULT63" s="310"/>
      <c r="ULU63" s="310"/>
      <c r="ULV63" s="310"/>
      <c r="ULW63" s="310"/>
      <c r="ULX63" s="310"/>
      <c r="ULY63" s="310"/>
      <c r="ULZ63" s="310"/>
      <c r="UMA63" s="344"/>
      <c r="UMB63" s="310"/>
      <c r="UMC63" s="310"/>
      <c r="UMD63" s="310"/>
      <c r="UME63" s="310"/>
      <c r="UMF63" s="310"/>
      <c r="UMG63" s="310"/>
      <c r="UMH63" s="310"/>
      <c r="UMI63" s="310"/>
      <c r="UMJ63" s="344"/>
      <c r="UMK63" s="310"/>
      <c r="UML63" s="310"/>
      <c r="UMM63" s="310"/>
      <c r="UMN63" s="310"/>
      <c r="UMO63" s="310"/>
      <c r="UMP63" s="310"/>
      <c r="UMQ63" s="310"/>
      <c r="UMR63" s="310"/>
      <c r="UMS63" s="344"/>
      <c r="UMT63" s="310"/>
      <c r="UMU63" s="310"/>
      <c r="UMV63" s="310"/>
      <c r="UMW63" s="310"/>
      <c r="UMX63" s="310"/>
      <c r="UMY63" s="310"/>
      <c r="UMZ63" s="310"/>
      <c r="UNA63" s="310"/>
      <c r="UNB63" s="344"/>
      <c r="UNC63" s="310"/>
      <c r="UND63" s="310"/>
      <c r="UNE63" s="310"/>
      <c r="UNF63" s="310"/>
      <c r="UNG63" s="310"/>
      <c r="UNH63" s="310"/>
      <c r="UNI63" s="310"/>
      <c r="UNJ63" s="310"/>
      <c r="UNK63" s="344"/>
      <c r="UNL63" s="310"/>
      <c r="UNM63" s="310"/>
      <c r="UNN63" s="310"/>
      <c r="UNO63" s="310"/>
      <c r="UNP63" s="310"/>
      <c r="UNQ63" s="310"/>
      <c r="UNR63" s="310"/>
      <c r="UNS63" s="310"/>
      <c r="UNT63" s="344"/>
      <c r="UNU63" s="310"/>
      <c r="UNV63" s="310"/>
      <c r="UNW63" s="310"/>
      <c r="UNX63" s="310"/>
      <c r="UNY63" s="310"/>
      <c r="UNZ63" s="310"/>
      <c r="UOA63" s="310"/>
      <c r="UOB63" s="310"/>
      <c r="UOC63" s="344"/>
      <c r="UOD63" s="310"/>
      <c r="UOE63" s="310"/>
      <c r="UOF63" s="310"/>
      <c r="UOG63" s="310"/>
      <c r="UOH63" s="310"/>
      <c r="UOI63" s="310"/>
      <c r="UOJ63" s="310"/>
      <c r="UOK63" s="310"/>
      <c r="UOL63" s="344"/>
      <c r="UOM63" s="310"/>
      <c r="UON63" s="310"/>
      <c r="UOO63" s="310"/>
      <c r="UOP63" s="310"/>
      <c r="UOQ63" s="310"/>
      <c r="UOR63" s="310"/>
      <c r="UOS63" s="310"/>
      <c r="UOT63" s="310"/>
      <c r="UOU63" s="344"/>
      <c r="UOV63" s="310"/>
      <c r="UOW63" s="310"/>
      <c r="UOX63" s="310"/>
      <c r="UOY63" s="310"/>
      <c r="UOZ63" s="310"/>
      <c r="UPA63" s="310"/>
      <c r="UPB63" s="310"/>
      <c r="UPC63" s="310"/>
      <c r="UPD63" s="344"/>
      <c r="UPE63" s="310"/>
      <c r="UPF63" s="310"/>
      <c r="UPG63" s="310"/>
      <c r="UPH63" s="310"/>
      <c r="UPI63" s="310"/>
      <c r="UPJ63" s="310"/>
      <c r="UPK63" s="310"/>
      <c r="UPL63" s="310"/>
      <c r="UPM63" s="344"/>
      <c r="UPN63" s="310"/>
      <c r="UPO63" s="310"/>
      <c r="UPP63" s="310"/>
      <c r="UPQ63" s="310"/>
      <c r="UPR63" s="310"/>
      <c r="UPS63" s="310"/>
      <c r="UPT63" s="310"/>
      <c r="UPU63" s="310"/>
      <c r="UPV63" s="344"/>
      <c r="UPW63" s="310"/>
      <c r="UPX63" s="310"/>
      <c r="UPY63" s="310"/>
      <c r="UPZ63" s="310"/>
      <c r="UQA63" s="310"/>
      <c r="UQB63" s="310"/>
      <c r="UQC63" s="310"/>
      <c r="UQD63" s="310"/>
      <c r="UQE63" s="344"/>
      <c r="UQF63" s="310"/>
      <c r="UQG63" s="310"/>
      <c r="UQH63" s="310"/>
      <c r="UQI63" s="310"/>
      <c r="UQJ63" s="310"/>
      <c r="UQK63" s="310"/>
      <c r="UQL63" s="310"/>
      <c r="UQM63" s="310"/>
      <c r="UQN63" s="344"/>
      <c r="UQO63" s="310"/>
      <c r="UQP63" s="310"/>
      <c r="UQQ63" s="310"/>
      <c r="UQR63" s="310"/>
      <c r="UQS63" s="310"/>
      <c r="UQT63" s="310"/>
      <c r="UQU63" s="310"/>
      <c r="UQV63" s="310"/>
      <c r="UQW63" s="344"/>
      <c r="UQX63" s="310"/>
      <c r="UQY63" s="310"/>
      <c r="UQZ63" s="310"/>
      <c r="URA63" s="310"/>
      <c r="URB63" s="310"/>
      <c r="URC63" s="310"/>
      <c r="URD63" s="310"/>
      <c r="URE63" s="310"/>
      <c r="URF63" s="344"/>
      <c r="URG63" s="310"/>
      <c r="URH63" s="310"/>
      <c r="URI63" s="310"/>
      <c r="URJ63" s="310"/>
      <c r="URK63" s="310"/>
      <c r="URL63" s="310"/>
      <c r="URM63" s="310"/>
      <c r="URN63" s="310"/>
      <c r="URO63" s="344"/>
      <c r="URP63" s="310"/>
      <c r="URQ63" s="310"/>
      <c r="URR63" s="310"/>
      <c r="URS63" s="310"/>
      <c r="URT63" s="310"/>
      <c r="URU63" s="310"/>
      <c r="URV63" s="310"/>
      <c r="URW63" s="310"/>
      <c r="URX63" s="344"/>
      <c r="URY63" s="310"/>
      <c r="URZ63" s="310"/>
      <c r="USA63" s="310"/>
      <c r="USB63" s="310"/>
      <c r="USC63" s="310"/>
      <c r="USD63" s="310"/>
      <c r="USE63" s="310"/>
      <c r="USF63" s="310"/>
      <c r="USG63" s="344"/>
      <c r="USH63" s="310"/>
      <c r="USI63" s="310"/>
      <c r="USJ63" s="310"/>
      <c r="USK63" s="310"/>
      <c r="USL63" s="310"/>
      <c r="USM63" s="310"/>
      <c r="USN63" s="310"/>
      <c r="USO63" s="310"/>
      <c r="USP63" s="344"/>
      <c r="USQ63" s="310"/>
      <c r="USR63" s="310"/>
      <c r="USS63" s="310"/>
      <c r="UST63" s="310"/>
      <c r="USU63" s="310"/>
      <c r="USV63" s="310"/>
      <c r="USW63" s="310"/>
      <c r="USX63" s="310"/>
      <c r="USY63" s="344"/>
      <c r="USZ63" s="310"/>
      <c r="UTA63" s="310"/>
      <c r="UTB63" s="310"/>
      <c r="UTC63" s="310"/>
      <c r="UTD63" s="310"/>
      <c r="UTE63" s="310"/>
      <c r="UTF63" s="310"/>
      <c r="UTG63" s="310"/>
      <c r="UTH63" s="344"/>
      <c r="UTI63" s="310"/>
      <c r="UTJ63" s="310"/>
      <c r="UTK63" s="310"/>
      <c r="UTL63" s="310"/>
      <c r="UTM63" s="310"/>
      <c r="UTN63" s="310"/>
      <c r="UTO63" s="310"/>
      <c r="UTP63" s="310"/>
      <c r="UTQ63" s="344"/>
      <c r="UTR63" s="310"/>
      <c r="UTS63" s="310"/>
      <c r="UTT63" s="310"/>
      <c r="UTU63" s="310"/>
      <c r="UTV63" s="310"/>
      <c r="UTW63" s="310"/>
      <c r="UTX63" s="310"/>
      <c r="UTY63" s="310"/>
      <c r="UTZ63" s="344"/>
      <c r="UUA63" s="310"/>
      <c r="UUB63" s="310"/>
      <c r="UUC63" s="310"/>
      <c r="UUD63" s="310"/>
      <c r="UUE63" s="310"/>
      <c r="UUF63" s="310"/>
      <c r="UUG63" s="310"/>
      <c r="UUH63" s="310"/>
      <c r="UUI63" s="344"/>
      <c r="UUJ63" s="310"/>
      <c r="UUK63" s="310"/>
      <c r="UUL63" s="310"/>
      <c r="UUM63" s="310"/>
      <c r="UUN63" s="310"/>
      <c r="UUO63" s="310"/>
      <c r="UUP63" s="310"/>
      <c r="UUQ63" s="310"/>
      <c r="UUR63" s="344"/>
      <c r="UUS63" s="310"/>
      <c r="UUT63" s="310"/>
      <c r="UUU63" s="310"/>
      <c r="UUV63" s="310"/>
      <c r="UUW63" s="310"/>
      <c r="UUX63" s="310"/>
      <c r="UUY63" s="310"/>
      <c r="UUZ63" s="310"/>
      <c r="UVA63" s="344"/>
      <c r="UVB63" s="310"/>
      <c r="UVC63" s="310"/>
      <c r="UVD63" s="310"/>
      <c r="UVE63" s="310"/>
      <c r="UVF63" s="310"/>
      <c r="UVG63" s="310"/>
      <c r="UVH63" s="310"/>
      <c r="UVI63" s="310"/>
      <c r="UVJ63" s="344"/>
      <c r="UVK63" s="310"/>
      <c r="UVL63" s="310"/>
      <c r="UVM63" s="310"/>
      <c r="UVN63" s="310"/>
      <c r="UVO63" s="310"/>
      <c r="UVP63" s="310"/>
      <c r="UVQ63" s="310"/>
      <c r="UVR63" s="310"/>
      <c r="UVS63" s="344"/>
      <c r="UVT63" s="310"/>
      <c r="UVU63" s="310"/>
      <c r="UVV63" s="310"/>
      <c r="UVW63" s="310"/>
      <c r="UVX63" s="310"/>
      <c r="UVY63" s="310"/>
      <c r="UVZ63" s="310"/>
      <c r="UWA63" s="310"/>
      <c r="UWB63" s="344"/>
      <c r="UWC63" s="310"/>
      <c r="UWD63" s="310"/>
      <c r="UWE63" s="310"/>
      <c r="UWF63" s="310"/>
      <c r="UWG63" s="310"/>
      <c r="UWH63" s="310"/>
      <c r="UWI63" s="310"/>
      <c r="UWJ63" s="310"/>
      <c r="UWK63" s="344"/>
      <c r="UWL63" s="310"/>
      <c r="UWM63" s="310"/>
      <c r="UWN63" s="310"/>
      <c r="UWO63" s="310"/>
      <c r="UWP63" s="310"/>
      <c r="UWQ63" s="310"/>
      <c r="UWR63" s="310"/>
      <c r="UWS63" s="310"/>
      <c r="UWT63" s="344"/>
      <c r="UWU63" s="310"/>
      <c r="UWV63" s="310"/>
      <c r="UWW63" s="310"/>
      <c r="UWX63" s="310"/>
      <c r="UWY63" s="310"/>
      <c r="UWZ63" s="310"/>
      <c r="UXA63" s="310"/>
      <c r="UXB63" s="310"/>
      <c r="UXC63" s="344"/>
      <c r="UXD63" s="310"/>
      <c r="UXE63" s="310"/>
      <c r="UXF63" s="310"/>
      <c r="UXG63" s="310"/>
      <c r="UXH63" s="310"/>
      <c r="UXI63" s="310"/>
      <c r="UXJ63" s="310"/>
      <c r="UXK63" s="310"/>
      <c r="UXL63" s="344"/>
      <c r="UXM63" s="310"/>
      <c r="UXN63" s="310"/>
      <c r="UXO63" s="310"/>
      <c r="UXP63" s="310"/>
      <c r="UXQ63" s="310"/>
      <c r="UXR63" s="310"/>
      <c r="UXS63" s="310"/>
      <c r="UXT63" s="310"/>
      <c r="UXU63" s="344"/>
      <c r="UXV63" s="310"/>
      <c r="UXW63" s="310"/>
      <c r="UXX63" s="310"/>
      <c r="UXY63" s="310"/>
      <c r="UXZ63" s="310"/>
      <c r="UYA63" s="310"/>
      <c r="UYB63" s="310"/>
      <c r="UYC63" s="310"/>
      <c r="UYD63" s="344"/>
      <c r="UYE63" s="310"/>
      <c r="UYF63" s="310"/>
      <c r="UYG63" s="310"/>
      <c r="UYH63" s="310"/>
      <c r="UYI63" s="310"/>
      <c r="UYJ63" s="310"/>
      <c r="UYK63" s="310"/>
      <c r="UYL63" s="310"/>
      <c r="UYM63" s="344"/>
      <c r="UYN63" s="310"/>
      <c r="UYO63" s="310"/>
      <c r="UYP63" s="310"/>
      <c r="UYQ63" s="310"/>
      <c r="UYR63" s="310"/>
      <c r="UYS63" s="310"/>
      <c r="UYT63" s="310"/>
      <c r="UYU63" s="310"/>
      <c r="UYV63" s="344"/>
      <c r="UYW63" s="310"/>
      <c r="UYX63" s="310"/>
      <c r="UYY63" s="310"/>
      <c r="UYZ63" s="310"/>
      <c r="UZA63" s="310"/>
      <c r="UZB63" s="310"/>
      <c r="UZC63" s="310"/>
      <c r="UZD63" s="310"/>
      <c r="UZE63" s="344"/>
      <c r="UZF63" s="310"/>
      <c r="UZG63" s="310"/>
      <c r="UZH63" s="310"/>
      <c r="UZI63" s="310"/>
      <c r="UZJ63" s="310"/>
      <c r="UZK63" s="310"/>
      <c r="UZL63" s="310"/>
      <c r="UZM63" s="310"/>
      <c r="UZN63" s="344"/>
      <c r="UZO63" s="310"/>
      <c r="UZP63" s="310"/>
      <c r="UZQ63" s="310"/>
      <c r="UZR63" s="310"/>
      <c r="UZS63" s="310"/>
      <c r="UZT63" s="310"/>
      <c r="UZU63" s="310"/>
      <c r="UZV63" s="310"/>
      <c r="UZW63" s="344"/>
      <c r="UZX63" s="310"/>
      <c r="UZY63" s="310"/>
      <c r="UZZ63" s="310"/>
      <c r="VAA63" s="310"/>
      <c r="VAB63" s="310"/>
      <c r="VAC63" s="310"/>
      <c r="VAD63" s="310"/>
      <c r="VAE63" s="310"/>
      <c r="VAF63" s="344"/>
      <c r="VAG63" s="310"/>
      <c r="VAH63" s="310"/>
      <c r="VAI63" s="310"/>
      <c r="VAJ63" s="310"/>
      <c r="VAK63" s="310"/>
      <c r="VAL63" s="310"/>
      <c r="VAM63" s="310"/>
      <c r="VAN63" s="310"/>
      <c r="VAO63" s="344"/>
      <c r="VAP63" s="310"/>
      <c r="VAQ63" s="310"/>
      <c r="VAR63" s="310"/>
      <c r="VAS63" s="310"/>
      <c r="VAT63" s="310"/>
      <c r="VAU63" s="310"/>
      <c r="VAV63" s="310"/>
      <c r="VAW63" s="310"/>
      <c r="VAX63" s="344"/>
      <c r="VAY63" s="310"/>
      <c r="VAZ63" s="310"/>
      <c r="VBA63" s="310"/>
      <c r="VBB63" s="310"/>
      <c r="VBC63" s="310"/>
      <c r="VBD63" s="310"/>
      <c r="VBE63" s="310"/>
      <c r="VBF63" s="310"/>
      <c r="VBG63" s="344"/>
      <c r="VBH63" s="310"/>
      <c r="VBI63" s="310"/>
      <c r="VBJ63" s="310"/>
      <c r="VBK63" s="310"/>
      <c r="VBL63" s="310"/>
      <c r="VBM63" s="310"/>
      <c r="VBN63" s="310"/>
      <c r="VBO63" s="310"/>
      <c r="VBP63" s="344"/>
      <c r="VBQ63" s="310"/>
      <c r="VBR63" s="310"/>
      <c r="VBS63" s="310"/>
      <c r="VBT63" s="310"/>
      <c r="VBU63" s="310"/>
      <c r="VBV63" s="310"/>
      <c r="VBW63" s="310"/>
      <c r="VBX63" s="310"/>
      <c r="VBY63" s="344"/>
      <c r="VBZ63" s="310"/>
      <c r="VCA63" s="310"/>
      <c r="VCB63" s="310"/>
      <c r="VCC63" s="310"/>
      <c r="VCD63" s="310"/>
      <c r="VCE63" s="310"/>
      <c r="VCF63" s="310"/>
      <c r="VCG63" s="310"/>
      <c r="VCH63" s="344"/>
      <c r="VCI63" s="310"/>
      <c r="VCJ63" s="310"/>
      <c r="VCK63" s="310"/>
      <c r="VCL63" s="310"/>
      <c r="VCM63" s="310"/>
      <c r="VCN63" s="310"/>
      <c r="VCO63" s="310"/>
      <c r="VCP63" s="310"/>
      <c r="VCQ63" s="344"/>
      <c r="VCR63" s="310"/>
      <c r="VCS63" s="310"/>
      <c r="VCT63" s="310"/>
      <c r="VCU63" s="310"/>
      <c r="VCV63" s="310"/>
      <c r="VCW63" s="310"/>
      <c r="VCX63" s="310"/>
      <c r="VCY63" s="310"/>
      <c r="VCZ63" s="344"/>
      <c r="VDA63" s="310"/>
      <c r="VDB63" s="310"/>
      <c r="VDC63" s="310"/>
      <c r="VDD63" s="310"/>
      <c r="VDE63" s="310"/>
      <c r="VDF63" s="310"/>
      <c r="VDG63" s="310"/>
      <c r="VDH63" s="310"/>
      <c r="VDI63" s="344"/>
      <c r="VDJ63" s="310"/>
      <c r="VDK63" s="310"/>
      <c r="VDL63" s="310"/>
      <c r="VDM63" s="310"/>
      <c r="VDN63" s="310"/>
      <c r="VDO63" s="310"/>
      <c r="VDP63" s="310"/>
      <c r="VDQ63" s="310"/>
      <c r="VDR63" s="344"/>
      <c r="VDS63" s="310"/>
      <c r="VDT63" s="310"/>
      <c r="VDU63" s="310"/>
      <c r="VDV63" s="310"/>
      <c r="VDW63" s="310"/>
      <c r="VDX63" s="310"/>
      <c r="VDY63" s="310"/>
      <c r="VDZ63" s="310"/>
      <c r="VEA63" s="344"/>
      <c r="VEB63" s="310"/>
      <c r="VEC63" s="310"/>
      <c r="VED63" s="310"/>
      <c r="VEE63" s="310"/>
      <c r="VEF63" s="310"/>
      <c r="VEG63" s="310"/>
      <c r="VEH63" s="310"/>
      <c r="VEI63" s="310"/>
      <c r="VEJ63" s="344"/>
      <c r="VEK63" s="310"/>
      <c r="VEL63" s="310"/>
      <c r="VEM63" s="310"/>
      <c r="VEN63" s="310"/>
      <c r="VEO63" s="310"/>
      <c r="VEP63" s="310"/>
      <c r="VEQ63" s="310"/>
      <c r="VER63" s="310"/>
      <c r="VES63" s="344"/>
      <c r="VET63" s="310"/>
      <c r="VEU63" s="310"/>
      <c r="VEV63" s="310"/>
      <c r="VEW63" s="310"/>
      <c r="VEX63" s="310"/>
      <c r="VEY63" s="310"/>
      <c r="VEZ63" s="310"/>
      <c r="VFA63" s="310"/>
      <c r="VFB63" s="344"/>
      <c r="VFC63" s="310"/>
      <c r="VFD63" s="310"/>
      <c r="VFE63" s="310"/>
      <c r="VFF63" s="310"/>
      <c r="VFG63" s="310"/>
      <c r="VFH63" s="310"/>
      <c r="VFI63" s="310"/>
      <c r="VFJ63" s="310"/>
      <c r="VFK63" s="344"/>
      <c r="VFL63" s="310"/>
      <c r="VFM63" s="310"/>
      <c r="VFN63" s="310"/>
      <c r="VFO63" s="310"/>
      <c r="VFP63" s="310"/>
      <c r="VFQ63" s="310"/>
      <c r="VFR63" s="310"/>
      <c r="VFS63" s="310"/>
      <c r="VFT63" s="344"/>
      <c r="VFU63" s="310"/>
      <c r="VFV63" s="310"/>
      <c r="VFW63" s="310"/>
      <c r="VFX63" s="310"/>
      <c r="VFY63" s="310"/>
      <c r="VFZ63" s="310"/>
      <c r="VGA63" s="310"/>
      <c r="VGB63" s="310"/>
      <c r="VGC63" s="344"/>
      <c r="VGD63" s="310"/>
      <c r="VGE63" s="310"/>
      <c r="VGF63" s="310"/>
      <c r="VGG63" s="310"/>
      <c r="VGH63" s="310"/>
      <c r="VGI63" s="310"/>
      <c r="VGJ63" s="310"/>
      <c r="VGK63" s="310"/>
      <c r="VGL63" s="344"/>
      <c r="VGM63" s="310"/>
      <c r="VGN63" s="310"/>
      <c r="VGO63" s="310"/>
      <c r="VGP63" s="310"/>
      <c r="VGQ63" s="310"/>
      <c r="VGR63" s="310"/>
      <c r="VGS63" s="310"/>
      <c r="VGT63" s="310"/>
      <c r="VGU63" s="344"/>
      <c r="VGV63" s="310"/>
      <c r="VGW63" s="310"/>
      <c r="VGX63" s="310"/>
      <c r="VGY63" s="310"/>
      <c r="VGZ63" s="310"/>
      <c r="VHA63" s="310"/>
      <c r="VHB63" s="310"/>
      <c r="VHC63" s="310"/>
      <c r="VHD63" s="344"/>
      <c r="VHE63" s="310"/>
      <c r="VHF63" s="310"/>
      <c r="VHG63" s="310"/>
      <c r="VHH63" s="310"/>
      <c r="VHI63" s="310"/>
      <c r="VHJ63" s="310"/>
      <c r="VHK63" s="310"/>
      <c r="VHL63" s="310"/>
      <c r="VHM63" s="344"/>
      <c r="VHN63" s="310"/>
      <c r="VHO63" s="310"/>
      <c r="VHP63" s="310"/>
      <c r="VHQ63" s="310"/>
      <c r="VHR63" s="310"/>
      <c r="VHS63" s="310"/>
      <c r="VHT63" s="310"/>
      <c r="VHU63" s="310"/>
      <c r="VHV63" s="344"/>
      <c r="VHW63" s="310"/>
      <c r="VHX63" s="310"/>
      <c r="VHY63" s="310"/>
      <c r="VHZ63" s="310"/>
      <c r="VIA63" s="310"/>
      <c r="VIB63" s="310"/>
      <c r="VIC63" s="310"/>
      <c r="VID63" s="310"/>
      <c r="VIE63" s="344"/>
      <c r="VIF63" s="310"/>
      <c r="VIG63" s="310"/>
      <c r="VIH63" s="310"/>
      <c r="VII63" s="310"/>
      <c r="VIJ63" s="310"/>
      <c r="VIK63" s="310"/>
      <c r="VIL63" s="310"/>
      <c r="VIM63" s="310"/>
      <c r="VIN63" s="344"/>
      <c r="VIO63" s="310"/>
      <c r="VIP63" s="310"/>
      <c r="VIQ63" s="310"/>
      <c r="VIR63" s="310"/>
      <c r="VIS63" s="310"/>
      <c r="VIT63" s="310"/>
      <c r="VIU63" s="310"/>
      <c r="VIV63" s="310"/>
      <c r="VIW63" s="344"/>
      <c r="VIX63" s="310"/>
      <c r="VIY63" s="310"/>
      <c r="VIZ63" s="310"/>
      <c r="VJA63" s="310"/>
      <c r="VJB63" s="310"/>
      <c r="VJC63" s="310"/>
      <c r="VJD63" s="310"/>
      <c r="VJE63" s="310"/>
      <c r="VJF63" s="344"/>
      <c r="VJG63" s="310"/>
      <c r="VJH63" s="310"/>
      <c r="VJI63" s="310"/>
      <c r="VJJ63" s="310"/>
      <c r="VJK63" s="310"/>
      <c r="VJL63" s="310"/>
      <c r="VJM63" s="310"/>
      <c r="VJN63" s="310"/>
      <c r="VJO63" s="344"/>
      <c r="VJP63" s="310"/>
      <c r="VJQ63" s="310"/>
      <c r="VJR63" s="310"/>
      <c r="VJS63" s="310"/>
      <c r="VJT63" s="310"/>
      <c r="VJU63" s="310"/>
      <c r="VJV63" s="310"/>
      <c r="VJW63" s="310"/>
      <c r="VJX63" s="344"/>
      <c r="VJY63" s="310"/>
      <c r="VJZ63" s="310"/>
      <c r="VKA63" s="310"/>
      <c r="VKB63" s="310"/>
      <c r="VKC63" s="310"/>
      <c r="VKD63" s="310"/>
      <c r="VKE63" s="310"/>
      <c r="VKF63" s="310"/>
      <c r="VKG63" s="344"/>
      <c r="VKH63" s="310"/>
      <c r="VKI63" s="310"/>
      <c r="VKJ63" s="310"/>
      <c r="VKK63" s="310"/>
      <c r="VKL63" s="310"/>
      <c r="VKM63" s="310"/>
      <c r="VKN63" s="310"/>
      <c r="VKO63" s="310"/>
      <c r="VKP63" s="344"/>
      <c r="VKQ63" s="310"/>
      <c r="VKR63" s="310"/>
      <c r="VKS63" s="310"/>
      <c r="VKT63" s="310"/>
      <c r="VKU63" s="310"/>
      <c r="VKV63" s="310"/>
      <c r="VKW63" s="310"/>
      <c r="VKX63" s="310"/>
      <c r="VKY63" s="344"/>
      <c r="VKZ63" s="310"/>
      <c r="VLA63" s="310"/>
      <c r="VLB63" s="310"/>
      <c r="VLC63" s="310"/>
      <c r="VLD63" s="310"/>
      <c r="VLE63" s="310"/>
      <c r="VLF63" s="310"/>
      <c r="VLG63" s="310"/>
      <c r="VLH63" s="344"/>
      <c r="VLI63" s="310"/>
      <c r="VLJ63" s="310"/>
      <c r="VLK63" s="310"/>
      <c r="VLL63" s="310"/>
      <c r="VLM63" s="310"/>
      <c r="VLN63" s="310"/>
      <c r="VLO63" s="310"/>
      <c r="VLP63" s="310"/>
      <c r="VLQ63" s="344"/>
      <c r="VLR63" s="310"/>
      <c r="VLS63" s="310"/>
      <c r="VLT63" s="310"/>
      <c r="VLU63" s="310"/>
      <c r="VLV63" s="310"/>
      <c r="VLW63" s="310"/>
      <c r="VLX63" s="310"/>
      <c r="VLY63" s="310"/>
      <c r="VLZ63" s="344"/>
      <c r="VMA63" s="310"/>
      <c r="VMB63" s="310"/>
      <c r="VMC63" s="310"/>
      <c r="VMD63" s="310"/>
      <c r="VME63" s="310"/>
      <c r="VMF63" s="310"/>
      <c r="VMG63" s="310"/>
      <c r="VMH63" s="310"/>
      <c r="VMI63" s="344"/>
      <c r="VMJ63" s="310"/>
      <c r="VMK63" s="310"/>
      <c r="VML63" s="310"/>
      <c r="VMM63" s="310"/>
      <c r="VMN63" s="310"/>
      <c r="VMO63" s="310"/>
      <c r="VMP63" s="310"/>
      <c r="VMQ63" s="310"/>
      <c r="VMR63" s="344"/>
      <c r="VMS63" s="310"/>
      <c r="VMT63" s="310"/>
      <c r="VMU63" s="310"/>
      <c r="VMV63" s="310"/>
      <c r="VMW63" s="310"/>
      <c r="VMX63" s="310"/>
      <c r="VMY63" s="310"/>
      <c r="VMZ63" s="310"/>
      <c r="VNA63" s="344"/>
      <c r="VNB63" s="310"/>
      <c r="VNC63" s="310"/>
      <c r="VND63" s="310"/>
      <c r="VNE63" s="310"/>
      <c r="VNF63" s="310"/>
      <c r="VNG63" s="310"/>
      <c r="VNH63" s="310"/>
      <c r="VNI63" s="310"/>
      <c r="VNJ63" s="344"/>
      <c r="VNK63" s="310"/>
      <c r="VNL63" s="310"/>
      <c r="VNM63" s="310"/>
      <c r="VNN63" s="310"/>
      <c r="VNO63" s="310"/>
      <c r="VNP63" s="310"/>
      <c r="VNQ63" s="310"/>
      <c r="VNR63" s="310"/>
      <c r="VNS63" s="344"/>
      <c r="VNT63" s="310"/>
      <c r="VNU63" s="310"/>
      <c r="VNV63" s="310"/>
      <c r="VNW63" s="310"/>
      <c r="VNX63" s="310"/>
      <c r="VNY63" s="310"/>
      <c r="VNZ63" s="310"/>
      <c r="VOA63" s="310"/>
      <c r="VOB63" s="344"/>
      <c r="VOC63" s="310"/>
      <c r="VOD63" s="310"/>
      <c r="VOE63" s="310"/>
      <c r="VOF63" s="310"/>
      <c r="VOG63" s="310"/>
      <c r="VOH63" s="310"/>
      <c r="VOI63" s="310"/>
      <c r="VOJ63" s="310"/>
      <c r="VOK63" s="344"/>
      <c r="VOL63" s="310"/>
      <c r="VOM63" s="310"/>
      <c r="VON63" s="310"/>
      <c r="VOO63" s="310"/>
      <c r="VOP63" s="310"/>
      <c r="VOQ63" s="310"/>
      <c r="VOR63" s="310"/>
      <c r="VOS63" s="310"/>
      <c r="VOT63" s="344"/>
      <c r="VOU63" s="310"/>
      <c r="VOV63" s="310"/>
      <c r="VOW63" s="310"/>
      <c r="VOX63" s="310"/>
      <c r="VOY63" s="310"/>
      <c r="VOZ63" s="310"/>
      <c r="VPA63" s="310"/>
      <c r="VPB63" s="310"/>
      <c r="VPC63" s="344"/>
      <c r="VPD63" s="310"/>
      <c r="VPE63" s="310"/>
      <c r="VPF63" s="310"/>
      <c r="VPG63" s="310"/>
      <c r="VPH63" s="310"/>
      <c r="VPI63" s="310"/>
      <c r="VPJ63" s="310"/>
      <c r="VPK63" s="310"/>
      <c r="VPL63" s="344"/>
      <c r="VPM63" s="310"/>
      <c r="VPN63" s="310"/>
      <c r="VPO63" s="310"/>
      <c r="VPP63" s="310"/>
      <c r="VPQ63" s="310"/>
      <c r="VPR63" s="310"/>
      <c r="VPS63" s="310"/>
      <c r="VPT63" s="310"/>
      <c r="VPU63" s="344"/>
      <c r="VPV63" s="310"/>
      <c r="VPW63" s="310"/>
      <c r="VPX63" s="310"/>
      <c r="VPY63" s="310"/>
      <c r="VPZ63" s="310"/>
      <c r="VQA63" s="310"/>
      <c r="VQB63" s="310"/>
      <c r="VQC63" s="310"/>
      <c r="VQD63" s="344"/>
      <c r="VQE63" s="310"/>
      <c r="VQF63" s="310"/>
      <c r="VQG63" s="310"/>
      <c r="VQH63" s="310"/>
      <c r="VQI63" s="310"/>
      <c r="VQJ63" s="310"/>
      <c r="VQK63" s="310"/>
      <c r="VQL63" s="310"/>
      <c r="VQM63" s="344"/>
      <c r="VQN63" s="310"/>
      <c r="VQO63" s="310"/>
      <c r="VQP63" s="310"/>
      <c r="VQQ63" s="310"/>
      <c r="VQR63" s="310"/>
      <c r="VQS63" s="310"/>
      <c r="VQT63" s="310"/>
      <c r="VQU63" s="310"/>
      <c r="VQV63" s="344"/>
      <c r="VQW63" s="310"/>
      <c r="VQX63" s="310"/>
      <c r="VQY63" s="310"/>
      <c r="VQZ63" s="310"/>
      <c r="VRA63" s="310"/>
      <c r="VRB63" s="310"/>
      <c r="VRC63" s="310"/>
      <c r="VRD63" s="310"/>
      <c r="VRE63" s="344"/>
      <c r="VRF63" s="310"/>
      <c r="VRG63" s="310"/>
      <c r="VRH63" s="310"/>
      <c r="VRI63" s="310"/>
      <c r="VRJ63" s="310"/>
      <c r="VRK63" s="310"/>
      <c r="VRL63" s="310"/>
      <c r="VRM63" s="310"/>
      <c r="VRN63" s="344"/>
      <c r="VRO63" s="310"/>
      <c r="VRP63" s="310"/>
      <c r="VRQ63" s="310"/>
      <c r="VRR63" s="310"/>
      <c r="VRS63" s="310"/>
      <c r="VRT63" s="310"/>
      <c r="VRU63" s="310"/>
      <c r="VRV63" s="310"/>
      <c r="VRW63" s="344"/>
      <c r="VRX63" s="310"/>
      <c r="VRY63" s="310"/>
      <c r="VRZ63" s="310"/>
      <c r="VSA63" s="310"/>
      <c r="VSB63" s="310"/>
      <c r="VSC63" s="310"/>
      <c r="VSD63" s="310"/>
      <c r="VSE63" s="310"/>
      <c r="VSF63" s="344"/>
      <c r="VSG63" s="310"/>
      <c r="VSH63" s="310"/>
      <c r="VSI63" s="310"/>
      <c r="VSJ63" s="310"/>
      <c r="VSK63" s="310"/>
      <c r="VSL63" s="310"/>
      <c r="VSM63" s="310"/>
      <c r="VSN63" s="310"/>
      <c r="VSO63" s="344"/>
      <c r="VSP63" s="310"/>
      <c r="VSQ63" s="310"/>
      <c r="VSR63" s="310"/>
      <c r="VSS63" s="310"/>
      <c r="VST63" s="310"/>
      <c r="VSU63" s="310"/>
      <c r="VSV63" s="310"/>
      <c r="VSW63" s="310"/>
      <c r="VSX63" s="344"/>
      <c r="VSY63" s="310"/>
      <c r="VSZ63" s="310"/>
      <c r="VTA63" s="310"/>
      <c r="VTB63" s="310"/>
      <c r="VTC63" s="310"/>
      <c r="VTD63" s="310"/>
      <c r="VTE63" s="310"/>
      <c r="VTF63" s="310"/>
      <c r="VTG63" s="344"/>
      <c r="VTH63" s="310"/>
      <c r="VTI63" s="310"/>
      <c r="VTJ63" s="310"/>
      <c r="VTK63" s="310"/>
      <c r="VTL63" s="310"/>
      <c r="VTM63" s="310"/>
      <c r="VTN63" s="310"/>
      <c r="VTO63" s="310"/>
      <c r="VTP63" s="344"/>
      <c r="VTQ63" s="310"/>
      <c r="VTR63" s="310"/>
      <c r="VTS63" s="310"/>
      <c r="VTT63" s="310"/>
      <c r="VTU63" s="310"/>
      <c r="VTV63" s="310"/>
      <c r="VTW63" s="310"/>
      <c r="VTX63" s="310"/>
      <c r="VTY63" s="344"/>
      <c r="VTZ63" s="310"/>
      <c r="VUA63" s="310"/>
      <c r="VUB63" s="310"/>
      <c r="VUC63" s="310"/>
      <c r="VUD63" s="310"/>
      <c r="VUE63" s="310"/>
      <c r="VUF63" s="310"/>
      <c r="VUG63" s="310"/>
      <c r="VUH63" s="344"/>
      <c r="VUI63" s="310"/>
      <c r="VUJ63" s="310"/>
      <c r="VUK63" s="310"/>
      <c r="VUL63" s="310"/>
      <c r="VUM63" s="310"/>
      <c r="VUN63" s="310"/>
      <c r="VUO63" s="310"/>
      <c r="VUP63" s="310"/>
      <c r="VUQ63" s="344"/>
      <c r="VUR63" s="310"/>
      <c r="VUS63" s="310"/>
      <c r="VUT63" s="310"/>
      <c r="VUU63" s="310"/>
      <c r="VUV63" s="310"/>
      <c r="VUW63" s="310"/>
      <c r="VUX63" s="310"/>
      <c r="VUY63" s="310"/>
      <c r="VUZ63" s="344"/>
      <c r="VVA63" s="310"/>
      <c r="VVB63" s="310"/>
      <c r="VVC63" s="310"/>
      <c r="VVD63" s="310"/>
      <c r="VVE63" s="310"/>
      <c r="VVF63" s="310"/>
      <c r="VVG63" s="310"/>
      <c r="VVH63" s="310"/>
      <c r="VVI63" s="344"/>
      <c r="VVJ63" s="310"/>
      <c r="VVK63" s="310"/>
      <c r="VVL63" s="310"/>
      <c r="VVM63" s="310"/>
      <c r="VVN63" s="310"/>
      <c r="VVO63" s="310"/>
      <c r="VVP63" s="310"/>
      <c r="VVQ63" s="310"/>
      <c r="VVR63" s="344"/>
      <c r="VVS63" s="310"/>
      <c r="VVT63" s="310"/>
      <c r="VVU63" s="310"/>
      <c r="VVV63" s="310"/>
      <c r="VVW63" s="310"/>
      <c r="VVX63" s="310"/>
      <c r="VVY63" s="310"/>
      <c r="VVZ63" s="310"/>
      <c r="VWA63" s="344"/>
      <c r="VWB63" s="310"/>
      <c r="VWC63" s="310"/>
      <c r="VWD63" s="310"/>
      <c r="VWE63" s="310"/>
      <c r="VWF63" s="310"/>
      <c r="VWG63" s="310"/>
      <c r="VWH63" s="310"/>
      <c r="VWI63" s="310"/>
      <c r="VWJ63" s="344"/>
      <c r="VWK63" s="310"/>
      <c r="VWL63" s="310"/>
      <c r="VWM63" s="310"/>
      <c r="VWN63" s="310"/>
      <c r="VWO63" s="310"/>
      <c r="VWP63" s="310"/>
      <c r="VWQ63" s="310"/>
      <c r="VWR63" s="310"/>
      <c r="VWS63" s="344"/>
      <c r="VWT63" s="310"/>
      <c r="VWU63" s="310"/>
      <c r="VWV63" s="310"/>
      <c r="VWW63" s="310"/>
      <c r="VWX63" s="310"/>
      <c r="VWY63" s="310"/>
      <c r="VWZ63" s="310"/>
      <c r="VXA63" s="310"/>
      <c r="VXB63" s="344"/>
      <c r="VXC63" s="310"/>
      <c r="VXD63" s="310"/>
      <c r="VXE63" s="310"/>
      <c r="VXF63" s="310"/>
      <c r="VXG63" s="310"/>
      <c r="VXH63" s="310"/>
      <c r="VXI63" s="310"/>
      <c r="VXJ63" s="310"/>
      <c r="VXK63" s="344"/>
      <c r="VXL63" s="310"/>
      <c r="VXM63" s="310"/>
      <c r="VXN63" s="310"/>
      <c r="VXO63" s="310"/>
      <c r="VXP63" s="310"/>
      <c r="VXQ63" s="310"/>
      <c r="VXR63" s="310"/>
      <c r="VXS63" s="310"/>
      <c r="VXT63" s="344"/>
      <c r="VXU63" s="310"/>
      <c r="VXV63" s="310"/>
      <c r="VXW63" s="310"/>
      <c r="VXX63" s="310"/>
      <c r="VXY63" s="310"/>
      <c r="VXZ63" s="310"/>
      <c r="VYA63" s="310"/>
      <c r="VYB63" s="310"/>
      <c r="VYC63" s="344"/>
      <c r="VYD63" s="310"/>
      <c r="VYE63" s="310"/>
      <c r="VYF63" s="310"/>
      <c r="VYG63" s="310"/>
      <c r="VYH63" s="310"/>
      <c r="VYI63" s="310"/>
      <c r="VYJ63" s="310"/>
      <c r="VYK63" s="310"/>
      <c r="VYL63" s="344"/>
      <c r="VYM63" s="310"/>
      <c r="VYN63" s="310"/>
      <c r="VYO63" s="310"/>
      <c r="VYP63" s="310"/>
      <c r="VYQ63" s="310"/>
      <c r="VYR63" s="310"/>
      <c r="VYS63" s="310"/>
      <c r="VYT63" s="310"/>
      <c r="VYU63" s="344"/>
      <c r="VYV63" s="310"/>
      <c r="VYW63" s="310"/>
      <c r="VYX63" s="310"/>
      <c r="VYY63" s="310"/>
      <c r="VYZ63" s="310"/>
      <c r="VZA63" s="310"/>
      <c r="VZB63" s="310"/>
      <c r="VZC63" s="310"/>
      <c r="VZD63" s="344"/>
      <c r="VZE63" s="310"/>
      <c r="VZF63" s="310"/>
      <c r="VZG63" s="310"/>
      <c r="VZH63" s="310"/>
      <c r="VZI63" s="310"/>
      <c r="VZJ63" s="310"/>
      <c r="VZK63" s="310"/>
      <c r="VZL63" s="310"/>
      <c r="VZM63" s="344"/>
      <c r="VZN63" s="310"/>
      <c r="VZO63" s="310"/>
      <c r="VZP63" s="310"/>
      <c r="VZQ63" s="310"/>
      <c r="VZR63" s="310"/>
      <c r="VZS63" s="310"/>
      <c r="VZT63" s="310"/>
      <c r="VZU63" s="310"/>
      <c r="VZV63" s="344"/>
      <c r="VZW63" s="310"/>
      <c r="VZX63" s="310"/>
      <c r="VZY63" s="310"/>
      <c r="VZZ63" s="310"/>
      <c r="WAA63" s="310"/>
      <c r="WAB63" s="310"/>
      <c r="WAC63" s="310"/>
      <c r="WAD63" s="310"/>
      <c r="WAE63" s="344"/>
      <c r="WAF63" s="310"/>
      <c r="WAG63" s="310"/>
      <c r="WAH63" s="310"/>
      <c r="WAI63" s="310"/>
      <c r="WAJ63" s="310"/>
      <c r="WAK63" s="310"/>
      <c r="WAL63" s="310"/>
      <c r="WAM63" s="310"/>
      <c r="WAN63" s="344"/>
      <c r="WAO63" s="310"/>
      <c r="WAP63" s="310"/>
      <c r="WAQ63" s="310"/>
      <c r="WAR63" s="310"/>
      <c r="WAS63" s="310"/>
      <c r="WAT63" s="310"/>
      <c r="WAU63" s="310"/>
      <c r="WAV63" s="310"/>
      <c r="WAW63" s="344"/>
      <c r="WAX63" s="310"/>
      <c r="WAY63" s="310"/>
      <c r="WAZ63" s="310"/>
      <c r="WBA63" s="310"/>
      <c r="WBB63" s="310"/>
      <c r="WBC63" s="310"/>
      <c r="WBD63" s="310"/>
      <c r="WBE63" s="310"/>
      <c r="WBF63" s="344"/>
      <c r="WBG63" s="310"/>
      <c r="WBH63" s="310"/>
      <c r="WBI63" s="310"/>
      <c r="WBJ63" s="310"/>
      <c r="WBK63" s="310"/>
      <c r="WBL63" s="310"/>
      <c r="WBM63" s="310"/>
      <c r="WBN63" s="310"/>
      <c r="WBO63" s="344"/>
      <c r="WBP63" s="310"/>
      <c r="WBQ63" s="310"/>
      <c r="WBR63" s="310"/>
      <c r="WBS63" s="310"/>
      <c r="WBT63" s="310"/>
      <c r="WBU63" s="310"/>
      <c r="WBV63" s="310"/>
      <c r="WBW63" s="310"/>
      <c r="WBX63" s="344"/>
      <c r="WBY63" s="310"/>
      <c r="WBZ63" s="310"/>
      <c r="WCA63" s="310"/>
      <c r="WCB63" s="310"/>
      <c r="WCC63" s="310"/>
      <c r="WCD63" s="310"/>
      <c r="WCE63" s="310"/>
      <c r="WCF63" s="310"/>
      <c r="WCG63" s="344"/>
      <c r="WCH63" s="310"/>
      <c r="WCI63" s="310"/>
      <c r="WCJ63" s="310"/>
      <c r="WCK63" s="310"/>
      <c r="WCL63" s="310"/>
      <c r="WCM63" s="310"/>
      <c r="WCN63" s="310"/>
      <c r="WCO63" s="310"/>
      <c r="WCP63" s="344"/>
      <c r="WCQ63" s="310"/>
      <c r="WCR63" s="310"/>
      <c r="WCS63" s="310"/>
      <c r="WCT63" s="310"/>
      <c r="WCU63" s="310"/>
      <c r="WCV63" s="310"/>
      <c r="WCW63" s="310"/>
      <c r="WCX63" s="310"/>
      <c r="WCY63" s="344"/>
      <c r="WCZ63" s="310"/>
      <c r="WDA63" s="310"/>
      <c r="WDB63" s="310"/>
      <c r="WDC63" s="310"/>
      <c r="WDD63" s="310"/>
      <c r="WDE63" s="310"/>
      <c r="WDF63" s="310"/>
      <c r="WDG63" s="310"/>
      <c r="WDH63" s="344"/>
      <c r="WDI63" s="310"/>
      <c r="WDJ63" s="310"/>
      <c r="WDK63" s="310"/>
      <c r="WDL63" s="310"/>
      <c r="WDM63" s="310"/>
      <c r="WDN63" s="310"/>
      <c r="WDO63" s="310"/>
      <c r="WDP63" s="310"/>
      <c r="WDQ63" s="344"/>
      <c r="WDR63" s="310"/>
      <c r="WDS63" s="310"/>
      <c r="WDT63" s="310"/>
      <c r="WDU63" s="310"/>
      <c r="WDV63" s="310"/>
      <c r="WDW63" s="310"/>
      <c r="WDX63" s="310"/>
      <c r="WDY63" s="310"/>
      <c r="WDZ63" s="344"/>
      <c r="WEA63" s="310"/>
      <c r="WEB63" s="310"/>
      <c r="WEC63" s="310"/>
      <c r="WED63" s="310"/>
      <c r="WEE63" s="310"/>
      <c r="WEF63" s="310"/>
      <c r="WEG63" s="310"/>
      <c r="WEH63" s="310"/>
      <c r="WEI63" s="344"/>
      <c r="WEJ63" s="310"/>
      <c r="WEK63" s="310"/>
      <c r="WEL63" s="310"/>
      <c r="WEM63" s="310"/>
      <c r="WEN63" s="310"/>
      <c r="WEO63" s="310"/>
      <c r="WEP63" s="310"/>
      <c r="WEQ63" s="310"/>
      <c r="WER63" s="344"/>
      <c r="WES63" s="310"/>
      <c r="WET63" s="310"/>
      <c r="WEU63" s="310"/>
      <c r="WEV63" s="310"/>
      <c r="WEW63" s="310"/>
      <c r="WEX63" s="310"/>
      <c r="WEY63" s="310"/>
      <c r="WEZ63" s="310"/>
      <c r="WFA63" s="344"/>
      <c r="WFB63" s="310"/>
      <c r="WFC63" s="310"/>
      <c r="WFD63" s="310"/>
      <c r="WFE63" s="310"/>
      <c r="WFF63" s="310"/>
      <c r="WFG63" s="310"/>
      <c r="WFH63" s="310"/>
      <c r="WFI63" s="310"/>
      <c r="WFJ63" s="344"/>
      <c r="WFK63" s="310"/>
      <c r="WFL63" s="310"/>
      <c r="WFM63" s="310"/>
      <c r="WFN63" s="310"/>
      <c r="WFO63" s="310"/>
      <c r="WFP63" s="310"/>
      <c r="WFQ63" s="310"/>
      <c r="WFR63" s="310"/>
      <c r="WFS63" s="344"/>
      <c r="WFT63" s="310"/>
      <c r="WFU63" s="310"/>
      <c r="WFV63" s="310"/>
      <c r="WFW63" s="310"/>
      <c r="WFX63" s="310"/>
      <c r="WFY63" s="310"/>
      <c r="WFZ63" s="310"/>
      <c r="WGA63" s="310"/>
      <c r="WGB63" s="344"/>
      <c r="WGC63" s="310"/>
      <c r="WGD63" s="310"/>
      <c r="WGE63" s="310"/>
      <c r="WGF63" s="310"/>
      <c r="WGG63" s="310"/>
      <c r="WGH63" s="310"/>
      <c r="WGI63" s="310"/>
      <c r="WGJ63" s="310"/>
      <c r="WGK63" s="344"/>
      <c r="WGL63" s="310"/>
      <c r="WGM63" s="310"/>
      <c r="WGN63" s="310"/>
      <c r="WGO63" s="310"/>
      <c r="WGP63" s="310"/>
      <c r="WGQ63" s="310"/>
      <c r="WGR63" s="310"/>
      <c r="WGS63" s="310"/>
      <c r="WGT63" s="344"/>
      <c r="WGU63" s="310"/>
      <c r="WGV63" s="310"/>
      <c r="WGW63" s="310"/>
      <c r="WGX63" s="310"/>
      <c r="WGY63" s="310"/>
      <c r="WGZ63" s="310"/>
      <c r="WHA63" s="310"/>
      <c r="WHB63" s="310"/>
      <c r="WHC63" s="344"/>
      <c r="WHD63" s="310"/>
      <c r="WHE63" s="310"/>
      <c r="WHF63" s="310"/>
      <c r="WHG63" s="310"/>
      <c r="WHH63" s="310"/>
      <c r="WHI63" s="310"/>
      <c r="WHJ63" s="310"/>
      <c r="WHK63" s="310"/>
      <c r="WHL63" s="344"/>
      <c r="WHM63" s="310"/>
      <c r="WHN63" s="310"/>
      <c r="WHO63" s="310"/>
      <c r="WHP63" s="310"/>
      <c r="WHQ63" s="310"/>
      <c r="WHR63" s="310"/>
      <c r="WHS63" s="310"/>
      <c r="WHT63" s="310"/>
      <c r="WHU63" s="344"/>
      <c r="WHV63" s="310"/>
      <c r="WHW63" s="310"/>
      <c r="WHX63" s="310"/>
      <c r="WHY63" s="310"/>
      <c r="WHZ63" s="310"/>
      <c r="WIA63" s="310"/>
      <c r="WIB63" s="310"/>
      <c r="WIC63" s="310"/>
      <c r="WID63" s="344"/>
      <c r="WIE63" s="310"/>
      <c r="WIF63" s="310"/>
      <c r="WIG63" s="310"/>
      <c r="WIH63" s="310"/>
      <c r="WII63" s="310"/>
      <c r="WIJ63" s="310"/>
      <c r="WIK63" s="310"/>
      <c r="WIL63" s="310"/>
      <c r="WIM63" s="344"/>
      <c r="WIN63" s="310"/>
      <c r="WIO63" s="310"/>
      <c r="WIP63" s="310"/>
      <c r="WIQ63" s="310"/>
      <c r="WIR63" s="310"/>
      <c r="WIS63" s="310"/>
      <c r="WIT63" s="310"/>
      <c r="WIU63" s="310"/>
      <c r="WIV63" s="344"/>
      <c r="WIW63" s="310"/>
      <c r="WIX63" s="310"/>
      <c r="WIY63" s="310"/>
      <c r="WIZ63" s="310"/>
      <c r="WJA63" s="310"/>
      <c r="WJB63" s="310"/>
      <c r="WJC63" s="310"/>
      <c r="WJD63" s="310"/>
      <c r="WJE63" s="344"/>
      <c r="WJF63" s="310"/>
      <c r="WJG63" s="310"/>
      <c r="WJH63" s="310"/>
      <c r="WJI63" s="310"/>
      <c r="WJJ63" s="310"/>
      <c r="WJK63" s="310"/>
      <c r="WJL63" s="310"/>
      <c r="WJM63" s="310"/>
      <c r="WJN63" s="344"/>
      <c r="WJO63" s="310"/>
      <c r="WJP63" s="310"/>
      <c r="WJQ63" s="310"/>
      <c r="WJR63" s="310"/>
      <c r="WJS63" s="310"/>
      <c r="WJT63" s="310"/>
      <c r="WJU63" s="310"/>
      <c r="WJV63" s="310"/>
      <c r="WJW63" s="344"/>
      <c r="WJX63" s="310"/>
      <c r="WJY63" s="310"/>
      <c r="WJZ63" s="310"/>
      <c r="WKA63" s="310"/>
      <c r="WKB63" s="310"/>
      <c r="WKC63" s="310"/>
      <c r="WKD63" s="310"/>
      <c r="WKE63" s="310"/>
      <c r="WKF63" s="344"/>
      <c r="WKG63" s="310"/>
      <c r="WKH63" s="310"/>
      <c r="WKI63" s="310"/>
      <c r="WKJ63" s="310"/>
      <c r="WKK63" s="310"/>
      <c r="WKL63" s="310"/>
      <c r="WKM63" s="310"/>
      <c r="WKN63" s="310"/>
      <c r="WKO63" s="344"/>
      <c r="WKP63" s="310"/>
      <c r="WKQ63" s="310"/>
      <c r="WKR63" s="310"/>
      <c r="WKS63" s="310"/>
      <c r="WKT63" s="310"/>
      <c r="WKU63" s="310"/>
      <c r="WKV63" s="310"/>
      <c r="WKW63" s="310"/>
      <c r="WKX63" s="344"/>
      <c r="WKY63" s="310"/>
      <c r="WKZ63" s="310"/>
      <c r="WLA63" s="310"/>
      <c r="WLB63" s="310"/>
      <c r="WLC63" s="310"/>
      <c r="WLD63" s="310"/>
      <c r="WLE63" s="310"/>
      <c r="WLF63" s="310"/>
      <c r="WLG63" s="344"/>
      <c r="WLH63" s="310"/>
      <c r="WLI63" s="310"/>
      <c r="WLJ63" s="310"/>
      <c r="WLK63" s="310"/>
      <c r="WLL63" s="310"/>
      <c r="WLM63" s="310"/>
      <c r="WLN63" s="310"/>
      <c r="WLO63" s="310"/>
      <c r="WLP63" s="344"/>
      <c r="WLQ63" s="310"/>
      <c r="WLR63" s="310"/>
      <c r="WLS63" s="310"/>
      <c r="WLT63" s="310"/>
      <c r="WLU63" s="310"/>
      <c r="WLV63" s="310"/>
      <c r="WLW63" s="310"/>
      <c r="WLX63" s="310"/>
      <c r="WLY63" s="344"/>
      <c r="WLZ63" s="310"/>
      <c r="WMA63" s="310"/>
      <c r="WMB63" s="310"/>
      <c r="WMC63" s="310"/>
      <c r="WMD63" s="310"/>
      <c r="WME63" s="310"/>
      <c r="WMF63" s="310"/>
      <c r="WMG63" s="310"/>
      <c r="WMH63" s="344"/>
      <c r="WMI63" s="310"/>
      <c r="WMJ63" s="310"/>
      <c r="WMK63" s="310"/>
      <c r="WML63" s="310"/>
      <c r="WMM63" s="310"/>
      <c r="WMN63" s="310"/>
      <c r="WMO63" s="310"/>
      <c r="WMP63" s="310"/>
      <c r="WMQ63" s="344"/>
      <c r="WMR63" s="310"/>
      <c r="WMS63" s="310"/>
      <c r="WMT63" s="310"/>
      <c r="WMU63" s="310"/>
      <c r="WMV63" s="310"/>
      <c r="WMW63" s="310"/>
      <c r="WMX63" s="310"/>
      <c r="WMY63" s="310"/>
      <c r="WMZ63" s="344"/>
      <c r="WNA63" s="310"/>
      <c r="WNB63" s="310"/>
      <c r="WNC63" s="310"/>
      <c r="WND63" s="310"/>
      <c r="WNE63" s="310"/>
      <c r="WNF63" s="310"/>
      <c r="WNG63" s="310"/>
      <c r="WNH63" s="310"/>
      <c r="WNI63" s="344"/>
      <c r="WNJ63" s="310"/>
      <c r="WNK63" s="310"/>
      <c r="WNL63" s="310"/>
      <c r="WNM63" s="310"/>
      <c r="WNN63" s="310"/>
      <c r="WNO63" s="310"/>
      <c r="WNP63" s="310"/>
      <c r="WNQ63" s="310"/>
      <c r="WNR63" s="344"/>
      <c r="WNS63" s="310"/>
      <c r="WNT63" s="310"/>
      <c r="WNU63" s="310"/>
      <c r="WNV63" s="310"/>
      <c r="WNW63" s="310"/>
      <c r="WNX63" s="310"/>
      <c r="WNY63" s="310"/>
      <c r="WNZ63" s="310"/>
      <c r="WOA63" s="344"/>
      <c r="WOB63" s="310"/>
      <c r="WOC63" s="310"/>
      <c r="WOD63" s="310"/>
      <c r="WOE63" s="310"/>
      <c r="WOF63" s="310"/>
      <c r="WOG63" s="310"/>
      <c r="WOH63" s="310"/>
      <c r="WOI63" s="310"/>
      <c r="WOJ63" s="344"/>
      <c r="WOK63" s="310"/>
      <c r="WOL63" s="310"/>
      <c r="WOM63" s="310"/>
      <c r="WON63" s="310"/>
      <c r="WOO63" s="310"/>
      <c r="WOP63" s="310"/>
      <c r="WOQ63" s="310"/>
      <c r="WOR63" s="310"/>
      <c r="WOS63" s="344"/>
      <c r="WOT63" s="310"/>
      <c r="WOU63" s="310"/>
      <c r="WOV63" s="310"/>
      <c r="WOW63" s="310"/>
      <c r="WOX63" s="310"/>
      <c r="WOY63" s="310"/>
      <c r="WOZ63" s="310"/>
      <c r="WPA63" s="310"/>
      <c r="WPB63" s="344"/>
      <c r="WPC63" s="310"/>
      <c r="WPD63" s="310"/>
      <c r="WPE63" s="310"/>
      <c r="WPF63" s="310"/>
      <c r="WPG63" s="310"/>
      <c r="WPH63" s="310"/>
      <c r="WPI63" s="310"/>
      <c r="WPJ63" s="310"/>
      <c r="WPK63" s="344"/>
      <c r="WPL63" s="310"/>
      <c r="WPM63" s="310"/>
      <c r="WPN63" s="310"/>
      <c r="WPO63" s="310"/>
      <c r="WPP63" s="310"/>
      <c r="WPQ63" s="310"/>
      <c r="WPR63" s="310"/>
      <c r="WPS63" s="310"/>
      <c r="WPT63" s="344"/>
      <c r="WPU63" s="310"/>
      <c r="WPV63" s="310"/>
      <c r="WPW63" s="310"/>
      <c r="WPX63" s="310"/>
      <c r="WPY63" s="310"/>
      <c r="WPZ63" s="310"/>
      <c r="WQA63" s="310"/>
      <c r="WQB63" s="310"/>
      <c r="WQC63" s="344"/>
      <c r="WQD63" s="310"/>
      <c r="WQE63" s="310"/>
      <c r="WQF63" s="310"/>
      <c r="WQG63" s="310"/>
      <c r="WQH63" s="310"/>
      <c r="WQI63" s="310"/>
      <c r="WQJ63" s="310"/>
      <c r="WQK63" s="310"/>
      <c r="WQL63" s="344"/>
      <c r="WQM63" s="310"/>
      <c r="WQN63" s="310"/>
      <c r="WQO63" s="310"/>
      <c r="WQP63" s="310"/>
      <c r="WQQ63" s="310"/>
      <c r="WQR63" s="310"/>
      <c r="WQS63" s="310"/>
      <c r="WQT63" s="310"/>
      <c r="WQU63" s="344"/>
      <c r="WQV63" s="310"/>
      <c r="WQW63" s="310"/>
      <c r="WQX63" s="310"/>
      <c r="WQY63" s="310"/>
      <c r="WQZ63" s="310"/>
      <c r="WRA63" s="310"/>
      <c r="WRB63" s="310"/>
      <c r="WRC63" s="310"/>
      <c r="WRD63" s="344"/>
      <c r="WRE63" s="310"/>
      <c r="WRF63" s="310"/>
      <c r="WRG63" s="310"/>
      <c r="WRH63" s="310"/>
      <c r="WRI63" s="310"/>
      <c r="WRJ63" s="310"/>
      <c r="WRK63" s="310"/>
      <c r="WRL63" s="310"/>
      <c r="WRM63" s="344"/>
      <c r="WRN63" s="310"/>
      <c r="WRO63" s="310"/>
      <c r="WRP63" s="310"/>
      <c r="WRQ63" s="310"/>
      <c r="WRR63" s="310"/>
      <c r="WRS63" s="310"/>
      <c r="WRT63" s="310"/>
      <c r="WRU63" s="310"/>
      <c r="WRV63" s="344"/>
      <c r="WRW63" s="310"/>
      <c r="WRX63" s="310"/>
      <c r="WRY63" s="310"/>
      <c r="WRZ63" s="310"/>
      <c r="WSA63" s="310"/>
      <c r="WSB63" s="310"/>
      <c r="WSC63" s="310"/>
      <c r="WSD63" s="310"/>
      <c r="WSE63" s="344"/>
      <c r="WSF63" s="310"/>
      <c r="WSG63" s="310"/>
      <c r="WSH63" s="310"/>
      <c r="WSI63" s="310"/>
      <c r="WSJ63" s="310"/>
      <c r="WSK63" s="310"/>
      <c r="WSL63" s="310"/>
      <c r="WSM63" s="310"/>
      <c r="WSN63" s="344"/>
      <c r="WSO63" s="310"/>
      <c r="WSP63" s="310"/>
      <c r="WSQ63" s="310"/>
      <c r="WSR63" s="310"/>
      <c r="WSS63" s="310"/>
      <c r="WST63" s="310"/>
      <c r="WSU63" s="310"/>
      <c r="WSV63" s="310"/>
      <c r="WSW63" s="344"/>
      <c r="WSX63" s="310"/>
      <c r="WSY63" s="310"/>
      <c r="WSZ63" s="310"/>
      <c r="WTA63" s="310"/>
      <c r="WTB63" s="310"/>
      <c r="WTC63" s="310"/>
      <c r="WTD63" s="310"/>
      <c r="WTE63" s="310"/>
      <c r="WTF63" s="344"/>
      <c r="WTG63" s="310"/>
      <c r="WTH63" s="310"/>
      <c r="WTI63" s="310"/>
      <c r="WTJ63" s="310"/>
      <c r="WTK63" s="310"/>
      <c r="WTL63" s="310"/>
      <c r="WTM63" s="310"/>
      <c r="WTN63" s="310"/>
      <c r="WTO63" s="344"/>
      <c r="WTP63" s="310"/>
      <c r="WTQ63" s="310"/>
      <c r="WTR63" s="310"/>
      <c r="WTS63" s="310"/>
      <c r="WTT63" s="310"/>
      <c r="WTU63" s="310"/>
      <c r="WTV63" s="310"/>
      <c r="WTW63" s="310"/>
      <c r="WTX63" s="344"/>
      <c r="WTY63" s="310"/>
      <c r="WTZ63" s="310"/>
      <c r="WUA63" s="310"/>
      <c r="WUB63" s="310"/>
      <c r="WUC63" s="310"/>
      <c r="WUD63" s="310"/>
      <c r="WUE63" s="310"/>
      <c r="WUF63" s="310"/>
      <c r="WUG63" s="344"/>
      <c r="WUH63" s="310"/>
      <c r="WUI63" s="310"/>
      <c r="WUJ63" s="310"/>
      <c r="WUK63" s="310"/>
      <c r="WUL63" s="310"/>
      <c r="WUM63" s="310"/>
      <c r="WUN63" s="310"/>
      <c r="WUO63" s="310"/>
      <c r="WUP63" s="344"/>
      <c r="WUQ63" s="310"/>
      <c r="WUR63" s="310"/>
      <c r="WUS63" s="310"/>
      <c r="WUT63" s="310"/>
      <c r="WUU63" s="310"/>
      <c r="WUV63" s="310"/>
      <c r="WUW63" s="310"/>
      <c r="WUX63" s="310"/>
      <c r="WUY63" s="344"/>
      <c r="WUZ63" s="310"/>
      <c r="WVA63" s="310"/>
      <c r="WVB63" s="310"/>
      <c r="WVC63" s="310"/>
      <c r="WVD63" s="310"/>
      <c r="WVE63" s="310"/>
      <c r="WVF63" s="310"/>
      <c r="WVG63" s="310"/>
      <c r="WVH63" s="344"/>
      <c r="WVI63" s="310"/>
      <c r="WVJ63" s="310"/>
      <c r="WVK63" s="310"/>
      <c r="WVL63" s="310"/>
      <c r="WVM63" s="310"/>
      <c r="WVN63" s="310"/>
      <c r="WVO63" s="310"/>
      <c r="WVP63" s="310"/>
      <c r="WVQ63" s="344"/>
      <c r="WVR63" s="310"/>
      <c r="WVS63" s="310"/>
      <c r="WVT63" s="310"/>
      <c r="WVU63" s="310"/>
      <c r="WVV63" s="310"/>
      <c r="WVW63" s="310"/>
      <c r="WVX63" s="310"/>
      <c r="WVY63" s="310"/>
      <c r="WVZ63" s="344"/>
      <c r="WWA63" s="310"/>
      <c r="WWB63" s="310"/>
      <c r="WWC63" s="310"/>
      <c r="WWD63" s="310"/>
      <c r="WWE63" s="310"/>
      <c r="WWF63" s="310"/>
      <c r="WWG63" s="310"/>
      <c r="WWH63" s="310"/>
      <c r="WWI63" s="344"/>
      <c r="WWJ63" s="310"/>
      <c r="WWK63" s="310"/>
      <c r="WWL63" s="310"/>
      <c r="WWM63" s="310"/>
      <c r="WWN63" s="310"/>
      <c r="WWO63" s="310"/>
      <c r="WWP63" s="310"/>
      <c r="WWQ63" s="310"/>
      <c r="WWR63" s="344"/>
      <c r="WWS63" s="310"/>
      <c r="WWT63" s="310"/>
      <c r="WWU63" s="310"/>
      <c r="WWV63" s="310"/>
      <c r="WWW63" s="310"/>
      <c r="WWX63" s="310"/>
      <c r="WWY63" s="310"/>
      <c r="WWZ63" s="310"/>
      <c r="WXA63" s="344"/>
      <c r="WXB63" s="310"/>
      <c r="WXC63" s="310"/>
      <c r="WXD63" s="310"/>
      <c r="WXE63" s="310"/>
      <c r="WXF63" s="310"/>
      <c r="WXG63" s="310"/>
      <c r="WXH63" s="310"/>
      <c r="WXI63" s="310"/>
      <c r="WXJ63" s="344"/>
      <c r="WXK63" s="310"/>
      <c r="WXL63" s="310"/>
      <c r="WXM63" s="310"/>
      <c r="WXN63" s="310"/>
      <c r="WXO63" s="310"/>
      <c r="WXP63" s="310"/>
      <c r="WXQ63" s="310"/>
      <c r="WXR63" s="310"/>
      <c r="WXS63" s="344"/>
      <c r="WXT63" s="310"/>
      <c r="WXU63" s="310"/>
      <c r="WXV63" s="310"/>
      <c r="WXW63" s="310"/>
      <c r="WXX63" s="310"/>
      <c r="WXY63" s="310"/>
      <c r="WXZ63" s="310"/>
      <c r="WYA63" s="310"/>
      <c r="WYB63" s="344"/>
      <c r="WYC63" s="310"/>
      <c r="WYD63" s="310"/>
      <c r="WYE63" s="310"/>
      <c r="WYF63" s="310"/>
      <c r="WYG63" s="310"/>
      <c r="WYH63" s="310"/>
      <c r="WYI63" s="310"/>
      <c r="WYJ63" s="310"/>
      <c r="WYK63" s="344"/>
      <c r="WYL63" s="310"/>
      <c r="WYM63" s="310"/>
      <c r="WYN63" s="310"/>
      <c r="WYO63" s="310"/>
      <c r="WYP63" s="310"/>
      <c r="WYQ63" s="310"/>
      <c r="WYR63" s="310"/>
      <c r="WYS63" s="310"/>
      <c r="WYT63" s="344"/>
      <c r="WYU63" s="310"/>
      <c r="WYV63" s="310"/>
      <c r="WYW63" s="310"/>
      <c r="WYX63" s="310"/>
      <c r="WYY63" s="310"/>
      <c r="WYZ63" s="310"/>
      <c r="WZA63" s="310"/>
      <c r="WZB63" s="310"/>
      <c r="WZC63" s="344"/>
      <c r="WZD63" s="310"/>
      <c r="WZE63" s="310"/>
      <c r="WZF63" s="310"/>
      <c r="WZG63" s="310"/>
      <c r="WZH63" s="310"/>
      <c r="WZI63" s="310"/>
      <c r="WZJ63" s="310"/>
      <c r="WZK63" s="310"/>
      <c r="WZL63" s="344"/>
      <c r="WZM63" s="310"/>
      <c r="WZN63" s="310"/>
      <c r="WZO63" s="310"/>
      <c r="WZP63" s="310"/>
      <c r="WZQ63" s="310"/>
      <c r="WZR63" s="310"/>
      <c r="WZS63" s="310"/>
      <c r="WZT63" s="310"/>
      <c r="WZU63" s="344"/>
      <c r="WZV63" s="310"/>
      <c r="WZW63" s="310"/>
      <c r="WZX63" s="310"/>
      <c r="WZY63" s="310"/>
      <c r="WZZ63" s="310"/>
      <c r="XAA63" s="310"/>
      <c r="XAB63" s="310"/>
      <c r="XAC63" s="310"/>
      <c r="XAD63" s="344"/>
      <c r="XAE63" s="310"/>
      <c r="XAF63" s="310"/>
      <c r="XAG63" s="310"/>
      <c r="XAH63" s="310"/>
      <c r="XAI63" s="310"/>
      <c r="XAJ63" s="310"/>
      <c r="XAK63" s="310"/>
      <c r="XAL63" s="310"/>
      <c r="XAM63" s="344"/>
      <c r="XAN63" s="310"/>
      <c r="XAO63" s="310"/>
      <c r="XAP63" s="310"/>
      <c r="XAQ63" s="310"/>
      <c r="XAR63" s="310"/>
      <c r="XAS63" s="310"/>
      <c r="XAT63" s="310"/>
      <c r="XAU63" s="310"/>
      <c r="XAV63" s="344"/>
      <c r="XAW63" s="310"/>
      <c r="XAX63" s="310"/>
      <c r="XAY63" s="310"/>
      <c r="XAZ63" s="310"/>
      <c r="XBA63" s="310"/>
      <c r="XBB63" s="310"/>
      <c r="XBC63" s="310"/>
      <c r="XBD63" s="310"/>
      <c r="XBE63" s="344"/>
      <c r="XBF63" s="310"/>
      <c r="XBG63" s="310"/>
      <c r="XBH63" s="310"/>
      <c r="XBI63" s="310"/>
      <c r="XBJ63" s="310"/>
      <c r="XBK63" s="310"/>
      <c r="XBL63" s="310"/>
      <c r="XBM63" s="310"/>
      <c r="XBN63" s="344"/>
      <c r="XBO63" s="310"/>
      <c r="XBP63" s="310"/>
      <c r="XBQ63" s="310"/>
      <c r="XBR63" s="310"/>
      <c r="XBS63" s="310"/>
      <c r="XBT63" s="310"/>
      <c r="XBU63" s="310"/>
      <c r="XBV63" s="310"/>
      <c r="XBW63" s="344"/>
      <c r="XBX63" s="310"/>
      <c r="XBY63" s="310"/>
      <c r="XBZ63" s="310"/>
      <c r="XCA63" s="310"/>
      <c r="XCB63" s="310"/>
      <c r="XCC63" s="310"/>
      <c r="XCD63" s="310"/>
      <c r="XCE63" s="310"/>
      <c r="XCF63" s="344"/>
      <c r="XCG63" s="310"/>
      <c r="XCH63" s="310"/>
      <c r="XCI63" s="310"/>
      <c r="XCJ63" s="310"/>
      <c r="XCK63" s="310"/>
      <c r="XCL63" s="310"/>
      <c r="XCM63" s="310"/>
      <c r="XCN63" s="310"/>
      <c r="XCO63" s="344"/>
      <c r="XCP63" s="310"/>
      <c r="XCQ63" s="310"/>
      <c r="XCR63" s="310"/>
      <c r="XCS63" s="310"/>
      <c r="XCT63" s="310"/>
      <c r="XCU63" s="310"/>
      <c r="XCV63" s="310"/>
      <c r="XCW63" s="310"/>
      <c r="XCX63" s="344"/>
      <c r="XCY63" s="310"/>
      <c r="XCZ63" s="310"/>
      <c r="XDA63" s="310"/>
      <c r="XDB63" s="310"/>
      <c r="XDC63" s="310"/>
      <c r="XDD63" s="310"/>
      <c r="XDE63" s="310"/>
      <c r="XDF63" s="310"/>
      <c r="XDG63" s="344"/>
      <c r="XDH63" s="310"/>
      <c r="XDI63" s="310"/>
      <c r="XDJ63" s="310"/>
      <c r="XDK63" s="310"/>
      <c r="XDL63" s="310"/>
      <c r="XDM63" s="310"/>
      <c r="XDN63" s="310"/>
      <c r="XDO63" s="310"/>
      <c r="XDP63" s="344"/>
      <c r="XDQ63" s="310"/>
      <c r="XDR63" s="310"/>
      <c r="XDS63" s="310"/>
      <c r="XDT63" s="310"/>
      <c r="XDU63" s="310"/>
      <c r="XDV63" s="310"/>
      <c r="XDW63" s="310"/>
      <c r="XDX63" s="310"/>
      <c r="XDY63" s="344"/>
      <c r="XDZ63" s="310"/>
      <c r="XEA63" s="310"/>
      <c r="XEB63" s="310"/>
      <c r="XEC63" s="310"/>
      <c r="XED63" s="310"/>
      <c r="XEE63" s="310"/>
      <c r="XEF63" s="310"/>
      <c r="XEG63" s="310"/>
      <c r="XEH63" s="344"/>
      <c r="XEI63" s="310"/>
      <c r="XEJ63" s="310"/>
      <c r="XEK63" s="310"/>
      <c r="XEL63" s="310"/>
      <c r="XEM63" s="310"/>
      <c r="XEN63" s="310"/>
      <c r="XEO63" s="310"/>
      <c r="XEP63" s="310"/>
      <c r="XEQ63" s="344"/>
      <c r="XER63" s="310"/>
      <c r="XES63" s="310"/>
      <c r="XET63" s="310"/>
      <c r="XEU63" s="310"/>
      <c r="XEV63" s="310"/>
      <c r="XEW63" s="310"/>
      <c r="XEX63" s="310"/>
      <c r="XEY63" s="310"/>
      <c r="XEZ63" s="344"/>
      <c r="XFA63" s="310"/>
      <c r="XFB63" s="310"/>
      <c r="XFC63" s="310"/>
      <c r="XFD63" s="310"/>
    </row>
    <row r="64" spans="1:16384" ht="25.8">
      <c r="A64" s="301" t="s">
        <v>1205</v>
      </c>
      <c r="B64" s="301"/>
      <c r="C64" s="312" t="s">
        <v>101</v>
      </c>
      <c r="D64" s="312"/>
      <c r="E64" s="312"/>
      <c r="F64" s="312"/>
      <c r="G64" s="312"/>
      <c r="H64" s="312"/>
      <c r="I64" s="312"/>
    </row>
    <row r="65" spans="1:12">
      <c r="A65" s="301"/>
      <c r="B65" s="301"/>
      <c r="C65" s="313" t="s">
        <v>1206</v>
      </c>
      <c r="D65" s="313"/>
      <c r="E65" s="313"/>
      <c r="F65" s="313"/>
      <c r="G65" s="313"/>
      <c r="H65" s="68">
        <f>'ايضاحات 2022'!D173</f>
        <v>20000000</v>
      </c>
      <c r="I65" s="73"/>
    </row>
    <row r="66" spans="1:12">
      <c r="A66" s="301"/>
      <c r="B66" s="301"/>
      <c r="C66" s="313" t="s">
        <v>1286</v>
      </c>
      <c r="D66" s="313"/>
      <c r="E66" s="313"/>
      <c r="F66" s="313"/>
      <c r="G66" s="313"/>
      <c r="H66" s="70">
        <f>'ايضاح الوعاء الزكوي 21'!C23</f>
        <v>13620096.999999978</v>
      </c>
      <c r="I66" s="73"/>
      <c r="L66" s="68"/>
    </row>
    <row r="67" spans="1:12">
      <c r="A67" s="301"/>
      <c r="B67" s="301"/>
      <c r="C67" s="313" t="s">
        <v>1207</v>
      </c>
      <c r="D67" s="313"/>
      <c r="E67" s="313"/>
      <c r="F67" s="313"/>
      <c r="G67" s="313"/>
      <c r="H67" s="68">
        <f>I61</f>
        <v>26555801.329999998</v>
      </c>
      <c r="I67" s="73"/>
    </row>
    <row r="68" spans="1:12">
      <c r="A68" s="301"/>
      <c r="B68" s="301"/>
      <c r="C68" s="318" t="s">
        <v>1287</v>
      </c>
      <c r="D68" s="319"/>
      <c r="E68" s="320"/>
      <c r="F68" s="74" t="s">
        <v>1166</v>
      </c>
      <c r="G68" s="73" t="s">
        <v>1167</v>
      </c>
      <c r="H68" s="68">
        <v>6952093</v>
      </c>
      <c r="I68" s="73"/>
      <c r="L68" s="75" t="s">
        <v>3488</v>
      </c>
    </row>
    <row r="69" spans="1:12">
      <c r="A69" s="301"/>
      <c r="B69" s="301"/>
      <c r="C69" s="313" t="s">
        <v>1208</v>
      </c>
      <c r="D69" s="313"/>
      <c r="E69" s="313"/>
      <c r="F69" s="313"/>
      <c r="G69" s="313"/>
      <c r="H69" s="68">
        <f>'ايضاحات 2022'!D187</f>
        <v>2491343</v>
      </c>
      <c r="I69" s="66"/>
      <c r="L69" s="78"/>
    </row>
    <row r="70" spans="1:12">
      <c r="A70" s="301"/>
      <c r="B70" s="301"/>
      <c r="C70" s="318" t="s">
        <v>1209</v>
      </c>
      <c r="D70" s="319"/>
      <c r="E70" s="320"/>
      <c r="F70" s="73" t="s">
        <v>1166</v>
      </c>
      <c r="G70" s="74" t="s">
        <v>1167</v>
      </c>
      <c r="H70" s="68">
        <v>0</v>
      </c>
      <c r="I70" s="66"/>
      <c r="L70" s="78"/>
    </row>
    <row r="71" spans="1:12">
      <c r="A71" s="301"/>
      <c r="B71" s="301"/>
      <c r="C71" s="313" t="s">
        <v>1210</v>
      </c>
      <c r="D71" s="313"/>
      <c r="E71" s="313"/>
      <c r="F71" s="313"/>
      <c r="G71" s="313"/>
      <c r="H71" s="68">
        <v>0</v>
      </c>
      <c r="I71" s="66"/>
    </row>
    <row r="72" spans="1:12">
      <c r="A72" s="301"/>
      <c r="B72" s="301"/>
      <c r="C72" s="313" t="s">
        <v>1211</v>
      </c>
      <c r="D72" s="313"/>
      <c r="E72" s="313"/>
      <c r="F72" s="313"/>
      <c r="G72" s="313"/>
      <c r="H72" s="68">
        <v>0</v>
      </c>
      <c r="I72" s="66"/>
    </row>
    <row r="73" spans="1:12" ht="15" thickBot="1">
      <c r="A73" s="301"/>
      <c r="B73" s="301"/>
      <c r="C73" s="313" t="s">
        <v>1212</v>
      </c>
      <c r="D73" s="313"/>
      <c r="E73" s="313"/>
      <c r="F73" s="74" t="s">
        <v>1166</v>
      </c>
      <c r="G73" s="73" t="s">
        <v>1167</v>
      </c>
      <c r="H73" s="86">
        <v>12018368</v>
      </c>
      <c r="I73" s="66"/>
    </row>
    <row r="74" spans="1:12" ht="24.6" thickTop="1" thickBot="1">
      <c r="A74" s="301"/>
      <c r="B74" s="301"/>
      <c r="C74" s="356" t="s">
        <v>2143</v>
      </c>
      <c r="D74" s="356"/>
      <c r="E74" s="356"/>
      <c r="F74" s="356"/>
      <c r="G74" s="356"/>
      <c r="H74" s="89"/>
      <c r="I74" s="89">
        <f>SUM(H65:H73)</f>
        <v>81637702.329999983</v>
      </c>
    </row>
    <row r="75" spans="1:12" ht="26.4" thickTop="1">
      <c r="A75" s="361" t="s">
        <v>1213</v>
      </c>
      <c r="B75" s="361"/>
      <c r="C75" s="361"/>
      <c r="D75" s="361"/>
      <c r="E75" s="361"/>
      <c r="F75" s="361"/>
      <c r="G75" s="361"/>
      <c r="H75" s="361"/>
      <c r="I75" s="361"/>
    </row>
    <row r="76" spans="1:12" ht="14.25" customHeight="1">
      <c r="A76" s="301" t="s">
        <v>1213</v>
      </c>
      <c r="B76" s="301"/>
      <c r="C76" s="313" t="s">
        <v>1214</v>
      </c>
      <c r="D76" s="313"/>
      <c r="E76" s="313"/>
      <c r="F76" s="313"/>
      <c r="G76" s="313"/>
      <c r="H76" s="68">
        <f>'مركز مالى 2022'!C21</f>
        <v>25962296.769999001</v>
      </c>
      <c r="I76" s="66"/>
    </row>
    <row r="77" spans="1:12" ht="14.25" customHeight="1">
      <c r="A77" s="301"/>
      <c r="B77" s="301"/>
      <c r="C77" s="313" t="s">
        <v>1215</v>
      </c>
      <c r="D77" s="313"/>
      <c r="E77" s="313"/>
      <c r="F77" s="313"/>
      <c r="G77" s="313"/>
      <c r="H77" s="68">
        <v>0</v>
      </c>
      <c r="I77" s="66"/>
    </row>
    <row r="78" spans="1:12" ht="14.25" customHeight="1">
      <c r="A78" s="301"/>
      <c r="B78" s="301"/>
      <c r="C78" s="363" t="s">
        <v>1216</v>
      </c>
      <c r="D78" s="363"/>
      <c r="E78" s="363"/>
      <c r="F78" s="73" t="s">
        <v>1166</v>
      </c>
      <c r="G78" s="74" t="s">
        <v>1167</v>
      </c>
      <c r="H78" s="68">
        <v>0</v>
      </c>
      <c r="I78" s="66"/>
    </row>
    <row r="79" spans="1:12" ht="14.25" customHeight="1">
      <c r="A79" s="301"/>
      <c r="B79" s="301"/>
      <c r="C79" s="313" t="s">
        <v>1217</v>
      </c>
      <c r="D79" s="313"/>
      <c r="E79" s="313"/>
      <c r="F79" s="73" t="s">
        <v>1166</v>
      </c>
      <c r="G79" s="74" t="s">
        <v>1167</v>
      </c>
      <c r="H79" s="68">
        <v>0</v>
      </c>
      <c r="I79" s="66"/>
    </row>
    <row r="80" spans="1:12" ht="14.25" customHeight="1">
      <c r="A80" s="301"/>
      <c r="B80" s="301"/>
      <c r="C80" s="313" t="s">
        <v>1218</v>
      </c>
      <c r="D80" s="313"/>
      <c r="E80" s="313"/>
      <c r="F80" s="73" t="s">
        <v>1166</v>
      </c>
      <c r="G80" s="74" t="s">
        <v>1167</v>
      </c>
      <c r="H80" s="68">
        <v>0</v>
      </c>
      <c r="I80" s="66"/>
    </row>
    <row r="81" spans="1:9" ht="14.25" customHeight="1" thickBot="1">
      <c r="A81" s="301"/>
      <c r="B81" s="301"/>
      <c r="C81" s="357" t="s">
        <v>1219</v>
      </c>
      <c r="D81" s="357"/>
      <c r="E81" s="357"/>
      <c r="F81" s="92" t="s">
        <v>1166</v>
      </c>
      <c r="G81" s="91" t="s">
        <v>1167</v>
      </c>
      <c r="H81" s="93"/>
      <c r="I81" s="94"/>
    </row>
    <row r="82" spans="1:9" ht="24.6" thickTop="1" thickBot="1">
      <c r="A82" s="301"/>
      <c r="B82" s="362"/>
      <c r="C82" s="358" t="s">
        <v>2144</v>
      </c>
      <c r="D82" s="358"/>
      <c r="E82" s="358"/>
      <c r="F82" s="358"/>
      <c r="G82" s="358"/>
      <c r="H82" s="358"/>
      <c r="I82" s="88">
        <f>SUM(H76:H81)</f>
        <v>25962296.769999001</v>
      </c>
    </row>
    <row r="83" spans="1:9" ht="24.6" thickTop="1" thickBot="1">
      <c r="A83" s="359"/>
      <c r="B83" s="360"/>
      <c r="C83" s="358" t="s">
        <v>2145</v>
      </c>
      <c r="D83" s="358"/>
      <c r="E83" s="358"/>
      <c r="F83" s="358"/>
      <c r="G83" s="358"/>
      <c r="H83" s="358"/>
      <c r="I83" s="88">
        <f>I74-I82</f>
        <v>55675405.560000986</v>
      </c>
    </row>
    <row r="84" spans="1:9" ht="24.6" thickTop="1" thickBot="1">
      <c r="A84" s="359"/>
      <c r="B84" s="360"/>
      <c r="C84" s="358" t="s">
        <v>1220</v>
      </c>
      <c r="D84" s="358"/>
      <c r="E84" s="358"/>
      <c r="F84" s="358"/>
      <c r="G84" s="358"/>
      <c r="H84" s="358"/>
      <c r="I84" s="88">
        <f>I61*2.5%</f>
        <v>663895.03324999998</v>
      </c>
    </row>
    <row r="85" spans="1:9" ht="24.6" thickTop="1" thickBot="1">
      <c r="A85" s="359"/>
      <c r="B85" s="360"/>
      <c r="C85" s="358" t="s">
        <v>2146</v>
      </c>
      <c r="D85" s="358"/>
      <c r="E85" s="358"/>
      <c r="F85" s="358"/>
      <c r="G85" s="358"/>
      <c r="H85" s="358"/>
      <c r="I85" s="88">
        <f>I83*2.57768%</f>
        <v>1435133.7940390334</v>
      </c>
    </row>
    <row r="86" spans="1:9" ht="24.6" thickTop="1" thickBot="1">
      <c r="A86" s="359"/>
      <c r="B86" s="360"/>
      <c r="C86" s="358" t="s">
        <v>1221</v>
      </c>
      <c r="D86" s="358"/>
      <c r="E86" s="358"/>
      <c r="F86" s="358"/>
      <c r="G86" s="358"/>
      <c r="H86" s="358"/>
      <c r="I86" s="88">
        <v>0</v>
      </c>
    </row>
    <row r="87" spans="1:9" ht="24.6" thickTop="1" thickBot="1">
      <c r="A87" s="359"/>
      <c r="B87" s="360"/>
      <c r="C87" s="364" t="s">
        <v>1222</v>
      </c>
      <c r="D87" s="364"/>
      <c r="E87" s="364"/>
      <c r="F87" s="364"/>
      <c r="G87" s="364"/>
      <c r="H87" s="97"/>
      <c r="I87" s="97">
        <f>I84+I85</f>
        <v>2099028.8272890332</v>
      </c>
    </row>
    <row r="88" spans="1:9" ht="26.4" thickTop="1">
      <c r="A88" s="361" t="s">
        <v>1223</v>
      </c>
      <c r="B88" s="361"/>
      <c r="C88" s="310"/>
      <c r="D88" s="310"/>
      <c r="E88" s="310"/>
      <c r="F88" s="310"/>
      <c r="G88" s="310"/>
      <c r="H88" s="310"/>
      <c r="I88" s="310"/>
    </row>
    <row r="89" spans="1:9" ht="23.4">
      <c r="A89" s="301" t="s">
        <v>1205</v>
      </c>
      <c r="B89" s="301"/>
      <c r="C89" s="373" t="s">
        <v>1224</v>
      </c>
      <c r="D89" s="373"/>
      <c r="E89" s="373"/>
      <c r="F89" s="373"/>
      <c r="G89" s="373"/>
      <c r="H89" s="373"/>
      <c r="I89" s="69"/>
    </row>
    <row r="90" spans="1:9" ht="23.4">
      <c r="A90" s="301"/>
      <c r="B90" s="301"/>
      <c r="C90" s="373" t="s">
        <v>1205</v>
      </c>
      <c r="D90" s="373"/>
      <c r="E90" s="373"/>
      <c r="F90" s="373"/>
      <c r="G90" s="373"/>
      <c r="H90" s="373"/>
      <c r="I90" s="69"/>
    </row>
    <row r="91" spans="1:9">
      <c r="A91" s="301"/>
      <c r="B91" s="301"/>
      <c r="C91" s="313" t="s">
        <v>1225</v>
      </c>
      <c r="D91" s="313"/>
      <c r="E91" s="313"/>
      <c r="F91" s="313"/>
      <c r="G91" s="313"/>
      <c r="H91" s="66"/>
      <c r="I91" s="66"/>
    </row>
    <row r="92" spans="1:9" ht="23.4">
      <c r="A92" s="301"/>
      <c r="B92" s="301"/>
      <c r="C92" s="373" t="s">
        <v>1226</v>
      </c>
      <c r="D92" s="373"/>
      <c r="E92" s="373"/>
      <c r="F92" s="373"/>
      <c r="G92" s="373"/>
      <c r="H92" s="373"/>
      <c r="I92" s="69"/>
    </row>
    <row r="93" spans="1:9" ht="25.8">
      <c r="A93" s="361" t="s">
        <v>1213</v>
      </c>
      <c r="B93" s="361"/>
      <c r="C93" s="361"/>
      <c r="D93" s="361"/>
      <c r="E93" s="361"/>
      <c r="F93" s="361"/>
      <c r="G93" s="361"/>
      <c r="H93" s="361"/>
      <c r="I93" s="361"/>
    </row>
    <row r="94" spans="1:9">
      <c r="A94" s="301" t="s">
        <v>1213</v>
      </c>
      <c r="B94" s="301"/>
      <c r="C94" s="313" t="s">
        <v>1227</v>
      </c>
      <c r="D94" s="313"/>
      <c r="E94" s="313"/>
      <c r="F94" s="313"/>
      <c r="G94" s="313"/>
      <c r="H94" s="66"/>
      <c r="I94" s="66"/>
    </row>
    <row r="95" spans="1:9">
      <c r="A95" s="301"/>
      <c r="B95" s="301"/>
      <c r="C95" s="313" t="s">
        <v>1228</v>
      </c>
      <c r="D95" s="313"/>
      <c r="E95" s="313"/>
      <c r="F95" s="313"/>
      <c r="G95" s="313"/>
      <c r="H95" s="66"/>
      <c r="I95" s="66"/>
    </row>
    <row r="96" spans="1:9">
      <c r="A96" s="301"/>
      <c r="B96" s="301"/>
      <c r="C96" s="363" t="s">
        <v>1229</v>
      </c>
      <c r="D96" s="363"/>
      <c r="E96" s="363"/>
      <c r="F96" s="73" t="s">
        <v>1166</v>
      </c>
      <c r="G96" s="74" t="s">
        <v>1167</v>
      </c>
      <c r="H96" s="66"/>
      <c r="I96" s="66"/>
    </row>
    <row r="97" spans="1:9">
      <c r="A97" s="301"/>
      <c r="B97" s="301"/>
      <c r="C97" s="313" t="s">
        <v>1230</v>
      </c>
      <c r="D97" s="313"/>
      <c r="E97" s="313"/>
      <c r="F97" s="313"/>
      <c r="G97" s="313"/>
      <c r="H97" s="66"/>
      <c r="I97" s="66"/>
    </row>
    <row r="98" spans="1:9" ht="23.4">
      <c r="A98" s="301"/>
      <c r="B98" s="301"/>
      <c r="C98" s="373" t="s">
        <v>2148</v>
      </c>
      <c r="D98" s="373"/>
      <c r="E98" s="373"/>
      <c r="F98" s="373"/>
      <c r="G98" s="373"/>
      <c r="H98" s="373"/>
      <c r="I98" s="69"/>
    </row>
    <row r="99" spans="1:9" ht="23.4">
      <c r="A99" s="365"/>
      <c r="B99" s="366"/>
      <c r="C99" s="371" t="s">
        <v>1231</v>
      </c>
      <c r="D99" s="371"/>
      <c r="E99" s="371"/>
      <c r="F99" s="371"/>
      <c r="G99" s="371"/>
      <c r="H99" s="371"/>
      <c r="I99" s="76"/>
    </row>
    <row r="100" spans="1:9" ht="44.25" customHeight="1">
      <c r="A100" s="367"/>
      <c r="B100" s="368"/>
      <c r="C100" s="372" t="s">
        <v>1232</v>
      </c>
      <c r="D100" s="372"/>
      <c r="E100" s="372"/>
      <c r="F100" s="73" t="s">
        <v>1166</v>
      </c>
      <c r="G100" s="74" t="s">
        <v>1167</v>
      </c>
      <c r="H100" s="66"/>
      <c r="I100" s="66"/>
    </row>
    <row r="101" spans="1:9">
      <c r="A101" s="367"/>
      <c r="B101" s="368"/>
      <c r="C101" s="363" t="s">
        <v>1233</v>
      </c>
      <c r="D101" s="363"/>
      <c r="E101" s="363"/>
      <c r="F101" s="363"/>
      <c r="G101" s="363"/>
      <c r="H101" s="66"/>
      <c r="I101" s="66"/>
    </row>
    <row r="102" spans="1:9" ht="23.4">
      <c r="A102" s="369"/>
      <c r="B102" s="370"/>
      <c r="C102" s="373" t="s">
        <v>2147</v>
      </c>
      <c r="D102" s="373"/>
      <c r="E102" s="373"/>
      <c r="F102" s="373"/>
      <c r="G102" s="373"/>
      <c r="H102" s="373"/>
      <c r="I102" s="69"/>
    </row>
    <row r="103" spans="1:9" ht="25.8">
      <c r="A103" s="374" t="s">
        <v>1234</v>
      </c>
      <c r="B103" s="374"/>
      <c r="C103" s="374"/>
      <c r="D103" s="374"/>
      <c r="E103" s="374"/>
      <c r="F103" s="374"/>
      <c r="G103" s="374"/>
      <c r="H103" s="374"/>
      <c r="I103" s="374"/>
    </row>
    <row r="104" spans="1:9" ht="28.8">
      <c r="A104" s="363" t="s">
        <v>1235</v>
      </c>
      <c r="B104" s="363"/>
      <c r="C104" s="363"/>
      <c r="D104" s="363"/>
      <c r="E104" s="363"/>
      <c r="F104" s="363"/>
      <c r="G104" s="363"/>
      <c r="H104" s="77" t="s">
        <v>3489</v>
      </c>
      <c r="I104" s="77" t="s">
        <v>3490</v>
      </c>
    </row>
    <row r="105" spans="1:9">
      <c r="A105" s="301" t="s">
        <v>1236</v>
      </c>
      <c r="B105" s="301"/>
      <c r="C105" s="313" t="s">
        <v>1237</v>
      </c>
      <c r="D105" s="313"/>
      <c r="E105" s="313"/>
      <c r="F105" s="313"/>
      <c r="G105" s="313"/>
      <c r="H105" s="68">
        <f>'ايضاحات 2022'!D9</f>
        <v>12137706.220008999</v>
      </c>
      <c r="I105" s="68">
        <f>'ايضاحات 2022'!E9</f>
        <v>3415309.23</v>
      </c>
    </row>
    <row r="106" spans="1:9">
      <c r="A106" s="301"/>
      <c r="B106" s="301"/>
      <c r="C106" s="313" t="s">
        <v>1238</v>
      </c>
      <c r="D106" s="313"/>
      <c r="E106" s="313"/>
      <c r="F106" s="313"/>
      <c r="G106" s="313"/>
      <c r="H106" s="68">
        <v>0</v>
      </c>
      <c r="I106" s="68">
        <v>0</v>
      </c>
    </row>
    <row r="107" spans="1:9">
      <c r="A107" s="301"/>
      <c r="B107" s="301"/>
      <c r="C107" s="313" t="s">
        <v>1239</v>
      </c>
      <c r="D107" s="313"/>
      <c r="E107" s="313"/>
      <c r="F107" s="313"/>
      <c r="G107" s="313"/>
      <c r="H107" s="68">
        <f>'مركز مالى 2022'!C9</f>
        <v>30363166.162386999</v>
      </c>
      <c r="I107" s="68">
        <f>'مركز مالى 2022'!D9</f>
        <v>35516698</v>
      </c>
    </row>
    <row r="108" spans="1:9">
      <c r="A108" s="301"/>
      <c r="B108" s="301"/>
      <c r="C108" s="313" t="s">
        <v>1240</v>
      </c>
      <c r="D108" s="313"/>
      <c r="E108" s="313"/>
      <c r="F108" s="313"/>
      <c r="G108" s="313"/>
      <c r="H108" s="68">
        <f>'مركز مالى 2022'!C10</f>
        <v>17509091.104913011</v>
      </c>
      <c r="I108" s="68">
        <f>'مركز مالى 2022'!D10</f>
        <v>15036984.807119988</v>
      </c>
    </row>
    <row r="109" spans="1:9">
      <c r="A109" s="301"/>
      <c r="B109" s="301"/>
      <c r="C109" s="313" t="s">
        <v>1241</v>
      </c>
      <c r="D109" s="313"/>
      <c r="E109" s="313"/>
      <c r="F109" s="313"/>
      <c r="G109" s="313"/>
      <c r="H109" s="68">
        <f>'مركز مالى 2022'!C11</f>
        <v>41807902.087781005</v>
      </c>
      <c r="I109" s="68">
        <f>'مركز مالى 2022'!D11</f>
        <v>22901739</v>
      </c>
    </row>
    <row r="110" spans="1:9">
      <c r="A110" s="301"/>
      <c r="B110" s="301"/>
      <c r="C110" s="313" t="s">
        <v>3470</v>
      </c>
      <c r="D110" s="313"/>
      <c r="E110" s="313"/>
      <c r="F110" s="313"/>
      <c r="G110" s="313"/>
      <c r="H110" s="68">
        <f>'مركز مالى 2022'!C13</f>
        <v>0</v>
      </c>
      <c r="I110" s="68">
        <f>'مركز مالى 2022'!D13</f>
        <v>0</v>
      </c>
    </row>
    <row r="111" spans="1:9">
      <c r="A111" s="301"/>
      <c r="B111" s="301"/>
      <c r="C111" s="313" t="s">
        <v>1242</v>
      </c>
      <c r="D111" s="313"/>
      <c r="E111" s="313"/>
      <c r="F111" s="313"/>
      <c r="G111" s="313"/>
      <c r="H111" s="68">
        <f>'مركز مالى 2022'!C14</f>
        <v>0</v>
      </c>
      <c r="I111" s="68">
        <f>'مركز مالى 2022'!D14</f>
        <v>0</v>
      </c>
    </row>
    <row r="112" spans="1:9" ht="15" thickBot="1">
      <c r="A112" s="301"/>
      <c r="B112" s="301"/>
      <c r="C112" s="313" t="s">
        <v>1291</v>
      </c>
      <c r="D112" s="313"/>
      <c r="E112" s="313"/>
      <c r="F112" s="313"/>
      <c r="G112" s="313"/>
      <c r="H112" s="68">
        <v>0</v>
      </c>
      <c r="I112" s="68">
        <v>0</v>
      </c>
    </row>
    <row r="113" spans="1:9" ht="24.6" thickTop="1" thickBot="1">
      <c r="A113" s="301"/>
      <c r="B113" s="301"/>
      <c r="C113" s="356" t="s">
        <v>2149</v>
      </c>
      <c r="D113" s="356"/>
      <c r="E113" s="356"/>
      <c r="F113" s="356"/>
      <c r="G113" s="356"/>
      <c r="H113" s="89">
        <f>SUM(H105:H112)</f>
        <v>101817865.57509002</v>
      </c>
      <c r="I113" s="89">
        <f>SUM(I105:I112)</f>
        <v>76870731.037119985</v>
      </c>
    </row>
    <row r="114" spans="1:9" ht="15" thickTop="1">
      <c r="A114" s="301" t="s">
        <v>1243</v>
      </c>
      <c r="B114" s="301"/>
      <c r="C114" s="313" t="s">
        <v>1244</v>
      </c>
      <c r="D114" s="313"/>
      <c r="E114" s="313"/>
      <c r="F114" s="313"/>
      <c r="G114" s="313"/>
      <c r="H114" s="68">
        <v>0</v>
      </c>
      <c r="I114" s="68"/>
    </row>
    <row r="115" spans="1:9">
      <c r="A115" s="301"/>
      <c r="B115" s="301"/>
      <c r="C115" s="313" t="s">
        <v>1245</v>
      </c>
      <c r="D115" s="313"/>
      <c r="E115" s="313"/>
      <c r="F115" s="313"/>
      <c r="G115" s="313"/>
      <c r="H115" s="68">
        <f>'مركز مالى 2022'!C17-H118</f>
        <v>9545510.8200000003</v>
      </c>
      <c r="I115" s="68">
        <f>'مركز مالى 2022'!D17</f>
        <v>21258344</v>
      </c>
    </row>
    <row r="116" spans="1:9">
      <c r="A116" s="301"/>
      <c r="B116" s="301"/>
      <c r="C116" s="313" t="s">
        <v>1246</v>
      </c>
      <c r="D116" s="313"/>
      <c r="E116" s="313"/>
      <c r="F116" s="313"/>
      <c r="G116" s="313"/>
      <c r="H116" s="68">
        <f>'مركز مالى 2022'!C19</f>
        <v>1770876.48</v>
      </c>
      <c r="I116" s="68">
        <f>'مركز مالى 2022'!D19</f>
        <v>1490972</v>
      </c>
    </row>
    <row r="117" spans="1:9">
      <c r="A117" s="301"/>
      <c r="B117" s="301"/>
      <c r="C117" s="313" t="s">
        <v>1247</v>
      </c>
      <c r="D117" s="313"/>
      <c r="E117" s="313"/>
      <c r="F117" s="313"/>
      <c r="G117" s="313"/>
      <c r="H117" s="68">
        <v>0</v>
      </c>
      <c r="I117" s="68">
        <v>0</v>
      </c>
    </row>
    <row r="118" spans="1:9" ht="15" thickBot="1">
      <c r="A118" s="301"/>
      <c r="B118" s="301"/>
      <c r="C118" s="313" t="s">
        <v>3491</v>
      </c>
      <c r="D118" s="313"/>
      <c r="E118" s="313"/>
      <c r="F118" s="313"/>
      <c r="G118" s="313"/>
      <c r="H118" s="68">
        <v>12615706</v>
      </c>
      <c r="I118" s="68">
        <v>0</v>
      </c>
    </row>
    <row r="119" spans="1:9" ht="24.6" thickTop="1" thickBot="1">
      <c r="A119" s="301"/>
      <c r="B119" s="301"/>
      <c r="C119" s="356" t="s">
        <v>2150</v>
      </c>
      <c r="D119" s="356"/>
      <c r="E119" s="356"/>
      <c r="F119" s="356"/>
      <c r="G119" s="356"/>
      <c r="H119" s="89">
        <f>SUM(H114:H118)</f>
        <v>23932093.300000001</v>
      </c>
      <c r="I119" s="89">
        <f>SUM(I114:I118)</f>
        <v>22749316</v>
      </c>
    </row>
    <row r="120" spans="1:9" ht="15" thickTop="1">
      <c r="A120" s="301" t="s">
        <v>1248</v>
      </c>
      <c r="B120" s="301"/>
      <c r="C120" s="313" t="s">
        <v>1249</v>
      </c>
      <c r="D120" s="313"/>
      <c r="E120" s="313"/>
      <c r="F120" s="313"/>
      <c r="G120" s="313"/>
      <c r="H120" s="68">
        <v>0</v>
      </c>
      <c r="I120" s="68"/>
    </row>
    <row r="121" spans="1:9">
      <c r="A121" s="301"/>
      <c r="B121" s="301"/>
      <c r="C121" s="313" t="s">
        <v>1250</v>
      </c>
      <c r="D121" s="313"/>
      <c r="E121" s="313"/>
      <c r="F121" s="313"/>
      <c r="G121" s="313"/>
      <c r="H121" s="68">
        <v>0</v>
      </c>
      <c r="I121" s="68"/>
    </row>
    <row r="122" spans="1:9" ht="24" thickBot="1">
      <c r="A122" s="301"/>
      <c r="B122" s="301"/>
      <c r="C122" s="373" t="s">
        <v>2152</v>
      </c>
      <c r="D122" s="373"/>
      <c r="E122" s="373"/>
      <c r="F122" s="373"/>
      <c r="G122" s="373"/>
      <c r="H122" s="69">
        <v>0</v>
      </c>
      <c r="I122" s="69"/>
    </row>
    <row r="123" spans="1:9" ht="24.6" thickTop="1" thickBot="1">
      <c r="A123" s="363"/>
      <c r="B123" s="363"/>
      <c r="C123" s="356" t="s">
        <v>2151</v>
      </c>
      <c r="D123" s="356"/>
      <c r="E123" s="356"/>
      <c r="F123" s="356"/>
      <c r="G123" s="356"/>
      <c r="H123" s="89">
        <f>H113+H119+H122</f>
        <v>125749958.87509002</v>
      </c>
      <c r="I123" s="89">
        <f>I113+I119+I122</f>
        <v>99620047.037119985</v>
      </c>
    </row>
    <row r="124" spans="1:9" ht="15" thickTop="1">
      <c r="A124" s="301" t="s">
        <v>1251</v>
      </c>
      <c r="B124" s="301"/>
      <c r="C124" s="313" t="s">
        <v>1252</v>
      </c>
      <c r="D124" s="313"/>
      <c r="E124" s="313"/>
      <c r="F124" s="313"/>
      <c r="G124" s="313"/>
      <c r="H124" s="68">
        <v>0</v>
      </c>
      <c r="I124" s="68"/>
    </row>
    <row r="125" spans="1:9">
      <c r="A125" s="301"/>
      <c r="B125" s="301"/>
      <c r="C125" s="313" t="s">
        <v>1253</v>
      </c>
      <c r="D125" s="313"/>
      <c r="E125" s="313"/>
      <c r="F125" s="313"/>
      <c r="G125" s="313"/>
      <c r="H125" s="68">
        <f>'مركز مالى 2022'!C25</f>
        <v>27066319.427769005</v>
      </c>
      <c r="I125" s="68">
        <f>'مركز مالى 2022'!D25</f>
        <v>27650299.772930011</v>
      </c>
    </row>
    <row r="126" spans="1:9">
      <c r="A126" s="301"/>
      <c r="B126" s="301"/>
      <c r="C126" s="313" t="s">
        <v>1254</v>
      </c>
      <c r="D126" s="313"/>
      <c r="E126" s="313"/>
      <c r="F126" s="313"/>
      <c r="G126" s="313"/>
      <c r="H126" s="68">
        <f>'مركز مالى 2022'!C26</f>
        <v>68802170.066092998</v>
      </c>
      <c r="I126" s="68">
        <f>'مركز مالى 2022'!D26</f>
        <v>39925701.680019997</v>
      </c>
    </row>
    <row r="127" spans="1:9">
      <c r="A127" s="301"/>
      <c r="B127" s="301"/>
      <c r="C127" s="313" t="s">
        <v>1255</v>
      </c>
      <c r="D127" s="313"/>
      <c r="E127" s="313"/>
      <c r="F127" s="313"/>
      <c r="G127" s="313"/>
      <c r="H127" s="68"/>
      <c r="I127" s="68"/>
    </row>
    <row r="128" spans="1:9">
      <c r="A128" s="301"/>
      <c r="B128" s="301"/>
      <c r="C128" s="313" t="s">
        <v>1256</v>
      </c>
      <c r="D128" s="313"/>
      <c r="E128" s="313"/>
      <c r="F128" s="313"/>
      <c r="G128" s="313"/>
      <c r="H128" s="68"/>
      <c r="I128" s="68"/>
    </row>
    <row r="129" spans="1:9">
      <c r="A129" s="301"/>
      <c r="B129" s="301"/>
      <c r="C129" s="313" t="s">
        <v>1257</v>
      </c>
      <c r="D129" s="313"/>
      <c r="E129" s="313"/>
      <c r="F129" s="313"/>
      <c r="G129" s="313"/>
      <c r="H129" s="68">
        <f>'مركز مالى 2022'!C27-H132</f>
        <v>4529300.040000001</v>
      </c>
      <c r="I129" s="68">
        <f>'مركز مالى 2022'!D27</f>
        <v>4287683</v>
      </c>
    </row>
    <row r="130" spans="1:9" ht="15" thickBot="1">
      <c r="A130" s="301"/>
      <c r="B130" s="301"/>
      <c r="C130" s="313" t="s">
        <v>1258</v>
      </c>
      <c r="D130" s="313"/>
      <c r="E130" s="313"/>
      <c r="F130" s="313"/>
      <c r="G130" s="313"/>
      <c r="H130" s="68">
        <f>'مركز مالى 2022'!C29</f>
        <v>4774915.3000000007</v>
      </c>
      <c r="I130" s="68">
        <f>'مركز مالى 2022'!D29</f>
        <v>2537833</v>
      </c>
    </row>
    <row r="131" spans="1:9" ht="24.6" thickTop="1" thickBot="1">
      <c r="A131" s="301"/>
      <c r="B131" s="301"/>
      <c r="C131" s="356" t="s">
        <v>2153</v>
      </c>
      <c r="D131" s="356"/>
      <c r="E131" s="356"/>
      <c r="F131" s="356"/>
      <c r="G131" s="356"/>
      <c r="H131" s="89">
        <f>SUM(H124:H130)</f>
        <v>105172704.83386201</v>
      </c>
      <c r="I131" s="89">
        <f>SUM(I124:I130)</f>
        <v>74401517.452950001</v>
      </c>
    </row>
    <row r="132" spans="1:9" ht="15" thickTop="1">
      <c r="A132" s="301" t="s">
        <v>1259</v>
      </c>
      <c r="B132" s="301"/>
      <c r="C132" s="313" t="s">
        <v>1260</v>
      </c>
      <c r="D132" s="313"/>
      <c r="E132" s="313"/>
      <c r="F132" s="313"/>
      <c r="G132" s="313"/>
      <c r="H132" s="68">
        <v>1792000</v>
      </c>
      <c r="I132" s="68"/>
    </row>
    <row r="133" spans="1:9">
      <c r="A133" s="301"/>
      <c r="B133" s="301"/>
      <c r="C133" s="313" t="s">
        <v>1261</v>
      </c>
      <c r="D133" s="313"/>
      <c r="E133" s="313"/>
      <c r="F133" s="313"/>
      <c r="G133" s="313"/>
      <c r="H133" s="68">
        <v>0</v>
      </c>
      <c r="I133" s="68"/>
    </row>
    <row r="134" spans="1:9">
      <c r="A134" s="301"/>
      <c r="B134" s="301"/>
      <c r="C134" s="313" t="s">
        <v>1288</v>
      </c>
      <c r="D134" s="313"/>
      <c r="E134" s="313"/>
      <c r="F134" s="313"/>
      <c r="G134" s="313"/>
      <c r="H134" s="68">
        <f>'مركز مالى 2022'!C35</f>
        <v>7202346</v>
      </c>
      <c r="I134" s="68">
        <v>4944859</v>
      </c>
    </row>
    <row r="135" spans="1:9">
      <c r="A135" s="301"/>
      <c r="B135" s="301"/>
      <c r="C135" s="313" t="s">
        <v>1262</v>
      </c>
      <c r="D135" s="313"/>
      <c r="E135" s="313"/>
      <c r="F135" s="313"/>
      <c r="G135" s="313"/>
      <c r="H135" s="68">
        <v>0</v>
      </c>
      <c r="I135" s="68"/>
    </row>
    <row r="136" spans="1:9">
      <c r="A136" s="301"/>
      <c r="B136" s="301"/>
      <c r="C136" s="313" t="s">
        <v>1263</v>
      </c>
      <c r="D136" s="313"/>
      <c r="E136" s="313"/>
      <c r="F136" s="313"/>
      <c r="G136" s="313"/>
      <c r="H136" s="68">
        <v>0</v>
      </c>
      <c r="I136" s="68"/>
    </row>
    <row r="137" spans="1:9">
      <c r="A137" s="301"/>
      <c r="B137" s="301"/>
      <c r="C137" s="313" t="s">
        <v>1264</v>
      </c>
      <c r="D137" s="313"/>
      <c r="E137" s="313"/>
      <c r="F137" s="313"/>
      <c r="G137" s="313"/>
      <c r="H137" s="68">
        <f>SUM(H132:H136)</f>
        <v>8994346</v>
      </c>
      <c r="I137" s="68">
        <f>SUM(I132:I136)</f>
        <v>4944859</v>
      </c>
    </row>
    <row r="138" spans="1:9">
      <c r="A138" s="301" t="s">
        <v>1265</v>
      </c>
      <c r="B138" s="301"/>
      <c r="C138" s="313" t="s">
        <v>1266</v>
      </c>
      <c r="D138" s="313"/>
      <c r="E138" s="313"/>
      <c r="F138" s="313"/>
      <c r="G138" s="313"/>
      <c r="H138" s="68">
        <f>'ايضاحات 2022'!D173</f>
        <v>20000000</v>
      </c>
      <c r="I138" s="68">
        <v>1200000</v>
      </c>
    </row>
    <row r="139" spans="1:9">
      <c r="A139" s="301"/>
      <c r="B139" s="301"/>
      <c r="C139" s="313" t="s">
        <v>1267</v>
      </c>
      <c r="D139" s="313"/>
      <c r="E139" s="313"/>
      <c r="F139" s="313"/>
      <c r="G139" s="313"/>
      <c r="H139" s="68">
        <f>'ايضاحات 2022'!D187</f>
        <v>2491343</v>
      </c>
      <c r="I139" s="68">
        <v>360000</v>
      </c>
    </row>
    <row r="140" spans="1:9">
      <c r="A140" s="301"/>
      <c r="B140" s="301"/>
      <c r="C140" s="318" t="s">
        <v>1268</v>
      </c>
      <c r="D140" s="319"/>
      <c r="E140" s="319"/>
      <c r="F140" s="319"/>
      <c r="G140" s="320"/>
      <c r="H140" s="68">
        <f>'مركز مالى 2022'!C42</f>
        <v>32174413</v>
      </c>
      <c r="I140" s="68">
        <f>'مركز مالى 2022'!D42</f>
        <v>32420097</v>
      </c>
    </row>
    <row r="141" spans="1:9" ht="15" thickBot="1">
      <c r="A141" s="301"/>
      <c r="B141" s="301"/>
      <c r="C141" s="313" t="s">
        <v>1269</v>
      </c>
      <c r="D141" s="313"/>
      <c r="E141" s="313"/>
      <c r="F141" s="313"/>
      <c r="G141" s="313"/>
      <c r="H141" s="68">
        <v>0</v>
      </c>
      <c r="I141" s="68">
        <v>0</v>
      </c>
    </row>
    <row r="142" spans="1:9" ht="24.6" thickTop="1" thickBot="1">
      <c r="A142" s="301"/>
      <c r="B142" s="301"/>
      <c r="C142" s="356" t="s">
        <v>2154</v>
      </c>
      <c r="D142" s="356"/>
      <c r="E142" s="356"/>
      <c r="F142" s="356"/>
      <c r="G142" s="356"/>
      <c r="H142" s="89">
        <f>SUM(H138:H141)</f>
        <v>54665756</v>
      </c>
      <c r="I142" s="89">
        <f>SUM(I138:I141)</f>
        <v>33980097</v>
      </c>
    </row>
    <row r="143" spans="1:9" ht="24.6" thickTop="1" thickBot="1">
      <c r="A143" s="301"/>
      <c r="B143" s="301"/>
      <c r="C143" s="356" t="s">
        <v>2155</v>
      </c>
      <c r="D143" s="356"/>
      <c r="E143" s="356"/>
      <c r="F143" s="356"/>
      <c r="G143" s="356"/>
      <c r="H143" s="89">
        <f>H131+H142+H137</f>
        <v>168832806.83386201</v>
      </c>
      <c r="I143" s="89">
        <f>I131+I142+I137</f>
        <v>113326473.45295</v>
      </c>
    </row>
    <row r="144" spans="1:9" ht="15" thickTop="1"/>
    <row r="160" customFormat="1"/>
    <row r="165" spans="3:3">
      <c r="C165" t="s">
        <v>1270</v>
      </c>
    </row>
    <row r="166" spans="3:3">
      <c r="C166" t="s">
        <v>1271</v>
      </c>
    </row>
    <row r="167" spans="3:3">
      <c r="C167" t="s">
        <v>1272</v>
      </c>
    </row>
    <row r="168" spans="3:3">
      <c r="C168" t="s">
        <v>1273</v>
      </c>
    </row>
    <row r="169" spans="3:3">
      <c r="C169" t="s">
        <v>1274</v>
      </c>
    </row>
    <row r="170" spans="3:3">
      <c r="C170" t="s">
        <v>1275</v>
      </c>
    </row>
    <row r="171" spans="3:3">
      <c r="C171" t="s">
        <v>1276</v>
      </c>
    </row>
    <row r="172" spans="3:3">
      <c r="C172" t="s">
        <v>1277</v>
      </c>
    </row>
    <row r="173" spans="3:3">
      <c r="C173" t="s">
        <v>1278</v>
      </c>
    </row>
  </sheetData>
  <mergeCells count="1982">
    <mergeCell ref="A138:B143"/>
    <mergeCell ref="C138:G138"/>
    <mergeCell ref="C139:G139"/>
    <mergeCell ref="C140:G140"/>
    <mergeCell ref="C141:G141"/>
    <mergeCell ref="C142:G142"/>
    <mergeCell ref="C143:G143"/>
    <mergeCell ref="A132:B137"/>
    <mergeCell ref="C132:G132"/>
    <mergeCell ref="C133:G133"/>
    <mergeCell ref="C134:G134"/>
    <mergeCell ref="C135:G135"/>
    <mergeCell ref="C136:G136"/>
    <mergeCell ref="C137:G137"/>
    <mergeCell ref="A124:B131"/>
    <mergeCell ref="C124:G124"/>
    <mergeCell ref="C125:G125"/>
    <mergeCell ref="C126:G126"/>
    <mergeCell ref="C127:G127"/>
    <mergeCell ref="C128:G128"/>
    <mergeCell ref="C129:G129"/>
    <mergeCell ref="C130:G130"/>
    <mergeCell ref="C131:G131"/>
    <mergeCell ref="A123:B123"/>
    <mergeCell ref="C123:G123"/>
    <mergeCell ref="C113:G113"/>
    <mergeCell ref="A114:B119"/>
    <mergeCell ref="C114:G114"/>
    <mergeCell ref="C115:G115"/>
    <mergeCell ref="C116:G116"/>
    <mergeCell ref="C117:G117"/>
    <mergeCell ref="C118:G118"/>
    <mergeCell ref="C119:G119"/>
    <mergeCell ref="A104:G104"/>
    <mergeCell ref="A105:B113"/>
    <mergeCell ref="C105:G105"/>
    <mergeCell ref="C106:G106"/>
    <mergeCell ref="C107:G107"/>
    <mergeCell ref="C108:G108"/>
    <mergeCell ref="C109:G109"/>
    <mergeCell ref="C110:G110"/>
    <mergeCell ref="C111:G111"/>
    <mergeCell ref="C112:G112"/>
    <mergeCell ref="A120:B122"/>
    <mergeCell ref="C120:G120"/>
    <mergeCell ref="C121:G121"/>
    <mergeCell ref="C122:G122"/>
    <mergeCell ref="A99:B102"/>
    <mergeCell ref="C99:H99"/>
    <mergeCell ref="C100:E100"/>
    <mergeCell ref="C101:G101"/>
    <mergeCell ref="C102:H102"/>
    <mergeCell ref="A103:I103"/>
    <mergeCell ref="A93:I93"/>
    <mergeCell ref="A94:B98"/>
    <mergeCell ref="C94:G94"/>
    <mergeCell ref="C95:G95"/>
    <mergeCell ref="C96:E96"/>
    <mergeCell ref="C97:G97"/>
    <mergeCell ref="C98:H98"/>
    <mergeCell ref="A88:I88"/>
    <mergeCell ref="A89:B92"/>
    <mergeCell ref="C89:H89"/>
    <mergeCell ref="C90:H90"/>
    <mergeCell ref="C91:G91"/>
    <mergeCell ref="C92:H92"/>
    <mergeCell ref="C80:E80"/>
    <mergeCell ref="C81:E81"/>
    <mergeCell ref="C82:H82"/>
    <mergeCell ref="A83:B87"/>
    <mergeCell ref="C83:H83"/>
    <mergeCell ref="C84:H84"/>
    <mergeCell ref="C85:H85"/>
    <mergeCell ref="C86:H86"/>
    <mergeCell ref="C71:G71"/>
    <mergeCell ref="C72:G72"/>
    <mergeCell ref="C73:E73"/>
    <mergeCell ref="A75:I75"/>
    <mergeCell ref="A76:B82"/>
    <mergeCell ref="C76:G76"/>
    <mergeCell ref="C77:G77"/>
    <mergeCell ref="C78:E78"/>
    <mergeCell ref="C79:E79"/>
    <mergeCell ref="C74:G74"/>
    <mergeCell ref="C87:G87"/>
    <mergeCell ref="XER63:XEZ63"/>
    <mergeCell ref="XFA63:XFD63"/>
    <mergeCell ref="A64:B74"/>
    <mergeCell ref="C64:I64"/>
    <mergeCell ref="C65:G65"/>
    <mergeCell ref="C66:G66"/>
    <mergeCell ref="C67:G67"/>
    <mergeCell ref="C68:E68"/>
    <mergeCell ref="C69:G69"/>
    <mergeCell ref="C70:E70"/>
    <mergeCell ref="XCP63:XCX63"/>
    <mergeCell ref="XCY63:XDG63"/>
    <mergeCell ref="XDH63:XDP63"/>
    <mergeCell ref="XDQ63:XDY63"/>
    <mergeCell ref="XDZ63:XEH63"/>
    <mergeCell ref="XEI63:XEQ63"/>
    <mergeCell ref="XAN63:XAV63"/>
    <mergeCell ref="XAW63:XBE63"/>
    <mergeCell ref="XBF63:XBN63"/>
    <mergeCell ref="XBO63:XBW63"/>
    <mergeCell ref="XBX63:XCF63"/>
    <mergeCell ref="XCG63:XCO63"/>
    <mergeCell ref="WYL63:WYT63"/>
    <mergeCell ref="WYU63:WZC63"/>
    <mergeCell ref="WZD63:WZL63"/>
    <mergeCell ref="WZM63:WZU63"/>
    <mergeCell ref="WZV63:XAD63"/>
    <mergeCell ref="XAE63:XAM63"/>
    <mergeCell ref="WWJ63:WWR63"/>
    <mergeCell ref="WWS63:WXA63"/>
    <mergeCell ref="WXB63:WXJ63"/>
    <mergeCell ref="WXK63:WXS63"/>
    <mergeCell ref="WXT63:WYB63"/>
    <mergeCell ref="WYC63:WYK63"/>
    <mergeCell ref="WUH63:WUP63"/>
    <mergeCell ref="WUQ63:WUY63"/>
    <mergeCell ref="WUZ63:WVH63"/>
    <mergeCell ref="WVI63:WVQ63"/>
    <mergeCell ref="WVR63:WVZ63"/>
    <mergeCell ref="WWA63:WWI63"/>
    <mergeCell ref="WSF63:WSN63"/>
    <mergeCell ref="WSO63:WSW63"/>
    <mergeCell ref="WSX63:WTF63"/>
    <mergeCell ref="WTG63:WTO63"/>
    <mergeCell ref="WTP63:WTX63"/>
    <mergeCell ref="WTY63:WUG63"/>
    <mergeCell ref="WQD63:WQL63"/>
    <mergeCell ref="WQM63:WQU63"/>
    <mergeCell ref="WQV63:WRD63"/>
    <mergeCell ref="WRE63:WRM63"/>
    <mergeCell ref="WRN63:WRV63"/>
    <mergeCell ref="WRW63:WSE63"/>
    <mergeCell ref="WOB63:WOJ63"/>
    <mergeCell ref="WOK63:WOS63"/>
    <mergeCell ref="WOT63:WPB63"/>
    <mergeCell ref="WPC63:WPK63"/>
    <mergeCell ref="WPL63:WPT63"/>
    <mergeCell ref="WPU63:WQC63"/>
    <mergeCell ref="WLZ63:WMH63"/>
    <mergeCell ref="WMI63:WMQ63"/>
    <mergeCell ref="WMR63:WMZ63"/>
    <mergeCell ref="WNA63:WNI63"/>
    <mergeCell ref="WNJ63:WNR63"/>
    <mergeCell ref="WNS63:WOA63"/>
    <mergeCell ref="WJX63:WKF63"/>
    <mergeCell ref="WKG63:WKO63"/>
    <mergeCell ref="WKP63:WKX63"/>
    <mergeCell ref="WKY63:WLG63"/>
    <mergeCell ref="WLH63:WLP63"/>
    <mergeCell ref="WLQ63:WLY63"/>
    <mergeCell ref="WHV63:WID63"/>
    <mergeCell ref="WIE63:WIM63"/>
    <mergeCell ref="WIN63:WIV63"/>
    <mergeCell ref="WIW63:WJE63"/>
    <mergeCell ref="WJF63:WJN63"/>
    <mergeCell ref="WJO63:WJW63"/>
    <mergeCell ref="WFT63:WGB63"/>
    <mergeCell ref="WGC63:WGK63"/>
    <mergeCell ref="WGL63:WGT63"/>
    <mergeCell ref="WGU63:WHC63"/>
    <mergeCell ref="WHD63:WHL63"/>
    <mergeCell ref="WHM63:WHU63"/>
    <mergeCell ref="WDR63:WDZ63"/>
    <mergeCell ref="WEA63:WEI63"/>
    <mergeCell ref="WEJ63:WER63"/>
    <mergeCell ref="WES63:WFA63"/>
    <mergeCell ref="WFB63:WFJ63"/>
    <mergeCell ref="WFK63:WFS63"/>
    <mergeCell ref="WBP63:WBX63"/>
    <mergeCell ref="WBY63:WCG63"/>
    <mergeCell ref="WCH63:WCP63"/>
    <mergeCell ref="WCQ63:WCY63"/>
    <mergeCell ref="WCZ63:WDH63"/>
    <mergeCell ref="WDI63:WDQ63"/>
    <mergeCell ref="VZN63:VZV63"/>
    <mergeCell ref="VZW63:WAE63"/>
    <mergeCell ref="WAF63:WAN63"/>
    <mergeCell ref="WAO63:WAW63"/>
    <mergeCell ref="WAX63:WBF63"/>
    <mergeCell ref="WBG63:WBO63"/>
    <mergeCell ref="VXL63:VXT63"/>
    <mergeCell ref="VXU63:VYC63"/>
    <mergeCell ref="VYD63:VYL63"/>
    <mergeCell ref="VYM63:VYU63"/>
    <mergeCell ref="VYV63:VZD63"/>
    <mergeCell ref="VZE63:VZM63"/>
    <mergeCell ref="VVJ63:VVR63"/>
    <mergeCell ref="VVS63:VWA63"/>
    <mergeCell ref="VWB63:VWJ63"/>
    <mergeCell ref="VWK63:VWS63"/>
    <mergeCell ref="VWT63:VXB63"/>
    <mergeCell ref="VXC63:VXK63"/>
    <mergeCell ref="VTH63:VTP63"/>
    <mergeCell ref="VTQ63:VTY63"/>
    <mergeCell ref="VTZ63:VUH63"/>
    <mergeCell ref="VUI63:VUQ63"/>
    <mergeCell ref="VUR63:VUZ63"/>
    <mergeCell ref="VVA63:VVI63"/>
    <mergeCell ref="VRF63:VRN63"/>
    <mergeCell ref="VRO63:VRW63"/>
    <mergeCell ref="VRX63:VSF63"/>
    <mergeCell ref="VSG63:VSO63"/>
    <mergeCell ref="VSP63:VSX63"/>
    <mergeCell ref="VSY63:VTG63"/>
    <mergeCell ref="VPD63:VPL63"/>
    <mergeCell ref="VPM63:VPU63"/>
    <mergeCell ref="VPV63:VQD63"/>
    <mergeCell ref="VQE63:VQM63"/>
    <mergeCell ref="VQN63:VQV63"/>
    <mergeCell ref="VQW63:VRE63"/>
    <mergeCell ref="VNB63:VNJ63"/>
    <mergeCell ref="VNK63:VNS63"/>
    <mergeCell ref="VNT63:VOB63"/>
    <mergeCell ref="VOC63:VOK63"/>
    <mergeCell ref="VOL63:VOT63"/>
    <mergeCell ref="VOU63:VPC63"/>
    <mergeCell ref="VKZ63:VLH63"/>
    <mergeCell ref="VLI63:VLQ63"/>
    <mergeCell ref="VLR63:VLZ63"/>
    <mergeCell ref="VMA63:VMI63"/>
    <mergeCell ref="VMJ63:VMR63"/>
    <mergeCell ref="VMS63:VNA63"/>
    <mergeCell ref="VIX63:VJF63"/>
    <mergeCell ref="VJG63:VJO63"/>
    <mergeCell ref="VJP63:VJX63"/>
    <mergeCell ref="VJY63:VKG63"/>
    <mergeCell ref="VKH63:VKP63"/>
    <mergeCell ref="VKQ63:VKY63"/>
    <mergeCell ref="VGV63:VHD63"/>
    <mergeCell ref="VHE63:VHM63"/>
    <mergeCell ref="VHN63:VHV63"/>
    <mergeCell ref="VHW63:VIE63"/>
    <mergeCell ref="VIF63:VIN63"/>
    <mergeCell ref="VIO63:VIW63"/>
    <mergeCell ref="VET63:VFB63"/>
    <mergeCell ref="VFC63:VFK63"/>
    <mergeCell ref="VFL63:VFT63"/>
    <mergeCell ref="VFU63:VGC63"/>
    <mergeCell ref="VGD63:VGL63"/>
    <mergeCell ref="VGM63:VGU63"/>
    <mergeCell ref="VCR63:VCZ63"/>
    <mergeCell ref="VDA63:VDI63"/>
    <mergeCell ref="VDJ63:VDR63"/>
    <mergeCell ref="VDS63:VEA63"/>
    <mergeCell ref="VEB63:VEJ63"/>
    <mergeCell ref="VEK63:VES63"/>
    <mergeCell ref="VAP63:VAX63"/>
    <mergeCell ref="VAY63:VBG63"/>
    <mergeCell ref="VBH63:VBP63"/>
    <mergeCell ref="VBQ63:VBY63"/>
    <mergeCell ref="VBZ63:VCH63"/>
    <mergeCell ref="VCI63:VCQ63"/>
    <mergeCell ref="UYN63:UYV63"/>
    <mergeCell ref="UYW63:UZE63"/>
    <mergeCell ref="UZF63:UZN63"/>
    <mergeCell ref="UZO63:UZW63"/>
    <mergeCell ref="UZX63:VAF63"/>
    <mergeCell ref="VAG63:VAO63"/>
    <mergeCell ref="UWL63:UWT63"/>
    <mergeCell ref="UWU63:UXC63"/>
    <mergeCell ref="UXD63:UXL63"/>
    <mergeCell ref="UXM63:UXU63"/>
    <mergeCell ref="UXV63:UYD63"/>
    <mergeCell ref="UYE63:UYM63"/>
    <mergeCell ref="UUJ63:UUR63"/>
    <mergeCell ref="UUS63:UVA63"/>
    <mergeCell ref="UVB63:UVJ63"/>
    <mergeCell ref="UVK63:UVS63"/>
    <mergeCell ref="UVT63:UWB63"/>
    <mergeCell ref="UWC63:UWK63"/>
    <mergeCell ref="USH63:USP63"/>
    <mergeCell ref="USQ63:USY63"/>
    <mergeCell ref="USZ63:UTH63"/>
    <mergeCell ref="UTI63:UTQ63"/>
    <mergeCell ref="UTR63:UTZ63"/>
    <mergeCell ref="UUA63:UUI63"/>
    <mergeCell ref="UQF63:UQN63"/>
    <mergeCell ref="UQO63:UQW63"/>
    <mergeCell ref="UQX63:URF63"/>
    <mergeCell ref="URG63:URO63"/>
    <mergeCell ref="URP63:URX63"/>
    <mergeCell ref="URY63:USG63"/>
    <mergeCell ref="UOD63:UOL63"/>
    <mergeCell ref="UOM63:UOU63"/>
    <mergeCell ref="UOV63:UPD63"/>
    <mergeCell ref="UPE63:UPM63"/>
    <mergeCell ref="UPN63:UPV63"/>
    <mergeCell ref="UPW63:UQE63"/>
    <mergeCell ref="UMB63:UMJ63"/>
    <mergeCell ref="UMK63:UMS63"/>
    <mergeCell ref="UMT63:UNB63"/>
    <mergeCell ref="UNC63:UNK63"/>
    <mergeCell ref="UNL63:UNT63"/>
    <mergeCell ref="UNU63:UOC63"/>
    <mergeCell ref="UJZ63:UKH63"/>
    <mergeCell ref="UKI63:UKQ63"/>
    <mergeCell ref="UKR63:UKZ63"/>
    <mergeCell ref="ULA63:ULI63"/>
    <mergeCell ref="ULJ63:ULR63"/>
    <mergeCell ref="ULS63:UMA63"/>
    <mergeCell ref="UHX63:UIF63"/>
    <mergeCell ref="UIG63:UIO63"/>
    <mergeCell ref="UIP63:UIX63"/>
    <mergeCell ref="UIY63:UJG63"/>
    <mergeCell ref="UJH63:UJP63"/>
    <mergeCell ref="UJQ63:UJY63"/>
    <mergeCell ref="UFV63:UGD63"/>
    <mergeCell ref="UGE63:UGM63"/>
    <mergeCell ref="UGN63:UGV63"/>
    <mergeCell ref="UGW63:UHE63"/>
    <mergeCell ref="UHF63:UHN63"/>
    <mergeCell ref="UHO63:UHW63"/>
    <mergeCell ref="UDT63:UEB63"/>
    <mergeCell ref="UEC63:UEK63"/>
    <mergeCell ref="UEL63:UET63"/>
    <mergeCell ref="UEU63:UFC63"/>
    <mergeCell ref="UFD63:UFL63"/>
    <mergeCell ref="UFM63:UFU63"/>
    <mergeCell ref="UBR63:UBZ63"/>
    <mergeCell ref="UCA63:UCI63"/>
    <mergeCell ref="UCJ63:UCR63"/>
    <mergeCell ref="UCS63:UDA63"/>
    <mergeCell ref="UDB63:UDJ63"/>
    <mergeCell ref="UDK63:UDS63"/>
    <mergeCell ref="TZP63:TZX63"/>
    <mergeCell ref="TZY63:UAG63"/>
    <mergeCell ref="UAH63:UAP63"/>
    <mergeCell ref="UAQ63:UAY63"/>
    <mergeCell ref="UAZ63:UBH63"/>
    <mergeCell ref="UBI63:UBQ63"/>
    <mergeCell ref="TXN63:TXV63"/>
    <mergeCell ref="TXW63:TYE63"/>
    <mergeCell ref="TYF63:TYN63"/>
    <mergeCell ref="TYO63:TYW63"/>
    <mergeCell ref="TYX63:TZF63"/>
    <mergeCell ref="TZG63:TZO63"/>
    <mergeCell ref="TVL63:TVT63"/>
    <mergeCell ref="TVU63:TWC63"/>
    <mergeCell ref="TWD63:TWL63"/>
    <mergeCell ref="TWM63:TWU63"/>
    <mergeCell ref="TWV63:TXD63"/>
    <mergeCell ref="TXE63:TXM63"/>
    <mergeCell ref="TTJ63:TTR63"/>
    <mergeCell ref="TTS63:TUA63"/>
    <mergeCell ref="TUB63:TUJ63"/>
    <mergeCell ref="TUK63:TUS63"/>
    <mergeCell ref="TUT63:TVB63"/>
    <mergeCell ref="TVC63:TVK63"/>
    <mergeCell ref="TRH63:TRP63"/>
    <mergeCell ref="TRQ63:TRY63"/>
    <mergeCell ref="TRZ63:TSH63"/>
    <mergeCell ref="TSI63:TSQ63"/>
    <mergeCell ref="TSR63:TSZ63"/>
    <mergeCell ref="TTA63:TTI63"/>
    <mergeCell ref="TPF63:TPN63"/>
    <mergeCell ref="TPO63:TPW63"/>
    <mergeCell ref="TPX63:TQF63"/>
    <mergeCell ref="TQG63:TQO63"/>
    <mergeCell ref="TQP63:TQX63"/>
    <mergeCell ref="TQY63:TRG63"/>
    <mergeCell ref="TND63:TNL63"/>
    <mergeCell ref="TNM63:TNU63"/>
    <mergeCell ref="TNV63:TOD63"/>
    <mergeCell ref="TOE63:TOM63"/>
    <mergeCell ref="TON63:TOV63"/>
    <mergeCell ref="TOW63:TPE63"/>
    <mergeCell ref="TLB63:TLJ63"/>
    <mergeCell ref="TLK63:TLS63"/>
    <mergeCell ref="TLT63:TMB63"/>
    <mergeCell ref="TMC63:TMK63"/>
    <mergeCell ref="TML63:TMT63"/>
    <mergeCell ref="TMU63:TNC63"/>
    <mergeCell ref="TIZ63:TJH63"/>
    <mergeCell ref="TJI63:TJQ63"/>
    <mergeCell ref="TJR63:TJZ63"/>
    <mergeCell ref="TKA63:TKI63"/>
    <mergeCell ref="TKJ63:TKR63"/>
    <mergeCell ref="TKS63:TLA63"/>
    <mergeCell ref="TGX63:THF63"/>
    <mergeCell ref="THG63:THO63"/>
    <mergeCell ref="THP63:THX63"/>
    <mergeCell ref="THY63:TIG63"/>
    <mergeCell ref="TIH63:TIP63"/>
    <mergeCell ref="TIQ63:TIY63"/>
    <mergeCell ref="TEV63:TFD63"/>
    <mergeCell ref="TFE63:TFM63"/>
    <mergeCell ref="TFN63:TFV63"/>
    <mergeCell ref="TFW63:TGE63"/>
    <mergeCell ref="TGF63:TGN63"/>
    <mergeCell ref="TGO63:TGW63"/>
    <mergeCell ref="TCT63:TDB63"/>
    <mergeCell ref="TDC63:TDK63"/>
    <mergeCell ref="TDL63:TDT63"/>
    <mergeCell ref="TDU63:TEC63"/>
    <mergeCell ref="TED63:TEL63"/>
    <mergeCell ref="TEM63:TEU63"/>
    <mergeCell ref="TAR63:TAZ63"/>
    <mergeCell ref="TBA63:TBI63"/>
    <mergeCell ref="TBJ63:TBR63"/>
    <mergeCell ref="TBS63:TCA63"/>
    <mergeCell ref="TCB63:TCJ63"/>
    <mergeCell ref="TCK63:TCS63"/>
    <mergeCell ref="SYP63:SYX63"/>
    <mergeCell ref="SYY63:SZG63"/>
    <mergeCell ref="SZH63:SZP63"/>
    <mergeCell ref="SZQ63:SZY63"/>
    <mergeCell ref="SZZ63:TAH63"/>
    <mergeCell ref="TAI63:TAQ63"/>
    <mergeCell ref="SWN63:SWV63"/>
    <mergeCell ref="SWW63:SXE63"/>
    <mergeCell ref="SXF63:SXN63"/>
    <mergeCell ref="SXO63:SXW63"/>
    <mergeCell ref="SXX63:SYF63"/>
    <mergeCell ref="SYG63:SYO63"/>
    <mergeCell ref="SUL63:SUT63"/>
    <mergeCell ref="SUU63:SVC63"/>
    <mergeCell ref="SVD63:SVL63"/>
    <mergeCell ref="SVM63:SVU63"/>
    <mergeCell ref="SVV63:SWD63"/>
    <mergeCell ref="SWE63:SWM63"/>
    <mergeCell ref="SSJ63:SSR63"/>
    <mergeCell ref="SSS63:STA63"/>
    <mergeCell ref="STB63:STJ63"/>
    <mergeCell ref="STK63:STS63"/>
    <mergeCell ref="STT63:SUB63"/>
    <mergeCell ref="SUC63:SUK63"/>
    <mergeCell ref="SQH63:SQP63"/>
    <mergeCell ref="SQQ63:SQY63"/>
    <mergeCell ref="SQZ63:SRH63"/>
    <mergeCell ref="SRI63:SRQ63"/>
    <mergeCell ref="SRR63:SRZ63"/>
    <mergeCell ref="SSA63:SSI63"/>
    <mergeCell ref="SOF63:SON63"/>
    <mergeCell ref="SOO63:SOW63"/>
    <mergeCell ref="SOX63:SPF63"/>
    <mergeCell ref="SPG63:SPO63"/>
    <mergeCell ref="SPP63:SPX63"/>
    <mergeCell ref="SPY63:SQG63"/>
    <mergeCell ref="SMD63:SML63"/>
    <mergeCell ref="SMM63:SMU63"/>
    <mergeCell ref="SMV63:SND63"/>
    <mergeCell ref="SNE63:SNM63"/>
    <mergeCell ref="SNN63:SNV63"/>
    <mergeCell ref="SNW63:SOE63"/>
    <mergeCell ref="SKB63:SKJ63"/>
    <mergeCell ref="SKK63:SKS63"/>
    <mergeCell ref="SKT63:SLB63"/>
    <mergeCell ref="SLC63:SLK63"/>
    <mergeCell ref="SLL63:SLT63"/>
    <mergeCell ref="SLU63:SMC63"/>
    <mergeCell ref="SHZ63:SIH63"/>
    <mergeCell ref="SII63:SIQ63"/>
    <mergeCell ref="SIR63:SIZ63"/>
    <mergeCell ref="SJA63:SJI63"/>
    <mergeCell ref="SJJ63:SJR63"/>
    <mergeCell ref="SJS63:SKA63"/>
    <mergeCell ref="SFX63:SGF63"/>
    <mergeCell ref="SGG63:SGO63"/>
    <mergeCell ref="SGP63:SGX63"/>
    <mergeCell ref="SGY63:SHG63"/>
    <mergeCell ref="SHH63:SHP63"/>
    <mergeCell ref="SHQ63:SHY63"/>
    <mergeCell ref="SDV63:SED63"/>
    <mergeCell ref="SEE63:SEM63"/>
    <mergeCell ref="SEN63:SEV63"/>
    <mergeCell ref="SEW63:SFE63"/>
    <mergeCell ref="SFF63:SFN63"/>
    <mergeCell ref="SFO63:SFW63"/>
    <mergeCell ref="SBT63:SCB63"/>
    <mergeCell ref="SCC63:SCK63"/>
    <mergeCell ref="SCL63:SCT63"/>
    <mergeCell ref="SCU63:SDC63"/>
    <mergeCell ref="SDD63:SDL63"/>
    <mergeCell ref="SDM63:SDU63"/>
    <mergeCell ref="RZR63:RZZ63"/>
    <mergeCell ref="SAA63:SAI63"/>
    <mergeCell ref="SAJ63:SAR63"/>
    <mergeCell ref="SAS63:SBA63"/>
    <mergeCell ref="SBB63:SBJ63"/>
    <mergeCell ref="SBK63:SBS63"/>
    <mergeCell ref="RXP63:RXX63"/>
    <mergeCell ref="RXY63:RYG63"/>
    <mergeCell ref="RYH63:RYP63"/>
    <mergeCell ref="RYQ63:RYY63"/>
    <mergeCell ref="RYZ63:RZH63"/>
    <mergeCell ref="RZI63:RZQ63"/>
    <mergeCell ref="RVN63:RVV63"/>
    <mergeCell ref="RVW63:RWE63"/>
    <mergeCell ref="RWF63:RWN63"/>
    <mergeCell ref="RWO63:RWW63"/>
    <mergeCell ref="RWX63:RXF63"/>
    <mergeCell ref="RXG63:RXO63"/>
    <mergeCell ref="RTL63:RTT63"/>
    <mergeCell ref="RTU63:RUC63"/>
    <mergeCell ref="RUD63:RUL63"/>
    <mergeCell ref="RUM63:RUU63"/>
    <mergeCell ref="RUV63:RVD63"/>
    <mergeCell ref="RVE63:RVM63"/>
    <mergeCell ref="RRJ63:RRR63"/>
    <mergeCell ref="RRS63:RSA63"/>
    <mergeCell ref="RSB63:RSJ63"/>
    <mergeCell ref="RSK63:RSS63"/>
    <mergeCell ref="RST63:RTB63"/>
    <mergeCell ref="RTC63:RTK63"/>
    <mergeCell ref="RPH63:RPP63"/>
    <mergeCell ref="RPQ63:RPY63"/>
    <mergeCell ref="RPZ63:RQH63"/>
    <mergeCell ref="RQI63:RQQ63"/>
    <mergeCell ref="RQR63:RQZ63"/>
    <mergeCell ref="RRA63:RRI63"/>
    <mergeCell ref="RNF63:RNN63"/>
    <mergeCell ref="RNO63:RNW63"/>
    <mergeCell ref="RNX63:ROF63"/>
    <mergeCell ref="ROG63:ROO63"/>
    <mergeCell ref="ROP63:ROX63"/>
    <mergeCell ref="ROY63:RPG63"/>
    <mergeCell ref="RLD63:RLL63"/>
    <mergeCell ref="RLM63:RLU63"/>
    <mergeCell ref="RLV63:RMD63"/>
    <mergeCell ref="RME63:RMM63"/>
    <mergeCell ref="RMN63:RMV63"/>
    <mergeCell ref="RMW63:RNE63"/>
    <mergeCell ref="RJB63:RJJ63"/>
    <mergeCell ref="RJK63:RJS63"/>
    <mergeCell ref="RJT63:RKB63"/>
    <mergeCell ref="RKC63:RKK63"/>
    <mergeCell ref="RKL63:RKT63"/>
    <mergeCell ref="RKU63:RLC63"/>
    <mergeCell ref="RGZ63:RHH63"/>
    <mergeCell ref="RHI63:RHQ63"/>
    <mergeCell ref="RHR63:RHZ63"/>
    <mergeCell ref="RIA63:RII63"/>
    <mergeCell ref="RIJ63:RIR63"/>
    <mergeCell ref="RIS63:RJA63"/>
    <mergeCell ref="REX63:RFF63"/>
    <mergeCell ref="RFG63:RFO63"/>
    <mergeCell ref="RFP63:RFX63"/>
    <mergeCell ref="RFY63:RGG63"/>
    <mergeCell ref="RGH63:RGP63"/>
    <mergeCell ref="RGQ63:RGY63"/>
    <mergeCell ref="RCV63:RDD63"/>
    <mergeCell ref="RDE63:RDM63"/>
    <mergeCell ref="RDN63:RDV63"/>
    <mergeCell ref="RDW63:REE63"/>
    <mergeCell ref="REF63:REN63"/>
    <mergeCell ref="REO63:REW63"/>
    <mergeCell ref="RAT63:RBB63"/>
    <mergeCell ref="RBC63:RBK63"/>
    <mergeCell ref="RBL63:RBT63"/>
    <mergeCell ref="RBU63:RCC63"/>
    <mergeCell ref="RCD63:RCL63"/>
    <mergeCell ref="RCM63:RCU63"/>
    <mergeCell ref="QYR63:QYZ63"/>
    <mergeCell ref="QZA63:QZI63"/>
    <mergeCell ref="QZJ63:QZR63"/>
    <mergeCell ref="QZS63:RAA63"/>
    <mergeCell ref="RAB63:RAJ63"/>
    <mergeCell ref="RAK63:RAS63"/>
    <mergeCell ref="QWP63:QWX63"/>
    <mergeCell ref="QWY63:QXG63"/>
    <mergeCell ref="QXH63:QXP63"/>
    <mergeCell ref="QXQ63:QXY63"/>
    <mergeCell ref="QXZ63:QYH63"/>
    <mergeCell ref="QYI63:QYQ63"/>
    <mergeCell ref="QUN63:QUV63"/>
    <mergeCell ref="QUW63:QVE63"/>
    <mergeCell ref="QVF63:QVN63"/>
    <mergeCell ref="QVO63:QVW63"/>
    <mergeCell ref="QVX63:QWF63"/>
    <mergeCell ref="QWG63:QWO63"/>
    <mergeCell ref="QSL63:QST63"/>
    <mergeCell ref="QSU63:QTC63"/>
    <mergeCell ref="QTD63:QTL63"/>
    <mergeCell ref="QTM63:QTU63"/>
    <mergeCell ref="QTV63:QUD63"/>
    <mergeCell ref="QUE63:QUM63"/>
    <mergeCell ref="QQJ63:QQR63"/>
    <mergeCell ref="QQS63:QRA63"/>
    <mergeCell ref="QRB63:QRJ63"/>
    <mergeCell ref="QRK63:QRS63"/>
    <mergeCell ref="QRT63:QSB63"/>
    <mergeCell ref="QSC63:QSK63"/>
    <mergeCell ref="QOH63:QOP63"/>
    <mergeCell ref="QOQ63:QOY63"/>
    <mergeCell ref="QOZ63:QPH63"/>
    <mergeCell ref="QPI63:QPQ63"/>
    <mergeCell ref="QPR63:QPZ63"/>
    <mergeCell ref="QQA63:QQI63"/>
    <mergeCell ref="QMF63:QMN63"/>
    <mergeCell ref="QMO63:QMW63"/>
    <mergeCell ref="QMX63:QNF63"/>
    <mergeCell ref="QNG63:QNO63"/>
    <mergeCell ref="QNP63:QNX63"/>
    <mergeCell ref="QNY63:QOG63"/>
    <mergeCell ref="QKD63:QKL63"/>
    <mergeCell ref="QKM63:QKU63"/>
    <mergeCell ref="QKV63:QLD63"/>
    <mergeCell ref="QLE63:QLM63"/>
    <mergeCell ref="QLN63:QLV63"/>
    <mergeCell ref="QLW63:QME63"/>
    <mergeCell ref="QIB63:QIJ63"/>
    <mergeCell ref="QIK63:QIS63"/>
    <mergeCell ref="QIT63:QJB63"/>
    <mergeCell ref="QJC63:QJK63"/>
    <mergeCell ref="QJL63:QJT63"/>
    <mergeCell ref="QJU63:QKC63"/>
    <mergeCell ref="QFZ63:QGH63"/>
    <mergeCell ref="QGI63:QGQ63"/>
    <mergeCell ref="QGR63:QGZ63"/>
    <mergeCell ref="QHA63:QHI63"/>
    <mergeCell ref="QHJ63:QHR63"/>
    <mergeCell ref="QHS63:QIA63"/>
    <mergeCell ref="QDX63:QEF63"/>
    <mergeCell ref="QEG63:QEO63"/>
    <mergeCell ref="QEP63:QEX63"/>
    <mergeCell ref="QEY63:QFG63"/>
    <mergeCell ref="QFH63:QFP63"/>
    <mergeCell ref="QFQ63:QFY63"/>
    <mergeCell ref="QBV63:QCD63"/>
    <mergeCell ref="QCE63:QCM63"/>
    <mergeCell ref="QCN63:QCV63"/>
    <mergeCell ref="QCW63:QDE63"/>
    <mergeCell ref="QDF63:QDN63"/>
    <mergeCell ref="QDO63:QDW63"/>
    <mergeCell ref="PZT63:QAB63"/>
    <mergeCell ref="QAC63:QAK63"/>
    <mergeCell ref="QAL63:QAT63"/>
    <mergeCell ref="QAU63:QBC63"/>
    <mergeCell ref="QBD63:QBL63"/>
    <mergeCell ref="QBM63:QBU63"/>
    <mergeCell ref="PXR63:PXZ63"/>
    <mergeCell ref="PYA63:PYI63"/>
    <mergeCell ref="PYJ63:PYR63"/>
    <mergeCell ref="PYS63:PZA63"/>
    <mergeCell ref="PZB63:PZJ63"/>
    <mergeCell ref="PZK63:PZS63"/>
    <mergeCell ref="PVP63:PVX63"/>
    <mergeCell ref="PVY63:PWG63"/>
    <mergeCell ref="PWH63:PWP63"/>
    <mergeCell ref="PWQ63:PWY63"/>
    <mergeCell ref="PWZ63:PXH63"/>
    <mergeCell ref="PXI63:PXQ63"/>
    <mergeCell ref="PTN63:PTV63"/>
    <mergeCell ref="PTW63:PUE63"/>
    <mergeCell ref="PUF63:PUN63"/>
    <mergeCell ref="PUO63:PUW63"/>
    <mergeCell ref="PUX63:PVF63"/>
    <mergeCell ref="PVG63:PVO63"/>
    <mergeCell ref="PRL63:PRT63"/>
    <mergeCell ref="PRU63:PSC63"/>
    <mergeCell ref="PSD63:PSL63"/>
    <mergeCell ref="PSM63:PSU63"/>
    <mergeCell ref="PSV63:PTD63"/>
    <mergeCell ref="PTE63:PTM63"/>
    <mergeCell ref="PPJ63:PPR63"/>
    <mergeCell ref="PPS63:PQA63"/>
    <mergeCell ref="PQB63:PQJ63"/>
    <mergeCell ref="PQK63:PQS63"/>
    <mergeCell ref="PQT63:PRB63"/>
    <mergeCell ref="PRC63:PRK63"/>
    <mergeCell ref="PNH63:PNP63"/>
    <mergeCell ref="PNQ63:PNY63"/>
    <mergeCell ref="PNZ63:POH63"/>
    <mergeCell ref="POI63:POQ63"/>
    <mergeCell ref="POR63:POZ63"/>
    <mergeCell ref="PPA63:PPI63"/>
    <mergeCell ref="PLF63:PLN63"/>
    <mergeCell ref="PLO63:PLW63"/>
    <mergeCell ref="PLX63:PMF63"/>
    <mergeCell ref="PMG63:PMO63"/>
    <mergeCell ref="PMP63:PMX63"/>
    <mergeCell ref="PMY63:PNG63"/>
    <mergeCell ref="PJD63:PJL63"/>
    <mergeCell ref="PJM63:PJU63"/>
    <mergeCell ref="PJV63:PKD63"/>
    <mergeCell ref="PKE63:PKM63"/>
    <mergeCell ref="PKN63:PKV63"/>
    <mergeCell ref="PKW63:PLE63"/>
    <mergeCell ref="PHB63:PHJ63"/>
    <mergeCell ref="PHK63:PHS63"/>
    <mergeCell ref="PHT63:PIB63"/>
    <mergeCell ref="PIC63:PIK63"/>
    <mergeCell ref="PIL63:PIT63"/>
    <mergeCell ref="PIU63:PJC63"/>
    <mergeCell ref="PEZ63:PFH63"/>
    <mergeCell ref="PFI63:PFQ63"/>
    <mergeCell ref="PFR63:PFZ63"/>
    <mergeCell ref="PGA63:PGI63"/>
    <mergeCell ref="PGJ63:PGR63"/>
    <mergeCell ref="PGS63:PHA63"/>
    <mergeCell ref="PCX63:PDF63"/>
    <mergeCell ref="PDG63:PDO63"/>
    <mergeCell ref="PDP63:PDX63"/>
    <mergeCell ref="PDY63:PEG63"/>
    <mergeCell ref="PEH63:PEP63"/>
    <mergeCell ref="PEQ63:PEY63"/>
    <mergeCell ref="PAV63:PBD63"/>
    <mergeCell ref="PBE63:PBM63"/>
    <mergeCell ref="PBN63:PBV63"/>
    <mergeCell ref="PBW63:PCE63"/>
    <mergeCell ref="PCF63:PCN63"/>
    <mergeCell ref="PCO63:PCW63"/>
    <mergeCell ref="OYT63:OZB63"/>
    <mergeCell ref="OZC63:OZK63"/>
    <mergeCell ref="OZL63:OZT63"/>
    <mergeCell ref="OZU63:PAC63"/>
    <mergeCell ref="PAD63:PAL63"/>
    <mergeCell ref="PAM63:PAU63"/>
    <mergeCell ref="OWR63:OWZ63"/>
    <mergeCell ref="OXA63:OXI63"/>
    <mergeCell ref="OXJ63:OXR63"/>
    <mergeCell ref="OXS63:OYA63"/>
    <mergeCell ref="OYB63:OYJ63"/>
    <mergeCell ref="OYK63:OYS63"/>
    <mergeCell ref="OUP63:OUX63"/>
    <mergeCell ref="OUY63:OVG63"/>
    <mergeCell ref="OVH63:OVP63"/>
    <mergeCell ref="OVQ63:OVY63"/>
    <mergeCell ref="OVZ63:OWH63"/>
    <mergeCell ref="OWI63:OWQ63"/>
    <mergeCell ref="OSN63:OSV63"/>
    <mergeCell ref="OSW63:OTE63"/>
    <mergeCell ref="OTF63:OTN63"/>
    <mergeCell ref="OTO63:OTW63"/>
    <mergeCell ref="OTX63:OUF63"/>
    <mergeCell ref="OUG63:OUO63"/>
    <mergeCell ref="OQL63:OQT63"/>
    <mergeCell ref="OQU63:ORC63"/>
    <mergeCell ref="ORD63:ORL63"/>
    <mergeCell ref="ORM63:ORU63"/>
    <mergeCell ref="ORV63:OSD63"/>
    <mergeCell ref="OSE63:OSM63"/>
    <mergeCell ref="OOJ63:OOR63"/>
    <mergeCell ref="OOS63:OPA63"/>
    <mergeCell ref="OPB63:OPJ63"/>
    <mergeCell ref="OPK63:OPS63"/>
    <mergeCell ref="OPT63:OQB63"/>
    <mergeCell ref="OQC63:OQK63"/>
    <mergeCell ref="OMH63:OMP63"/>
    <mergeCell ref="OMQ63:OMY63"/>
    <mergeCell ref="OMZ63:ONH63"/>
    <mergeCell ref="ONI63:ONQ63"/>
    <mergeCell ref="ONR63:ONZ63"/>
    <mergeCell ref="OOA63:OOI63"/>
    <mergeCell ref="OKF63:OKN63"/>
    <mergeCell ref="OKO63:OKW63"/>
    <mergeCell ref="OKX63:OLF63"/>
    <mergeCell ref="OLG63:OLO63"/>
    <mergeCell ref="OLP63:OLX63"/>
    <mergeCell ref="OLY63:OMG63"/>
    <mergeCell ref="OID63:OIL63"/>
    <mergeCell ref="OIM63:OIU63"/>
    <mergeCell ref="OIV63:OJD63"/>
    <mergeCell ref="OJE63:OJM63"/>
    <mergeCell ref="OJN63:OJV63"/>
    <mergeCell ref="OJW63:OKE63"/>
    <mergeCell ref="OGB63:OGJ63"/>
    <mergeCell ref="OGK63:OGS63"/>
    <mergeCell ref="OGT63:OHB63"/>
    <mergeCell ref="OHC63:OHK63"/>
    <mergeCell ref="OHL63:OHT63"/>
    <mergeCell ref="OHU63:OIC63"/>
    <mergeCell ref="ODZ63:OEH63"/>
    <mergeCell ref="OEI63:OEQ63"/>
    <mergeCell ref="OER63:OEZ63"/>
    <mergeCell ref="OFA63:OFI63"/>
    <mergeCell ref="OFJ63:OFR63"/>
    <mergeCell ref="OFS63:OGA63"/>
    <mergeCell ref="OBX63:OCF63"/>
    <mergeCell ref="OCG63:OCO63"/>
    <mergeCell ref="OCP63:OCX63"/>
    <mergeCell ref="OCY63:ODG63"/>
    <mergeCell ref="ODH63:ODP63"/>
    <mergeCell ref="ODQ63:ODY63"/>
    <mergeCell ref="NZV63:OAD63"/>
    <mergeCell ref="OAE63:OAM63"/>
    <mergeCell ref="OAN63:OAV63"/>
    <mergeCell ref="OAW63:OBE63"/>
    <mergeCell ref="OBF63:OBN63"/>
    <mergeCell ref="OBO63:OBW63"/>
    <mergeCell ref="NXT63:NYB63"/>
    <mergeCell ref="NYC63:NYK63"/>
    <mergeCell ref="NYL63:NYT63"/>
    <mergeCell ref="NYU63:NZC63"/>
    <mergeCell ref="NZD63:NZL63"/>
    <mergeCell ref="NZM63:NZU63"/>
    <mergeCell ref="NVR63:NVZ63"/>
    <mergeCell ref="NWA63:NWI63"/>
    <mergeCell ref="NWJ63:NWR63"/>
    <mergeCell ref="NWS63:NXA63"/>
    <mergeCell ref="NXB63:NXJ63"/>
    <mergeCell ref="NXK63:NXS63"/>
    <mergeCell ref="NTP63:NTX63"/>
    <mergeCell ref="NTY63:NUG63"/>
    <mergeCell ref="NUH63:NUP63"/>
    <mergeCell ref="NUQ63:NUY63"/>
    <mergeCell ref="NUZ63:NVH63"/>
    <mergeCell ref="NVI63:NVQ63"/>
    <mergeCell ref="NRN63:NRV63"/>
    <mergeCell ref="NRW63:NSE63"/>
    <mergeCell ref="NSF63:NSN63"/>
    <mergeCell ref="NSO63:NSW63"/>
    <mergeCell ref="NSX63:NTF63"/>
    <mergeCell ref="NTG63:NTO63"/>
    <mergeCell ref="NPL63:NPT63"/>
    <mergeCell ref="NPU63:NQC63"/>
    <mergeCell ref="NQD63:NQL63"/>
    <mergeCell ref="NQM63:NQU63"/>
    <mergeCell ref="NQV63:NRD63"/>
    <mergeCell ref="NRE63:NRM63"/>
    <mergeCell ref="NNJ63:NNR63"/>
    <mergeCell ref="NNS63:NOA63"/>
    <mergeCell ref="NOB63:NOJ63"/>
    <mergeCell ref="NOK63:NOS63"/>
    <mergeCell ref="NOT63:NPB63"/>
    <mergeCell ref="NPC63:NPK63"/>
    <mergeCell ref="NLH63:NLP63"/>
    <mergeCell ref="NLQ63:NLY63"/>
    <mergeCell ref="NLZ63:NMH63"/>
    <mergeCell ref="NMI63:NMQ63"/>
    <mergeCell ref="NMR63:NMZ63"/>
    <mergeCell ref="NNA63:NNI63"/>
    <mergeCell ref="NJF63:NJN63"/>
    <mergeCell ref="NJO63:NJW63"/>
    <mergeCell ref="NJX63:NKF63"/>
    <mergeCell ref="NKG63:NKO63"/>
    <mergeCell ref="NKP63:NKX63"/>
    <mergeCell ref="NKY63:NLG63"/>
    <mergeCell ref="NHD63:NHL63"/>
    <mergeCell ref="NHM63:NHU63"/>
    <mergeCell ref="NHV63:NID63"/>
    <mergeCell ref="NIE63:NIM63"/>
    <mergeCell ref="NIN63:NIV63"/>
    <mergeCell ref="NIW63:NJE63"/>
    <mergeCell ref="NFB63:NFJ63"/>
    <mergeCell ref="NFK63:NFS63"/>
    <mergeCell ref="NFT63:NGB63"/>
    <mergeCell ref="NGC63:NGK63"/>
    <mergeCell ref="NGL63:NGT63"/>
    <mergeCell ref="NGU63:NHC63"/>
    <mergeCell ref="NCZ63:NDH63"/>
    <mergeCell ref="NDI63:NDQ63"/>
    <mergeCell ref="NDR63:NDZ63"/>
    <mergeCell ref="NEA63:NEI63"/>
    <mergeCell ref="NEJ63:NER63"/>
    <mergeCell ref="NES63:NFA63"/>
    <mergeCell ref="NAX63:NBF63"/>
    <mergeCell ref="NBG63:NBO63"/>
    <mergeCell ref="NBP63:NBX63"/>
    <mergeCell ref="NBY63:NCG63"/>
    <mergeCell ref="NCH63:NCP63"/>
    <mergeCell ref="NCQ63:NCY63"/>
    <mergeCell ref="MYV63:MZD63"/>
    <mergeCell ref="MZE63:MZM63"/>
    <mergeCell ref="MZN63:MZV63"/>
    <mergeCell ref="MZW63:NAE63"/>
    <mergeCell ref="NAF63:NAN63"/>
    <mergeCell ref="NAO63:NAW63"/>
    <mergeCell ref="MWT63:MXB63"/>
    <mergeCell ref="MXC63:MXK63"/>
    <mergeCell ref="MXL63:MXT63"/>
    <mergeCell ref="MXU63:MYC63"/>
    <mergeCell ref="MYD63:MYL63"/>
    <mergeCell ref="MYM63:MYU63"/>
    <mergeCell ref="MUR63:MUZ63"/>
    <mergeCell ref="MVA63:MVI63"/>
    <mergeCell ref="MVJ63:MVR63"/>
    <mergeCell ref="MVS63:MWA63"/>
    <mergeCell ref="MWB63:MWJ63"/>
    <mergeCell ref="MWK63:MWS63"/>
    <mergeCell ref="MSP63:MSX63"/>
    <mergeCell ref="MSY63:MTG63"/>
    <mergeCell ref="MTH63:MTP63"/>
    <mergeCell ref="MTQ63:MTY63"/>
    <mergeCell ref="MTZ63:MUH63"/>
    <mergeCell ref="MUI63:MUQ63"/>
    <mergeCell ref="MQN63:MQV63"/>
    <mergeCell ref="MQW63:MRE63"/>
    <mergeCell ref="MRF63:MRN63"/>
    <mergeCell ref="MRO63:MRW63"/>
    <mergeCell ref="MRX63:MSF63"/>
    <mergeCell ref="MSG63:MSO63"/>
    <mergeCell ref="MOL63:MOT63"/>
    <mergeCell ref="MOU63:MPC63"/>
    <mergeCell ref="MPD63:MPL63"/>
    <mergeCell ref="MPM63:MPU63"/>
    <mergeCell ref="MPV63:MQD63"/>
    <mergeCell ref="MQE63:MQM63"/>
    <mergeCell ref="MMJ63:MMR63"/>
    <mergeCell ref="MMS63:MNA63"/>
    <mergeCell ref="MNB63:MNJ63"/>
    <mergeCell ref="MNK63:MNS63"/>
    <mergeCell ref="MNT63:MOB63"/>
    <mergeCell ref="MOC63:MOK63"/>
    <mergeCell ref="MKH63:MKP63"/>
    <mergeCell ref="MKQ63:MKY63"/>
    <mergeCell ref="MKZ63:MLH63"/>
    <mergeCell ref="MLI63:MLQ63"/>
    <mergeCell ref="MLR63:MLZ63"/>
    <mergeCell ref="MMA63:MMI63"/>
    <mergeCell ref="MIF63:MIN63"/>
    <mergeCell ref="MIO63:MIW63"/>
    <mergeCell ref="MIX63:MJF63"/>
    <mergeCell ref="MJG63:MJO63"/>
    <mergeCell ref="MJP63:MJX63"/>
    <mergeCell ref="MJY63:MKG63"/>
    <mergeCell ref="MGD63:MGL63"/>
    <mergeCell ref="MGM63:MGU63"/>
    <mergeCell ref="MGV63:MHD63"/>
    <mergeCell ref="MHE63:MHM63"/>
    <mergeCell ref="MHN63:MHV63"/>
    <mergeCell ref="MHW63:MIE63"/>
    <mergeCell ref="MEB63:MEJ63"/>
    <mergeCell ref="MEK63:MES63"/>
    <mergeCell ref="MET63:MFB63"/>
    <mergeCell ref="MFC63:MFK63"/>
    <mergeCell ref="MFL63:MFT63"/>
    <mergeCell ref="MFU63:MGC63"/>
    <mergeCell ref="MBZ63:MCH63"/>
    <mergeCell ref="MCI63:MCQ63"/>
    <mergeCell ref="MCR63:MCZ63"/>
    <mergeCell ref="MDA63:MDI63"/>
    <mergeCell ref="MDJ63:MDR63"/>
    <mergeCell ref="MDS63:MEA63"/>
    <mergeCell ref="LZX63:MAF63"/>
    <mergeCell ref="MAG63:MAO63"/>
    <mergeCell ref="MAP63:MAX63"/>
    <mergeCell ref="MAY63:MBG63"/>
    <mergeCell ref="MBH63:MBP63"/>
    <mergeCell ref="MBQ63:MBY63"/>
    <mergeCell ref="LXV63:LYD63"/>
    <mergeCell ref="LYE63:LYM63"/>
    <mergeCell ref="LYN63:LYV63"/>
    <mergeCell ref="LYW63:LZE63"/>
    <mergeCell ref="LZF63:LZN63"/>
    <mergeCell ref="LZO63:LZW63"/>
    <mergeCell ref="LVT63:LWB63"/>
    <mergeCell ref="LWC63:LWK63"/>
    <mergeCell ref="LWL63:LWT63"/>
    <mergeCell ref="LWU63:LXC63"/>
    <mergeCell ref="LXD63:LXL63"/>
    <mergeCell ref="LXM63:LXU63"/>
    <mergeCell ref="LTR63:LTZ63"/>
    <mergeCell ref="LUA63:LUI63"/>
    <mergeCell ref="LUJ63:LUR63"/>
    <mergeCell ref="LUS63:LVA63"/>
    <mergeCell ref="LVB63:LVJ63"/>
    <mergeCell ref="LVK63:LVS63"/>
    <mergeCell ref="LRP63:LRX63"/>
    <mergeCell ref="LRY63:LSG63"/>
    <mergeCell ref="LSH63:LSP63"/>
    <mergeCell ref="LSQ63:LSY63"/>
    <mergeCell ref="LSZ63:LTH63"/>
    <mergeCell ref="LTI63:LTQ63"/>
    <mergeCell ref="LPN63:LPV63"/>
    <mergeCell ref="LPW63:LQE63"/>
    <mergeCell ref="LQF63:LQN63"/>
    <mergeCell ref="LQO63:LQW63"/>
    <mergeCell ref="LQX63:LRF63"/>
    <mergeCell ref="LRG63:LRO63"/>
    <mergeCell ref="LNL63:LNT63"/>
    <mergeCell ref="LNU63:LOC63"/>
    <mergeCell ref="LOD63:LOL63"/>
    <mergeCell ref="LOM63:LOU63"/>
    <mergeCell ref="LOV63:LPD63"/>
    <mergeCell ref="LPE63:LPM63"/>
    <mergeCell ref="LLJ63:LLR63"/>
    <mergeCell ref="LLS63:LMA63"/>
    <mergeCell ref="LMB63:LMJ63"/>
    <mergeCell ref="LMK63:LMS63"/>
    <mergeCell ref="LMT63:LNB63"/>
    <mergeCell ref="LNC63:LNK63"/>
    <mergeCell ref="LJH63:LJP63"/>
    <mergeCell ref="LJQ63:LJY63"/>
    <mergeCell ref="LJZ63:LKH63"/>
    <mergeCell ref="LKI63:LKQ63"/>
    <mergeCell ref="LKR63:LKZ63"/>
    <mergeCell ref="LLA63:LLI63"/>
    <mergeCell ref="LHF63:LHN63"/>
    <mergeCell ref="LHO63:LHW63"/>
    <mergeCell ref="LHX63:LIF63"/>
    <mergeCell ref="LIG63:LIO63"/>
    <mergeCell ref="LIP63:LIX63"/>
    <mergeCell ref="LIY63:LJG63"/>
    <mergeCell ref="LFD63:LFL63"/>
    <mergeCell ref="LFM63:LFU63"/>
    <mergeCell ref="LFV63:LGD63"/>
    <mergeCell ref="LGE63:LGM63"/>
    <mergeCell ref="LGN63:LGV63"/>
    <mergeCell ref="LGW63:LHE63"/>
    <mergeCell ref="LDB63:LDJ63"/>
    <mergeCell ref="LDK63:LDS63"/>
    <mergeCell ref="LDT63:LEB63"/>
    <mergeCell ref="LEC63:LEK63"/>
    <mergeCell ref="LEL63:LET63"/>
    <mergeCell ref="LEU63:LFC63"/>
    <mergeCell ref="LAZ63:LBH63"/>
    <mergeCell ref="LBI63:LBQ63"/>
    <mergeCell ref="LBR63:LBZ63"/>
    <mergeCell ref="LCA63:LCI63"/>
    <mergeCell ref="LCJ63:LCR63"/>
    <mergeCell ref="LCS63:LDA63"/>
    <mergeCell ref="KYX63:KZF63"/>
    <mergeCell ref="KZG63:KZO63"/>
    <mergeCell ref="KZP63:KZX63"/>
    <mergeCell ref="KZY63:LAG63"/>
    <mergeCell ref="LAH63:LAP63"/>
    <mergeCell ref="LAQ63:LAY63"/>
    <mergeCell ref="KWV63:KXD63"/>
    <mergeCell ref="KXE63:KXM63"/>
    <mergeCell ref="KXN63:KXV63"/>
    <mergeCell ref="KXW63:KYE63"/>
    <mergeCell ref="KYF63:KYN63"/>
    <mergeCell ref="KYO63:KYW63"/>
    <mergeCell ref="KUT63:KVB63"/>
    <mergeCell ref="KVC63:KVK63"/>
    <mergeCell ref="KVL63:KVT63"/>
    <mergeCell ref="KVU63:KWC63"/>
    <mergeCell ref="KWD63:KWL63"/>
    <mergeCell ref="KWM63:KWU63"/>
    <mergeCell ref="KSR63:KSZ63"/>
    <mergeCell ref="KTA63:KTI63"/>
    <mergeCell ref="KTJ63:KTR63"/>
    <mergeCell ref="KTS63:KUA63"/>
    <mergeCell ref="KUB63:KUJ63"/>
    <mergeCell ref="KUK63:KUS63"/>
    <mergeCell ref="KQP63:KQX63"/>
    <mergeCell ref="KQY63:KRG63"/>
    <mergeCell ref="KRH63:KRP63"/>
    <mergeCell ref="KRQ63:KRY63"/>
    <mergeCell ref="KRZ63:KSH63"/>
    <mergeCell ref="KSI63:KSQ63"/>
    <mergeCell ref="KON63:KOV63"/>
    <mergeCell ref="KOW63:KPE63"/>
    <mergeCell ref="KPF63:KPN63"/>
    <mergeCell ref="KPO63:KPW63"/>
    <mergeCell ref="KPX63:KQF63"/>
    <mergeCell ref="KQG63:KQO63"/>
    <mergeCell ref="KML63:KMT63"/>
    <mergeCell ref="KMU63:KNC63"/>
    <mergeCell ref="KND63:KNL63"/>
    <mergeCell ref="KNM63:KNU63"/>
    <mergeCell ref="KNV63:KOD63"/>
    <mergeCell ref="KOE63:KOM63"/>
    <mergeCell ref="KKJ63:KKR63"/>
    <mergeCell ref="KKS63:KLA63"/>
    <mergeCell ref="KLB63:KLJ63"/>
    <mergeCell ref="KLK63:KLS63"/>
    <mergeCell ref="KLT63:KMB63"/>
    <mergeCell ref="KMC63:KMK63"/>
    <mergeCell ref="KIH63:KIP63"/>
    <mergeCell ref="KIQ63:KIY63"/>
    <mergeCell ref="KIZ63:KJH63"/>
    <mergeCell ref="KJI63:KJQ63"/>
    <mergeCell ref="KJR63:KJZ63"/>
    <mergeCell ref="KKA63:KKI63"/>
    <mergeCell ref="KGF63:KGN63"/>
    <mergeCell ref="KGO63:KGW63"/>
    <mergeCell ref="KGX63:KHF63"/>
    <mergeCell ref="KHG63:KHO63"/>
    <mergeCell ref="KHP63:KHX63"/>
    <mergeCell ref="KHY63:KIG63"/>
    <mergeCell ref="KED63:KEL63"/>
    <mergeCell ref="KEM63:KEU63"/>
    <mergeCell ref="KEV63:KFD63"/>
    <mergeCell ref="KFE63:KFM63"/>
    <mergeCell ref="KFN63:KFV63"/>
    <mergeCell ref="KFW63:KGE63"/>
    <mergeCell ref="KCB63:KCJ63"/>
    <mergeCell ref="KCK63:KCS63"/>
    <mergeCell ref="KCT63:KDB63"/>
    <mergeCell ref="KDC63:KDK63"/>
    <mergeCell ref="KDL63:KDT63"/>
    <mergeCell ref="KDU63:KEC63"/>
    <mergeCell ref="JZZ63:KAH63"/>
    <mergeCell ref="KAI63:KAQ63"/>
    <mergeCell ref="KAR63:KAZ63"/>
    <mergeCell ref="KBA63:KBI63"/>
    <mergeCell ref="KBJ63:KBR63"/>
    <mergeCell ref="KBS63:KCA63"/>
    <mergeCell ref="JXX63:JYF63"/>
    <mergeCell ref="JYG63:JYO63"/>
    <mergeCell ref="JYP63:JYX63"/>
    <mergeCell ref="JYY63:JZG63"/>
    <mergeCell ref="JZH63:JZP63"/>
    <mergeCell ref="JZQ63:JZY63"/>
    <mergeCell ref="JVV63:JWD63"/>
    <mergeCell ref="JWE63:JWM63"/>
    <mergeCell ref="JWN63:JWV63"/>
    <mergeCell ref="JWW63:JXE63"/>
    <mergeCell ref="JXF63:JXN63"/>
    <mergeCell ref="JXO63:JXW63"/>
    <mergeCell ref="JTT63:JUB63"/>
    <mergeCell ref="JUC63:JUK63"/>
    <mergeCell ref="JUL63:JUT63"/>
    <mergeCell ref="JUU63:JVC63"/>
    <mergeCell ref="JVD63:JVL63"/>
    <mergeCell ref="JVM63:JVU63"/>
    <mergeCell ref="JRR63:JRZ63"/>
    <mergeCell ref="JSA63:JSI63"/>
    <mergeCell ref="JSJ63:JSR63"/>
    <mergeCell ref="JSS63:JTA63"/>
    <mergeCell ref="JTB63:JTJ63"/>
    <mergeCell ref="JTK63:JTS63"/>
    <mergeCell ref="JPP63:JPX63"/>
    <mergeCell ref="JPY63:JQG63"/>
    <mergeCell ref="JQH63:JQP63"/>
    <mergeCell ref="JQQ63:JQY63"/>
    <mergeCell ref="JQZ63:JRH63"/>
    <mergeCell ref="JRI63:JRQ63"/>
    <mergeCell ref="JNN63:JNV63"/>
    <mergeCell ref="JNW63:JOE63"/>
    <mergeCell ref="JOF63:JON63"/>
    <mergeCell ref="JOO63:JOW63"/>
    <mergeCell ref="JOX63:JPF63"/>
    <mergeCell ref="JPG63:JPO63"/>
    <mergeCell ref="JLL63:JLT63"/>
    <mergeCell ref="JLU63:JMC63"/>
    <mergeCell ref="JMD63:JML63"/>
    <mergeCell ref="JMM63:JMU63"/>
    <mergeCell ref="JMV63:JND63"/>
    <mergeCell ref="JNE63:JNM63"/>
    <mergeCell ref="JJJ63:JJR63"/>
    <mergeCell ref="JJS63:JKA63"/>
    <mergeCell ref="JKB63:JKJ63"/>
    <mergeCell ref="JKK63:JKS63"/>
    <mergeCell ref="JKT63:JLB63"/>
    <mergeCell ref="JLC63:JLK63"/>
    <mergeCell ref="JHH63:JHP63"/>
    <mergeCell ref="JHQ63:JHY63"/>
    <mergeCell ref="JHZ63:JIH63"/>
    <mergeCell ref="JII63:JIQ63"/>
    <mergeCell ref="JIR63:JIZ63"/>
    <mergeCell ref="JJA63:JJI63"/>
    <mergeCell ref="JFF63:JFN63"/>
    <mergeCell ref="JFO63:JFW63"/>
    <mergeCell ref="JFX63:JGF63"/>
    <mergeCell ref="JGG63:JGO63"/>
    <mergeCell ref="JGP63:JGX63"/>
    <mergeCell ref="JGY63:JHG63"/>
    <mergeCell ref="JDD63:JDL63"/>
    <mergeCell ref="JDM63:JDU63"/>
    <mergeCell ref="JDV63:JED63"/>
    <mergeCell ref="JEE63:JEM63"/>
    <mergeCell ref="JEN63:JEV63"/>
    <mergeCell ref="JEW63:JFE63"/>
    <mergeCell ref="JBB63:JBJ63"/>
    <mergeCell ref="JBK63:JBS63"/>
    <mergeCell ref="JBT63:JCB63"/>
    <mergeCell ref="JCC63:JCK63"/>
    <mergeCell ref="JCL63:JCT63"/>
    <mergeCell ref="JCU63:JDC63"/>
    <mergeCell ref="IYZ63:IZH63"/>
    <mergeCell ref="IZI63:IZQ63"/>
    <mergeCell ref="IZR63:IZZ63"/>
    <mergeCell ref="JAA63:JAI63"/>
    <mergeCell ref="JAJ63:JAR63"/>
    <mergeCell ref="JAS63:JBA63"/>
    <mergeCell ref="IWX63:IXF63"/>
    <mergeCell ref="IXG63:IXO63"/>
    <mergeCell ref="IXP63:IXX63"/>
    <mergeCell ref="IXY63:IYG63"/>
    <mergeCell ref="IYH63:IYP63"/>
    <mergeCell ref="IYQ63:IYY63"/>
    <mergeCell ref="IUV63:IVD63"/>
    <mergeCell ref="IVE63:IVM63"/>
    <mergeCell ref="IVN63:IVV63"/>
    <mergeCell ref="IVW63:IWE63"/>
    <mergeCell ref="IWF63:IWN63"/>
    <mergeCell ref="IWO63:IWW63"/>
    <mergeCell ref="IST63:ITB63"/>
    <mergeCell ref="ITC63:ITK63"/>
    <mergeCell ref="ITL63:ITT63"/>
    <mergeCell ref="ITU63:IUC63"/>
    <mergeCell ref="IUD63:IUL63"/>
    <mergeCell ref="IUM63:IUU63"/>
    <mergeCell ref="IQR63:IQZ63"/>
    <mergeCell ref="IRA63:IRI63"/>
    <mergeCell ref="IRJ63:IRR63"/>
    <mergeCell ref="IRS63:ISA63"/>
    <mergeCell ref="ISB63:ISJ63"/>
    <mergeCell ref="ISK63:ISS63"/>
    <mergeCell ref="IOP63:IOX63"/>
    <mergeCell ref="IOY63:IPG63"/>
    <mergeCell ref="IPH63:IPP63"/>
    <mergeCell ref="IPQ63:IPY63"/>
    <mergeCell ref="IPZ63:IQH63"/>
    <mergeCell ref="IQI63:IQQ63"/>
    <mergeCell ref="IMN63:IMV63"/>
    <mergeCell ref="IMW63:INE63"/>
    <mergeCell ref="INF63:INN63"/>
    <mergeCell ref="INO63:INW63"/>
    <mergeCell ref="INX63:IOF63"/>
    <mergeCell ref="IOG63:IOO63"/>
    <mergeCell ref="IKL63:IKT63"/>
    <mergeCell ref="IKU63:ILC63"/>
    <mergeCell ref="ILD63:ILL63"/>
    <mergeCell ref="ILM63:ILU63"/>
    <mergeCell ref="ILV63:IMD63"/>
    <mergeCell ref="IME63:IMM63"/>
    <mergeCell ref="IIJ63:IIR63"/>
    <mergeCell ref="IIS63:IJA63"/>
    <mergeCell ref="IJB63:IJJ63"/>
    <mergeCell ref="IJK63:IJS63"/>
    <mergeCell ref="IJT63:IKB63"/>
    <mergeCell ref="IKC63:IKK63"/>
    <mergeCell ref="IGH63:IGP63"/>
    <mergeCell ref="IGQ63:IGY63"/>
    <mergeCell ref="IGZ63:IHH63"/>
    <mergeCell ref="IHI63:IHQ63"/>
    <mergeCell ref="IHR63:IHZ63"/>
    <mergeCell ref="IIA63:III63"/>
    <mergeCell ref="IEF63:IEN63"/>
    <mergeCell ref="IEO63:IEW63"/>
    <mergeCell ref="IEX63:IFF63"/>
    <mergeCell ref="IFG63:IFO63"/>
    <mergeCell ref="IFP63:IFX63"/>
    <mergeCell ref="IFY63:IGG63"/>
    <mergeCell ref="ICD63:ICL63"/>
    <mergeCell ref="ICM63:ICU63"/>
    <mergeCell ref="ICV63:IDD63"/>
    <mergeCell ref="IDE63:IDM63"/>
    <mergeCell ref="IDN63:IDV63"/>
    <mergeCell ref="IDW63:IEE63"/>
    <mergeCell ref="IAB63:IAJ63"/>
    <mergeCell ref="IAK63:IAS63"/>
    <mergeCell ref="IAT63:IBB63"/>
    <mergeCell ref="IBC63:IBK63"/>
    <mergeCell ref="IBL63:IBT63"/>
    <mergeCell ref="IBU63:ICC63"/>
    <mergeCell ref="HXZ63:HYH63"/>
    <mergeCell ref="HYI63:HYQ63"/>
    <mergeCell ref="HYR63:HYZ63"/>
    <mergeCell ref="HZA63:HZI63"/>
    <mergeCell ref="HZJ63:HZR63"/>
    <mergeCell ref="HZS63:IAA63"/>
    <mergeCell ref="HVX63:HWF63"/>
    <mergeCell ref="HWG63:HWO63"/>
    <mergeCell ref="HWP63:HWX63"/>
    <mergeCell ref="HWY63:HXG63"/>
    <mergeCell ref="HXH63:HXP63"/>
    <mergeCell ref="HXQ63:HXY63"/>
    <mergeCell ref="HTV63:HUD63"/>
    <mergeCell ref="HUE63:HUM63"/>
    <mergeCell ref="HUN63:HUV63"/>
    <mergeCell ref="HUW63:HVE63"/>
    <mergeCell ref="HVF63:HVN63"/>
    <mergeCell ref="HVO63:HVW63"/>
    <mergeCell ref="HRT63:HSB63"/>
    <mergeCell ref="HSC63:HSK63"/>
    <mergeCell ref="HSL63:HST63"/>
    <mergeCell ref="HSU63:HTC63"/>
    <mergeCell ref="HTD63:HTL63"/>
    <mergeCell ref="HTM63:HTU63"/>
    <mergeCell ref="HPR63:HPZ63"/>
    <mergeCell ref="HQA63:HQI63"/>
    <mergeCell ref="HQJ63:HQR63"/>
    <mergeCell ref="HQS63:HRA63"/>
    <mergeCell ref="HRB63:HRJ63"/>
    <mergeCell ref="HRK63:HRS63"/>
    <mergeCell ref="HNP63:HNX63"/>
    <mergeCell ref="HNY63:HOG63"/>
    <mergeCell ref="HOH63:HOP63"/>
    <mergeCell ref="HOQ63:HOY63"/>
    <mergeCell ref="HOZ63:HPH63"/>
    <mergeCell ref="HPI63:HPQ63"/>
    <mergeCell ref="HLN63:HLV63"/>
    <mergeCell ref="HLW63:HME63"/>
    <mergeCell ref="HMF63:HMN63"/>
    <mergeCell ref="HMO63:HMW63"/>
    <mergeCell ref="HMX63:HNF63"/>
    <mergeCell ref="HNG63:HNO63"/>
    <mergeCell ref="HJL63:HJT63"/>
    <mergeCell ref="HJU63:HKC63"/>
    <mergeCell ref="HKD63:HKL63"/>
    <mergeCell ref="HKM63:HKU63"/>
    <mergeCell ref="HKV63:HLD63"/>
    <mergeCell ref="HLE63:HLM63"/>
    <mergeCell ref="HHJ63:HHR63"/>
    <mergeCell ref="HHS63:HIA63"/>
    <mergeCell ref="HIB63:HIJ63"/>
    <mergeCell ref="HIK63:HIS63"/>
    <mergeCell ref="HIT63:HJB63"/>
    <mergeCell ref="HJC63:HJK63"/>
    <mergeCell ref="HFH63:HFP63"/>
    <mergeCell ref="HFQ63:HFY63"/>
    <mergeCell ref="HFZ63:HGH63"/>
    <mergeCell ref="HGI63:HGQ63"/>
    <mergeCell ref="HGR63:HGZ63"/>
    <mergeCell ref="HHA63:HHI63"/>
    <mergeCell ref="HDF63:HDN63"/>
    <mergeCell ref="HDO63:HDW63"/>
    <mergeCell ref="HDX63:HEF63"/>
    <mergeCell ref="HEG63:HEO63"/>
    <mergeCell ref="HEP63:HEX63"/>
    <mergeCell ref="HEY63:HFG63"/>
    <mergeCell ref="HBD63:HBL63"/>
    <mergeCell ref="HBM63:HBU63"/>
    <mergeCell ref="HBV63:HCD63"/>
    <mergeCell ref="HCE63:HCM63"/>
    <mergeCell ref="HCN63:HCV63"/>
    <mergeCell ref="HCW63:HDE63"/>
    <mergeCell ref="GZB63:GZJ63"/>
    <mergeCell ref="GZK63:GZS63"/>
    <mergeCell ref="GZT63:HAB63"/>
    <mergeCell ref="HAC63:HAK63"/>
    <mergeCell ref="HAL63:HAT63"/>
    <mergeCell ref="HAU63:HBC63"/>
    <mergeCell ref="GWZ63:GXH63"/>
    <mergeCell ref="GXI63:GXQ63"/>
    <mergeCell ref="GXR63:GXZ63"/>
    <mergeCell ref="GYA63:GYI63"/>
    <mergeCell ref="GYJ63:GYR63"/>
    <mergeCell ref="GYS63:GZA63"/>
    <mergeCell ref="GUX63:GVF63"/>
    <mergeCell ref="GVG63:GVO63"/>
    <mergeCell ref="GVP63:GVX63"/>
    <mergeCell ref="GVY63:GWG63"/>
    <mergeCell ref="GWH63:GWP63"/>
    <mergeCell ref="GWQ63:GWY63"/>
    <mergeCell ref="GSV63:GTD63"/>
    <mergeCell ref="GTE63:GTM63"/>
    <mergeCell ref="GTN63:GTV63"/>
    <mergeCell ref="GTW63:GUE63"/>
    <mergeCell ref="GUF63:GUN63"/>
    <mergeCell ref="GUO63:GUW63"/>
    <mergeCell ref="GQT63:GRB63"/>
    <mergeCell ref="GRC63:GRK63"/>
    <mergeCell ref="GRL63:GRT63"/>
    <mergeCell ref="GRU63:GSC63"/>
    <mergeCell ref="GSD63:GSL63"/>
    <mergeCell ref="GSM63:GSU63"/>
    <mergeCell ref="GOR63:GOZ63"/>
    <mergeCell ref="GPA63:GPI63"/>
    <mergeCell ref="GPJ63:GPR63"/>
    <mergeCell ref="GPS63:GQA63"/>
    <mergeCell ref="GQB63:GQJ63"/>
    <mergeCell ref="GQK63:GQS63"/>
    <mergeCell ref="GMP63:GMX63"/>
    <mergeCell ref="GMY63:GNG63"/>
    <mergeCell ref="GNH63:GNP63"/>
    <mergeCell ref="GNQ63:GNY63"/>
    <mergeCell ref="GNZ63:GOH63"/>
    <mergeCell ref="GOI63:GOQ63"/>
    <mergeCell ref="GKN63:GKV63"/>
    <mergeCell ref="GKW63:GLE63"/>
    <mergeCell ref="GLF63:GLN63"/>
    <mergeCell ref="GLO63:GLW63"/>
    <mergeCell ref="GLX63:GMF63"/>
    <mergeCell ref="GMG63:GMO63"/>
    <mergeCell ref="GIL63:GIT63"/>
    <mergeCell ref="GIU63:GJC63"/>
    <mergeCell ref="GJD63:GJL63"/>
    <mergeCell ref="GJM63:GJU63"/>
    <mergeCell ref="GJV63:GKD63"/>
    <mergeCell ref="GKE63:GKM63"/>
    <mergeCell ref="GGJ63:GGR63"/>
    <mergeCell ref="GGS63:GHA63"/>
    <mergeCell ref="GHB63:GHJ63"/>
    <mergeCell ref="GHK63:GHS63"/>
    <mergeCell ref="GHT63:GIB63"/>
    <mergeCell ref="GIC63:GIK63"/>
    <mergeCell ref="GEH63:GEP63"/>
    <mergeCell ref="GEQ63:GEY63"/>
    <mergeCell ref="GEZ63:GFH63"/>
    <mergeCell ref="GFI63:GFQ63"/>
    <mergeCell ref="GFR63:GFZ63"/>
    <mergeCell ref="GGA63:GGI63"/>
    <mergeCell ref="GCF63:GCN63"/>
    <mergeCell ref="GCO63:GCW63"/>
    <mergeCell ref="GCX63:GDF63"/>
    <mergeCell ref="GDG63:GDO63"/>
    <mergeCell ref="GDP63:GDX63"/>
    <mergeCell ref="GDY63:GEG63"/>
    <mergeCell ref="GAD63:GAL63"/>
    <mergeCell ref="GAM63:GAU63"/>
    <mergeCell ref="GAV63:GBD63"/>
    <mergeCell ref="GBE63:GBM63"/>
    <mergeCell ref="GBN63:GBV63"/>
    <mergeCell ref="GBW63:GCE63"/>
    <mergeCell ref="FYB63:FYJ63"/>
    <mergeCell ref="FYK63:FYS63"/>
    <mergeCell ref="FYT63:FZB63"/>
    <mergeCell ref="FZC63:FZK63"/>
    <mergeCell ref="FZL63:FZT63"/>
    <mergeCell ref="FZU63:GAC63"/>
    <mergeCell ref="FVZ63:FWH63"/>
    <mergeCell ref="FWI63:FWQ63"/>
    <mergeCell ref="FWR63:FWZ63"/>
    <mergeCell ref="FXA63:FXI63"/>
    <mergeCell ref="FXJ63:FXR63"/>
    <mergeCell ref="FXS63:FYA63"/>
    <mergeCell ref="FTX63:FUF63"/>
    <mergeCell ref="FUG63:FUO63"/>
    <mergeCell ref="FUP63:FUX63"/>
    <mergeCell ref="FUY63:FVG63"/>
    <mergeCell ref="FVH63:FVP63"/>
    <mergeCell ref="FVQ63:FVY63"/>
    <mergeCell ref="FRV63:FSD63"/>
    <mergeCell ref="FSE63:FSM63"/>
    <mergeCell ref="FSN63:FSV63"/>
    <mergeCell ref="FSW63:FTE63"/>
    <mergeCell ref="FTF63:FTN63"/>
    <mergeCell ref="FTO63:FTW63"/>
    <mergeCell ref="FPT63:FQB63"/>
    <mergeCell ref="FQC63:FQK63"/>
    <mergeCell ref="FQL63:FQT63"/>
    <mergeCell ref="FQU63:FRC63"/>
    <mergeCell ref="FRD63:FRL63"/>
    <mergeCell ref="FRM63:FRU63"/>
    <mergeCell ref="FNR63:FNZ63"/>
    <mergeCell ref="FOA63:FOI63"/>
    <mergeCell ref="FOJ63:FOR63"/>
    <mergeCell ref="FOS63:FPA63"/>
    <mergeCell ref="FPB63:FPJ63"/>
    <mergeCell ref="FPK63:FPS63"/>
    <mergeCell ref="FLP63:FLX63"/>
    <mergeCell ref="FLY63:FMG63"/>
    <mergeCell ref="FMH63:FMP63"/>
    <mergeCell ref="FMQ63:FMY63"/>
    <mergeCell ref="FMZ63:FNH63"/>
    <mergeCell ref="FNI63:FNQ63"/>
    <mergeCell ref="FJN63:FJV63"/>
    <mergeCell ref="FJW63:FKE63"/>
    <mergeCell ref="FKF63:FKN63"/>
    <mergeCell ref="FKO63:FKW63"/>
    <mergeCell ref="FKX63:FLF63"/>
    <mergeCell ref="FLG63:FLO63"/>
    <mergeCell ref="FHL63:FHT63"/>
    <mergeCell ref="FHU63:FIC63"/>
    <mergeCell ref="FID63:FIL63"/>
    <mergeCell ref="FIM63:FIU63"/>
    <mergeCell ref="FIV63:FJD63"/>
    <mergeCell ref="FJE63:FJM63"/>
    <mergeCell ref="FFJ63:FFR63"/>
    <mergeCell ref="FFS63:FGA63"/>
    <mergeCell ref="FGB63:FGJ63"/>
    <mergeCell ref="FGK63:FGS63"/>
    <mergeCell ref="FGT63:FHB63"/>
    <mergeCell ref="FHC63:FHK63"/>
    <mergeCell ref="FDH63:FDP63"/>
    <mergeCell ref="FDQ63:FDY63"/>
    <mergeCell ref="FDZ63:FEH63"/>
    <mergeCell ref="FEI63:FEQ63"/>
    <mergeCell ref="FER63:FEZ63"/>
    <mergeCell ref="FFA63:FFI63"/>
    <mergeCell ref="FBF63:FBN63"/>
    <mergeCell ref="FBO63:FBW63"/>
    <mergeCell ref="FBX63:FCF63"/>
    <mergeCell ref="FCG63:FCO63"/>
    <mergeCell ref="FCP63:FCX63"/>
    <mergeCell ref="FCY63:FDG63"/>
    <mergeCell ref="EZD63:EZL63"/>
    <mergeCell ref="EZM63:EZU63"/>
    <mergeCell ref="EZV63:FAD63"/>
    <mergeCell ref="FAE63:FAM63"/>
    <mergeCell ref="FAN63:FAV63"/>
    <mergeCell ref="FAW63:FBE63"/>
    <mergeCell ref="EXB63:EXJ63"/>
    <mergeCell ref="EXK63:EXS63"/>
    <mergeCell ref="EXT63:EYB63"/>
    <mergeCell ref="EYC63:EYK63"/>
    <mergeCell ref="EYL63:EYT63"/>
    <mergeCell ref="EYU63:EZC63"/>
    <mergeCell ref="EUZ63:EVH63"/>
    <mergeCell ref="EVI63:EVQ63"/>
    <mergeCell ref="EVR63:EVZ63"/>
    <mergeCell ref="EWA63:EWI63"/>
    <mergeCell ref="EWJ63:EWR63"/>
    <mergeCell ref="EWS63:EXA63"/>
    <mergeCell ref="ESX63:ETF63"/>
    <mergeCell ref="ETG63:ETO63"/>
    <mergeCell ref="ETP63:ETX63"/>
    <mergeCell ref="ETY63:EUG63"/>
    <mergeCell ref="EUH63:EUP63"/>
    <mergeCell ref="EUQ63:EUY63"/>
    <mergeCell ref="EQV63:ERD63"/>
    <mergeCell ref="ERE63:ERM63"/>
    <mergeCell ref="ERN63:ERV63"/>
    <mergeCell ref="ERW63:ESE63"/>
    <mergeCell ref="ESF63:ESN63"/>
    <mergeCell ref="ESO63:ESW63"/>
    <mergeCell ref="EOT63:EPB63"/>
    <mergeCell ref="EPC63:EPK63"/>
    <mergeCell ref="EPL63:EPT63"/>
    <mergeCell ref="EPU63:EQC63"/>
    <mergeCell ref="EQD63:EQL63"/>
    <mergeCell ref="EQM63:EQU63"/>
    <mergeCell ref="EMR63:EMZ63"/>
    <mergeCell ref="ENA63:ENI63"/>
    <mergeCell ref="ENJ63:ENR63"/>
    <mergeCell ref="ENS63:EOA63"/>
    <mergeCell ref="EOB63:EOJ63"/>
    <mergeCell ref="EOK63:EOS63"/>
    <mergeCell ref="EKP63:EKX63"/>
    <mergeCell ref="EKY63:ELG63"/>
    <mergeCell ref="ELH63:ELP63"/>
    <mergeCell ref="ELQ63:ELY63"/>
    <mergeCell ref="ELZ63:EMH63"/>
    <mergeCell ref="EMI63:EMQ63"/>
    <mergeCell ref="EIN63:EIV63"/>
    <mergeCell ref="EIW63:EJE63"/>
    <mergeCell ref="EJF63:EJN63"/>
    <mergeCell ref="EJO63:EJW63"/>
    <mergeCell ref="EJX63:EKF63"/>
    <mergeCell ref="EKG63:EKO63"/>
    <mergeCell ref="EGL63:EGT63"/>
    <mergeCell ref="EGU63:EHC63"/>
    <mergeCell ref="EHD63:EHL63"/>
    <mergeCell ref="EHM63:EHU63"/>
    <mergeCell ref="EHV63:EID63"/>
    <mergeCell ref="EIE63:EIM63"/>
    <mergeCell ref="EEJ63:EER63"/>
    <mergeCell ref="EES63:EFA63"/>
    <mergeCell ref="EFB63:EFJ63"/>
    <mergeCell ref="EFK63:EFS63"/>
    <mergeCell ref="EFT63:EGB63"/>
    <mergeCell ref="EGC63:EGK63"/>
    <mergeCell ref="ECH63:ECP63"/>
    <mergeCell ref="ECQ63:ECY63"/>
    <mergeCell ref="ECZ63:EDH63"/>
    <mergeCell ref="EDI63:EDQ63"/>
    <mergeCell ref="EDR63:EDZ63"/>
    <mergeCell ref="EEA63:EEI63"/>
    <mergeCell ref="EAF63:EAN63"/>
    <mergeCell ref="EAO63:EAW63"/>
    <mergeCell ref="EAX63:EBF63"/>
    <mergeCell ref="EBG63:EBO63"/>
    <mergeCell ref="EBP63:EBX63"/>
    <mergeCell ref="EBY63:ECG63"/>
    <mergeCell ref="DYD63:DYL63"/>
    <mergeCell ref="DYM63:DYU63"/>
    <mergeCell ref="DYV63:DZD63"/>
    <mergeCell ref="DZE63:DZM63"/>
    <mergeCell ref="DZN63:DZV63"/>
    <mergeCell ref="DZW63:EAE63"/>
    <mergeCell ref="DWB63:DWJ63"/>
    <mergeCell ref="DWK63:DWS63"/>
    <mergeCell ref="DWT63:DXB63"/>
    <mergeCell ref="DXC63:DXK63"/>
    <mergeCell ref="DXL63:DXT63"/>
    <mergeCell ref="DXU63:DYC63"/>
    <mergeCell ref="DTZ63:DUH63"/>
    <mergeCell ref="DUI63:DUQ63"/>
    <mergeCell ref="DUR63:DUZ63"/>
    <mergeCell ref="DVA63:DVI63"/>
    <mergeCell ref="DVJ63:DVR63"/>
    <mergeCell ref="DVS63:DWA63"/>
    <mergeCell ref="DRX63:DSF63"/>
    <mergeCell ref="DSG63:DSO63"/>
    <mergeCell ref="DSP63:DSX63"/>
    <mergeCell ref="DSY63:DTG63"/>
    <mergeCell ref="DTH63:DTP63"/>
    <mergeCell ref="DTQ63:DTY63"/>
    <mergeCell ref="DPV63:DQD63"/>
    <mergeCell ref="DQE63:DQM63"/>
    <mergeCell ref="DQN63:DQV63"/>
    <mergeCell ref="DQW63:DRE63"/>
    <mergeCell ref="DRF63:DRN63"/>
    <mergeCell ref="DRO63:DRW63"/>
    <mergeCell ref="DNT63:DOB63"/>
    <mergeCell ref="DOC63:DOK63"/>
    <mergeCell ref="DOL63:DOT63"/>
    <mergeCell ref="DOU63:DPC63"/>
    <mergeCell ref="DPD63:DPL63"/>
    <mergeCell ref="DPM63:DPU63"/>
    <mergeCell ref="DLR63:DLZ63"/>
    <mergeCell ref="DMA63:DMI63"/>
    <mergeCell ref="DMJ63:DMR63"/>
    <mergeCell ref="DMS63:DNA63"/>
    <mergeCell ref="DNB63:DNJ63"/>
    <mergeCell ref="DNK63:DNS63"/>
    <mergeCell ref="DJP63:DJX63"/>
    <mergeCell ref="DJY63:DKG63"/>
    <mergeCell ref="DKH63:DKP63"/>
    <mergeCell ref="DKQ63:DKY63"/>
    <mergeCell ref="DKZ63:DLH63"/>
    <mergeCell ref="DLI63:DLQ63"/>
    <mergeCell ref="DHN63:DHV63"/>
    <mergeCell ref="DHW63:DIE63"/>
    <mergeCell ref="DIF63:DIN63"/>
    <mergeCell ref="DIO63:DIW63"/>
    <mergeCell ref="DIX63:DJF63"/>
    <mergeCell ref="DJG63:DJO63"/>
    <mergeCell ref="DFL63:DFT63"/>
    <mergeCell ref="DFU63:DGC63"/>
    <mergeCell ref="DGD63:DGL63"/>
    <mergeCell ref="DGM63:DGU63"/>
    <mergeCell ref="DGV63:DHD63"/>
    <mergeCell ref="DHE63:DHM63"/>
    <mergeCell ref="DDJ63:DDR63"/>
    <mergeCell ref="DDS63:DEA63"/>
    <mergeCell ref="DEB63:DEJ63"/>
    <mergeCell ref="DEK63:DES63"/>
    <mergeCell ref="DET63:DFB63"/>
    <mergeCell ref="DFC63:DFK63"/>
    <mergeCell ref="DBH63:DBP63"/>
    <mergeCell ref="DBQ63:DBY63"/>
    <mergeCell ref="DBZ63:DCH63"/>
    <mergeCell ref="DCI63:DCQ63"/>
    <mergeCell ref="DCR63:DCZ63"/>
    <mergeCell ref="DDA63:DDI63"/>
    <mergeCell ref="CZF63:CZN63"/>
    <mergeCell ref="CZO63:CZW63"/>
    <mergeCell ref="CZX63:DAF63"/>
    <mergeCell ref="DAG63:DAO63"/>
    <mergeCell ref="DAP63:DAX63"/>
    <mergeCell ref="DAY63:DBG63"/>
    <mergeCell ref="CXD63:CXL63"/>
    <mergeCell ref="CXM63:CXU63"/>
    <mergeCell ref="CXV63:CYD63"/>
    <mergeCell ref="CYE63:CYM63"/>
    <mergeCell ref="CYN63:CYV63"/>
    <mergeCell ref="CYW63:CZE63"/>
    <mergeCell ref="CVB63:CVJ63"/>
    <mergeCell ref="CVK63:CVS63"/>
    <mergeCell ref="CVT63:CWB63"/>
    <mergeCell ref="CWC63:CWK63"/>
    <mergeCell ref="CWL63:CWT63"/>
    <mergeCell ref="CWU63:CXC63"/>
    <mergeCell ref="CSZ63:CTH63"/>
    <mergeCell ref="CTI63:CTQ63"/>
    <mergeCell ref="CTR63:CTZ63"/>
    <mergeCell ref="CUA63:CUI63"/>
    <mergeCell ref="CUJ63:CUR63"/>
    <mergeCell ref="CUS63:CVA63"/>
    <mergeCell ref="CQX63:CRF63"/>
    <mergeCell ref="CRG63:CRO63"/>
    <mergeCell ref="CRP63:CRX63"/>
    <mergeCell ref="CRY63:CSG63"/>
    <mergeCell ref="CSH63:CSP63"/>
    <mergeCell ref="CSQ63:CSY63"/>
    <mergeCell ref="COV63:CPD63"/>
    <mergeCell ref="CPE63:CPM63"/>
    <mergeCell ref="CPN63:CPV63"/>
    <mergeCell ref="CPW63:CQE63"/>
    <mergeCell ref="CQF63:CQN63"/>
    <mergeCell ref="CQO63:CQW63"/>
    <mergeCell ref="CMT63:CNB63"/>
    <mergeCell ref="CNC63:CNK63"/>
    <mergeCell ref="CNL63:CNT63"/>
    <mergeCell ref="CNU63:COC63"/>
    <mergeCell ref="COD63:COL63"/>
    <mergeCell ref="COM63:COU63"/>
    <mergeCell ref="CKR63:CKZ63"/>
    <mergeCell ref="CLA63:CLI63"/>
    <mergeCell ref="CLJ63:CLR63"/>
    <mergeCell ref="CLS63:CMA63"/>
    <mergeCell ref="CMB63:CMJ63"/>
    <mergeCell ref="CMK63:CMS63"/>
    <mergeCell ref="CIP63:CIX63"/>
    <mergeCell ref="CIY63:CJG63"/>
    <mergeCell ref="CJH63:CJP63"/>
    <mergeCell ref="CJQ63:CJY63"/>
    <mergeCell ref="CJZ63:CKH63"/>
    <mergeCell ref="CKI63:CKQ63"/>
    <mergeCell ref="CGN63:CGV63"/>
    <mergeCell ref="CGW63:CHE63"/>
    <mergeCell ref="CHF63:CHN63"/>
    <mergeCell ref="CHO63:CHW63"/>
    <mergeCell ref="CHX63:CIF63"/>
    <mergeCell ref="CIG63:CIO63"/>
    <mergeCell ref="CEL63:CET63"/>
    <mergeCell ref="CEU63:CFC63"/>
    <mergeCell ref="CFD63:CFL63"/>
    <mergeCell ref="CFM63:CFU63"/>
    <mergeCell ref="CFV63:CGD63"/>
    <mergeCell ref="CGE63:CGM63"/>
    <mergeCell ref="CCJ63:CCR63"/>
    <mergeCell ref="CCS63:CDA63"/>
    <mergeCell ref="CDB63:CDJ63"/>
    <mergeCell ref="CDK63:CDS63"/>
    <mergeCell ref="CDT63:CEB63"/>
    <mergeCell ref="CEC63:CEK63"/>
    <mergeCell ref="CAH63:CAP63"/>
    <mergeCell ref="CAQ63:CAY63"/>
    <mergeCell ref="CAZ63:CBH63"/>
    <mergeCell ref="CBI63:CBQ63"/>
    <mergeCell ref="CBR63:CBZ63"/>
    <mergeCell ref="CCA63:CCI63"/>
    <mergeCell ref="BYF63:BYN63"/>
    <mergeCell ref="BYO63:BYW63"/>
    <mergeCell ref="BYX63:BZF63"/>
    <mergeCell ref="BZG63:BZO63"/>
    <mergeCell ref="BZP63:BZX63"/>
    <mergeCell ref="BZY63:CAG63"/>
    <mergeCell ref="BWD63:BWL63"/>
    <mergeCell ref="BWM63:BWU63"/>
    <mergeCell ref="BWV63:BXD63"/>
    <mergeCell ref="BXE63:BXM63"/>
    <mergeCell ref="BXN63:BXV63"/>
    <mergeCell ref="BXW63:BYE63"/>
    <mergeCell ref="BUB63:BUJ63"/>
    <mergeCell ref="BUK63:BUS63"/>
    <mergeCell ref="BUT63:BVB63"/>
    <mergeCell ref="BVC63:BVK63"/>
    <mergeCell ref="BVL63:BVT63"/>
    <mergeCell ref="BVU63:BWC63"/>
    <mergeCell ref="BRZ63:BSH63"/>
    <mergeCell ref="BSI63:BSQ63"/>
    <mergeCell ref="BSR63:BSZ63"/>
    <mergeCell ref="BTA63:BTI63"/>
    <mergeCell ref="BTJ63:BTR63"/>
    <mergeCell ref="BTS63:BUA63"/>
    <mergeCell ref="BPX63:BQF63"/>
    <mergeCell ref="BQG63:BQO63"/>
    <mergeCell ref="BQP63:BQX63"/>
    <mergeCell ref="BQY63:BRG63"/>
    <mergeCell ref="BRH63:BRP63"/>
    <mergeCell ref="BRQ63:BRY63"/>
    <mergeCell ref="BNV63:BOD63"/>
    <mergeCell ref="BOE63:BOM63"/>
    <mergeCell ref="BON63:BOV63"/>
    <mergeCell ref="BOW63:BPE63"/>
    <mergeCell ref="BPF63:BPN63"/>
    <mergeCell ref="BPO63:BPW63"/>
    <mergeCell ref="BLT63:BMB63"/>
    <mergeCell ref="BMC63:BMK63"/>
    <mergeCell ref="BML63:BMT63"/>
    <mergeCell ref="BMU63:BNC63"/>
    <mergeCell ref="BND63:BNL63"/>
    <mergeCell ref="BNM63:BNU63"/>
    <mergeCell ref="BJR63:BJZ63"/>
    <mergeCell ref="BKA63:BKI63"/>
    <mergeCell ref="BKJ63:BKR63"/>
    <mergeCell ref="BKS63:BLA63"/>
    <mergeCell ref="BLB63:BLJ63"/>
    <mergeCell ref="BLK63:BLS63"/>
    <mergeCell ref="BHP63:BHX63"/>
    <mergeCell ref="BHY63:BIG63"/>
    <mergeCell ref="BIH63:BIP63"/>
    <mergeCell ref="BIQ63:BIY63"/>
    <mergeCell ref="BIZ63:BJH63"/>
    <mergeCell ref="BJI63:BJQ63"/>
    <mergeCell ref="BFN63:BFV63"/>
    <mergeCell ref="BFW63:BGE63"/>
    <mergeCell ref="BGF63:BGN63"/>
    <mergeCell ref="BGO63:BGW63"/>
    <mergeCell ref="BGX63:BHF63"/>
    <mergeCell ref="BHG63:BHO63"/>
    <mergeCell ref="BDL63:BDT63"/>
    <mergeCell ref="BDU63:BEC63"/>
    <mergeCell ref="BED63:BEL63"/>
    <mergeCell ref="BEM63:BEU63"/>
    <mergeCell ref="BEV63:BFD63"/>
    <mergeCell ref="BFE63:BFM63"/>
    <mergeCell ref="BBJ63:BBR63"/>
    <mergeCell ref="BBS63:BCA63"/>
    <mergeCell ref="BCB63:BCJ63"/>
    <mergeCell ref="BCK63:BCS63"/>
    <mergeCell ref="BCT63:BDB63"/>
    <mergeCell ref="BDC63:BDK63"/>
    <mergeCell ref="AZH63:AZP63"/>
    <mergeCell ref="AZQ63:AZY63"/>
    <mergeCell ref="AZZ63:BAH63"/>
    <mergeCell ref="BAI63:BAQ63"/>
    <mergeCell ref="BAR63:BAZ63"/>
    <mergeCell ref="BBA63:BBI63"/>
    <mergeCell ref="AXF63:AXN63"/>
    <mergeCell ref="AXO63:AXW63"/>
    <mergeCell ref="AXX63:AYF63"/>
    <mergeCell ref="AYG63:AYO63"/>
    <mergeCell ref="AYP63:AYX63"/>
    <mergeCell ref="AYY63:AZG63"/>
    <mergeCell ref="AVD63:AVL63"/>
    <mergeCell ref="AVM63:AVU63"/>
    <mergeCell ref="AVV63:AWD63"/>
    <mergeCell ref="AWE63:AWM63"/>
    <mergeCell ref="AWN63:AWV63"/>
    <mergeCell ref="AWW63:AXE63"/>
    <mergeCell ref="ATB63:ATJ63"/>
    <mergeCell ref="ATK63:ATS63"/>
    <mergeCell ref="ATT63:AUB63"/>
    <mergeCell ref="AUC63:AUK63"/>
    <mergeCell ref="AUL63:AUT63"/>
    <mergeCell ref="AUU63:AVC63"/>
    <mergeCell ref="AQZ63:ARH63"/>
    <mergeCell ref="ARI63:ARQ63"/>
    <mergeCell ref="ARR63:ARZ63"/>
    <mergeCell ref="ASA63:ASI63"/>
    <mergeCell ref="ASJ63:ASR63"/>
    <mergeCell ref="ASS63:ATA63"/>
    <mergeCell ref="AOX63:APF63"/>
    <mergeCell ref="APG63:APO63"/>
    <mergeCell ref="APP63:APX63"/>
    <mergeCell ref="APY63:AQG63"/>
    <mergeCell ref="AQH63:AQP63"/>
    <mergeCell ref="AQQ63:AQY63"/>
    <mergeCell ref="AMV63:AND63"/>
    <mergeCell ref="ANE63:ANM63"/>
    <mergeCell ref="ANN63:ANV63"/>
    <mergeCell ref="ANW63:AOE63"/>
    <mergeCell ref="AOF63:AON63"/>
    <mergeCell ref="AOO63:AOW63"/>
    <mergeCell ref="AKT63:ALB63"/>
    <mergeCell ref="ALC63:ALK63"/>
    <mergeCell ref="ALL63:ALT63"/>
    <mergeCell ref="ALU63:AMC63"/>
    <mergeCell ref="AMD63:AML63"/>
    <mergeCell ref="AMM63:AMU63"/>
    <mergeCell ref="AIR63:AIZ63"/>
    <mergeCell ref="AJA63:AJI63"/>
    <mergeCell ref="AJJ63:AJR63"/>
    <mergeCell ref="AJS63:AKA63"/>
    <mergeCell ref="AKB63:AKJ63"/>
    <mergeCell ref="AKK63:AKS63"/>
    <mergeCell ref="AGP63:AGX63"/>
    <mergeCell ref="AGY63:AHG63"/>
    <mergeCell ref="AHH63:AHP63"/>
    <mergeCell ref="AHQ63:AHY63"/>
    <mergeCell ref="AHZ63:AIH63"/>
    <mergeCell ref="AII63:AIQ63"/>
    <mergeCell ref="AEN63:AEV63"/>
    <mergeCell ref="AEW63:AFE63"/>
    <mergeCell ref="AFF63:AFN63"/>
    <mergeCell ref="AFO63:AFW63"/>
    <mergeCell ref="AFX63:AGF63"/>
    <mergeCell ref="AGG63:AGO63"/>
    <mergeCell ref="ACL63:ACT63"/>
    <mergeCell ref="ACU63:ADC63"/>
    <mergeCell ref="ADD63:ADL63"/>
    <mergeCell ref="ADM63:ADU63"/>
    <mergeCell ref="ADV63:AED63"/>
    <mergeCell ref="AEE63:AEM63"/>
    <mergeCell ref="AAJ63:AAR63"/>
    <mergeCell ref="AAS63:ABA63"/>
    <mergeCell ref="ABB63:ABJ63"/>
    <mergeCell ref="ABK63:ABS63"/>
    <mergeCell ref="ABT63:ACB63"/>
    <mergeCell ref="ACC63:ACK63"/>
    <mergeCell ref="YH63:YP63"/>
    <mergeCell ref="YQ63:YY63"/>
    <mergeCell ref="YZ63:ZH63"/>
    <mergeCell ref="ZI63:ZQ63"/>
    <mergeCell ref="ZR63:ZZ63"/>
    <mergeCell ref="AAA63:AAI63"/>
    <mergeCell ref="WF63:WN63"/>
    <mergeCell ref="WO63:WW63"/>
    <mergeCell ref="WX63:XF63"/>
    <mergeCell ref="XG63:XO63"/>
    <mergeCell ref="XP63:XX63"/>
    <mergeCell ref="XY63:YG63"/>
    <mergeCell ref="UD63:UL63"/>
    <mergeCell ref="UM63:UU63"/>
    <mergeCell ref="UV63:VD63"/>
    <mergeCell ref="VE63:VM63"/>
    <mergeCell ref="VN63:VV63"/>
    <mergeCell ref="VW63:WE63"/>
    <mergeCell ref="SB63:SJ63"/>
    <mergeCell ref="SK63:SS63"/>
    <mergeCell ref="ST63:TB63"/>
    <mergeCell ref="TC63:TK63"/>
    <mergeCell ref="TL63:TT63"/>
    <mergeCell ref="TU63:UC63"/>
    <mergeCell ref="PZ63:QH63"/>
    <mergeCell ref="QI63:QQ63"/>
    <mergeCell ref="QR63:QZ63"/>
    <mergeCell ref="RA63:RI63"/>
    <mergeCell ref="RJ63:RR63"/>
    <mergeCell ref="RS63:SA63"/>
    <mergeCell ref="NX63:OF63"/>
    <mergeCell ref="OG63:OO63"/>
    <mergeCell ref="OP63:OX63"/>
    <mergeCell ref="OY63:PG63"/>
    <mergeCell ref="PH63:PP63"/>
    <mergeCell ref="PQ63:PY63"/>
    <mergeCell ref="LV63:MD63"/>
    <mergeCell ref="ME63:MM63"/>
    <mergeCell ref="MN63:MV63"/>
    <mergeCell ref="MW63:NE63"/>
    <mergeCell ref="NF63:NN63"/>
    <mergeCell ref="NO63:NW63"/>
    <mergeCell ref="JT63:KB63"/>
    <mergeCell ref="KC63:KK63"/>
    <mergeCell ref="KL63:KT63"/>
    <mergeCell ref="KU63:LC63"/>
    <mergeCell ref="LD63:LL63"/>
    <mergeCell ref="LM63:LU63"/>
    <mergeCell ref="HR63:HZ63"/>
    <mergeCell ref="IA63:II63"/>
    <mergeCell ref="IJ63:IR63"/>
    <mergeCell ref="IS63:JA63"/>
    <mergeCell ref="JB63:JJ63"/>
    <mergeCell ref="JK63:JS63"/>
    <mergeCell ref="FP63:FX63"/>
    <mergeCell ref="FY63:GG63"/>
    <mergeCell ref="GH63:GP63"/>
    <mergeCell ref="GQ63:GY63"/>
    <mergeCell ref="GZ63:HH63"/>
    <mergeCell ref="HI63:HQ63"/>
    <mergeCell ref="DN63:DV63"/>
    <mergeCell ref="DW63:EE63"/>
    <mergeCell ref="EF63:EN63"/>
    <mergeCell ref="EO63:EW63"/>
    <mergeCell ref="EX63:FF63"/>
    <mergeCell ref="FG63:FO63"/>
    <mergeCell ref="BL63:BT63"/>
    <mergeCell ref="BU63:CC63"/>
    <mergeCell ref="CD63:CL63"/>
    <mergeCell ref="CM63:CU63"/>
    <mergeCell ref="CV63:DD63"/>
    <mergeCell ref="DE63:DM63"/>
    <mergeCell ref="J63:R63"/>
    <mergeCell ref="S63:AA63"/>
    <mergeCell ref="AB63:AJ63"/>
    <mergeCell ref="AK63:AS63"/>
    <mergeCell ref="AT63:BB63"/>
    <mergeCell ref="BC63:BK63"/>
    <mergeCell ref="C58:E58"/>
    <mergeCell ref="C60:H60"/>
    <mergeCell ref="C62:H62"/>
    <mergeCell ref="A63:I63"/>
    <mergeCell ref="C61:G61"/>
    <mergeCell ref="C18:E18"/>
    <mergeCell ref="I18:I20"/>
    <mergeCell ref="C19:E19"/>
    <mergeCell ref="C20:G20"/>
    <mergeCell ref="C21:H21"/>
    <mergeCell ref="C50:H50"/>
    <mergeCell ref="A51:I51"/>
    <mergeCell ref="A52:I52"/>
    <mergeCell ref="A53:B62"/>
    <mergeCell ref="C53:E53"/>
    <mergeCell ref="C54:E54"/>
    <mergeCell ref="C55:E55"/>
    <mergeCell ref="C56:E56"/>
    <mergeCell ref="C57:E57"/>
    <mergeCell ref="C43:E43"/>
    <mergeCell ref="C44:G44"/>
    <mergeCell ref="C45:G45"/>
    <mergeCell ref="C46:G46"/>
    <mergeCell ref="C47:E47"/>
    <mergeCell ref="C48:G48"/>
    <mergeCell ref="C34:H34"/>
    <mergeCell ref="A35:B50"/>
    <mergeCell ref="C35:E35"/>
    <mergeCell ref="C36:E36"/>
    <mergeCell ref="C37:G37"/>
    <mergeCell ref="C38:G38"/>
    <mergeCell ref="C39:G39"/>
    <mergeCell ref="C40:G40"/>
    <mergeCell ref="C41:G41"/>
    <mergeCell ref="C42:E42"/>
    <mergeCell ref="C33:G33"/>
    <mergeCell ref="C49:G49"/>
    <mergeCell ref="A5:A14"/>
    <mergeCell ref="C5:G5"/>
    <mergeCell ref="H5:I5"/>
    <mergeCell ref="E6:F6"/>
    <mergeCell ref="E7:F7"/>
    <mergeCell ref="C8:G8"/>
    <mergeCell ref="C9:G9"/>
    <mergeCell ref="B10:B11"/>
    <mergeCell ref="B13:B14"/>
    <mergeCell ref="A1:K1"/>
    <mergeCell ref="A2:C2"/>
    <mergeCell ref="A3:B4"/>
    <mergeCell ref="C3:G4"/>
    <mergeCell ref="H3:I3"/>
    <mergeCell ref="H4:I4"/>
    <mergeCell ref="A27:I27"/>
    <mergeCell ref="A28:B33"/>
    <mergeCell ref="C28:I28"/>
    <mergeCell ref="C29:G29"/>
    <mergeCell ref="C30:G30"/>
    <mergeCell ref="C31:G31"/>
    <mergeCell ref="C32:G32"/>
    <mergeCell ref="A22:B26"/>
    <mergeCell ref="C22:E22"/>
    <mergeCell ref="C23:G23"/>
    <mergeCell ref="C24:G24"/>
    <mergeCell ref="C25:G25"/>
    <mergeCell ref="C26:G26"/>
    <mergeCell ref="A16:I16"/>
    <mergeCell ref="A17:B17"/>
    <mergeCell ref="C17:H17"/>
    <mergeCell ref="A18:B21"/>
  </mergeCells>
  <pageMargins left="0.70866141732283472" right="0.70866141732283472" top="0.74803149606299213" bottom="0.74803149606299213" header="0.31496062992125984" footer="0.31496062992125984"/>
  <pageSetup paperSize="9" scale="10" orientation="portrait" horizontalDpi="0" verticalDpi="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
  <sheetViews>
    <sheetView rightToLeft="1" workbookViewId="0">
      <selection activeCell="D30" sqref="D30"/>
    </sheetView>
  </sheetViews>
  <sheetFormatPr defaultRowHeight="14.4"/>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مركز مالى 2022</vt:lpstr>
      <vt:lpstr>قائمة الدخل 2022</vt:lpstr>
      <vt:lpstr>التدفقات النقديه 2022</vt:lpstr>
      <vt:lpstr>التغير فى حقوق الشركاء22</vt:lpstr>
      <vt:lpstr>ميزان مجمع 2022</vt:lpstr>
      <vt:lpstr>ايضاح الوعاء الزكوي 21</vt:lpstr>
      <vt:lpstr>ايضاحات 2022</vt:lpstr>
      <vt:lpstr>مخصص الزكاه 23</vt:lpstr>
      <vt:lpstr>العقارات والالات والمعدات 9</vt:lpstr>
      <vt:lpstr>تكاليف الايرادات 20</vt:lpstr>
      <vt:lpstr>المصروفات العموميه والاداريه 21</vt:lpstr>
      <vt:lpstr>الوعاء الزكوي ميزانية 2022</vt:lpstr>
      <vt:lpstr>Sheet1</vt:lpstr>
      <vt:lpstr>'التدفقات النقديه 2022'!Print_Area</vt:lpstr>
      <vt:lpstr>'التغير فى حقوق الشركاء22'!Print_Area</vt:lpstr>
      <vt:lpstr>'العقارات والالات والمعدات 9'!Print_Area</vt:lpstr>
      <vt:lpstr>'المصروفات العموميه والاداريه 21'!Print_Area</vt:lpstr>
      <vt:lpstr>'ايضاح الوعاء الزكوي 21'!Print_Area</vt:lpstr>
      <vt:lpstr>'ايضاحات 2022'!Print_Area</vt:lpstr>
      <vt:lpstr>'تكاليف الايرادات 20'!Print_Area</vt:lpstr>
      <vt:lpstr>'قائمة الدخل 2022'!Print_Area</vt:lpstr>
      <vt:lpstr>'مركز مالى 2022'!Print_Area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2006-09-13T11:26:54Z</dcterms:created>
  <dcterms:modified xsi:type="dcterms:W3CDTF">2023-12-03T13:16:34Z</dcterms:modified>
</cp:coreProperties>
</file>