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Work-Flow &amp; ERP\"/>
    </mc:Choice>
  </mc:AlternateContent>
  <xr:revisionPtr revIDLastSave="0" documentId="13_ncr:1_{A872550C-E14A-4F49-A236-CE9E4794CC80}" xr6:coauthVersionLast="47" xr6:coauthVersionMax="47" xr10:uidLastSave="{00000000-0000-0000-0000-000000000000}"/>
  <bookViews>
    <workbookView xWindow="-120" yWindow="-120" windowWidth="29040" windowHeight="15840" tabRatio="851" activeTab="5" xr2:uid="{7F24008D-6D50-46EF-BBEE-45F57EB04432}"/>
  </bookViews>
  <sheets>
    <sheet name="ERP Implementation Overview" sheetId="3" r:id="rId1"/>
    <sheet name="Alu Sys portfolio" sheetId="1" r:id="rId2"/>
    <sheet name="Project Life Cycle" sheetId="4" r:id="rId3"/>
    <sheet name="Project Costs-Activities" sheetId="6" r:id="rId4"/>
    <sheet name="CSI-Project" sheetId="9" r:id="rId5"/>
    <sheet name="Fakeeh 10239" sheetId="12" r:id="rId6"/>
    <sheet name="Product Life Cycle" sheetId="7" r:id="rId7"/>
    <sheet name="Industrial Costs-Stages" sheetId="8" r:id="rId8"/>
    <sheet name="CSI-Product" sheetId="10" r:id="rId9"/>
    <sheet name="Project Costs-Activities 10239" sheetId="11" r:id="rId10"/>
  </sheets>
  <externalReferences>
    <externalReference r:id="rId11"/>
  </externalReferences>
  <definedNames>
    <definedName name="_xlnm._FilterDatabase" localSheetId="8" hidden="1">'CSI-Product'!$B$2:$D$66</definedName>
    <definedName name="_xlnm._FilterDatabase" localSheetId="4" hidden="1">'CSI-Project'!$B$2:$H$109</definedName>
    <definedName name="_xlnm.Print_Area" localSheetId="1">'Alu Sys portfolio'!$A$1:$V$29</definedName>
    <definedName name="_xlnm.Print_Area" localSheetId="8">'CSI-Product'!$C$1:$D$57</definedName>
    <definedName name="_xlnm.Print_Area" localSheetId="4">'CSI-Project'!$B$1:$H$107</definedName>
    <definedName name="_xlnm.Print_Area" localSheetId="0">'ERP Implementation Overview'!$B$1:$F$17</definedName>
    <definedName name="_xlnm.Print_Area" localSheetId="7">'Industrial Costs-Stages'!$A$1:$R$27</definedName>
    <definedName name="_xlnm.Print_Area" localSheetId="6">'Product Life Cycle'!$B$1:$H$24</definedName>
    <definedName name="_xlnm.Print_Area" localSheetId="3">'Project Costs-Activities'!$A$1:$P$17</definedName>
    <definedName name="_xlnm.Print_Area" localSheetId="9">'Project Costs-Activities 10239'!$A$1:$P$18</definedName>
    <definedName name="_xlnm.Print_Area" localSheetId="2">'Project Life Cycle'!$B$1:$H$24</definedName>
    <definedName name="_xlnm.Recorder" localSheetId="4">#REF!</definedName>
    <definedName name="_xlnm.Recorder">#REF!</definedName>
    <definedName name="TopSheetSummary">'[1]T.SHEET-INDIRECTS'!#REF!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2" l="1"/>
  <c r="G12" i="12"/>
  <c r="G11" i="12"/>
  <c r="D11" i="12"/>
  <c r="E11" i="12" s="1"/>
  <c r="C11" i="12" s="1"/>
  <c r="G10" i="12"/>
  <c r="E10" i="12"/>
  <c r="C10" i="12" s="1"/>
  <c r="D10" i="12"/>
  <c r="G9" i="12"/>
  <c r="E9" i="12"/>
  <c r="C9" i="12"/>
  <c r="G8" i="12"/>
  <c r="E8" i="12"/>
  <c r="C8" i="12"/>
  <c r="E4" i="12"/>
  <c r="C4" i="12" s="1"/>
  <c r="Q28" i="1"/>
  <c r="R28" i="1"/>
  <c r="S28" i="1"/>
  <c r="P28" i="1"/>
  <c r="K28" i="1"/>
  <c r="L28" i="1"/>
  <c r="M28" i="1"/>
  <c r="J28" i="1"/>
  <c r="G28" i="1"/>
  <c r="H28" i="1"/>
  <c r="I28" i="1"/>
  <c r="F28" i="1"/>
  <c r="Q6" i="1"/>
  <c r="P6" i="1"/>
  <c r="K6" i="1"/>
  <c r="L6" i="1"/>
  <c r="M6" i="1"/>
  <c r="J6" i="1"/>
  <c r="G6" i="1"/>
  <c r="H6" i="1"/>
  <c r="I6" i="1"/>
  <c r="F6" i="1"/>
  <c r="N29" i="1"/>
  <c r="J12" i="1"/>
  <c r="F12" i="1"/>
  <c r="L27" i="1"/>
  <c r="K27" i="1"/>
  <c r="H27" i="1"/>
  <c r="G27" i="1"/>
  <c r="O27" i="1"/>
  <c r="H22" i="1"/>
  <c r="H23" i="1" s="1"/>
  <c r="F23" i="1"/>
  <c r="G22" i="1"/>
  <c r="G23" i="1" s="1"/>
  <c r="K22" i="1"/>
  <c r="K23" i="1" s="1"/>
  <c r="L22" i="1"/>
  <c r="L12" i="1" s="1"/>
  <c r="L13" i="1" s="1"/>
  <c r="R5" i="1"/>
  <c r="R6" i="1" s="1"/>
  <c r="O5" i="1"/>
  <c r="P5" i="1" s="1"/>
  <c r="M5" i="1"/>
  <c r="I5" i="1"/>
  <c r="J23" i="1"/>
  <c r="O22" i="1"/>
  <c r="P22" i="1" s="1"/>
  <c r="P23" i="1" s="1"/>
  <c r="R12" i="1"/>
  <c r="O16" i="1"/>
  <c r="R16" i="1" s="1"/>
  <c r="O12" i="1"/>
  <c r="P12" i="1" s="1"/>
  <c r="P13" i="1" s="1"/>
  <c r="I16" i="1"/>
  <c r="I17" i="1" s="1"/>
  <c r="H17" i="1"/>
  <c r="K17" i="1"/>
  <c r="L17" i="1"/>
  <c r="J17" i="1"/>
  <c r="G17" i="1"/>
  <c r="F17" i="1"/>
  <c r="M16" i="1"/>
  <c r="M17" i="1" s="1"/>
  <c r="J13" i="1"/>
  <c r="D12" i="12" l="1"/>
  <c r="G12" i="1"/>
  <c r="G13" i="1" s="1"/>
  <c r="F13" i="1"/>
  <c r="L23" i="1"/>
  <c r="K12" i="1"/>
  <c r="O29" i="1"/>
  <c r="H12" i="1"/>
  <c r="M27" i="1"/>
  <c r="P27" i="1"/>
  <c r="I27" i="1"/>
  <c r="I22" i="1"/>
  <c r="I23" i="1" s="1"/>
  <c r="M22" i="1"/>
  <c r="M23" i="1" s="1"/>
  <c r="Q5" i="1"/>
  <c r="R22" i="1"/>
  <c r="R23" i="1" s="1"/>
  <c r="Q22" i="1"/>
  <c r="Q23" i="1" s="1"/>
  <c r="P16" i="1"/>
  <c r="R13" i="1"/>
  <c r="D13" i="12" l="1"/>
  <c r="E13" i="12" s="1"/>
  <c r="C13" i="12" s="1"/>
  <c r="E12" i="12"/>
  <c r="C12" i="12" s="1"/>
  <c r="I12" i="1"/>
  <c r="I13" i="1" s="1"/>
  <c r="H13" i="1"/>
  <c r="K13" i="1"/>
  <c r="Q12" i="1" s="1"/>
  <c r="Q13" i="1" s="1"/>
  <c r="M12" i="1"/>
  <c r="M13" i="1" s="1"/>
  <c r="Q27" i="1"/>
  <c r="S27" i="1" s="1"/>
  <c r="Q16" i="1"/>
  <c r="Q17" i="1" s="1"/>
  <c r="P17" i="1"/>
  <c r="P29" i="1" s="1"/>
  <c r="R17" i="1"/>
  <c r="R29" i="1" s="1"/>
  <c r="S5" i="1"/>
  <c r="S6" i="1" s="1"/>
  <c r="S22" i="1"/>
  <c r="S23" i="1" s="1"/>
  <c r="D66" i="10"/>
  <c r="D65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D55" i="10"/>
  <c r="E54" i="10"/>
  <c r="D54" i="10"/>
  <c r="E53" i="10"/>
  <c r="D53" i="10"/>
  <c r="E52" i="10"/>
  <c r="D52" i="10"/>
  <c r="E51" i="10"/>
  <c r="D51" i="10"/>
  <c r="E50" i="10"/>
  <c r="D50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D25" i="10"/>
  <c r="E24" i="10"/>
  <c r="D24" i="10"/>
  <c r="E23" i="10"/>
  <c r="D23" i="10"/>
  <c r="E22" i="10"/>
  <c r="D22" i="10"/>
  <c r="E21" i="10"/>
  <c r="D21" i="10"/>
  <c r="D20" i="10"/>
  <c r="E19" i="10"/>
  <c r="D19" i="10"/>
  <c r="E18" i="10"/>
  <c r="D18" i="10"/>
  <c r="E17" i="10"/>
  <c r="D17" i="10"/>
  <c r="E16" i="10"/>
  <c r="D16" i="10"/>
  <c r="D15" i="10"/>
  <c r="E14" i="10"/>
  <c r="D14" i="10"/>
  <c r="E13" i="10"/>
  <c r="D13" i="10"/>
  <c r="E12" i="10"/>
  <c r="D12" i="10"/>
  <c r="E11" i="10"/>
  <c r="D11" i="10"/>
  <c r="D10" i="10"/>
  <c r="D9" i="10"/>
  <c r="D8" i="10"/>
  <c r="D7" i="10"/>
  <c r="D6" i="10"/>
  <c r="D5" i="10"/>
  <c r="D4" i="10"/>
  <c r="D3" i="10"/>
  <c r="I15" i="7"/>
  <c r="I14" i="7"/>
  <c r="I13" i="7"/>
  <c r="H5" i="7"/>
  <c r="S12" i="1" l="1"/>
  <c r="S13" i="1" s="1"/>
  <c r="S29" i="1" s="1"/>
  <c r="S16" i="1"/>
  <c r="S17" i="1" s="1"/>
  <c r="Q29" i="1"/>
  <c r="I15" i="4"/>
  <c r="I14" i="4"/>
  <c r="I13" i="4"/>
  <c r="H5" i="4"/>
  <c r="G11" i="3"/>
</calcChain>
</file>

<file path=xl/sharedStrings.xml><?xml version="1.0" encoding="utf-8"?>
<sst xmlns="http://schemas.openxmlformats.org/spreadsheetml/2006/main" count="1648" uniqueCount="817">
  <si>
    <t>Aluminum Construction System Factory Co.</t>
  </si>
  <si>
    <t>Business Portfolio</t>
  </si>
  <si>
    <t>Program</t>
  </si>
  <si>
    <t>Owner</t>
  </si>
  <si>
    <t>Priority</t>
  </si>
  <si>
    <t>Timeline - Start</t>
  </si>
  <si>
    <t>Timeline - End</t>
  </si>
  <si>
    <t>Notes</t>
  </si>
  <si>
    <t>Low</t>
  </si>
  <si>
    <t>Working on it</t>
  </si>
  <si>
    <t>Revenue</t>
  </si>
  <si>
    <t>Budget</t>
  </si>
  <si>
    <t/>
  </si>
  <si>
    <t>STC</t>
  </si>
  <si>
    <t>Riyadh</t>
  </si>
  <si>
    <t>Jeddah</t>
  </si>
  <si>
    <t>Dammam</t>
  </si>
  <si>
    <t>Fakeeh</t>
  </si>
  <si>
    <t>Sendalah</t>
  </si>
  <si>
    <t>Steel</t>
  </si>
  <si>
    <t>High</t>
  </si>
  <si>
    <t>Medium</t>
  </si>
  <si>
    <t>ERP System Implementation Overview</t>
  </si>
  <si>
    <t>نظرة عامة على تنفيذ نظام تخطيط موارد المؤسسات (ERP)</t>
  </si>
  <si>
    <t>Field of knowledge Management</t>
  </si>
  <si>
    <t>SN</t>
  </si>
  <si>
    <t>Subject</t>
  </si>
  <si>
    <t>AC No.</t>
  </si>
  <si>
    <t>Portfolio</t>
  </si>
  <si>
    <t>Project</t>
  </si>
  <si>
    <t>Market Research</t>
  </si>
  <si>
    <t>PRDCTN DVSN</t>
  </si>
  <si>
    <t>51000</t>
  </si>
  <si>
    <t>Field</t>
  </si>
  <si>
    <t>The Field Changes as per Business Strategy Vision</t>
  </si>
  <si>
    <t>Has Extended Field &amp; Achieving Greater Business Benefit</t>
  </si>
  <si>
    <t>Specific &amp; SMART Targets</t>
  </si>
  <si>
    <t>51100</t>
  </si>
  <si>
    <t>Change</t>
  </si>
  <si>
    <t>Follow-up &amp; Monitoring all Change Kinds &amp; Focus in its effect on any Particular of Business</t>
  </si>
  <si>
    <t>Program Management has to be Ready to Handle any internal or external environmental Changes, In Addition to Accept it</t>
  </si>
  <si>
    <t>Change Forecasting &amp; Management</t>
  </si>
  <si>
    <t>Planning</t>
  </si>
  <si>
    <t>Portfolio Management has to work on the Necessary Operations that are belong Portfolio</t>
  </si>
  <si>
    <t>Program Management has to Develop a Contain Plan which has Balanced Score Cards that is guide to Easily prepare Action (Detailed) Plans</t>
  </si>
  <si>
    <t>Detailed Plan (Action Plans) through The Project life Cycle - Gradually Feed of information to the Teams</t>
  </si>
  <si>
    <t>Administration</t>
  </si>
  <si>
    <t>The Program Manager concerns with Stakeholders Management in Addition to Work Teams</t>
  </si>
  <si>
    <t>Project Manager Leads teams to Achieve the Project Targets</t>
  </si>
  <si>
    <t>Success</t>
  </si>
  <si>
    <t>The Total Performance of the Portfolio</t>
  </si>
  <si>
    <t>Stakeholders Satisfaction, Saturation of Needs &amp; Gained Benefits</t>
  </si>
  <si>
    <t>Product (Project) Quality, Time Schedule &amp; Customer Satisfaction</t>
  </si>
  <si>
    <t>Product Design</t>
  </si>
  <si>
    <t>Control</t>
  </si>
  <si>
    <t>The Portfolio manager has to Monitor &amp; control Business Performance &amp; Values Pointers (Ratios)</t>
  </si>
  <si>
    <t>The Program manager has to Control and Monitor Projects Conclusion (to Achieve Program Goals), Time Schedule &amp; Budget Management</t>
  </si>
  <si>
    <t>The Project manager has to control Activities Conclusion (Product, Service or any Project Targets)</t>
  </si>
  <si>
    <t>51200</t>
  </si>
  <si>
    <t>Resources Classification:</t>
  </si>
  <si>
    <t>Manpower</t>
  </si>
  <si>
    <t>Methods</t>
  </si>
  <si>
    <t>ipment</t>
  </si>
  <si>
    <t>Materials</t>
  </si>
  <si>
    <t>Equipment</t>
  </si>
  <si>
    <t>Machines</t>
  </si>
  <si>
    <t>ification and Storage Equipment</t>
  </si>
  <si>
    <t>Measurements</t>
  </si>
  <si>
    <t>Environment</t>
  </si>
  <si>
    <t>pment</t>
  </si>
  <si>
    <t>Management</t>
  </si>
  <si>
    <t>Cost Driver is the project Management Tools (Methadology)</t>
  </si>
  <si>
    <t>No Route</t>
  </si>
  <si>
    <t>No Stage Cost Driver</t>
  </si>
  <si>
    <t>WBS Project Life Cycle</t>
  </si>
  <si>
    <t>دورة حياة المشروع وادارته</t>
  </si>
  <si>
    <t>Project Management</t>
  </si>
  <si>
    <t>Project Life Cycle</t>
  </si>
  <si>
    <t>Initializing (Starting) Operations Group</t>
  </si>
  <si>
    <t>Planning Operations Group</t>
  </si>
  <si>
    <t>Execution Operations Group</t>
  </si>
  <si>
    <t>Monitoring &amp; Control Operations Group</t>
  </si>
  <si>
    <t>Ending (Closing) Operation Group</t>
  </si>
  <si>
    <t>Project Integerarion Management</t>
  </si>
  <si>
    <t>Project Diagrams Preparation</t>
  </si>
  <si>
    <t>Project Plan Preparation</t>
  </si>
  <si>
    <t>Project Execution Access &amp; Initialization</t>
  </si>
  <si>
    <t>Project Monitoring &amp; Control</t>
  </si>
  <si>
    <t>Project Finalizing &amp; Closing</t>
  </si>
  <si>
    <t>Project Scope Management</t>
  </si>
  <si>
    <t>Project Scope Analyze</t>
  </si>
  <si>
    <t>Project Scope Planning &amp; Partial Hirarchy</t>
  </si>
  <si>
    <t>Project Scope Checks &amp; Control</t>
  </si>
  <si>
    <t>Project Time Management</t>
  </si>
  <si>
    <t>Project Tasks &amp; Resources Preparation</t>
  </si>
  <si>
    <t>Project Time Schedule &amp; Activivties, Tasks, Resources Planning</t>
  </si>
  <si>
    <t>Project Time Schedule Control</t>
  </si>
  <si>
    <t>Project Cost Control</t>
  </si>
  <si>
    <t>Project Cost Structure Preparation</t>
  </si>
  <si>
    <t>Project Budgeting Preparation</t>
  </si>
  <si>
    <t>Project Quality Control</t>
  </si>
  <si>
    <t>Project Quality Control Methadologies &amp; Check-Points</t>
  </si>
  <si>
    <t>Project Quality Control Plan Preparation</t>
  </si>
  <si>
    <t>Project QC Chech-Points &amp; Assurance</t>
  </si>
  <si>
    <t>Project Stake-Holders Satisfuction of Quality</t>
  </si>
  <si>
    <t>Human Resources Management</t>
  </si>
  <si>
    <t>Project Human Resources Specifying</t>
  </si>
  <si>
    <t>Project Human Resources Plan Preparation</t>
  </si>
  <si>
    <t>Project HR Assignments &amp; Team Management</t>
  </si>
  <si>
    <t>Project HR Performance Control</t>
  </si>
  <si>
    <t>Project Finalizing Party</t>
  </si>
  <si>
    <t>Project Communication Management</t>
  </si>
  <si>
    <t>Project Communication Points Preparation</t>
  </si>
  <si>
    <t>Project Communication Plan Preparation</t>
  </si>
  <si>
    <t>Project Stake-Holders Prespective Management</t>
  </si>
  <si>
    <t>Project Communication Control</t>
  </si>
  <si>
    <t>Project Risk Management</t>
  </si>
  <si>
    <t>Project Risk Assesment (Qualitative, Quantative &amp; Respond)</t>
  </si>
  <si>
    <t>Project Risk Management Plan Preparation</t>
  </si>
  <si>
    <t>Project Risk Control</t>
  </si>
  <si>
    <t>Project Procurement Management</t>
  </si>
  <si>
    <t>Project Procurement Specifying</t>
  </si>
  <si>
    <t>Project Procurement Plan Preparation</t>
  </si>
  <si>
    <t>Project Contracts Concluding</t>
  </si>
  <si>
    <t>Project Procurement Control</t>
  </si>
  <si>
    <t>Project Procurement Closing</t>
  </si>
  <si>
    <t>Stake-Holders Management</t>
  </si>
  <si>
    <t>Project Stake-Holders Specifying</t>
  </si>
  <si>
    <t>Project Stake-Holders Plan Preparation</t>
  </si>
  <si>
    <t>Project Stake-Holders Participation</t>
  </si>
  <si>
    <t>Project Stake-Holders Control Participation</t>
  </si>
  <si>
    <t>Project xxx Costs</t>
  </si>
  <si>
    <t>Task / Activity</t>
  </si>
  <si>
    <t>Cost Driver</t>
  </si>
  <si>
    <t>Mscellanious</t>
  </si>
  <si>
    <t>Note</t>
  </si>
  <si>
    <t xml:space="preserve">    Section / Contract Milestones</t>
  </si>
  <si>
    <t>Steel Quantity</t>
  </si>
  <si>
    <t>Technical 1 - Measuring Device</t>
  </si>
  <si>
    <t>Tech 7 - Forkleft</t>
  </si>
  <si>
    <t>Electric - Measuring Device</t>
  </si>
  <si>
    <t>Depreciation - Measuring Device</t>
  </si>
  <si>
    <t>Maintenance - Measuring Device</t>
  </si>
  <si>
    <t>Factory-Rent</t>
  </si>
  <si>
    <t>Fuel</t>
  </si>
  <si>
    <t>Avarage 25 ton per day</t>
  </si>
  <si>
    <t xml:space="preserve">      Mochup / Benchmark</t>
  </si>
  <si>
    <t>EMP 1 / EMP 2</t>
  </si>
  <si>
    <t>Electric bill 1</t>
  </si>
  <si>
    <t>Maintenance 3</t>
  </si>
  <si>
    <t>Avarage 50 ton per 3 day</t>
  </si>
  <si>
    <t>1.0.1 Completion and acceptance of First in Place Benchmark for Project</t>
  </si>
  <si>
    <t>Time to Store</t>
  </si>
  <si>
    <t>Technical 5</t>
  </si>
  <si>
    <t>Electric bill 2</t>
  </si>
  <si>
    <t>Maintenance 4</t>
  </si>
  <si>
    <t>Maintenance - Forkleft</t>
  </si>
  <si>
    <t xml:space="preserve">    Key / Control Milestones</t>
  </si>
  <si>
    <t>3 Workers</t>
  </si>
  <si>
    <t>Electric bill 3</t>
  </si>
  <si>
    <t>Maintenance 5</t>
  </si>
  <si>
    <t>1.2.1 Completion and acceptance of First in Place Benchmark for Project</t>
  </si>
  <si>
    <t>Number of Sizes</t>
  </si>
  <si>
    <t>5 Workers &amp; Supervisor</t>
  </si>
  <si>
    <t>Supervisor 1 / 2</t>
  </si>
  <si>
    <t>Electric bill 5</t>
  </si>
  <si>
    <t>Maintenance 7</t>
  </si>
  <si>
    <t>Avarage 4 ton per Machine a day (Shift 8 hours)</t>
  </si>
  <si>
    <t xml:space="preserve">        Level 01</t>
  </si>
  <si>
    <t>Electric bill 6</t>
  </si>
  <si>
    <t>Maintenance 8</t>
  </si>
  <si>
    <t>1.2.5 The Mound - Level 01 - Zone M3 (Spa &amp; Fitness)</t>
  </si>
  <si>
    <t>2 Workers</t>
  </si>
  <si>
    <t>Risk-Insurance</t>
  </si>
  <si>
    <t>Avarage 25 m2 per worker - 8hr</t>
  </si>
  <si>
    <t xml:space="preserve">        Level 02</t>
  </si>
  <si>
    <t>1 Worker</t>
  </si>
  <si>
    <t>Avarage 50 m2 per worker - 8hr</t>
  </si>
  <si>
    <t>1.2.10 The Mound - Level 02 - Zone M1</t>
  </si>
  <si>
    <t>Material 1</t>
  </si>
  <si>
    <t>Supervisor</t>
  </si>
  <si>
    <t>Painting Machine Electric</t>
  </si>
  <si>
    <t>Maintenance 9</t>
  </si>
  <si>
    <t>1.2.12 The Mound - Level 02 - Zone M3</t>
  </si>
  <si>
    <t>Material 5</t>
  </si>
  <si>
    <t>Electric bill 7</t>
  </si>
  <si>
    <t>Maintenance 10</t>
  </si>
  <si>
    <t>Avarage 350 m2 per Machine a day (Shift 8 hours)</t>
  </si>
  <si>
    <t>1.2.11 The Mound - Level 02 - Zone M2</t>
  </si>
  <si>
    <t>M11</t>
  </si>
  <si>
    <t>Electric bill 8</t>
  </si>
  <si>
    <t>Maintenance 11</t>
  </si>
  <si>
    <t xml:space="preserve">    Interface Milestones</t>
  </si>
  <si>
    <t>Packaging Material</t>
  </si>
  <si>
    <t>Electric bill 9</t>
  </si>
  <si>
    <t>Maintenance 12</t>
  </si>
  <si>
    <t>3.1.3 Appointment of third-party design verification consultant / agency</t>
  </si>
  <si>
    <t>Pallet Number</t>
  </si>
  <si>
    <t>Filling Material</t>
  </si>
  <si>
    <t>Electric bill 11</t>
  </si>
  <si>
    <t>Maintenance 14</t>
  </si>
  <si>
    <t>Storing Finishing Product</t>
  </si>
  <si>
    <t>Electric bill 12</t>
  </si>
  <si>
    <t>Maintenance 15</t>
  </si>
  <si>
    <t>WBS Product Life Cycle</t>
  </si>
  <si>
    <t>دورة حياة المنتج وادارته</t>
  </si>
  <si>
    <t>Product Management</t>
  </si>
  <si>
    <t>Product Life Cycle (Route)</t>
  </si>
  <si>
    <t>Stage 1</t>
  </si>
  <si>
    <t>Stage 2</t>
  </si>
  <si>
    <t>Stage 3</t>
  </si>
  <si>
    <t>Stage 4</t>
  </si>
  <si>
    <t>Stage etc. ---&gt;</t>
  </si>
  <si>
    <t>Material, Manpower, Machines, Indirect &amp; Overheads</t>
  </si>
  <si>
    <t>Product Development</t>
  </si>
  <si>
    <t>Production Planning</t>
  </si>
  <si>
    <t>Production Execution</t>
  </si>
  <si>
    <t>Production Monitoring &amp; Control</t>
  </si>
  <si>
    <t>Product Marketing</t>
  </si>
  <si>
    <t>Product Route Sustainability</t>
  </si>
  <si>
    <t>Product Quality Control</t>
  </si>
  <si>
    <t>Product Modification &amp; Return to --&gt; Marketing Research</t>
  </si>
  <si>
    <t>Cost Driver is the product Stages Driver</t>
  </si>
  <si>
    <t>Has Route</t>
  </si>
  <si>
    <t>Industrial Costs</t>
  </si>
  <si>
    <t>oreder No.</t>
  </si>
  <si>
    <t>xxx</t>
  </si>
  <si>
    <t>Stage 5</t>
  </si>
  <si>
    <t>Stage 6</t>
  </si>
  <si>
    <t>Stage 7</t>
  </si>
  <si>
    <t>Stage 8</t>
  </si>
  <si>
    <t>Stage 9</t>
  </si>
  <si>
    <t>Stage 10</t>
  </si>
  <si>
    <t>OLD Account</t>
  </si>
  <si>
    <t>AS Cost Control Dept. Proposal</t>
  </si>
  <si>
    <t>AS Project Dept.</t>
  </si>
  <si>
    <t>Expenditure Category (Div. No.)</t>
  </si>
  <si>
    <t>Cost Code (Expenditure Type)</t>
  </si>
  <si>
    <t>Cost Code Description</t>
  </si>
  <si>
    <t>(WBS)</t>
  </si>
  <si>
    <t>Account Proposal</t>
  </si>
  <si>
    <t>Expenditure Discribtion</t>
  </si>
  <si>
    <t>Division Description</t>
  </si>
  <si>
    <t>1.SF</t>
  </si>
  <si>
    <t>Site Facilities</t>
  </si>
  <si>
    <t>(Project Structure).01.SF</t>
  </si>
  <si>
    <t>CSI : 1-General Requirement-SF-Site Facilities</t>
  </si>
  <si>
    <t>General Requirement</t>
  </si>
  <si>
    <t>1.GE</t>
  </si>
  <si>
    <t>Consumable, Office &amp; Site General Expenses</t>
  </si>
  <si>
    <t>(Project Structure).01.GE</t>
  </si>
  <si>
    <t>CSI : 1-General Requirement-GE-Consumable, Office &amp; Site General Expenses</t>
  </si>
  <si>
    <t>1.CO</t>
  </si>
  <si>
    <t>Camp Operation</t>
  </si>
  <si>
    <t>(Project Structure).01.CO</t>
  </si>
  <si>
    <t>CSI : 1-General Requirement-CO-Camp Operation</t>
  </si>
  <si>
    <t>1.SP</t>
  </si>
  <si>
    <t>Support Staff</t>
  </si>
  <si>
    <t>(Project Structure).01.SP</t>
  </si>
  <si>
    <t>CSI : 1-General Requirement-SP-Support Staff</t>
  </si>
  <si>
    <t>1.SC</t>
  </si>
  <si>
    <t>Servicing Charges for Direct Manpwer</t>
  </si>
  <si>
    <t>(Project Structure).01.SC</t>
  </si>
  <si>
    <t>CSI : 1-General Requirement-SC-Servicing Charges for Direct Manpwer</t>
  </si>
  <si>
    <t>1.SD</t>
  </si>
  <si>
    <t>Saudization</t>
  </si>
  <si>
    <t>(Project Structure).01.SD</t>
  </si>
  <si>
    <t>CSI : 1-General Requirement-SD-Saudization</t>
  </si>
  <si>
    <t>1.SE</t>
  </si>
  <si>
    <t>Surveying Equipments</t>
  </si>
  <si>
    <t>(Project Structure).01.SE</t>
  </si>
  <si>
    <t>CSI : 1-General Requirement-SE-Surveying Equipments</t>
  </si>
  <si>
    <t>NEW</t>
  </si>
  <si>
    <t>1.LS</t>
  </si>
  <si>
    <t>Lab Services</t>
  </si>
  <si>
    <t>(Project Structure).01.GL</t>
  </si>
  <si>
    <t>CSI : 1-General Requirement-GL-GEOTECH Lab Services</t>
  </si>
  <si>
    <t>1.DS</t>
  </si>
  <si>
    <t>Design</t>
  </si>
  <si>
    <t>(Project Structure).01.DS</t>
  </si>
  <si>
    <t>CSI : 1-General Requirement-DS-Design</t>
  </si>
  <si>
    <t>1.PC</t>
  </si>
  <si>
    <t>PMO Cost</t>
  </si>
  <si>
    <t>(Project Structure).01.PC</t>
  </si>
  <si>
    <t>CSI : 1-General Requirement-PC-PMO Cost</t>
  </si>
  <si>
    <t>1.PR</t>
  </si>
  <si>
    <t xml:space="preserve">Preliminary Cost </t>
  </si>
  <si>
    <t>(Project Structure).01.PR</t>
  </si>
  <si>
    <t xml:space="preserve">CSI : 1-General Requirement-PR-Preliminary Cost </t>
  </si>
  <si>
    <t>1.IC</t>
  </si>
  <si>
    <t>Insurance Cost</t>
  </si>
  <si>
    <t>(Project Structure).01.IC</t>
  </si>
  <si>
    <t>CSI : 1-General Requirement-IC-Insurance Cost</t>
  </si>
  <si>
    <t>1.SS</t>
  </si>
  <si>
    <t>Staff Salaries Cost</t>
  </si>
  <si>
    <t>(Project Structure).1.SS</t>
  </si>
  <si>
    <t>CSI : 1-General Requirement-SS-Staff Salaries (Staff Costs charged to projects)</t>
  </si>
  <si>
    <t>CSI : 1-General Requirement-SS-Staff Salaries (Leave -Indemnty - GOSI - Overtime - P.inventive Allocation)</t>
  </si>
  <si>
    <t>CSI : 1-General Requirement-SS-Staff Salaries (Food Allowance - InDirect Employee)</t>
  </si>
  <si>
    <t>CSI : 1-General Requirement-SS-Staff Salaries (Bonus and Rewards)</t>
  </si>
  <si>
    <t>CSI : 1-General Requirement-SS-Staff Salaries (Tickets-In Direct Employee)</t>
  </si>
  <si>
    <t>CSI : 1-General Requirement-SS-Staff Salaries (Recruitment Charges-In Direct Employee)</t>
  </si>
  <si>
    <t>CSI : 1-General Requirement-SS-Staff Salaries (Recruitment Agency charges-In Direct Employee)</t>
  </si>
  <si>
    <t>CSI : 1-General Requirement-SS-Staff Salaries (Visa fees -new Direct Employees-In Direct Employee)</t>
  </si>
  <si>
    <t>CSI : 1-General Requirement-SS-Staff Salaries (Medical Test -new Direct Employees-In Direct Employee)</t>
  </si>
  <si>
    <t>CSI : 1-General Requirement-SS-Staff Salaries (Medical Insurance-In Direct Employee)</t>
  </si>
  <si>
    <t>CSI : 1-General Requirement-SS-Staff Salaries (Iqama Renewal - Fees-In Direct Employee)</t>
  </si>
  <si>
    <t>CSI : 1-General Requirement-SS-Staff Salaries (Labor Card Fees-InDirect Employee)</t>
  </si>
  <si>
    <t>CSI : 1-General Requirement-SS-Staff Salaries (Re-exit visa-InDirect Employee)</t>
  </si>
  <si>
    <t>CSI : 1-General Requirement-SS-Staff Salaries (Re-exit visa-In Direct Employee)</t>
  </si>
  <si>
    <t>1.CR</t>
  </si>
  <si>
    <t>Consultant Requirements</t>
  </si>
  <si>
    <t>(Project Structure).01.CR</t>
  </si>
  <si>
    <t>CSI : 1-General Requirement-CR-Consultant Requirements</t>
  </si>
  <si>
    <t>1.MN</t>
  </si>
  <si>
    <t>Maintenance, Service Tools &amp; Miscellaneous Equip.</t>
  </si>
  <si>
    <t>(Project Structure).01.MN</t>
  </si>
  <si>
    <t>CSI : 1-General Requirement-MN-Maintenance, Service Tools &amp; Miscellaneous Equip.</t>
  </si>
  <si>
    <t>1.CB</t>
  </si>
  <si>
    <t>CONTENGIES/NON ALLOCATED BUDGET</t>
  </si>
  <si>
    <t>(Project Structure).01.CB</t>
  </si>
  <si>
    <t>CSI : 1-General Requirement-CB-CONTENGIES/NON ALLOCATED BUDGET</t>
  </si>
  <si>
    <t>1.FC</t>
  </si>
  <si>
    <t>Finance Cost</t>
  </si>
  <si>
    <t>(Project Structure).01.FC</t>
  </si>
  <si>
    <t>CSI : 1-General Requirement-FC-Finance Cost</t>
  </si>
  <si>
    <t>1.PV</t>
  </si>
  <si>
    <t>PMV (Equipments)</t>
  </si>
  <si>
    <t>(Project Structure).01.PV</t>
  </si>
  <si>
    <t>CSI : 1-General Requirement-PV-PMV (Equipments)</t>
  </si>
  <si>
    <t>1.CC</t>
  </si>
  <si>
    <t xml:space="preserve">Construction of Camps  Camp Operation </t>
  </si>
  <si>
    <t>(Project Structure).01.CC</t>
  </si>
  <si>
    <t xml:space="preserve">CSI : 1-General Requirement-CC-Construction of Camps  Camp Operation </t>
  </si>
  <si>
    <t>2.MT</t>
  </si>
  <si>
    <t xml:space="preserve">Site Work Material </t>
  </si>
  <si>
    <t>(Project Structure).02.MT</t>
  </si>
  <si>
    <t>CSI : 2-Site Work-MT-Material</t>
  </si>
  <si>
    <t>Site Work</t>
  </si>
  <si>
    <t>2.MP</t>
  </si>
  <si>
    <t>Site Work Manpower</t>
  </si>
  <si>
    <t>(Project Structure).02.MP</t>
  </si>
  <si>
    <t>CSI : 2-Site Work-MP-Manpower</t>
  </si>
  <si>
    <t>2.EQ</t>
  </si>
  <si>
    <t xml:space="preserve">Site Work Equipment </t>
  </si>
  <si>
    <t>(Project Structure).02.EQ</t>
  </si>
  <si>
    <t xml:space="preserve">CSI : 2-Site Work-EQ-Equipment </t>
  </si>
  <si>
    <t>2.SR</t>
  </si>
  <si>
    <t xml:space="preserve">Site Work Service </t>
  </si>
  <si>
    <t>(Project Structure).02.SR</t>
  </si>
  <si>
    <t xml:space="preserve">CSI : 2-Site Work-SR-Service </t>
  </si>
  <si>
    <t>2.MS</t>
  </si>
  <si>
    <t>Site Work Miscellaneous Expense</t>
  </si>
  <si>
    <t>(Project Structure).02.MS</t>
  </si>
  <si>
    <t>CSI : 2-Site Work-MS-Miscellaneous Expense</t>
  </si>
  <si>
    <t>3.MT</t>
  </si>
  <si>
    <t>Concrete Work Material</t>
  </si>
  <si>
    <t>(Project Structure).03.MT</t>
  </si>
  <si>
    <t>CSI : 3-Concrete Work-MT-Material</t>
  </si>
  <si>
    <t>Concrete Work</t>
  </si>
  <si>
    <t>3.MP</t>
  </si>
  <si>
    <t>Concrete Work Manpower</t>
  </si>
  <si>
    <t>(Project Structure).03.MP</t>
  </si>
  <si>
    <t>CSI : 3-Concrete Work-MP-Manpower</t>
  </si>
  <si>
    <t>3.EQ</t>
  </si>
  <si>
    <t xml:space="preserve">Concrete Work Equipment </t>
  </si>
  <si>
    <t>(Project Structure).03.EQ</t>
  </si>
  <si>
    <t xml:space="preserve">CSI : 3-Concrete Work-EQ-Equipment </t>
  </si>
  <si>
    <t>3.SR</t>
  </si>
  <si>
    <t xml:space="preserve">Concrete Work Service </t>
  </si>
  <si>
    <t>(Project Structure).03.SR</t>
  </si>
  <si>
    <t xml:space="preserve">CSI : 3-Concrete Work-SR-Service </t>
  </si>
  <si>
    <t>3.MS</t>
  </si>
  <si>
    <t>Concrete Work Miscellaneous Expense</t>
  </si>
  <si>
    <t>(Project Structure).03.MS</t>
  </si>
  <si>
    <t>CSI : 3-Concrete Work-MS-Miscellaneous Expense</t>
  </si>
  <si>
    <t>4.MT</t>
  </si>
  <si>
    <t>Masonary Works Materials</t>
  </si>
  <si>
    <t>(Project Structure).04.MT</t>
  </si>
  <si>
    <t>CSI : 4-Masonary  Works-MT-Material</t>
  </si>
  <si>
    <t>Masonary  Works</t>
  </si>
  <si>
    <t>4.MP</t>
  </si>
  <si>
    <t>Masonary Works Manpower</t>
  </si>
  <si>
    <t>(Project Structure).04.MP</t>
  </si>
  <si>
    <t>CSI : 4-Masonary  Works-MP-Manpower</t>
  </si>
  <si>
    <t>4.EQ</t>
  </si>
  <si>
    <t xml:space="preserve">Masonary Works Equipment </t>
  </si>
  <si>
    <t>(Project Structure).04.EQ</t>
  </si>
  <si>
    <t xml:space="preserve">CSI : 4-Masonary  Works-EQ-Equipment </t>
  </si>
  <si>
    <t>4.SR</t>
  </si>
  <si>
    <t xml:space="preserve">Masonary Works Service </t>
  </si>
  <si>
    <t>(Project Structure).04.SR</t>
  </si>
  <si>
    <t xml:space="preserve">CSI : 4-Masonary  Works-SR-Service </t>
  </si>
  <si>
    <t>4.MS</t>
  </si>
  <si>
    <t>Masonary Works Miscellaneous Expense</t>
  </si>
  <si>
    <t>(Project Structure).04.MS</t>
  </si>
  <si>
    <t>CSI : 4-Masonary  Works-MS-Miscellaneous Expense</t>
  </si>
  <si>
    <t>5.MT</t>
  </si>
  <si>
    <t>Metal Works Material</t>
  </si>
  <si>
    <t>(Project Structure).05.MT</t>
  </si>
  <si>
    <t>CSI : 5-Metal Works-MT-Material</t>
  </si>
  <si>
    <t>Metal Works</t>
  </si>
  <si>
    <t>5.MP</t>
  </si>
  <si>
    <t>Metal Works Manpower</t>
  </si>
  <si>
    <t>(Project Structure).05.MP</t>
  </si>
  <si>
    <t>CSI : 5-Metal Works-MP-Manpower</t>
  </si>
  <si>
    <t>5.EQ</t>
  </si>
  <si>
    <t xml:space="preserve">Metal Works Equipment </t>
  </si>
  <si>
    <t>(Project Structure).05.EQ</t>
  </si>
  <si>
    <t xml:space="preserve">CSI : 5-Metal Works-EQ-Equipment </t>
  </si>
  <si>
    <t>5.SR</t>
  </si>
  <si>
    <t xml:space="preserve">Metal Works Service </t>
  </si>
  <si>
    <t>(Project Structure).05.SR</t>
  </si>
  <si>
    <t xml:space="preserve">CSI : 5-Metal Works-SR-Service </t>
  </si>
  <si>
    <t>5.MS</t>
  </si>
  <si>
    <t>Miscellaneous Expense</t>
  </si>
  <si>
    <t>(Project Structure).05.MS</t>
  </si>
  <si>
    <t>CSI : 5-Metal Works-MS-Miscellaneous Expense</t>
  </si>
  <si>
    <t>6.MT</t>
  </si>
  <si>
    <t>Wood And Plastic Works Material</t>
  </si>
  <si>
    <t>(Project Structure).06.MT</t>
  </si>
  <si>
    <t>CSI : 6-Wood And Plastic Works-MT-Material</t>
  </si>
  <si>
    <t>Wood And Plastic Works</t>
  </si>
  <si>
    <t>6.MP</t>
  </si>
  <si>
    <t>Wood And Plastic Works Manpower</t>
  </si>
  <si>
    <t>(Project Structure).06.MP</t>
  </si>
  <si>
    <t>CSI : 6-Wood And Plastic Works-MP-Manpower</t>
  </si>
  <si>
    <t>6.EQ</t>
  </si>
  <si>
    <t xml:space="preserve">Wood And Plastic Works Equipment </t>
  </si>
  <si>
    <t>(Project Structure).06.EQ</t>
  </si>
  <si>
    <t xml:space="preserve">CSI : 6-Wood And Plastic Works-EQ-Equipment </t>
  </si>
  <si>
    <t>6.SR</t>
  </si>
  <si>
    <t xml:space="preserve">Wood And Plastic WorksService </t>
  </si>
  <si>
    <t>(Project Structure).06.SR</t>
  </si>
  <si>
    <t xml:space="preserve">CSI : 6-Wood And Plastic Works-SR-Service </t>
  </si>
  <si>
    <t>6.MS</t>
  </si>
  <si>
    <t>Wood And Plastic Works Miscellaneous Expense</t>
  </si>
  <si>
    <t>(Project Structure).06.MS</t>
  </si>
  <si>
    <t>CSI : 6-Wood And Plastic Works-MS-Miscellaneous Expense</t>
  </si>
  <si>
    <t>7.MT</t>
  </si>
  <si>
    <t>Thermal and Moistre Protection Works Material</t>
  </si>
  <si>
    <t>(Project Structure).07.MT</t>
  </si>
  <si>
    <t>CSI : 7-Thermal and Moistre Protection Works-MT-Material</t>
  </si>
  <si>
    <t>Thermal and Moistre Protection Works</t>
  </si>
  <si>
    <t>7.MP</t>
  </si>
  <si>
    <t>Thermal and Moistre Protection Works Manpower</t>
  </si>
  <si>
    <t>(Project Structure).07.MP</t>
  </si>
  <si>
    <t>CSI : 7-Thermal and Moistre Protection Works-MP-Manpower</t>
  </si>
  <si>
    <t>7.EQ</t>
  </si>
  <si>
    <t xml:space="preserve">Thermal and Moistre Protection Works Equipment </t>
  </si>
  <si>
    <t>(Project Structure).07.EQ</t>
  </si>
  <si>
    <t xml:space="preserve">CSI : 7-Thermal and Moistre Protection Works-EQ-Equipment </t>
  </si>
  <si>
    <t>7.SR</t>
  </si>
  <si>
    <t xml:space="preserve">Thermal and Moistre Protection Works Service </t>
  </si>
  <si>
    <t>(Project Structure).07.SR</t>
  </si>
  <si>
    <t xml:space="preserve">CSI : 7-Thermal and Moistre Protection Works-SR-Service </t>
  </si>
  <si>
    <t>7.MS</t>
  </si>
  <si>
    <t>Thermal and Moistre Protection Works Miscellaneous Expense</t>
  </si>
  <si>
    <t>(Project Structure).07.MS</t>
  </si>
  <si>
    <t>CSI : 7-Thermal and Moistre Protection Works-MS-Miscellaneous Expense</t>
  </si>
  <si>
    <t>8.MT</t>
  </si>
  <si>
    <t>Opening Works Material</t>
  </si>
  <si>
    <t>(Project Structure).08.MT</t>
  </si>
  <si>
    <t>CSI : 8-Opening Works-MT-Material</t>
  </si>
  <si>
    <t>Opening Works</t>
  </si>
  <si>
    <t>8.MP</t>
  </si>
  <si>
    <t>Opening Works Manpower</t>
  </si>
  <si>
    <t>(Project Structure).08.MP</t>
  </si>
  <si>
    <t>CSI : 8-Opening Works-MP-Manpower</t>
  </si>
  <si>
    <t>8.EQ</t>
  </si>
  <si>
    <t xml:space="preserve">Opening Works Equipment </t>
  </si>
  <si>
    <t>(Project Structure).08.EQ</t>
  </si>
  <si>
    <t xml:space="preserve">CSI : 8-Opening Works-EQ-Equipment </t>
  </si>
  <si>
    <t>8.SR</t>
  </si>
  <si>
    <t xml:space="preserve">Opening Works Service </t>
  </si>
  <si>
    <t>(Project Structure).08.SR</t>
  </si>
  <si>
    <t xml:space="preserve">CSI : 8-Opening Works-SR-Service </t>
  </si>
  <si>
    <t>8.MS</t>
  </si>
  <si>
    <t>Opening Works Miscellaneous Expense</t>
  </si>
  <si>
    <t>(Project Structure).08.MS</t>
  </si>
  <si>
    <t>CSI : 8-Opening Works-MS-Miscellaneous Expense</t>
  </si>
  <si>
    <t>9.MT</t>
  </si>
  <si>
    <t>Finishing Works Material</t>
  </si>
  <si>
    <t>(Project Structure).09.MT</t>
  </si>
  <si>
    <t>CSI : 9-Finishing Works-MT-Material</t>
  </si>
  <si>
    <t>Finishing Works</t>
  </si>
  <si>
    <t>9.MP</t>
  </si>
  <si>
    <t>Finishing Works Manpower</t>
  </si>
  <si>
    <t>(Project Structure).09.MP</t>
  </si>
  <si>
    <t>CSI : 9-Finishing Works-MP-Manpower</t>
  </si>
  <si>
    <t>9.EQ</t>
  </si>
  <si>
    <t xml:space="preserve">Finishing Works Equipment </t>
  </si>
  <si>
    <t>(Project Structure).09.EQ</t>
  </si>
  <si>
    <t xml:space="preserve">CSI : 9-Finishing Works-EQ-Equipment </t>
  </si>
  <si>
    <t>9.SR</t>
  </si>
  <si>
    <t xml:space="preserve">Finishing Works Service </t>
  </si>
  <si>
    <t>(Project Structure).09.SR</t>
  </si>
  <si>
    <t xml:space="preserve">CSI : 9-Finishing Works-SR-Service </t>
  </si>
  <si>
    <t>9.MS</t>
  </si>
  <si>
    <t>Finishing Works Miscellaneous Expense</t>
  </si>
  <si>
    <t>(Project Structure).09.MS</t>
  </si>
  <si>
    <t>CSI : 9-Finishing Works-MS-Miscellaneous Expense</t>
  </si>
  <si>
    <t>10.MT</t>
  </si>
  <si>
    <t>Specialisties Material</t>
  </si>
  <si>
    <t>(Project Structure).10.MT</t>
  </si>
  <si>
    <t>CSI : 10-Specialisties-MT-Material</t>
  </si>
  <si>
    <t>Specialisties</t>
  </si>
  <si>
    <t>10.MP</t>
  </si>
  <si>
    <t>Specialisties Manpower</t>
  </si>
  <si>
    <t>(Project Structure).10.MP</t>
  </si>
  <si>
    <t>CSI : 10-Specialisties-MP-Manpower</t>
  </si>
  <si>
    <t>10.EQ</t>
  </si>
  <si>
    <t xml:space="preserve">Specialisties Equipment </t>
  </si>
  <si>
    <t>(Project Structure).10.EQ</t>
  </si>
  <si>
    <t xml:space="preserve">CSI : 10-Specialisties-EQ-Equipment </t>
  </si>
  <si>
    <t>10.SR</t>
  </si>
  <si>
    <t xml:space="preserve">Specialisties Service </t>
  </si>
  <si>
    <t>(Project Structure).10.SR</t>
  </si>
  <si>
    <t xml:space="preserve">CSI : 10-Specialisties-SR-Service </t>
  </si>
  <si>
    <t>10.MS</t>
  </si>
  <si>
    <t>Specialisties Miscellaneous Expense</t>
  </si>
  <si>
    <t>(Project Structure).10.MS</t>
  </si>
  <si>
    <t>CSI : 10-Specialisties-MS-Miscellaneous Expense</t>
  </si>
  <si>
    <t>11.MT</t>
  </si>
  <si>
    <t>Equipments Material</t>
  </si>
  <si>
    <t>(Project Structure).11.MT</t>
  </si>
  <si>
    <t>CSI : 11-Equipments-MT-Material</t>
  </si>
  <si>
    <t>Equipments</t>
  </si>
  <si>
    <t>11.MP</t>
  </si>
  <si>
    <t>Equipments Manpower</t>
  </si>
  <si>
    <t>(Project Structure).11.MP</t>
  </si>
  <si>
    <t>CSI : 11-Equipments-MP-Manpower</t>
  </si>
  <si>
    <t>11.EQ</t>
  </si>
  <si>
    <t xml:space="preserve">Equipments Equipment </t>
  </si>
  <si>
    <t>(Project Structure).11.EQ</t>
  </si>
  <si>
    <t xml:space="preserve">CSI : 11-Equipments-EQ-Equipment </t>
  </si>
  <si>
    <t>11.SR</t>
  </si>
  <si>
    <t xml:space="preserve">Equipments Service </t>
  </si>
  <si>
    <t>(Project Structure).11.SR</t>
  </si>
  <si>
    <t xml:space="preserve">CSI : 11-Equipments-SR-Service </t>
  </si>
  <si>
    <t>11.MS</t>
  </si>
  <si>
    <t>Equipments Miscellaneous Expense</t>
  </si>
  <si>
    <t>(Project Structure).11.MS</t>
  </si>
  <si>
    <t>CSI : 11-Equipments-MS-Miscellaneous Expense</t>
  </si>
  <si>
    <t>12.MT</t>
  </si>
  <si>
    <t>Furnishing Material</t>
  </si>
  <si>
    <t>(Project Structure).12.MT</t>
  </si>
  <si>
    <t>CSI : 12-Furnishing-MT-Material</t>
  </si>
  <si>
    <t>Furnishing</t>
  </si>
  <si>
    <t>12.MP</t>
  </si>
  <si>
    <t>Furnishing Manpower</t>
  </si>
  <si>
    <t>(Project Structure).12.MP</t>
  </si>
  <si>
    <t>CSI : 12-Furnishing-MP-Manpower</t>
  </si>
  <si>
    <t>12.EQ</t>
  </si>
  <si>
    <t xml:space="preserve">Furnishing Equipment </t>
  </si>
  <si>
    <t>(Project Structure).12.EQ</t>
  </si>
  <si>
    <t xml:space="preserve">CSI : 12-Furnishing-EQ-Equipment </t>
  </si>
  <si>
    <t>12.SR</t>
  </si>
  <si>
    <t xml:space="preserve">Furnishing Service </t>
  </si>
  <si>
    <t>(Project Structure).12.SR</t>
  </si>
  <si>
    <t xml:space="preserve">CSI : 12-Furnishing-SR-Service </t>
  </si>
  <si>
    <t>12.MS</t>
  </si>
  <si>
    <t>Furnishing Miscellaneous Expense</t>
  </si>
  <si>
    <t>(Project Structure).12.MS</t>
  </si>
  <si>
    <t>CSI : 12-Furnishing-MS-Miscellaneous Expense</t>
  </si>
  <si>
    <t>13.MT</t>
  </si>
  <si>
    <t>Special Constructions Material</t>
  </si>
  <si>
    <t>(Project Structure).13.MT</t>
  </si>
  <si>
    <t>CSI : 13-Special Constructions-MT-Material</t>
  </si>
  <si>
    <t>Special Constructions</t>
  </si>
  <si>
    <t>13.MP</t>
  </si>
  <si>
    <t>Special Constructions Manpower</t>
  </si>
  <si>
    <t>(Project Structure).13.MP</t>
  </si>
  <si>
    <t>CSI : 13-Special Constructions-MP-Manpower</t>
  </si>
  <si>
    <t>13.EQ</t>
  </si>
  <si>
    <t xml:space="preserve">Special Constructions Equipment </t>
  </si>
  <si>
    <t>(Project Structure).13.EQ</t>
  </si>
  <si>
    <t xml:space="preserve">CSI : 13-Special Constructions-EQ-Equipment </t>
  </si>
  <si>
    <t>13.SR</t>
  </si>
  <si>
    <t xml:space="preserve">Special Constructions Service </t>
  </si>
  <si>
    <t>(Project Structure).13.SR</t>
  </si>
  <si>
    <t xml:space="preserve">CSI : 13-Special Constructions-SR-Service </t>
  </si>
  <si>
    <t>13.MS</t>
  </si>
  <si>
    <t>Special Constructions Miscellaneous Expense</t>
  </si>
  <si>
    <t>(Project Structure).13.MS</t>
  </si>
  <si>
    <t>CSI : 13-Special Constructions-MS-Miscellaneous Expense</t>
  </si>
  <si>
    <t>14.MT</t>
  </si>
  <si>
    <t>Conveying systems Material</t>
  </si>
  <si>
    <t>(Project Structure).14.MT</t>
  </si>
  <si>
    <t>CSI : 14-Conveying systems-MT-Material</t>
  </si>
  <si>
    <t>Conveying systems</t>
  </si>
  <si>
    <t>14.MP</t>
  </si>
  <si>
    <t>Conveying systems Manpower</t>
  </si>
  <si>
    <t>(Project Structure).14.MP</t>
  </si>
  <si>
    <t>CSI : 14-Conveying systems-MP-Manpower</t>
  </si>
  <si>
    <t>14.EQ</t>
  </si>
  <si>
    <t xml:space="preserve">Conveying systems Equipment </t>
  </si>
  <si>
    <t>(Project Structure).14.EQ</t>
  </si>
  <si>
    <t xml:space="preserve">CSI : 14-Conveying systems-EQ-Equipment </t>
  </si>
  <si>
    <t>14.SR</t>
  </si>
  <si>
    <t xml:space="preserve">Conveying systems Service </t>
  </si>
  <si>
    <t>(Project Structure).14.SR</t>
  </si>
  <si>
    <t xml:space="preserve">CSI : 14-Conveying systems-SR-Service </t>
  </si>
  <si>
    <t>14.MS</t>
  </si>
  <si>
    <t>Conveying systems Miscellaneous Expense</t>
  </si>
  <si>
    <t>(Project Structure).14.MS</t>
  </si>
  <si>
    <t>CSI : 14-Conveying systems-MS-Miscellaneous Expense</t>
  </si>
  <si>
    <t>15.MT</t>
  </si>
  <si>
    <t>Mechanical Works Material</t>
  </si>
  <si>
    <t>(Project Structure).15.MT</t>
  </si>
  <si>
    <t>CSI : 15-Mechanical Works-MT-Material</t>
  </si>
  <si>
    <t>Mechanical Works</t>
  </si>
  <si>
    <t>15.MP</t>
  </si>
  <si>
    <t>Mechanical Works Manpower</t>
  </si>
  <si>
    <t>(Project Structure).15.MP</t>
  </si>
  <si>
    <t>CSI : 15-Mechanical Works-MP-Manpower</t>
  </si>
  <si>
    <t>15.EQ</t>
  </si>
  <si>
    <t xml:space="preserve">Mechanical Works Equipment </t>
  </si>
  <si>
    <t>(Project Structure).15.EQ</t>
  </si>
  <si>
    <t xml:space="preserve">CSI : 15-Mechanical Works-EQ-Equipment </t>
  </si>
  <si>
    <t>15.SR</t>
  </si>
  <si>
    <t xml:space="preserve">Mechanical Works Service </t>
  </si>
  <si>
    <t>(Project Structure).15.SR</t>
  </si>
  <si>
    <t xml:space="preserve">CSI : 15-Mechanical Works-SR-Service </t>
  </si>
  <si>
    <t>15.MS</t>
  </si>
  <si>
    <t>Mechanical Works Miscellaneous Expense</t>
  </si>
  <si>
    <t>(Project Structure).15.MS</t>
  </si>
  <si>
    <t>CSI : 15-Mechanical Works-MS-Miscellaneous Expense</t>
  </si>
  <si>
    <t>16.MT</t>
  </si>
  <si>
    <t>Electrical Works Material</t>
  </si>
  <si>
    <t>(Project Structure).16.MT</t>
  </si>
  <si>
    <t>CSI : 16-Electrical Works-MT-Material</t>
  </si>
  <si>
    <t>Electrical Works</t>
  </si>
  <si>
    <t>16.MP</t>
  </si>
  <si>
    <t>Electrical Works Manpower</t>
  </si>
  <si>
    <t>(Project Structure).16.MP</t>
  </si>
  <si>
    <t>CSI : 16-Electrical Works-MP-Manpower</t>
  </si>
  <si>
    <t>16.EQ</t>
  </si>
  <si>
    <t xml:space="preserve">Electrical Works Equipment </t>
  </si>
  <si>
    <t>(Project Structure).16.EQ</t>
  </si>
  <si>
    <t xml:space="preserve">CSI : 16-Electrical Works-EQ-Equipment </t>
  </si>
  <si>
    <t>16.SR</t>
  </si>
  <si>
    <t xml:space="preserve">Electrical Works Service </t>
  </si>
  <si>
    <t>(Project Structure).16.SR</t>
  </si>
  <si>
    <t xml:space="preserve">CSI : 16-Electrical Works-SR-Service </t>
  </si>
  <si>
    <t>16.MS</t>
  </si>
  <si>
    <t>Electrical Works Miscellaneous Expense</t>
  </si>
  <si>
    <t>(Project Structure).16.MS</t>
  </si>
  <si>
    <t>CSI : 16-Electrical Works-MS-Miscellaneous Expense</t>
  </si>
  <si>
    <t>Subgroup</t>
  </si>
  <si>
    <t>Division No.</t>
  </si>
  <si>
    <t>Focus Group Identify Targets</t>
  </si>
  <si>
    <t>Focus Group Prepare Objectives</t>
  </si>
  <si>
    <t>Perform Focus Group</t>
  </si>
  <si>
    <t>Surveys</t>
  </si>
  <si>
    <t>Research Analysis</t>
  </si>
  <si>
    <t>Market Reseach Finding</t>
  </si>
  <si>
    <t>Design Research Evaluation</t>
  </si>
  <si>
    <t>Design Document</t>
  </si>
  <si>
    <t>Concept Models</t>
  </si>
  <si>
    <t>Design Selection</t>
  </si>
  <si>
    <t>Bill of Material</t>
  </si>
  <si>
    <t>51300</t>
  </si>
  <si>
    <t>Initial Prototyoe</t>
  </si>
  <si>
    <t>Prototyoe Testing</t>
  </si>
  <si>
    <t>Production Development Sign-Off</t>
  </si>
  <si>
    <t>Production Design</t>
  </si>
  <si>
    <t>51400</t>
  </si>
  <si>
    <t>Production Testing</t>
  </si>
  <si>
    <t>Labor</t>
  </si>
  <si>
    <t>Production QA Design</t>
  </si>
  <si>
    <t>lting</t>
  </si>
  <si>
    <t>Production Plan Sign-Off</t>
  </si>
  <si>
    <t>Bill Of Material Apply</t>
  </si>
  <si>
    <t>51500</t>
  </si>
  <si>
    <t>Production Centers and Activities</t>
  </si>
  <si>
    <t>Services Centers and Activities</t>
  </si>
  <si>
    <t>ning</t>
  </si>
  <si>
    <t>Services Activity Divided Into Production Centers</t>
  </si>
  <si>
    <t>Production Activity Divided Into Production Products</t>
  </si>
  <si>
    <t>Stage etc. ---&gt;&gt;</t>
  </si>
  <si>
    <t>Plan Commetment (Checklist &amp; EVAL)</t>
  </si>
  <si>
    <t>51600</t>
  </si>
  <si>
    <t>Customers Perspectives</t>
  </si>
  <si>
    <t>Financial Perspectives</t>
  </si>
  <si>
    <t>Internal Process</t>
  </si>
  <si>
    <t>Learnning &amp; Growth</t>
  </si>
  <si>
    <t>Adjut Plan and Replay</t>
  </si>
  <si>
    <t>Marketing</t>
  </si>
  <si>
    <t>Marketing Strategy (as per Research)</t>
  </si>
  <si>
    <t>51700</t>
  </si>
  <si>
    <t>Marketing Plan</t>
  </si>
  <si>
    <t>Marketing Collateral Brochures</t>
  </si>
  <si>
    <t>Marketing Collateral Advertising</t>
  </si>
  <si>
    <t>Marketing Collateral Commercials</t>
  </si>
  <si>
    <t>Activities</t>
  </si>
  <si>
    <t>51800</t>
  </si>
  <si>
    <t>ETC…</t>
  </si>
  <si>
    <t>The Portfolio Manager concerns with Coordination &amp; Communication between Projects, Programs and Stakeholders</t>
  </si>
  <si>
    <t>Market Research - PRDCTN DVSN</t>
  </si>
  <si>
    <t>Project/Product/Activity</t>
  </si>
  <si>
    <t>Classification:</t>
  </si>
  <si>
    <t>Data-Flow</t>
  </si>
  <si>
    <t xml:space="preserve">Tasks and Roles </t>
  </si>
  <si>
    <t xml:space="preserve">Privileges &amp; Permission </t>
  </si>
  <si>
    <t xml:space="preserve">Documents Cycle </t>
  </si>
  <si>
    <t>Business Analysis</t>
  </si>
  <si>
    <t>•Cost Control</t>
  </si>
  <si>
    <t>•BOQ Control</t>
  </si>
  <si>
    <t>•Cost Price</t>
  </si>
  <si>
    <t>•Stock Control</t>
  </si>
  <si>
    <t>•Alternative</t>
  </si>
  <si>
    <t>•Gaps Analysis &amp; Recommendations</t>
  </si>
  <si>
    <t>Production process</t>
  </si>
  <si>
    <t>Receiving</t>
  </si>
  <si>
    <t>First packaging</t>
  </si>
  <si>
    <t xml:space="preserve">Main Cutting </t>
  </si>
  <si>
    <t>Secondary cutting</t>
  </si>
  <si>
    <t>Automated processing</t>
  </si>
  <si>
    <t>Manual processing</t>
  </si>
  <si>
    <t>Manual assembly</t>
  </si>
  <si>
    <t>Automated assembly</t>
  </si>
  <si>
    <t>Final packaging</t>
  </si>
  <si>
    <t>Forklift &amp; Manual</t>
  </si>
  <si>
    <t xml:space="preserve">Single Head </t>
  </si>
  <si>
    <t xml:space="preserve">Double Head </t>
  </si>
  <si>
    <t xml:space="preserve">Shear Meachine </t>
  </si>
  <si>
    <t xml:space="preserve">Automatic Angles Cutting </t>
  </si>
  <si>
    <t xml:space="preserve">Copy Roter </t>
  </si>
  <si>
    <t xml:space="preserve">End Milling </t>
  </si>
  <si>
    <t xml:space="preserve">4 Axis CNC Meachine </t>
  </si>
  <si>
    <t xml:space="preserve">5 Axis CNC Meachine </t>
  </si>
  <si>
    <t xml:space="preserve">Drill Meachine </t>
  </si>
  <si>
    <t>Handle  assembly</t>
  </si>
  <si>
    <t>Hinges assembly</t>
  </si>
  <si>
    <t>Handle installation</t>
  </si>
  <si>
    <t>Hinges installation</t>
  </si>
  <si>
    <t>Prush installation</t>
  </si>
  <si>
    <t>Gasket Installtion</t>
  </si>
  <si>
    <t>Roller installation</t>
  </si>
  <si>
    <t>Cleat installation</t>
  </si>
  <si>
    <t>Glass installation</t>
  </si>
  <si>
    <t xml:space="preserve">Cramping Meachine </t>
  </si>
  <si>
    <t>Manual</t>
  </si>
  <si>
    <t>Tape Cutting</t>
  </si>
  <si>
    <t>Tape Paste</t>
  </si>
  <si>
    <t>Alu-Wieght</t>
  </si>
  <si>
    <t>Alu-m2</t>
  </si>
  <si>
    <t>Tape</t>
  </si>
  <si>
    <t>Worker-x</t>
  </si>
  <si>
    <t>Forkleft</t>
  </si>
  <si>
    <t>Gloves</t>
  </si>
  <si>
    <t>Alu-Length</t>
  </si>
  <si>
    <t>Tape Length</t>
  </si>
  <si>
    <t>Corners count</t>
  </si>
  <si>
    <t>Sub-Stages/Tools</t>
  </si>
  <si>
    <t>Cutting Count</t>
  </si>
  <si>
    <t>Corner Cleat Alupco-17863</t>
  </si>
  <si>
    <t>Angel 15*20*2mm Alupco-61004</t>
  </si>
  <si>
    <t>Cleats Count</t>
  </si>
  <si>
    <t>Gaskets Count</t>
  </si>
  <si>
    <t>Intrnl glz Gasket 6mm A92013E</t>
  </si>
  <si>
    <t>Frame Profile Alupco-AT-1500</t>
  </si>
  <si>
    <t>Main Route Stages</t>
  </si>
  <si>
    <t>Product xxx Route Map</t>
  </si>
  <si>
    <t>Actual</t>
  </si>
  <si>
    <t>Area/Branch</t>
  </si>
  <si>
    <t>Cost</t>
  </si>
  <si>
    <t>Plan</t>
  </si>
  <si>
    <t>Status/Ratio</t>
  </si>
  <si>
    <t>Deviation</t>
  </si>
  <si>
    <t>Time Schedule - Plan</t>
  </si>
  <si>
    <t>Last Activity</t>
  </si>
  <si>
    <t>Last Activity Updated</t>
  </si>
  <si>
    <t>Madinah</t>
  </si>
  <si>
    <t>Contract</t>
  </si>
  <si>
    <t>Program / LOB</t>
  </si>
  <si>
    <t>Projects / Job Orders</t>
  </si>
  <si>
    <t>Aluminum Factory</t>
  </si>
  <si>
    <t>Eng. Abdulrahman</t>
  </si>
  <si>
    <t>Aluminum Factory Job Order</t>
  </si>
  <si>
    <t>Alu Raw Material</t>
  </si>
  <si>
    <t>Actual Invoicing</t>
  </si>
  <si>
    <t>Head Quarter</t>
  </si>
  <si>
    <t>Steel    Factory</t>
  </si>
  <si>
    <t>Glass     Factory</t>
  </si>
  <si>
    <t>Steel Raw Material</t>
  </si>
  <si>
    <t>Totalize</t>
  </si>
  <si>
    <t>OM: Eng.  Hamed</t>
  </si>
  <si>
    <t>Eng. Abdulazeem</t>
  </si>
  <si>
    <t>Mr. Majdi</t>
  </si>
  <si>
    <t>All Are Assumptions Based on Materials Only</t>
  </si>
  <si>
    <t>Glass Raw Material</t>
  </si>
  <si>
    <t>PM: Eng. XXX</t>
  </si>
  <si>
    <t>Project 10239 - Fakeeh Costs</t>
  </si>
  <si>
    <t>Activity ID</t>
  </si>
  <si>
    <t>Activity Name</t>
  </si>
  <si>
    <t>Original Duration</t>
  </si>
  <si>
    <t>Start</t>
  </si>
  <si>
    <t>Finish</t>
  </si>
  <si>
    <t>Quantity</t>
  </si>
  <si>
    <t>Budgeted Total Cost</t>
  </si>
  <si>
    <t>FK1 | ALU-BL-R01</t>
  </si>
  <si>
    <t>HC1 | Aluminum &amp; Glazing-Alusystems-BL-R01</t>
  </si>
  <si>
    <t xml:space="preserve">  General</t>
  </si>
  <si>
    <t xml:space="preserve">    FK1.C11.GEN.CO.0001</t>
  </si>
  <si>
    <t>Commencement Date</t>
  </si>
  <si>
    <t xml:space="preserve">    Mobilization</t>
  </si>
  <si>
    <t xml:space="preserve">    Design, Procurements, Materials Fabrication &amp; Delivery to Site &amp; Installation</t>
  </si>
  <si>
    <t xml:space="preserve">    Materials Submission, .Shop Drawings, Mochup &amp; Submital &amp; Approval</t>
  </si>
  <si>
    <t xml:space="preserve">    FK1.C11.GEN.CO.0002</t>
  </si>
  <si>
    <t xml:space="preserve">   Mochup &amp; Submital &amp; Approval</t>
  </si>
  <si>
    <t xml:space="preserve">    FK1.C11.GEN.CO.0003</t>
  </si>
  <si>
    <t xml:space="preserve">      Procurement</t>
  </si>
  <si>
    <t xml:space="preserve">    FK1.C11.GEN.CO.0004</t>
  </si>
  <si>
    <t>Fabrication &amp; Delivery to Site</t>
  </si>
  <si>
    <t>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</si>
</sst>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yyyy\-mm\-dd"/>
    <numFmt numFmtId="165" formatCode="#,##0;[Red]\(#,##0\)"/>
    <numFmt numFmtId="166" formatCode="0.00%;[Red]\(0.00%\)"/>
    <numFmt numFmtId="167" formatCode="yyyy\-mm\-dd;@"/>
  </numFmts>
  <fonts count="28" x14ac:knownFonts="1"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  <font>
      <b/>
      <sz val="11"/>
      <color rgb="FFA2A2A2"/>
      <name val="Arial"/>
      <family val="1"/>
    </font>
    <font>
      <sz val="8"/>
      <name val="Arial"/>
      <family val="1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  <scheme val="minor"/>
    </font>
    <font>
      <u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1"/>
      <name val="Arial"/>
      <family val="1"/>
    </font>
    <font>
      <b/>
      <sz val="18"/>
      <name val="Arial"/>
      <family val="2"/>
    </font>
    <font>
      <b/>
      <sz val="18"/>
      <name val="Arial"/>
      <family val="1"/>
    </font>
    <font>
      <b/>
      <sz val="18"/>
      <color rgb="FF0086C0"/>
      <name val="Arial"/>
      <family val="1"/>
    </font>
    <font>
      <b/>
      <sz val="12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C4C4C4"/>
      </patternFill>
    </fill>
    <fill>
      <patternFill patternType="solid">
        <fgColor rgb="FF401694"/>
      </patternFill>
    </fill>
    <fill>
      <patternFill patternType="solid">
        <fgColor rgb="FF5559D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FF00"/>
        <bgColor indexed="64"/>
      </patternFill>
    </fill>
  </fills>
  <borders count="101">
    <border>
      <left/>
      <right/>
      <top/>
      <bottom/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slantDashDot">
        <color auto="1"/>
      </top>
      <bottom style="dotted">
        <color auto="1"/>
      </bottom>
      <diagonal/>
    </border>
    <border>
      <left style="hair">
        <color auto="1"/>
      </left>
      <right style="slantDashDot">
        <color auto="1"/>
      </right>
      <top style="dotted">
        <color auto="1"/>
      </top>
      <bottom style="dotted">
        <color auto="1"/>
      </bottom>
      <diagonal/>
    </border>
    <border>
      <left style="slantDashDot">
        <color auto="1"/>
      </left>
      <right style="hair">
        <color auto="1"/>
      </right>
      <top style="dotted">
        <color auto="1"/>
      </top>
      <bottom style="slantDashDot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slantDashDot">
        <color auto="1"/>
      </bottom>
      <diagonal/>
    </border>
    <border>
      <left style="hair">
        <color auto="1"/>
      </left>
      <right style="slantDashDot">
        <color auto="1"/>
      </right>
      <top style="dotted">
        <color auto="1"/>
      </top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 style="slantDashDot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slantDashDot">
        <color auto="1"/>
      </right>
      <top style="dotted">
        <color auto="1"/>
      </top>
      <bottom/>
      <diagonal/>
    </border>
    <border>
      <left style="slantDashDot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slantDashDot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dotted">
        <color auto="1"/>
      </right>
      <top/>
      <bottom style="hair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indexed="64"/>
      </bottom>
      <diagonal/>
    </border>
    <border>
      <left style="thick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64"/>
      </right>
      <top style="medium">
        <color auto="1"/>
      </top>
      <bottom style="medium">
        <color auto="1"/>
      </bottom>
      <diagonal/>
    </border>
    <border>
      <left style="hair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auto="1"/>
      </right>
      <top/>
      <bottom/>
      <diagonal/>
    </border>
    <border>
      <left/>
      <right style="hair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auto="1"/>
      </bottom>
      <diagonal/>
    </border>
    <border>
      <left/>
      <right style="hair">
        <color indexed="64"/>
      </right>
      <top style="hair">
        <color indexed="64"/>
      </top>
      <bottom style="thick">
        <color auto="1"/>
      </bottom>
      <diagonal/>
    </border>
    <border>
      <left style="thick">
        <color auto="1"/>
      </left>
      <right style="hair">
        <color indexed="64"/>
      </right>
      <top style="hair">
        <color indexed="64"/>
      </top>
      <bottom style="thick">
        <color auto="1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hair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hair">
        <color auto="1"/>
      </right>
      <top style="slantDashDot">
        <color auto="1"/>
      </top>
      <bottom style="slantDashDot">
        <color auto="1"/>
      </bottom>
      <diagonal/>
    </border>
    <border>
      <left style="hair">
        <color auto="1"/>
      </left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 style="hair">
        <color auto="1"/>
      </right>
      <top style="slantDashDot">
        <color auto="1"/>
      </top>
      <bottom/>
      <diagonal/>
    </border>
    <border>
      <left style="hair">
        <color auto="1"/>
      </left>
      <right style="hair">
        <color auto="1"/>
      </right>
      <top style="slantDashDot">
        <color auto="1"/>
      </top>
      <bottom/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0" fontId="5" fillId="0" borderId="0"/>
    <xf numFmtId="0" fontId="10" fillId="0" borderId="0"/>
    <xf numFmtId="0" fontId="1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261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0" xfId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21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5" fillId="0" borderId="23" xfId="1" applyBorder="1" applyAlignment="1">
      <alignment vertical="center"/>
    </xf>
    <xf numFmtId="0" fontId="7" fillId="0" borderId="2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5" fillId="0" borderId="26" xfId="1" applyBorder="1" applyAlignment="1">
      <alignment vertical="center"/>
    </xf>
    <xf numFmtId="0" fontId="5" fillId="0" borderId="27" xfId="1" applyBorder="1" applyAlignment="1">
      <alignment vertical="center"/>
    </xf>
    <xf numFmtId="0" fontId="7" fillId="0" borderId="28" xfId="1" applyFont="1" applyBorder="1" applyAlignment="1">
      <alignment vertical="center"/>
    </xf>
    <xf numFmtId="0" fontId="9" fillId="0" borderId="29" xfId="1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49" fontId="5" fillId="0" borderId="0" xfId="1" applyNumberFormat="1" applyAlignment="1">
      <alignment vertical="center"/>
    </xf>
    <xf numFmtId="0" fontId="7" fillId="0" borderId="31" xfId="1" applyFont="1" applyBorder="1" applyAlignment="1">
      <alignment vertical="center"/>
    </xf>
    <xf numFmtId="0" fontId="7" fillId="0" borderId="32" xfId="1" applyFont="1" applyBorder="1" applyAlignment="1">
      <alignment vertical="center"/>
    </xf>
    <xf numFmtId="0" fontId="9" fillId="0" borderId="33" xfId="1" applyFont="1" applyBorder="1" applyAlignment="1">
      <alignment horizontal="center" vertical="center" wrapText="1"/>
    </xf>
    <xf numFmtId="0" fontId="9" fillId="0" borderId="34" xfId="1" applyFont="1" applyBorder="1" applyAlignment="1">
      <alignment horizontal="center" vertical="center" wrapText="1"/>
    </xf>
    <xf numFmtId="0" fontId="5" fillId="0" borderId="21" xfId="1" applyBorder="1" applyAlignment="1">
      <alignment horizontal="center" vertical="center" wrapText="1"/>
    </xf>
    <xf numFmtId="0" fontId="5" fillId="0" borderId="17" xfId="1" applyBorder="1" applyAlignment="1">
      <alignment horizontal="center" vertical="center" wrapText="1"/>
    </xf>
    <xf numFmtId="0" fontId="5" fillId="0" borderId="35" xfId="1" applyBorder="1" applyAlignment="1">
      <alignment horizontal="center" vertical="center" wrapText="1"/>
    </xf>
    <xf numFmtId="0" fontId="5" fillId="0" borderId="22" xfId="1" applyBorder="1" applyAlignment="1">
      <alignment horizontal="center" vertical="center" wrapText="1"/>
    </xf>
    <xf numFmtId="0" fontId="5" fillId="0" borderId="24" xfId="1" applyBorder="1" applyAlignment="1">
      <alignment vertical="center"/>
    </xf>
    <xf numFmtId="0" fontId="5" fillId="0" borderId="25" xfId="1" applyBorder="1" applyAlignment="1">
      <alignment vertical="center"/>
    </xf>
    <xf numFmtId="0" fontId="5" fillId="0" borderId="28" xfId="1" applyBorder="1" applyAlignment="1">
      <alignment vertical="center"/>
    </xf>
    <xf numFmtId="0" fontId="5" fillId="0" borderId="29" xfId="1" applyBorder="1" applyAlignment="1">
      <alignment vertical="center" wrapText="1"/>
    </xf>
    <xf numFmtId="0" fontId="5" fillId="0" borderId="30" xfId="1" applyBorder="1" applyAlignment="1">
      <alignment vertical="center" wrapText="1"/>
    </xf>
    <xf numFmtId="0" fontId="5" fillId="0" borderId="31" xfId="1" applyBorder="1" applyAlignment="1">
      <alignment vertical="center"/>
    </xf>
    <xf numFmtId="0" fontId="5" fillId="0" borderId="32" xfId="1" applyBorder="1" applyAlignment="1">
      <alignment vertical="center"/>
    </xf>
    <xf numFmtId="0" fontId="5" fillId="0" borderId="33" xfId="1" applyBorder="1" applyAlignment="1">
      <alignment vertical="center" wrapText="1"/>
    </xf>
    <xf numFmtId="0" fontId="5" fillId="0" borderId="34" xfId="1" applyBorder="1" applyAlignment="1">
      <alignment vertical="center" wrapText="1"/>
    </xf>
    <xf numFmtId="0" fontId="11" fillId="0" borderId="0" xfId="2" applyFont="1" applyAlignment="1">
      <alignment vertical="center"/>
    </xf>
    <xf numFmtId="0" fontId="11" fillId="0" borderId="44" xfId="2" applyFont="1" applyBorder="1" applyAlignment="1">
      <alignment horizontal="center" vertical="center"/>
    </xf>
    <xf numFmtId="0" fontId="11" fillId="0" borderId="43" xfId="2" applyFont="1" applyBorder="1" applyAlignment="1">
      <alignment vertical="center"/>
    </xf>
    <xf numFmtId="0" fontId="11" fillId="0" borderId="44" xfId="2" applyFont="1" applyBorder="1" applyAlignment="1">
      <alignment horizontal="left" vertical="center" readingOrder="1"/>
    </xf>
    <xf numFmtId="0" fontId="11" fillId="0" borderId="44" xfId="2" applyFont="1" applyBorder="1" applyAlignment="1">
      <alignment vertical="center"/>
    </xf>
    <xf numFmtId="0" fontId="11" fillId="0" borderId="44" xfId="2" applyFont="1" applyBorder="1" applyAlignment="1">
      <alignment horizontal="right" vertical="center" wrapText="1"/>
    </xf>
    <xf numFmtId="0" fontId="11" fillId="0" borderId="46" xfId="2" applyFont="1" applyBorder="1" applyAlignment="1">
      <alignment horizontal="right" vertical="center" wrapText="1"/>
    </xf>
    <xf numFmtId="0" fontId="11" fillId="0" borderId="44" xfId="2" applyFont="1" applyBorder="1" applyAlignment="1">
      <alignment vertical="center" wrapText="1"/>
    </xf>
    <xf numFmtId="0" fontId="11" fillId="0" borderId="44" xfId="2" applyFont="1" applyBorder="1" applyAlignment="1">
      <alignment horizontal="right" vertical="center"/>
    </xf>
    <xf numFmtId="0" fontId="11" fillId="0" borderId="47" xfId="2" applyFont="1" applyBorder="1" applyAlignment="1">
      <alignment vertical="center"/>
    </xf>
    <xf numFmtId="0" fontId="11" fillId="0" borderId="48" xfId="2" applyFont="1" applyBorder="1" applyAlignment="1">
      <alignment vertical="center"/>
    </xf>
    <xf numFmtId="0" fontId="11" fillId="0" borderId="48" xfId="2" applyFont="1" applyBorder="1" applyAlignment="1">
      <alignment horizontal="right" vertical="center" wrapText="1"/>
    </xf>
    <xf numFmtId="0" fontId="11" fillId="0" borderId="49" xfId="2" applyFont="1" applyBorder="1" applyAlignment="1">
      <alignment horizontal="right" vertical="center" wrapText="1"/>
    </xf>
    <xf numFmtId="0" fontId="5" fillId="0" borderId="14" xfId="1" applyBorder="1" applyAlignment="1">
      <alignment vertical="center"/>
    </xf>
    <xf numFmtId="0" fontId="5" fillId="8" borderId="28" xfId="1" applyFill="1" applyBorder="1" applyAlignment="1">
      <alignment vertical="center"/>
    </xf>
    <xf numFmtId="0" fontId="5" fillId="0" borderId="32" xfId="1" applyBorder="1" applyAlignment="1">
      <alignment vertical="center" wrapText="1"/>
    </xf>
    <xf numFmtId="0" fontId="12" fillId="0" borderId="0" xfId="2" applyFont="1" applyAlignment="1">
      <alignment vertical="center"/>
    </xf>
    <xf numFmtId="0" fontId="15" fillId="0" borderId="0" xfId="3" applyFont="1" applyAlignment="1">
      <alignment horizontal="center" vertical="center" wrapText="1"/>
    </xf>
    <xf numFmtId="0" fontId="13" fillId="0" borderId="58" xfId="3" applyFont="1" applyBorder="1" applyAlignment="1">
      <alignment horizontal="center" vertical="center" wrapText="1"/>
    </xf>
    <xf numFmtId="0" fontId="13" fillId="0" borderId="59" xfId="3" applyFont="1" applyBorder="1" applyAlignment="1">
      <alignment horizontal="center" vertical="center" wrapText="1"/>
    </xf>
    <xf numFmtId="0" fontId="13" fillId="0" borderId="60" xfId="3" applyFont="1" applyBorder="1" applyAlignment="1">
      <alignment horizontal="center" vertical="center" wrapText="1"/>
    </xf>
    <xf numFmtId="0" fontId="13" fillId="0" borderId="61" xfId="3" applyFont="1" applyBorder="1" applyAlignment="1">
      <alignment horizontal="center" vertical="center" wrapText="1"/>
    </xf>
    <xf numFmtId="0" fontId="13" fillId="0" borderId="62" xfId="3" applyFont="1" applyBorder="1" applyAlignment="1">
      <alignment horizontal="center" vertical="center" wrapText="1"/>
    </xf>
    <xf numFmtId="0" fontId="13" fillId="0" borderId="63" xfId="3" applyFont="1" applyBorder="1" applyAlignment="1">
      <alignment horizontal="center" vertical="center" wrapText="1"/>
    </xf>
    <xf numFmtId="0" fontId="13" fillId="0" borderId="64" xfId="3" applyFont="1" applyBorder="1" applyAlignment="1">
      <alignment horizontal="center" vertical="center" wrapText="1"/>
    </xf>
    <xf numFmtId="0" fontId="10" fillId="0" borderId="0" xfId="3" applyAlignment="1">
      <alignment wrapText="1"/>
    </xf>
    <xf numFmtId="0" fontId="10" fillId="0" borderId="65" xfId="3" applyBorder="1" applyAlignment="1">
      <alignment horizontal="center" vertical="center" wrapText="1"/>
    </xf>
    <xf numFmtId="0" fontId="10" fillId="0" borderId="44" xfId="3" applyBorder="1" applyAlignment="1">
      <alignment horizontal="center" vertical="center" wrapText="1"/>
    </xf>
    <xf numFmtId="0" fontId="10" fillId="0" borderId="45" xfId="3" applyBorder="1" applyAlignment="1">
      <alignment horizontal="center" vertical="center" wrapText="1"/>
    </xf>
    <xf numFmtId="0" fontId="10" fillId="0" borderId="44" xfId="3" applyBorder="1" applyAlignment="1">
      <alignment vertical="center" wrapText="1"/>
    </xf>
    <xf numFmtId="0" fontId="10" fillId="0" borderId="66" xfId="3" applyBorder="1" applyAlignment="1">
      <alignment horizontal="center" vertical="center" wrapText="1"/>
    </xf>
    <xf numFmtId="0" fontId="10" fillId="0" borderId="67" xfId="3" applyBorder="1" applyAlignment="1">
      <alignment horizontal="center" vertical="center" wrapText="1"/>
    </xf>
    <xf numFmtId="0" fontId="10" fillId="0" borderId="45" xfId="3" applyBorder="1" applyAlignment="1">
      <alignment horizontal="left" vertical="center" wrapText="1"/>
    </xf>
    <xf numFmtId="0" fontId="10" fillId="0" borderId="68" xfId="3" applyBorder="1" applyAlignment="1">
      <alignment vertical="center" wrapText="1"/>
    </xf>
    <xf numFmtId="0" fontId="10" fillId="0" borderId="0" xfId="3" applyAlignment="1">
      <alignment vertical="center" wrapText="1"/>
    </xf>
    <xf numFmtId="0" fontId="10" fillId="0" borderId="69" xfId="3" applyBorder="1" applyAlignment="1">
      <alignment horizontal="center" vertical="center" wrapText="1"/>
    </xf>
    <xf numFmtId="0" fontId="10" fillId="0" borderId="69" xfId="3" applyBorder="1" applyAlignment="1">
      <alignment horizontal="left" vertical="center" wrapText="1"/>
    </xf>
    <xf numFmtId="0" fontId="10" fillId="0" borderId="70" xfId="3" applyBorder="1" applyAlignment="1">
      <alignment vertical="center" wrapText="1"/>
    </xf>
    <xf numFmtId="0" fontId="10" fillId="0" borderId="71" xfId="3" applyBorder="1" applyAlignment="1">
      <alignment horizontal="center" vertical="center" wrapText="1"/>
    </xf>
    <xf numFmtId="0" fontId="10" fillId="0" borderId="72" xfId="3" applyBorder="1" applyAlignment="1">
      <alignment horizontal="center" vertical="center" wrapText="1"/>
    </xf>
    <xf numFmtId="0" fontId="10" fillId="0" borderId="66" xfId="3" applyBorder="1" applyAlignment="1">
      <alignment vertical="center" wrapText="1"/>
    </xf>
    <xf numFmtId="0" fontId="10" fillId="0" borderId="73" xfId="3" applyBorder="1" applyAlignment="1">
      <alignment horizontal="center" vertical="center" wrapText="1"/>
    </xf>
    <xf numFmtId="0" fontId="10" fillId="0" borderId="36" xfId="3" applyBorder="1" applyAlignment="1">
      <alignment horizontal="left" vertical="center" wrapText="1"/>
    </xf>
    <xf numFmtId="0" fontId="10" fillId="0" borderId="42" xfId="3" applyBorder="1" applyAlignment="1">
      <alignment vertical="center" wrapText="1"/>
    </xf>
    <xf numFmtId="0" fontId="10" fillId="0" borderId="74" xfId="3" applyBorder="1" applyAlignment="1">
      <alignment horizontal="center" vertical="center" wrapText="1"/>
    </xf>
    <xf numFmtId="0" fontId="10" fillId="0" borderId="43" xfId="3" applyBorder="1" applyAlignment="1">
      <alignment horizontal="left" vertical="center" wrapText="1"/>
    </xf>
    <xf numFmtId="0" fontId="10" fillId="0" borderId="46" xfId="3" applyBorder="1" applyAlignment="1">
      <alignment vertical="center" wrapText="1"/>
    </xf>
    <xf numFmtId="0" fontId="10" fillId="0" borderId="31" xfId="3" applyBorder="1" applyAlignment="1">
      <alignment horizontal="center" vertical="center" wrapText="1"/>
    </xf>
    <xf numFmtId="0" fontId="10" fillId="0" borderId="47" xfId="3" applyBorder="1" applyAlignment="1">
      <alignment horizontal="left" vertical="center" wrapText="1"/>
    </xf>
    <xf numFmtId="0" fontId="10" fillId="0" borderId="49" xfId="3" applyBorder="1" applyAlignment="1">
      <alignment vertical="center" wrapText="1"/>
    </xf>
    <xf numFmtId="0" fontId="16" fillId="0" borderId="65" xfId="3" applyFont="1" applyBorder="1" applyAlignment="1">
      <alignment horizontal="center" vertical="center" wrapText="1"/>
    </xf>
    <xf numFmtId="0" fontId="10" fillId="0" borderId="44" xfId="3" applyBorder="1" applyAlignment="1">
      <alignment horizontal="left" vertical="center" wrapText="1"/>
    </xf>
    <xf numFmtId="0" fontId="10" fillId="0" borderId="75" xfId="3" applyBorder="1" applyAlignment="1">
      <alignment vertical="center" wrapText="1"/>
    </xf>
    <xf numFmtId="0" fontId="10" fillId="0" borderId="76" xfId="3" applyBorder="1" applyAlignment="1">
      <alignment horizontal="center" vertical="center" wrapText="1"/>
    </xf>
    <xf numFmtId="0" fontId="10" fillId="0" borderId="77" xfId="3" applyBorder="1" applyAlignment="1">
      <alignment horizontal="center" vertical="center" wrapText="1"/>
    </xf>
    <xf numFmtId="0" fontId="10" fillId="0" borderId="78" xfId="3" applyBorder="1" applyAlignment="1">
      <alignment horizontal="left" vertical="center" wrapText="1"/>
    </xf>
    <xf numFmtId="0" fontId="10" fillId="0" borderId="79" xfId="3" applyBorder="1" applyAlignment="1">
      <alignment vertical="center" wrapText="1"/>
    </xf>
    <xf numFmtId="0" fontId="10" fillId="0" borderId="80" xfId="3" applyBorder="1" applyAlignment="1">
      <alignment horizontal="center" vertical="center" wrapText="1"/>
    </xf>
    <xf numFmtId="0" fontId="10" fillId="0" borderId="83" xfId="3" applyBorder="1" applyAlignment="1">
      <alignment horizontal="center" vertical="center" wrapText="1"/>
    </xf>
    <xf numFmtId="0" fontId="10" fillId="0" borderId="81" xfId="3" applyBorder="1" applyAlignment="1">
      <alignment horizontal="left" vertical="center" wrapText="1"/>
    </xf>
    <xf numFmtId="0" fontId="10" fillId="0" borderId="82" xfId="3" applyBorder="1" applyAlignment="1">
      <alignment vertical="center" wrapText="1"/>
    </xf>
    <xf numFmtId="0" fontId="10" fillId="0" borderId="83" xfId="3" quotePrefix="1" applyBorder="1" applyAlignment="1">
      <alignment horizontal="center" vertical="center" wrapText="1"/>
    </xf>
    <xf numFmtId="0" fontId="17" fillId="0" borderId="44" xfId="3" applyFont="1" applyBorder="1" applyAlignment="1">
      <alignment vertical="center" wrapText="1"/>
    </xf>
    <xf numFmtId="0" fontId="10" fillId="0" borderId="66" xfId="3" quotePrefix="1" applyBorder="1" applyAlignment="1">
      <alignment horizontal="center" vertical="center" wrapText="1"/>
    </xf>
    <xf numFmtId="0" fontId="17" fillId="0" borderId="66" xfId="3" applyFont="1" applyBorder="1" applyAlignment="1">
      <alignment vertical="center" wrapText="1"/>
    </xf>
    <xf numFmtId="0" fontId="10" fillId="0" borderId="84" xfId="3" applyBorder="1" applyAlignment="1">
      <alignment horizontal="center" vertical="center" wrapText="1"/>
    </xf>
    <xf numFmtId="0" fontId="10" fillId="0" borderId="85" xfId="3" applyBorder="1" applyAlignment="1">
      <alignment horizontal="center" vertical="center" wrapText="1"/>
    </xf>
    <xf numFmtId="0" fontId="10" fillId="0" borderId="86" xfId="3" applyBorder="1" applyAlignment="1">
      <alignment horizontal="center" vertical="center" wrapText="1"/>
    </xf>
    <xf numFmtId="0" fontId="10" fillId="0" borderId="85" xfId="3" applyBorder="1" applyAlignment="1">
      <alignment vertical="center" wrapText="1"/>
    </xf>
    <xf numFmtId="0" fontId="10" fillId="0" borderId="87" xfId="3" applyBorder="1" applyAlignment="1">
      <alignment horizontal="center" vertical="center" wrapText="1"/>
    </xf>
    <xf numFmtId="0" fontId="10" fillId="0" borderId="85" xfId="3" applyBorder="1" applyAlignment="1">
      <alignment horizontal="left" vertical="center" wrapText="1"/>
    </xf>
    <xf numFmtId="0" fontId="10" fillId="0" borderId="88" xfId="3" applyBorder="1" applyAlignment="1">
      <alignment vertical="center" wrapText="1"/>
    </xf>
    <xf numFmtId="0" fontId="5" fillId="0" borderId="0" xfId="1"/>
    <xf numFmtId="0" fontId="5" fillId="0" borderId="0" xfId="1" applyAlignment="1">
      <alignment horizontal="right"/>
    </xf>
    <xf numFmtId="0" fontId="5" fillId="0" borderId="89" xfId="1" applyBorder="1" applyAlignment="1">
      <alignment horizontal="center" vertical="center"/>
    </xf>
    <xf numFmtId="0" fontId="5" fillId="0" borderId="23" xfId="1" applyBorder="1"/>
    <xf numFmtId="0" fontId="5" fillId="0" borderId="28" xfId="1" applyBorder="1"/>
    <xf numFmtId="0" fontId="5" fillId="0" borderId="29" xfId="1" applyBorder="1"/>
    <xf numFmtId="0" fontId="5" fillId="0" borderId="30" xfId="1" applyBorder="1"/>
    <xf numFmtId="49" fontId="5" fillId="0" borderId="0" xfId="1" applyNumberFormat="1"/>
    <xf numFmtId="0" fontId="5" fillId="0" borderId="90" xfId="1" applyBorder="1"/>
    <xf numFmtId="0" fontId="5" fillId="0" borderId="32" xfId="1" applyBorder="1"/>
    <xf numFmtId="0" fontId="5" fillId="0" borderId="33" xfId="1" applyBorder="1"/>
    <xf numFmtId="0" fontId="5" fillId="0" borderId="34" xfId="1" applyBorder="1"/>
    <xf numFmtId="0" fontId="11" fillId="0" borderId="29" xfId="2" applyFont="1" applyBorder="1" applyAlignment="1">
      <alignment horizontal="center" vertical="center"/>
    </xf>
    <xf numFmtId="0" fontId="11" fillId="0" borderId="28" xfId="2" applyFont="1" applyBorder="1" applyAlignment="1">
      <alignment vertical="center"/>
    </xf>
    <xf numFmtId="0" fontId="11" fillId="0" borderId="29" xfId="2" applyFont="1" applyBorder="1" applyAlignment="1">
      <alignment vertical="center"/>
    </xf>
    <xf numFmtId="0" fontId="11" fillId="0" borderId="29" xfId="2" applyFont="1" applyBorder="1" applyAlignment="1">
      <alignment horizontal="right" vertical="center" wrapText="1"/>
    </xf>
    <xf numFmtId="0" fontId="11" fillId="0" borderId="30" xfId="2" applyFont="1" applyBorder="1" applyAlignment="1">
      <alignment horizontal="right" vertical="center" wrapText="1"/>
    </xf>
    <xf numFmtId="0" fontId="11" fillId="0" borderId="29" xfId="2" applyFont="1" applyBorder="1" applyAlignment="1">
      <alignment vertical="center" wrapText="1"/>
    </xf>
    <xf numFmtId="0" fontId="11" fillId="0" borderId="30" xfId="2" applyFont="1" applyBorder="1" applyAlignment="1">
      <alignment vertical="center"/>
    </xf>
    <xf numFmtId="0" fontId="11" fillId="0" borderId="32" xfId="2" applyFont="1" applyBorder="1" applyAlignment="1">
      <alignment vertical="center"/>
    </xf>
    <xf numFmtId="0" fontId="11" fillId="0" borderId="33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8" fillId="0" borderId="29" xfId="2" applyFont="1" applyBorder="1" applyAlignment="1">
      <alignment vertical="center"/>
    </xf>
    <xf numFmtId="0" fontId="18" fillId="0" borderId="33" xfId="2" applyFont="1" applyBorder="1" applyAlignment="1">
      <alignment vertical="center"/>
    </xf>
    <xf numFmtId="0" fontId="19" fillId="0" borderId="0" xfId="2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4" applyNumberFormat="1" applyFont="1" applyBorder="1" applyAlignment="1">
      <alignment horizontal="center" vertical="center"/>
    </xf>
    <xf numFmtId="166" fontId="0" fillId="0" borderId="1" xfId="5" applyNumberFormat="1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166" fontId="0" fillId="0" borderId="5" xfId="5" applyNumberFormat="1" applyFont="1" applyBorder="1" applyAlignment="1">
      <alignment horizontal="center" vertical="center"/>
    </xf>
    <xf numFmtId="0" fontId="26" fillId="11" borderId="44" xfId="6" applyFont="1" applyFill="1" applyBorder="1" applyAlignment="1">
      <alignment horizontal="center" vertical="center" wrapText="1"/>
    </xf>
    <xf numFmtId="0" fontId="25" fillId="0" borderId="0" xfId="6"/>
    <xf numFmtId="0" fontId="27" fillId="12" borderId="0" xfId="6" applyFont="1" applyFill="1" applyAlignment="1">
      <alignment horizontal="left" vertical="center"/>
    </xf>
    <xf numFmtId="0" fontId="27" fillId="12" borderId="0" xfId="6" applyFont="1" applyFill="1" applyAlignment="1">
      <alignment horizontal="center" vertical="center"/>
    </xf>
    <xf numFmtId="15" fontId="27" fillId="12" borderId="0" xfId="6" applyNumberFormat="1" applyFont="1" applyFill="1" applyAlignment="1">
      <alignment horizontal="center" vertical="center"/>
    </xf>
    <xf numFmtId="4" fontId="27" fillId="12" borderId="0" xfId="6" applyNumberFormat="1" applyFont="1" applyFill="1" applyAlignment="1">
      <alignment horizontal="center" vertical="center" wrapText="1"/>
    </xf>
    <xf numFmtId="0" fontId="25" fillId="13" borderId="0" xfId="6" applyFill="1"/>
    <xf numFmtId="167" fontId="25" fillId="13" borderId="0" xfId="6" applyNumberFormat="1" applyFill="1"/>
    <xf numFmtId="43" fontId="0" fillId="13" borderId="0" xfId="7" applyFont="1" applyFill="1"/>
    <xf numFmtId="0" fontId="25" fillId="0" borderId="44" xfId="6" applyBorder="1" applyAlignment="1">
      <alignment horizontal="left" vertical="center"/>
    </xf>
    <xf numFmtId="0" fontId="25" fillId="0" borderId="44" xfId="6" applyBorder="1" applyAlignment="1">
      <alignment horizontal="left" vertical="top" wrapText="1"/>
    </xf>
    <xf numFmtId="167" fontId="25" fillId="0" borderId="0" xfId="6" applyNumberFormat="1"/>
    <xf numFmtId="43" fontId="0" fillId="0" borderId="0" xfId="7" applyFont="1"/>
    <xf numFmtId="0" fontId="25" fillId="14" borderId="0" xfId="6" applyFill="1"/>
    <xf numFmtId="167" fontId="25" fillId="14" borderId="0" xfId="6" applyNumberFormat="1" applyFill="1"/>
    <xf numFmtId="43" fontId="0" fillId="14" borderId="0" xfId="7" applyFont="1" applyFill="1"/>
    <xf numFmtId="9" fontId="0" fillId="14" borderId="0" xfId="8" applyFont="1" applyFill="1"/>
    <xf numFmtId="9" fontId="0" fillId="13" borderId="0" xfId="8" applyFont="1" applyFill="1"/>
    <xf numFmtId="0" fontId="25" fillId="10" borderId="0" xfId="6" applyFill="1" applyAlignment="1">
      <alignment horizontal="left" indent="1"/>
    </xf>
    <xf numFmtId="0" fontId="25" fillId="10" borderId="0" xfId="6" applyFill="1" applyAlignment="1">
      <alignment horizontal="left" indent="2"/>
    </xf>
    <xf numFmtId="9" fontId="0" fillId="0" borderId="0" xfId="8" applyFont="1"/>
    <xf numFmtId="0" fontId="25" fillId="10" borderId="0" xfId="6" applyFill="1" applyAlignment="1">
      <alignment horizontal="left" indent="3"/>
    </xf>
    <xf numFmtId="0" fontId="25" fillId="13" borderId="0" xfId="6" applyFill="1" applyAlignment="1">
      <alignment horizontal="left" indent="1"/>
    </xf>
    <xf numFmtId="0" fontId="5" fillId="0" borderId="14" xfId="1" applyBorder="1" applyAlignment="1">
      <alignment horizontal="center" vertical="center" wrapText="1"/>
    </xf>
    <xf numFmtId="0" fontId="5" fillId="0" borderId="19" xfId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1" fillId="2" borderId="94" xfId="0" applyFont="1" applyFill="1" applyBorder="1" applyAlignment="1">
      <alignment horizontal="center" vertical="center"/>
    </xf>
    <xf numFmtId="0" fontId="1" fillId="2" borderId="99" xfId="0" applyFont="1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 vertical="center"/>
    </xf>
    <xf numFmtId="0" fontId="1" fillId="2" borderId="9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9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5" fillId="0" borderId="15" xfId="1" applyBorder="1" applyAlignment="1">
      <alignment horizontal="center" vertical="center" wrapText="1"/>
    </xf>
    <xf numFmtId="0" fontId="5" fillId="0" borderId="20" xfId="1" applyBorder="1" applyAlignment="1">
      <alignment horizontal="center" vertical="center" wrapText="1"/>
    </xf>
    <xf numFmtId="0" fontId="5" fillId="0" borderId="16" xfId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0" fontId="5" fillId="0" borderId="18" xfId="1" applyBorder="1" applyAlignment="1">
      <alignment horizontal="center" vertical="center"/>
    </xf>
    <xf numFmtId="0" fontId="11" fillId="0" borderId="39" xfId="2" applyFont="1" applyBorder="1" applyAlignment="1">
      <alignment horizontal="center" vertical="center"/>
    </xf>
    <xf numFmtId="0" fontId="11" fillId="0" borderId="40" xfId="2" applyFont="1" applyBorder="1" applyAlignment="1">
      <alignment horizontal="center" vertical="center"/>
    </xf>
    <xf numFmtId="0" fontId="11" fillId="0" borderId="41" xfId="2" applyFont="1" applyBorder="1" applyAlignment="1">
      <alignment horizontal="center" vertical="center"/>
    </xf>
    <xf numFmtId="0" fontId="11" fillId="0" borderId="42" xfId="2" applyFont="1" applyBorder="1" applyAlignment="1">
      <alignment horizontal="center" vertical="center"/>
    </xf>
    <xf numFmtId="0" fontId="11" fillId="0" borderId="46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1" fillId="0" borderId="36" xfId="2" applyFont="1" applyBorder="1" applyAlignment="1">
      <alignment horizontal="center" vertical="center"/>
    </xf>
    <xf numFmtId="0" fontId="11" fillId="0" borderId="43" xfId="2" applyFont="1" applyBorder="1" applyAlignment="1">
      <alignment horizontal="center" vertical="center"/>
    </xf>
    <xf numFmtId="0" fontId="11" fillId="0" borderId="37" xfId="2" applyFont="1" applyBorder="1" applyAlignment="1">
      <alignment horizontal="center" vertical="center"/>
    </xf>
    <xf numFmtId="0" fontId="11" fillId="0" borderId="44" xfId="2" applyFont="1" applyBorder="1" applyAlignment="1">
      <alignment horizontal="center" vertical="center"/>
    </xf>
    <xf numFmtId="0" fontId="11" fillId="0" borderId="38" xfId="2" applyFont="1" applyBorder="1" applyAlignment="1">
      <alignment horizontal="center" vertical="center"/>
    </xf>
    <xf numFmtId="0" fontId="11" fillId="0" borderId="45" xfId="2" applyFont="1" applyBorder="1" applyAlignment="1">
      <alignment horizontal="center" vertical="center"/>
    </xf>
    <xf numFmtId="0" fontId="13" fillId="0" borderId="50" xfId="3" applyFont="1" applyBorder="1" applyAlignment="1">
      <alignment horizontal="center" vertical="center" wrapText="1"/>
    </xf>
    <xf numFmtId="0" fontId="13" fillId="0" borderId="57" xfId="3" applyFont="1" applyBorder="1" applyAlignment="1">
      <alignment horizontal="center" vertical="center" wrapText="1"/>
    </xf>
    <xf numFmtId="0" fontId="14" fillId="9" borderId="51" xfId="3" applyFont="1" applyFill="1" applyBorder="1" applyAlignment="1">
      <alignment horizontal="center" vertical="center" wrapText="1"/>
    </xf>
    <xf numFmtId="0" fontId="14" fillId="9" borderId="52" xfId="3" applyFont="1" applyFill="1" applyBorder="1" applyAlignment="1">
      <alignment horizontal="center" vertical="center" wrapText="1"/>
    </xf>
    <xf numFmtId="0" fontId="14" fillId="9" borderId="53" xfId="3" applyFont="1" applyFill="1" applyBorder="1" applyAlignment="1">
      <alignment horizontal="center" vertical="center" wrapText="1"/>
    </xf>
    <xf numFmtId="0" fontId="14" fillId="9" borderId="54" xfId="3" applyFont="1" applyFill="1" applyBorder="1" applyAlignment="1">
      <alignment horizontal="center" vertical="center" wrapText="1"/>
    </xf>
    <xf numFmtId="0" fontId="14" fillId="10" borderId="51" xfId="3" applyFont="1" applyFill="1" applyBorder="1" applyAlignment="1">
      <alignment horizontal="center" vertical="center" wrapText="1"/>
    </xf>
    <xf numFmtId="0" fontId="14" fillId="10" borderId="55" xfId="3" applyFont="1" applyFill="1" applyBorder="1" applyAlignment="1">
      <alignment horizontal="center" vertical="center" wrapText="1"/>
    </xf>
    <xf numFmtId="0" fontId="14" fillId="10" borderId="56" xfId="3" applyFont="1" applyFill="1" applyBorder="1" applyAlignment="1">
      <alignment horizontal="center" vertical="center" wrapText="1"/>
    </xf>
    <xf numFmtId="0" fontId="10" fillId="0" borderId="69" xfId="3" applyBorder="1" applyAlignment="1">
      <alignment horizontal="center" vertical="center" wrapText="1"/>
    </xf>
    <xf numFmtId="0" fontId="10" fillId="0" borderId="81" xfId="3" applyBorder="1" applyAlignment="1">
      <alignment horizontal="center" vertical="center" wrapText="1"/>
    </xf>
    <xf numFmtId="0" fontId="10" fillId="0" borderId="15" xfId="3" applyBorder="1" applyAlignment="1">
      <alignment horizontal="center" vertical="center" wrapText="1"/>
    </xf>
    <xf numFmtId="0" fontId="10" fillId="0" borderId="20" xfId="3" applyBorder="1" applyAlignment="1">
      <alignment horizontal="center" vertical="center" wrapText="1"/>
    </xf>
    <xf numFmtId="0" fontId="10" fillId="0" borderId="83" xfId="3" applyBorder="1" applyAlignment="1">
      <alignment horizontal="center" vertical="center" wrapText="1"/>
    </xf>
    <xf numFmtId="0" fontId="10" fillId="0" borderId="80" xfId="3" applyBorder="1" applyAlignment="1">
      <alignment horizontal="center" vertical="center" wrapText="1"/>
    </xf>
    <xf numFmtId="0" fontId="10" fillId="0" borderId="70" xfId="3" applyBorder="1" applyAlignment="1">
      <alignment horizontal="center" vertical="center" wrapText="1"/>
    </xf>
    <xf numFmtId="0" fontId="10" fillId="0" borderId="82" xfId="3" applyBorder="1" applyAlignment="1">
      <alignment horizontal="center" vertical="center" wrapText="1"/>
    </xf>
    <xf numFmtId="0" fontId="10" fillId="0" borderId="68" xfId="3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/>
    </xf>
    <xf numFmtId="0" fontId="11" fillId="0" borderId="30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0" borderId="29" xfId="2" applyFont="1" applyBorder="1" applyAlignment="1">
      <alignment horizontal="center" vertical="center"/>
    </xf>
    <xf numFmtId="0" fontId="18" fillId="0" borderId="91" xfId="2" applyFont="1" applyBorder="1" applyAlignment="1">
      <alignment horizontal="left" vertical="center"/>
    </xf>
    <xf numFmtId="0" fontId="18" fillId="0" borderId="92" xfId="2" applyFont="1" applyBorder="1" applyAlignment="1">
      <alignment horizontal="left" vertical="center"/>
    </xf>
    <xf numFmtId="0" fontId="18" fillId="0" borderId="93" xfId="2" applyFont="1" applyBorder="1" applyAlignment="1">
      <alignment horizontal="left" vertical="center"/>
    </xf>
    <xf numFmtId="0" fontId="18" fillId="0" borderId="29" xfId="2" applyFont="1" applyBorder="1" applyAlignment="1">
      <alignment horizontal="left" vertical="center"/>
    </xf>
  </cellXfs>
  <cellStyles count="9">
    <cellStyle name="Comma" xfId="4" builtinId="3"/>
    <cellStyle name="Comma 2" xfId="7" xr:uid="{83A67A03-3944-4BD2-B128-55C40ACE076B}"/>
    <cellStyle name="Normal" xfId="0" builtinId="0"/>
    <cellStyle name="Normal 2" xfId="1" xr:uid="{D3DB8873-68E0-45C4-B8C2-06A94398675A}"/>
    <cellStyle name="Normal 2 2" xfId="3" xr:uid="{F7CA88B5-65C1-4573-9386-E64F711EF891}"/>
    <cellStyle name="Normal 3" xfId="2" xr:uid="{DE1EC97A-B103-4917-91BB-CC924BE8401D}"/>
    <cellStyle name="Normal 4" xfId="6" xr:uid="{B087D01A-EE28-4885-B126-5203A0E932D0}"/>
    <cellStyle name="Percent" xfId="5" builtinId="5"/>
    <cellStyle name="Percent 2" xfId="8" xr:uid="{05AC8F9C-A3AF-40A3-BC72-35864FDAAC64}"/>
  </cellStyles>
  <dxfs count="0"/>
  <tableStyles count="1" defaultTableStyle="TableStyleMedium2" defaultPivotStyle="PivotStyleLight16">
    <tableStyle name="Invisible" pivot="0" table="0" count="0" xr9:uid="{2910395E-4C9A-43AC-861F-7E0D242412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608132</xdr:colOff>
      <xdr:row>4</xdr:row>
      <xdr:rowOff>7326</xdr:rowOff>
    </xdr:from>
    <xdr:to>
      <xdr:col>6</xdr:col>
      <xdr:colOff>29307</xdr:colOff>
      <xdr:row>7</xdr:row>
      <xdr:rowOff>70186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857B3390-EDA3-4C6A-9F6A-50F2E84918B6}"/>
            </a:ext>
          </a:extLst>
        </xdr:cNvPr>
        <xdr:cNvSpPr/>
      </xdr:nvSpPr>
      <xdr:spPr>
        <a:xfrm flipH="1">
          <a:off x="5570657" y="816951"/>
          <a:ext cx="1383325" cy="567685"/>
        </a:xfrm>
        <a:prstGeom prst="wedgeEllipseCallou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1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/>
            <a:t>It Should be per Quantity</a:t>
          </a:r>
          <a:endParaRPr lang="ar-EG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brahim%20Khalifa/Kap%2005/Prototype%20%2337/Budget%20Files/BUDGET%20BLDG%2383%20Site%23349%20R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 SHEET"/>
      <sheetName val="TOPSHEET"/>
      <sheetName val="T.SHEET-INDIRECTS"/>
      <sheetName val="T.SHEET-STAFF"/>
      <sheetName val="T.SHEET-EQUIPMENT"/>
      <sheetName val="Summary ALL (Site #349)"/>
      <sheetName val="SW(1180)-DIV.2"/>
      <sheetName val="SW(1180)-DIV.3"/>
      <sheetName val="SW(1180)-DIV.10"/>
      <sheetName val="SW(1180)-DIV.13"/>
      <sheetName val="SW(1180)-DIV.15"/>
      <sheetName val="SW(1180)-DIV.16"/>
      <sheetName val="SW(1180)-Summary"/>
      <sheetName val="MB(1181)-DIV.2"/>
      <sheetName val="MB(1181)-DIV.3"/>
      <sheetName val="MB(1181)-DIV.4"/>
      <sheetName val="MB(1181)-DIV.5"/>
      <sheetName val="MB(1181)-DIV.6"/>
      <sheetName val="MB(1181)-DIV.7"/>
      <sheetName val="MB(1181)-DIV.8"/>
      <sheetName val="MB(1181)-DIV.9"/>
      <sheetName val="MB(1181)-DIV.10"/>
      <sheetName val="MB(1181)-DIV.11"/>
      <sheetName val="MB(1181)-DIV.12"/>
      <sheetName val="MB(1181)-DIV.14"/>
      <sheetName val="MB(1181)-DIV.15"/>
      <sheetName val="MB(1181)-DIV.16"/>
      <sheetName val="MB(1181)-Summary"/>
      <sheetName val="GBA(1182)-DIV.2"/>
      <sheetName val="GBA(1182)-DIV.3"/>
      <sheetName val="GBA(1182)-DIV.4"/>
      <sheetName val="GBA(1182)-DIV.5"/>
      <sheetName val="GBA(1182)-DIV.7"/>
      <sheetName val="GBA(1182)-DIV.8"/>
      <sheetName val="GBA(1182)-DIV.9"/>
      <sheetName val="GBA(1182)-DIV.10"/>
      <sheetName val="GBA(1182)-DIV.11"/>
      <sheetName val="GBA(1182)-DIV.12"/>
      <sheetName val="GBA(1182)-DIV.15"/>
      <sheetName val="GBA(1182)-DIV.16"/>
      <sheetName val="GBA(1182)Summary "/>
      <sheetName val="SRB(1182)-DIV.2"/>
      <sheetName val="SRB(1182)-DIV.3"/>
      <sheetName val="SRB(1182)-DIV.4"/>
      <sheetName val="SRB(1182)-DIV.5"/>
      <sheetName val="SRB(1182)-DIV.7"/>
      <sheetName val="SRB(1182)-DIV.8"/>
      <sheetName val="SRB(1182)-DIV.9"/>
      <sheetName val="SRB(1182)-DIV.10"/>
      <sheetName val="SRB(1182)-DIV.11"/>
      <sheetName val="SRB(1182)-DIV.12"/>
      <sheetName val="SRB(1182)-DIV.15"/>
      <sheetName val="SRB(1182)-DIV.16"/>
      <sheetName val="SRB(1182)-Summary"/>
      <sheetName val="ELR(1173)-DIV.2"/>
      <sheetName val="ELR(1173)-DIV.3"/>
      <sheetName val="ELR(1173)-DIV.4"/>
      <sheetName val="ELR(1173)-DIV.5"/>
      <sheetName val="ELR(1173)-DIV.7"/>
      <sheetName val="ELR(1173)-DIV.8"/>
      <sheetName val="ELR(1173)-DIV.9"/>
      <sheetName val="ELR(1173)-DIV.15"/>
      <sheetName val="ELR(1173)-DIV.16"/>
      <sheetName val="ELR(1173-Summary)"/>
      <sheetName val="SR-DIV.3"/>
      <sheetName val="SR-DIV.8"/>
      <sheetName val="SR-DIV.15"/>
      <sheetName val="SR-DIV.16"/>
      <sheetName val="SR-Summary"/>
      <sheetName val="GENERAL-DIV.2"/>
      <sheetName val="GENERAL-DIV.3"/>
      <sheetName val="GENERAL-DIV.16"/>
      <sheetName val="GENERA-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CF22-16BA-479D-AB29-4CAEB47489B2}">
  <sheetPr>
    <pageSetUpPr fitToPage="1"/>
  </sheetPr>
  <dimension ref="A1:N25"/>
  <sheetViews>
    <sheetView workbookViewId="0">
      <selection activeCell="D7" sqref="D7"/>
    </sheetView>
  </sheetViews>
  <sheetFormatPr defaultRowHeight="15" x14ac:dyDescent="0.2"/>
  <cols>
    <col min="1" max="1" width="23.5" style="14" bestFit="1" customWidth="1"/>
    <col min="2" max="2" width="5.125" style="16" customWidth="1"/>
    <col min="3" max="3" width="21.375" style="16" customWidth="1"/>
    <col min="4" max="6" width="41" style="16" customWidth="1"/>
    <col min="7" max="7" width="9" style="16"/>
    <col min="8" max="8" width="12" style="16" bestFit="1" customWidth="1"/>
    <col min="9" max="9" width="9.125" style="16" bestFit="1" customWidth="1"/>
    <col min="10" max="10" width="6.125" style="16" bestFit="1" customWidth="1"/>
    <col min="11" max="11" width="3.25" style="16" bestFit="1" customWidth="1"/>
    <col min="12" max="12" width="27.5" style="16" bestFit="1" customWidth="1"/>
    <col min="13" max="16384" width="9" style="16"/>
  </cols>
  <sheetData>
    <row r="1" spans="1:14" ht="18.75" x14ac:dyDescent="0.2">
      <c r="B1" s="15" t="s">
        <v>22</v>
      </c>
      <c r="D1" s="15"/>
      <c r="E1" s="15"/>
      <c r="F1" s="15" t="s">
        <v>23</v>
      </c>
    </row>
    <row r="2" spans="1:14" ht="6" customHeight="1" thickBot="1" x14ac:dyDescent="0.25">
      <c r="E2" s="17"/>
    </row>
    <row r="3" spans="1:14" ht="22.5" customHeight="1" thickBot="1" x14ac:dyDescent="0.25">
      <c r="A3" s="182" t="s">
        <v>24</v>
      </c>
      <c r="B3" s="184" t="s">
        <v>25</v>
      </c>
      <c r="C3" s="184" t="s">
        <v>26</v>
      </c>
      <c r="D3" s="186" t="s">
        <v>706</v>
      </c>
      <c r="E3" s="187"/>
      <c r="F3" s="188"/>
      <c r="G3" s="14" t="s">
        <v>27</v>
      </c>
      <c r="H3" s="14"/>
      <c r="I3" s="14"/>
    </row>
    <row r="4" spans="1:14" ht="30" customHeight="1" thickBot="1" x14ac:dyDescent="0.25">
      <c r="A4" s="183"/>
      <c r="B4" s="185"/>
      <c r="C4" s="185"/>
      <c r="D4" s="18" t="s">
        <v>700</v>
      </c>
      <c r="E4" s="19" t="s">
        <v>2</v>
      </c>
      <c r="F4" s="20" t="s">
        <v>28</v>
      </c>
      <c r="G4" s="14" t="s">
        <v>27</v>
      </c>
      <c r="H4" s="14"/>
      <c r="I4" s="14"/>
      <c r="L4" s="16" t="s">
        <v>29</v>
      </c>
    </row>
    <row r="5" spans="1:14" ht="43.5" hidden="1" customHeight="1" thickBot="1" x14ac:dyDescent="0.25">
      <c r="A5" s="21" t="s">
        <v>30</v>
      </c>
      <c r="B5" s="22"/>
      <c r="C5" s="23"/>
      <c r="D5" s="24" t="s">
        <v>699</v>
      </c>
      <c r="E5" s="24"/>
      <c r="F5" s="25"/>
      <c r="G5" s="16">
        <v>51100</v>
      </c>
      <c r="H5" s="16" t="s">
        <v>31</v>
      </c>
      <c r="I5" s="16" t="s">
        <v>32</v>
      </c>
      <c r="L5" s="16" t="s">
        <v>699</v>
      </c>
    </row>
    <row r="6" spans="1:14" ht="65.25" customHeight="1" x14ac:dyDescent="0.2">
      <c r="A6" s="21" t="s">
        <v>30</v>
      </c>
      <c r="B6" s="26">
        <v>1</v>
      </c>
      <c r="C6" s="26" t="s">
        <v>33</v>
      </c>
      <c r="D6" s="27" t="s">
        <v>36</v>
      </c>
      <c r="E6" s="27" t="s">
        <v>35</v>
      </c>
      <c r="F6" s="28" t="s">
        <v>34</v>
      </c>
      <c r="G6" s="16">
        <v>51101</v>
      </c>
      <c r="H6" s="16" t="s">
        <v>31</v>
      </c>
      <c r="I6" s="29" t="s">
        <v>37</v>
      </c>
      <c r="L6" s="16" t="s">
        <v>36</v>
      </c>
    </row>
    <row r="7" spans="1:14" ht="65.25" customHeight="1" x14ac:dyDescent="0.2">
      <c r="A7" s="21" t="s">
        <v>30</v>
      </c>
      <c r="B7" s="26">
        <v>2</v>
      </c>
      <c r="C7" s="26" t="s">
        <v>38</v>
      </c>
      <c r="D7" s="27" t="s">
        <v>41</v>
      </c>
      <c r="E7" s="27" t="s">
        <v>40</v>
      </c>
      <c r="F7" s="28" t="s">
        <v>39</v>
      </c>
      <c r="G7" s="16">
        <v>51102</v>
      </c>
      <c r="H7" s="16" t="s">
        <v>31</v>
      </c>
      <c r="I7" s="16" t="s">
        <v>37</v>
      </c>
      <c r="L7" s="16" t="s">
        <v>41</v>
      </c>
    </row>
    <row r="8" spans="1:14" ht="65.25" customHeight="1" x14ac:dyDescent="0.2">
      <c r="A8" s="21" t="s">
        <v>30</v>
      </c>
      <c r="B8" s="26">
        <v>3</v>
      </c>
      <c r="C8" s="26" t="s">
        <v>42</v>
      </c>
      <c r="D8" s="27" t="s">
        <v>45</v>
      </c>
      <c r="E8" s="27" t="s">
        <v>44</v>
      </c>
      <c r="F8" s="28" t="s">
        <v>43</v>
      </c>
      <c r="G8" s="16">
        <v>51103</v>
      </c>
      <c r="H8" s="16" t="s">
        <v>31</v>
      </c>
      <c r="I8" s="16" t="s">
        <v>37</v>
      </c>
      <c r="L8" s="16" t="s">
        <v>45</v>
      </c>
    </row>
    <row r="9" spans="1:14" ht="65.25" customHeight="1" x14ac:dyDescent="0.2">
      <c r="A9" s="21" t="s">
        <v>30</v>
      </c>
      <c r="B9" s="26">
        <v>4</v>
      </c>
      <c r="C9" s="26" t="s">
        <v>46</v>
      </c>
      <c r="D9" s="27" t="s">
        <v>48</v>
      </c>
      <c r="E9" s="27" t="s">
        <v>47</v>
      </c>
      <c r="F9" s="28" t="s">
        <v>698</v>
      </c>
      <c r="G9" s="16">
        <v>51104</v>
      </c>
      <c r="H9" s="16" t="s">
        <v>31</v>
      </c>
      <c r="I9" s="16" t="s">
        <v>37</v>
      </c>
      <c r="L9" s="16" t="s">
        <v>48</v>
      </c>
    </row>
    <row r="10" spans="1:14" ht="65.25" customHeight="1" x14ac:dyDescent="0.2">
      <c r="A10" s="21" t="s">
        <v>30</v>
      </c>
      <c r="B10" s="26">
        <v>5</v>
      </c>
      <c r="C10" s="26" t="s">
        <v>49</v>
      </c>
      <c r="D10" s="27" t="s">
        <v>52</v>
      </c>
      <c r="E10" s="27" t="s">
        <v>51</v>
      </c>
      <c r="F10" s="28" t="s">
        <v>50</v>
      </c>
      <c r="G10" s="16">
        <v>51105</v>
      </c>
      <c r="H10" s="16" t="s">
        <v>31</v>
      </c>
      <c r="I10" s="16" t="s">
        <v>37</v>
      </c>
      <c r="L10" s="16" t="s">
        <v>52</v>
      </c>
    </row>
    <row r="11" spans="1:14" ht="65.25" customHeight="1" thickBot="1" x14ac:dyDescent="0.25">
      <c r="A11" s="21" t="s">
        <v>53</v>
      </c>
      <c r="B11" s="30">
        <v>6</v>
      </c>
      <c r="C11" s="31" t="s">
        <v>54</v>
      </c>
      <c r="D11" s="32" t="s">
        <v>57</v>
      </c>
      <c r="E11" s="32" t="s">
        <v>56</v>
      </c>
      <c r="F11" s="33" t="s">
        <v>55</v>
      </c>
      <c r="G11" s="16" t="e">
        <f>#REF!+C11</f>
        <v>#REF!</v>
      </c>
      <c r="H11" s="16" t="s">
        <v>31</v>
      </c>
      <c r="I11" s="16" t="s">
        <v>58</v>
      </c>
      <c r="L11" s="16" t="s">
        <v>57</v>
      </c>
    </row>
    <row r="12" spans="1:14" x14ac:dyDescent="0.2">
      <c r="A12" s="16"/>
    </row>
    <row r="13" spans="1:14" x14ac:dyDescent="0.2">
      <c r="B13" s="16" t="s">
        <v>701</v>
      </c>
    </row>
    <row r="14" spans="1:14" x14ac:dyDescent="0.2">
      <c r="B14" s="16">
        <v>1</v>
      </c>
      <c r="C14" s="16" t="s">
        <v>703</v>
      </c>
    </row>
    <row r="15" spans="1:14" x14ac:dyDescent="0.2">
      <c r="B15" s="16">
        <v>2</v>
      </c>
      <c r="C15" s="16" t="s">
        <v>704</v>
      </c>
      <c r="E15" s="16" t="s">
        <v>707</v>
      </c>
      <c r="N15" s="16" t="s">
        <v>62</v>
      </c>
    </row>
    <row r="16" spans="1:14" x14ac:dyDescent="0.2">
      <c r="B16" s="16">
        <v>3</v>
      </c>
      <c r="C16" s="16" t="s">
        <v>705</v>
      </c>
      <c r="E16" s="16" t="s">
        <v>708</v>
      </c>
      <c r="N16" s="16" t="s">
        <v>64</v>
      </c>
    </row>
    <row r="17" spans="2:14" x14ac:dyDescent="0.2">
      <c r="B17" s="16">
        <v>4</v>
      </c>
      <c r="C17" s="16" t="s">
        <v>702</v>
      </c>
      <c r="E17" s="16" t="s">
        <v>709</v>
      </c>
      <c r="N17" s="16" t="s">
        <v>66</v>
      </c>
    </row>
    <row r="18" spans="2:14" x14ac:dyDescent="0.2">
      <c r="E18" s="16" t="s">
        <v>710</v>
      </c>
    </row>
    <row r="19" spans="2:14" x14ac:dyDescent="0.2">
      <c r="E19" s="16" t="s">
        <v>711</v>
      </c>
      <c r="N19" s="16" t="s">
        <v>69</v>
      </c>
    </row>
    <row r="20" spans="2:14" x14ac:dyDescent="0.2">
      <c r="E20" s="16" t="s">
        <v>712</v>
      </c>
    </row>
    <row r="23" spans="2:14" x14ac:dyDescent="0.2">
      <c r="C23" s="16" t="s">
        <v>71</v>
      </c>
    </row>
    <row r="24" spans="2:14" x14ac:dyDescent="0.2">
      <c r="C24" s="16" t="s">
        <v>72</v>
      </c>
    </row>
    <row r="25" spans="2:14" x14ac:dyDescent="0.2">
      <c r="C25" s="16" t="s">
        <v>73</v>
      </c>
    </row>
  </sheetData>
  <mergeCells count="4">
    <mergeCell ref="A3:A4"/>
    <mergeCell ref="B3:B4"/>
    <mergeCell ref="C3:C4"/>
    <mergeCell ref="D3:F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405A-38FF-4BA1-84AC-ADD932017A8D}">
  <sheetPr>
    <pageSetUpPr fitToPage="1"/>
  </sheetPr>
  <dimension ref="A1:P18"/>
  <sheetViews>
    <sheetView workbookViewId="0">
      <selection activeCell="D9" sqref="D9"/>
    </sheetView>
  </sheetViews>
  <sheetFormatPr defaultColWidth="9.125" defaultRowHeight="14.25" x14ac:dyDescent="0.2"/>
  <cols>
    <col min="1" max="1" width="3.25" style="47" bestFit="1" customWidth="1"/>
    <col min="2" max="2" width="36.375" style="47" customWidth="1"/>
    <col min="3" max="3" width="16.375" style="47" hidden="1" customWidth="1"/>
    <col min="4" max="4" width="9.875" style="47" bestFit="1" customWidth="1"/>
    <col min="5" max="5" width="8.625" style="47" bestFit="1" customWidth="1"/>
    <col min="6" max="6" width="4.25" style="47" customWidth="1"/>
    <col min="7" max="7" width="15.875" style="47" customWidth="1"/>
    <col min="8" max="8" width="14.25" style="47" bestFit="1" customWidth="1"/>
    <col min="9" max="9" width="11.25" style="47" hidden="1" customWidth="1"/>
    <col min="10" max="10" width="8.875" style="47" hidden="1" customWidth="1"/>
    <col min="11" max="11" width="15.875" style="47" customWidth="1"/>
    <col min="12" max="12" width="15.375" style="47" customWidth="1"/>
    <col min="13" max="13" width="15.875" style="47" customWidth="1"/>
    <col min="14" max="14" width="11.5" style="47" bestFit="1" customWidth="1"/>
    <col min="15" max="15" width="6.25" style="47" customWidth="1"/>
    <col min="16" max="16" width="23.25" style="47" customWidth="1"/>
    <col min="17" max="16384" width="9.125" style="47"/>
  </cols>
  <sheetData>
    <row r="1" spans="1:16" ht="18" x14ac:dyDescent="0.2">
      <c r="A1" s="226" t="s">
        <v>794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16" ht="15" thickBot="1" x14ac:dyDescent="0.25"/>
    <row r="3" spans="1:16" ht="23.25" customHeight="1" x14ac:dyDescent="0.2">
      <c r="A3" s="227" t="s">
        <v>25</v>
      </c>
      <c r="B3" s="229" t="s">
        <v>132</v>
      </c>
      <c r="C3" s="231" t="s">
        <v>133</v>
      </c>
      <c r="D3" s="229" t="s">
        <v>63</v>
      </c>
      <c r="E3" s="229"/>
      <c r="F3" s="229"/>
      <c r="G3" s="229" t="s">
        <v>60</v>
      </c>
      <c r="H3" s="229"/>
      <c r="I3" s="229"/>
      <c r="J3" s="229"/>
      <c r="K3" s="221" t="s">
        <v>65</v>
      </c>
      <c r="L3" s="222"/>
      <c r="M3" s="223"/>
      <c r="N3" s="221" t="s">
        <v>134</v>
      </c>
      <c r="O3" s="223"/>
      <c r="P3" s="224" t="s">
        <v>135</v>
      </c>
    </row>
    <row r="4" spans="1:16" ht="23.25" customHeight="1" x14ac:dyDescent="0.2">
      <c r="A4" s="228"/>
      <c r="B4" s="230"/>
      <c r="C4" s="232"/>
      <c r="D4" s="48">
        <v>1</v>
      </c>
      <c r="E4" s="48">
        <v>2</v>
      </c>
      <c r="F4" s="48">
        <v>3</v>
      </c>
      <c r="G4" s="48">
        <v>1</v>
      </c>
      <c r="H4" s="48">
        <v>2</v>
      </c>
      <c r="I4" s="48">
        <v>3</v>
      </c>
      <c r="J4" s="48">
        <v>4</v>
      </c>
      <c r="K4" s="48">
        <v>1</v>
      </c>
      <c r="L4" s="48">
        <v>2</v>
      </c>
      <c r="M4" s="48">
        <v>3</v>
      </c>
      <c r="N4" s="48">
        <v>4</v>
      </c>
      <c r="O4" s="48">
        <v>5</v>
      </c>
      <c r="P4" s="225"/>
    </row>
    <row r="5" spans="1:16" ht="41.25" customHeight="1" x14ac:dyDescent="0.2">
      <c r="A5" s="49">
        <v>1</v>
      </c>
      <c r="B5" s="50" t="s">
        <v>136</v>
      </c>
      <c r="C5" s="51" t="s">
        <v>137</v>
      </c>
      <c r="D5" s="51" t="s">
        <v>12</v>
      </c>
      <c r="E5" s="51" t="s">
        <v>12</v>
      </c>
      <c r="F5" s="51"/>
      <c r="G5" s="52" t="s">
        <v>138</v>
      </c>
      <c r="H5" s="52" t="s">
        <v>139</v>
      </c>
      <c r="I5" s="52"/>
      <c r="J5" s="52"/>
      <c r="K5" s="52" t="s">
        <v>140</v>
      </c>
      <c r="L5" s="52" t="s">
        <v>141</v>
      </c>
      <c r="M5" s="52" t="s">
        <v>142</v>
      </c>
      <c r="N5" s="52" t="s">
        <v>143</v>
      </c>
      <c r="O5" s="52" t="s">
        <v>144</v>
      </c>
      <c r="P5" s="53" t="s">
        <v>145</v>
      </c>
    </row>
    <row r="6" spans="1:16" ht="41.25" customHeight="1" x14ac:dyDescent="0.2">
      <c r="A6" s="49">
        <v>2</v>
      </c>
      <c r="B6" s="50" t="s">
        <v>146</v>
      </c>
      <c r="C6" s="51" t="s">
        <v>137</v>
      </c>
      <c r="D6" s="51" t="s">
        <v>12</v>
      </c>
      <c r="E6" s="51" t="s">
        <v>12</v>
      </c>
      <c r="F6" s="51"/>
      <c r="G6" s="52" t="s">
        <v>147</v>
      </c>
      <c r="H6" s="52" t="s">
        <v>12</v>
      </c>
      <c r="I6" s="52"/>
      <c r="J6" s="52"/>
      <c r="K6" s="52" t="s">
        <v>148</v>
      </c>
      <c r="L6" s="52" t="s">
        <v>149</v>
      </c>
      <c r="M6" s="52" t="s">
        <v>12</v>
      </c>
      <c r="N6" s="52" t="s">
        <v>143</v>
      </c>
      <c r="O6" s="52" t="s">
        <v>144</v>
      </c>
      <c r="P6" s="53" t="s">
        <v>150</v>
      </c>
    </row>
    <row r="7" spans="1:16" ht="41.25" customHeight="1" x14ac:dyDescent="0.2">
      <c r="A7" s="49">
        <v>3</v>
      </c>
      <c r="B7" s="54" t="s">
        <v>151</v>
      </c>
      <c r="C7" s="51" t="s">
        <v>152</v>
      </c>
      <c r="D7" s="51" t="s">
        <v>12</v>
      </c>
      <c r="E7" s="51" t="s">
        <v>12</v>
      </c>
      <c r="F7" s="51"/>
      <c r="G7" s="52" t="s">
        <v>153</v>
      </c>
      <c r="H7" s="52" t="s">
        <v>12</v>
      </c>
      <c r="I7" s="52"/>
      <c r="J7" s="52"/>
      <c r="K7" s="52" t="s">
        <v>154</v>
      </c>
      <c r="L7" s="52" t="s">
        <v>155</v>
      </c>
      <c r="M7" s="52" t="s">
        <v>156</v>
      </c>
      <c r="N7" s="52" t="s">
        <v>143</v>
      </c>
      <c r="O7" s="52" t="s">
        <v>144</v>
      </c>
      <c r="P7" s="53" t="s">
        <v>12</v>
      </c>
    </row>
    <row r="8" spans="1:16" ht="41.25" customHeight="1" x14ac:dyDescent="0.2">
      <c r="A8" s="49">
        <v>4</v>
      </c>
      <c r="B8" s="51" t="s">
        <v>157</v>
      </c>
      <c r="C8" s="51" t="s">
        <v>137</v>
      </c>
      <c r="D8" s="51" t="s">
        <v>12</v>
      </c>
      <c r="E8" s="51" t="s">
        <v>12</v>
      </c>
      <c r="F8" s="51"/>
      <c r="G8" s="52" t="s">
        <v>158</v>
      </c>
      <c r="H8" s="52" t="s">
        <v>12</v>
      </c>
      <c r="I8" s="52"/>
      <c r="J8" s="52"/>
      <c r="K8" s="52" t="s">
        <v>159</v>
      </c>
      <c r="L8" s="52" t="s">
        <v>160</v>
      </c>
      <c r="M8" s="52" t="s">
        <v>12</v>
      </c>
      <c r="N8" s="52" t="s">
        <v>143</v>
      </c>
      <c r="O8" s="52" t="s">
        <v>144</v>
      </c>
      <c r="P8" s="53" t="s">
        <v>12</v>
      </c>
    </row>
    <row r="9" spans="1:16" ht="41.25" customHeight="1" x14ac:dyDescent="0.2">
      <c r="A9" s="49">
        <v>5</v>
      </c>
      <c r="B9" s="54" t="s">
        <v>161</v>
      </c>
      <c r="C9" s="51" t="s">
        <v>162</v>
      </c>
      <c r="D9" s="51" t="s">
        <v>12</v>
      </c>
      <c r="E9" s="51" t="s">
        <v>12</v>
      </c>
      <c r="F9" s="51"/>
      <c r="G9" s="52" t="s">
        <v>163</v>
      </c>
      <c r="H9" s="52" t="s">
        <v>164</v>
      </c>
      <c r="I9" s="52"/>
      <c r="J9" s="52"/>
      <c r="K9" s="52" t="s">
        <v>165</v>
      </c>
      <c r="L9" s="52" t="s">
        <v>166</v>
      </c>
      <c r="M9" s="52" t="s">
        <v>12</v>
      </c>
      <c r="N9" s="52" t="s">
        <v>143</v>
      </c>
      <c r="O9" s="52" t="s">
        <v>144</v>
      </c>
      <c r="P9" s="53" t="s">
        <v>167</v>
      </c>
    </row>
    <row r="10" spans="1:16" ht="41.25" customHeight="1" x14ac:dyDescent="0.2">
      <c r="A10" s="49">
        <v>6</v>
      </c>
      <c r="B10" s="54" t="s">
        <v>168</v>
      </c>
      <c r="C10" s="51" t="s">
        <v>137</v>
      </c>
      <c r="D10" s="51" t="s">
        <v>12</v>
      </c>
      <c r="E10" s="51" t="s">
        <v>12</v>
      </c>
      <c r="F10" s="51"/>
      <c r="G10" s="52" t="s">
        <v>158</v>
      </c>
      <c r="H10" s="52" t="s">
        <v>12</v>
      </c>
      <c r="I10" s="52"/>
      <c r="J10" s="52"/>
      <c r="K10" s="52" t="s">
        <v>169</v>
      </c>
      <c r="L10" s="52" t="s">
        <v>170</v>
      </c>
      <c r="M10" s="52" t="s">
        <v>12</v>
      </c>
      <c r="N10" s="52" t="s">
        <v>143</v>
      </c>
      <c r="O10" s="52" t="s">
        <v>144</v>
      </c>
      <c r="P10" s="53" t="s">
        <v>12</v>
      </c>
    </row>
    <row r="11" spans="1:16" ht="41.25" customHeight="1" x14ac:dyDescent="0.2">
      <c r="A11" s="49">
        <v>7</v>
      </c>
      <c r="B11" s="54" t="s">
        <v>171</v>
      </c>
      <c r="C11" s="51" t="s">
        <v>137</v>
      </c>
      <c r="D11" s="51" t="s">
        <v>19</v>
      </c>
      <c r="E11" s="51" t="s">
        <v>12</v>
      </c>
      <c r="F11" s="51"/>
      <c r="G11" s="52" t="s">
        <v>172</v>
      </c>
      <c r="H11" s="52" t="s">
        <v>12</v>
      </c>
      <c r="I11" s="52"/>
      <c r="J11" s="52"/>
      <c r="K11" s="52"/>
      <c r="L11" s="52" t="s">
        <v>173</v>
      </c>
      <c r="M11" s="52" t="s">
        <v>12</v>
      </c>
      <c r="N11" s="52" t="s">
        <v>143</v>
      </c>
      <c r="O11" s="52" t="s">
        <v>144</v>
      </c>
      <c r="P11" s="53" t="s">
        <v>174</v>
      </c>
    </row>
    <row r="12" spans="1:16" ht="41.25" customHeight="1" x14ac:dyDescent="0.2">
      <c r="A12" s="49">
        <v>8</v>
      </c>
      <c r="B12" s="51" t="s">
        <v>175</v>
      </c>
      <c r="C12" s="51" t="s">
        <v>137</v>
      </c>
      <c r="D12" s="51" t="s">
        <v>12</v>
      </c>
      <c r="E12" s="51"/>
      <c r="F12" s="51"/>
      <c r="G12" s="52" t="s">
        <v>176</v>
      </c>
      <c r="H12" s="52" t="s">
        <v>12</v>
      </c>
      <c r="I12" s="52"/>
      <c r="J12" s="52"/>
      <c r="K12" s="52" t="s">
        <v>12</v>
      </c>
      <c r="L12" s="52" t="s">
        <v>12</v>
      </c>
      <c r="M12" s="52" t="s">
        <v>12</v>
      </c>
      <c r="N12" s="52" t="s">
        <v>143</v>
      </c>
      <c r="O12" s="52" t="s">
        <v>144</v>
      </c>
      <c r="P12" s="53" t="s">
        <v>177</v>
      </c>
    </row>
    <row r="13" spans="1:16" ht="41.25" customHeight="1" x14ac:dyDescent="0.2">
      <c r="A13" s="49">
        <v>9</v>
      </c>
      <c r="B13" s="54" t="s">
        <v>178</v>
      </c>
      <c r="C13" s="51" t="s">
        <v>152</v>
      </c>
      <c r="D13" s="51" t="s">
        <v>12</v>
      </c>
      <c r="E13" s="51" t="s">
        <v>179</v>
      </c>
      <c r="F13" s="51"/>
      <c r="G13" s="52" t="s">
        <v>180</v>
      </c>
      <c r="H13" s="52" t="s">
        <v>12</v>
      </c>
      <c r="I13" s="52"/>
      <c r="J13" s="52"/>
      <c r="K13" s="52" t="s">
        <v>181</v>
      </c>
      <c r="L13" s="52" t="s">
        <v>182</v>
      </c>
      <c r="M13" s="52" t="s">
        <v>156</v>
      </c>
      <c r="N13" s="52" t="s">
        <v>143</v>
      </c>
      <c r="O13" s="52" t="s">
        <v>144</v>
      </c>
      <c r="P13" s="53" t="s">
        <v>12</v>
      </c>
    </row>
    <row r="14" spans="1:16" ht="41.25" customHeight="1" x14ac:dyDescent="0.2">
      <c r="A14" s="49">
        <v>10</v>
      </c>
      <c r="B14" s="54" t="s">
        <v>183</v>
      </c>
      <c r="C14" s="51" t="s">
        <v>137</v>
      </c>
      <c r="D14" s="51" t="s">
        <v>184</v>
      </c>
      <c r="E14" s="51" t="s">
        <v>12</v>
      </c>
      <c r="F14" s="51"/>
      <c r="G14" s="52" t="s">
        <v>172</v>
      </c>
      <c r="H14" s="52" t="s">
        <v>12</v>
      </c>
      <c r="I14" s="52"/>
      <c r="J14" s="52"/>
      <c r="K14" s="52" t="s">
        <v>185</v>
      </c>
      <c r="L14" s="52" t="s">
        <v>186</v>
      </c>
      <c r="M14" s="52" t="s">
        <v>12</v>
      </c>
      <c r="N14" s="52" t="s">
        <v>143</v>
      </c>
      <c r="O14" s="52" t="s">
        <v>144</v>
      </c>
      <c r="P14" s="53" t="s">
        <v>187</v>
      </c>
    </row>
    <row r="15" spans="1:16" ht="41.25" customHeight="1" x14ac:dyDescent="0.2">
      <c r="A15" s="49">
        <v>11</v>
      </c>
      <c r="B15" s="54" t="s">
        <v>188</v>
      </c>
      <c r="C15" s="51" t="s">
        <v>152</v>
      </c>
      <c r="D15" s="51" t="s">
        <v>12</v>
      </c>
      <c r="E15" s="51" t="s">
        <v>12</v>
      </c>
      <c r="F15" s="55" t="s">
        <v>189</v>
      </c>
      <c r="G15" s="52" t="s">
        <v>153</v>
      </c>
      <c r="H15" s="52" t="s">
        <v>12</v>
      </c>
      <c r="I15" s="52"/>
      <c r="J15" s="52"/>
      <c r="K15" s="52" t="s">
        <v>190</v>
      </c>
      <c r="L15" s="52" t="s">
        <v>191</v>
      </c>
      <c r="M15" s="52" t="s">
        <v>156</v>
      </c>
      <c r="N15" s="52" t="s">
        <v>143</v>
      </c>
      <c r="O15" s="52" t="s">
        <v>144</v>
      </c>
      <c r="P15" s="53" t="s">
        <v>12</v>
      </c>
    </row>
    <row r="16" spans="1:16" ht="41.25" customHeight="1" x14ac:dyDescent="0.2">
      <c r="A16" s="49">
        <v>12</v>
      </c>
      <c r="B16" s="51" t="s">
        <v>192</v>
      </c>
      <c r="C16" s="51" t="s">
        <v>137</v>
      </c>
      <c r="D16" s="54" t="s">
        <v>193</v>
      </c>
      <c r="E16" s="51" t="s">
        <v>12</v>
      </c>
      <c r="F16" s="51"/>
      <c r="G16" s="52" t="s">
        <v>172</v>
      </c>
      <c r="H16" s="52" t="s">
        <v>12</v>
      </c>
      <c r="I16" s="52"/>
      <c r="J16" s="52"/>
      <c r="K16" s="52" t="s">
        <v>194</v>
      </c>
      <c r="L16" s="52" t="s">
        <v>195</v>
      </c>
      <c r="M16" s="52" t="s">
        <v>12</v>
      </c>
      <c r="N16" s="52" t="s">
        <v>143</v>
      </c>
      <c r="O16" s="52" t="s">
        <v>144</v>
      </c>
      <c r="P16" s="53" t="s">
        <v>12</v>
      </c>
    </row>
    <row r="17" spans="1:16" ht="41.25" customHeight="1" x14ac:dyDescent="0.2">
      <c r="A17" s="49">
        <v>13</v>
      </c>
      <c r="B17" s="54" t="s">
        <v>196</v>
      </c>
      <c r="C17" s="51" t="s">
        <v>197</v>
      </c>
      <c r="D17" s="54" t="s">
        <v>198</v>
      </c>
      <c r="E17" s="51" t="s">
        <v>12</v>
      </c>
      <c r="F17" s="51"/>
      <c r="G17" s="52" t="s">
        <v>158</v>
      </c>
      <c r="H17" s="52" t="s">
        <v>12</v>
      </c>
      <c r="I17" s="52"/>
      <c r="J17" s="52"/>
      <c r="K17" s="52" t="s">
        <v>199</v>
      </c>
      <c r="L17" s="52" t="s">
        <v>200</v>
      </c>
      <c r="M17" s="52" t="s">
        <v>12</v>
      </c>
      <c r="N17" s="52" t="s">
        <v>143</v>
      </c>
      <c r="O17" s="52" t="s">
        <v>144</v>
      </c>
      <c r="P17" s="53" t="s">
        <v>12</v>
      </c>
    </row>
    <row r="18" spans="1:16" ht="41.25" customHeight="1" thickBot="1" x14ac:dyDescent="0.25">
      <c r="A18" s="56">
        <v>14</v>
      </c>
      <c r="B18" s="57" t="s">
        <v>201</v>
      </c>
      <c r="C18" s="57" t="s">
        <v>137</v>
      </c>
      <c r="D18" s="57" t="s">
        <v>12</v>
      </c>
      <c r="E18" s="57" t="s">
        <v>12</v>
      </c>
      <c r="F18" s="57"/>
      <c r="G18" s="58" t="s">
        <v>153</v>
      </c>
      <c r="H18" s="58" t="s">
        <v>12</v>
      </c>
      <c r="I18" s="58"/>
      <c r="J18" s="58"/>
      <c r="K18" s="58" t="s">
        <v>202</v>
      </c>
      <c r="L18" s="58" t="s">
        <v>203</v>
      </c>
      <c r="M18" s="58" t="s">
        <v>156</v>
      </c>
      <c r="N18" s="58" t="s">
        <v>143</v>
      </c>
      <c r="O18" s="58" t="s">
        <v>144</v>
      </c>
      <c r="P18" s="59" t="s">
        <v>12</v>
      </c>
    </row>
  </sheetData>
  <mergeCells count="9">
    <mergeCell ref="K3:M3"/>
    <mergeCell ref="N3:O3"/>
    <mergeCell ref="P3:P4"/>
    <mergeCell ref="A1:P1"/>
    <mergeCell ref="A3:A4"/>
    <mergeCell ref="B3:B4"/>
    <mergeCell ref="C3:C4"/>
    <mergeCell ref="D3:F3"/>
    <mergeCell ref="G3:J3"/>
  </mergeCells>
  <pageMargins left="0.25" right="0.25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D48F-BBE1-4590-8106-9BE077C22914}">
  <sheetPr>
    <pageSetUpPr fitToPage="1"/>
  </sheetPr>
  <dimension ref="A1:V29"/>
  <sheetViews>
    <sheetView showGridLines="0" showOutlineSymbols="0" showWhiteSpace="0" zoomScale="85" zoomScaleNormal="85" workbookViewId="0">
      <selection activeCell="K5" sqref="K5"/>
    </sheetView>
  </sheetViews>
  <sheetFormatPr defaultRowHeight="14.25" x14ac:dyDescent="0.2"/>
  <cols>
    <col min="1" max="1" width="12.25" style="144" customWidth="1"/>
    <col min="2" max="2" width="8.5" style="144" bestFit="1" customWidth="1"/>
    <col min="3" max="3" width="11.75" style="144" bestFit="1" customWidth="1"/>
    <col min="4" max="4" width="11.875" style="144" customWidth="1"/>
    <col min="5" max="5" width="11.625" style="144" customWidth="1"/>
    <col min="6" max="13" width="11.25" style="144" customWidth="1"/>
    <col min="14" max="14" width="13.5" style="144" customWidth="1"/>
    <col min="15" max="15" width="13.75" style="144" bestFit="1" customWidth="1"/>
    <col min="16" max="19" width="10.25" style="144" customWidth="1"/>
    <col min="20" max="21" width="11.5" style="144" bestFit="1" customWidth="1"/>
    <col min="22" max="22" width="30.375" style="144" bestFit="1" customWidth="1"/>
    <col min="23" max="23" width="36.25" style="144" customWidth="1"/>
    <col min="24" max="16384" width="9" style="144"/>
  </cols>
  <sheetData>
    <row r="1" spans="1:22" ht="42" customHeight="1" x14ac:dyDescent="0.2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</row>
    <row r="2" spans="1:22" ht="32.25" customHeight="1" thickBot="1" x14ac:dyDescent="0.25">
      <c r="A2" s="190" t="s">
        <v>1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</row>
    <row r="3" spans="1:22" ht="34.5" customHeight="1" thickBot="1" x14ac:dyDescent="0.25">
      <c r="A3" s="196" t="s">
        <v>776</v>
      </c>
      <c r="B3" s="198" t="s">
        <v>777</v>
      </c>
      <c r="C3" s="200" t="s">
        <v>766</v>
      </c>
      <c r="D3" s="200" t="s">
        <v>3</v>
      </c>
      <c r="E3" s="200" t="s">
        <v>4</v>
      </c>
      <c r="F3" s="191" t="s">
        <v>10</v>
      </c>
      <c r="G3" s="192"/>
      <c r="H3" s="192"/>
      <c r="I3" s="193"/>
      <c r="J3" s="191" t="s">
        <v>767</v>
      </c>
      <c r="K3" s="192"/>
      <c r="L3" s="192"/>
      <c r="M3" s="193"/>
      <c r="N3" s="191" t="s">
        <v>771</v>
      </c>
      <c r="O3" s="193"/>
      <c r="P3" s="191" t="s">
        <v>769</v>
      </c>
      <c r="Q3" s="192"/>
      <c r="R3" s="192"/>
      <c r="S3" s="193"/>
      <c r="T3" s="200" t="s">
        <v>7</v>
      </c>
      <c r="U3" s="200" t="s">
        <v>772</v>
      </c>
      <c r="V3" s="194" t="s">
        <v>773</v>
      </c>
    </row>
    <row r="4" spans="1:22" ht="39" customHeight="1" x14ac:dyDescent="0.2">
      <c r="A4" s="197"/>
      <c r="B4" s="199"/>
      <c r="C4" s="201"/>
      <c r="D4" s="201"/>
      <c r="E4" s="201"/>
      <c r="F4" s="7" t="s">
        <v>775</v>
      </c>
      <c r="G4" s="7" t="s">
        <v>11</v>
      </c>
      <c r="H4" s="7" t="s">
        <v>765</v>
      </c>
      <c r="I4" s="7" t="s">
        <v>770</v>
      </c>
      <c r="J4" s="7" t="s">
        <v>775</v>
      </c>
      <c r="K4" s="7" t="s">
        <v>11</v>
      </c>
      <c r="L4" s="7" t="s">
        <v>765</v>
      </c>
      <c r="M4" s="7" t="s">
        <v>770</v>
      </c>
      <c r="N4" s="7" t="s">
        <v>5</v>
      </c>
      <c r="O4" s="7" t="s">
        <v>6</v>
      </c>
      <c r="P4" s="7" t="s">
        <v>775</v>
      </c>
      <c r="Q4" s="7" t="s">
        <v>768</v>
      </c>
      <c r="R4" s="7" t="s">
        <v>765</v>
      </c>
      <c r="S4" s="7" t="s">
        <v>770</v>
      </c>
      <c r="T4" s="201"/>
      <c r="U4" s="201"/>
      <c r="V4" s="195"/>
    </row>
    <row r="5" spans="1:22" ht="36.75" customHeight="1" x14ac:dyDescent="0.2">
      <c r="A5" s="206" t="s">
        <v>783</v>
      </c>
      <c r="B5" s="202" t="s">
        <v>17</v>
      </c>
      <c r="C5" s="202" t="s">
        <v>774</v>
      </c>
      <c r="D5" s="209" t="s">
        <v>788</v>
      </c>
      <c r="E5" s="204" t="s">
        <v>20</v>
      </c>
      <c r="F5" s="151">
        <v>13270000</v>
      </c>
      <c r="G5" s="151">
        <v>5527305</v>
      </c>
      <c r="H5" s="151">
        <v>5266267.8843866438</v>
      </c>
      <c r="I5" s="150">
        <f>H5-G5</f>
        <v>-261037.11561335623</v>
      </c>
      <c r="J5" s="151">
        <v>12400000.000000002</v>
      </c>
      <c r="K5" s="151">
        <v>4514682.477990251</v>
      </c>
      <c r="L5" s="151">
        <v>4921003.9010093743</v>
      </c>
      <c r="M5" s="150">
        <f>K5-L5</f>
        <v>-406321.42301912326</v>
      </c>
      <c r="N5" s="3">
        <v>44995</v>
      </c>
      <c r="O5" s="3">
        <f>N5+260</f>
        <v>45255</v>
      </c>
      <c r="P5" s="150">
        <f>O5-N5</f>
        <v>260</v>
      </c>
      <c r="Q5" s="150">
        <f>P5*K6</f>
        <v>94.662697119150408</v>
      </c>
      <c r="R5" s="150">
        <f ca="1">TODAY()+10-N5</f>
        <v>344</v>
      </c>
      <c r="S5" s="150">
        <f ca="1">Q5-R5</f>
        <v>-249.33730288084959</v>
      </c>
      <c r="T5" s="5"/>
      <c r="U5" s="5"/>
      <c r="V5" s="146"/>
    </row>
    <row r="6" spans="1:22" ht="36.75" customHeight="1" x14ac:dyDescent="0.2">
      <c r="A6" s="207"/>
      <c r="B6" s="203"/>
      <c r="C6" s="203"/>
      <c r="D6" s="210"/>
      <c r="E6" s="205"/>
      <c r="F6" s="152">
        <f>F5/$F$5</f>
        <v>1</v>
      </c>
      <c r="G6" s="152">
        <f t="shared" ref="G6:I6" si="0">G5/$F$5</f>
        <v>0.41652637528259229</v>
      </c>
      <c r="H6" s="152">
        <f t="shared" si="0"/>
        <v>0.3968551533072075</v>
      </c>
      <c r="I6" s="152">
        <f t="shared" si="0"/>
        <v>-1.9671221975384796E-2</v>
      </c>
      <c r="J6" s="152">
        <f>J5/$J$5</f>
        <v>1</v>
      </c>
      <c r="K6" s="152">
        <f t="shared" ref="K6:M6" si="1">K5/$J$5</f>
        <v>0.36408729661211697</v>
      </c>
      <c r="L6" s="152">
        <f t="shared" si="1"/>
        <v>0.39685515330720755</v>
      </c>
      <c r="M6" s="152">
        <f t="shared" si="1"/>
        <v>-3.276785669509058E-2</v>
      </c>
      <c r="N6" s="145"/>
      <c r="O6" s="145"/>
      <c r="P6" s="152">
        <f>P5/$P$5</f>
        <v>1</v>
      </c>
      <c r="Q6" s="152">
        <f t="shared" ref="Q6:S6" si="2">Q5/$P$5</f>
        <v>0.36408729661211697</v>
      </c>
      <c r="R6" s="152">
        <f t="shared" ca="1" si="2"/>
        <v>1.323076923076923</v>
      </c>
      <c r="S6" s="152">
        <f t="shared" ca="1" si="2"/>
        <v>-0.95898962646480612</v>
      </c>
      <c r="T6" s="5"/>
      <c r="U6" s="5"/>
      <c r="V6" s="146"/>
    </row>
    <row r="7" spans="1:22" ht="36.75" customHeight="1" x14ac:dyDescent="0.2">
      <c r="A7" s="207" t="s">
        <v>783</v>
      </c>
      <c r="B7" s="1" t="s">
        <v>13</v>
      </c>
      <c r="C7" s="1"/>
      <c r="D7" s="1"/>
      <c r="E7" s="2" t="s">
        <v>8</v>
      </c>
      <c r="F7" s="1"/>
      <c r="G7" s="1"/>
      <c r="H7" s="1"/>
      <c r="I7" s="1"/>
      <c r="J7" s="1"/>
      <c r="K7" s="1"/>
      <c r="L7" s="1"/>
      <c r="M7" s="1"/>
      <c r="N7" s="3"/>
      <c r="O7" s="3"/>
      <c r="P7" s="154" t="s">
        <v>9</v>
      </c>
      <c r="Q7" s="154" t="s">
        <v>9</v>
      </c>
      <c r="R7" s="154" t="s">
        <v>9</v>
      </c>
      <c r="S7" s="154" t="s">
        <v>9</v>
      </c>
      <c r="T7" s="1"/>
      <c r="U7" s="1"/>
      <c r="V7" s="8"/>
    </row>
    <row r="8" spans="1:22" ht="18.75" customHeight="1" x14ac:dyDescent="0.2">
      <c r="A8" s="206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49"/>
    </row>
    <row r="9" spans="1:22" ht="36.75" customHeight="1" x14ac:dyDescent="0.2">
      <c r="A9" s="207"/>
      <c r="B9" s="5" t="s">
        <v>13</v>
      </c>
      <c r="C9" s="5" t="s">
        <v>14</v>
      </c>
      <c r="D9" s="1" t="s">
        <v>12</v>
      </c>
      <c r="E9" s="6"/>
      <c r="F9" s="1"/>
      <c r="G9" s="1"/>
      <c r="H9" s="1"/>
      <c r="I9" s="1"/>
      <c r="J9" s="1"/>
      <c r="K9" s="1"/>
      <c r="L9" s="1"/>
      <c r="M9" s="1"/>
      <c r="N9" s="145"/>
      <c r="O9" s="145"/>
      <c r="P9" s="145"/>
      <c r="Q9" s="145"/>
      <c r="R9" s="145"/>
      <c r="S9" s="145"/>
      <c r="T9" s="5"/>
      <c r="U9" s="5"/>
      <c r="V9" s="146"/>
    </row>
    <row r="10" spans="1:22" ht="36.75" customHeight="1" x14ac:dyDescent="0.2">
      <c r="A10" s="207"/>
      <c r="B10" s="5"/>
      <c r="C10" s="5" t="s">
        <v>15</v>
      </c>
      <c r="D10" s="1"/>
      <c r="E10" s="6"/>
      <c r="F10" s="1"/>
      <c r="G10" s="1"/>
      <c r="H10" s="1"/>
      <c r="I10" s="1"/>
      <c r="J10" s="1"/>
      <c r="K10" s="1"/>
      <c r="L10" s="1"/>
      <c r="M10" s="1"/>
      <c r="N10" s="145"/>
      <c r="O10" s="145"/>
      <c r="P10" s="145"/>
      <c r="Q10" s="145"/>
      <c r="R10" s="145"/>
      <c r="S10" s="145"/>
      <c r="T10" s="5"/>
      <c r="U10" s="5"/>
      <c r="V10" s="146"/>
    </row>
    <row r="11" spans="1:22" ht="36.75" customHeight="1" x14ac:dyDescent="0.2">
      <c r="A11" s="207"/>
      <c r="B11" s="5"/>
      <c r="C11" s="5" t="s">
        <v>16</v>
      </c>
      <c r="D11" s="1"/>
      <c r="E11" s="6"/>
      <c r="F11" s="1"/>
      <c r="G11" s="1"/>
      <c r="H11" s="1"/>
      <c r="I11" s="1"/>
      <c r="J11" s="1"/>
      <c r="K11" s="1"/>
      <c r="L11" s="1"/>
      <c r="M11" s="1"/>
      <c r="N11" s="145"/>
      <c r="O11" s="145"/>
      <c r="P11" s="145"/>
      <c r="Q11" s="145"/>
      <c r="R11" s="145"/>
      <c r="S11" s="145"/>
      <c r="T11" s="5"/>
      <c r="U11" s="5"/>
      <c r="V11" s="146"/>
    </row>
    <row r="12" spans="1:22" ht="36.75" customHeight="1" x14ac:dyDescent="0.2">
      <c r="A12" s="207"/>
      <c r="B12" s="202" t="s">
        <v>17</v>
      </c>
      <c r="C12" s="202" t="s">
        <v>774</v>
      </c>
      <c r="D12" s="202" t="s">
        <v>793</v>
      </c>
      <c r="E12" s="204" t="s">
        <v>20</v>
      </c>
      <c r="F12" s="151">
        <f>F5-F16-F22-F27</f>
        <v>8779206.6004932784</v>
      </c>
      <c r="G12" s="151">
        <f>G5-G16-G22-G27</f>
        <v>2035353.5421763104</v>
      </c>
      <c r="H12" s="151">
        <f>H5-H16-H22-H27</f>
        <v>1570875.1211421958</v>
      </c>
      <c r="I12" s="150">
        <f>H12-G12</f>
        <v>-464478.42103411467</v>
      </c>
      <c r="J12" s="151">
        <f>J5-J16-J22-J27</f>
        <v>8366733.7200000025</v>
      </c>
      <c r="K12" s="151">
        <f>K5-K16-K22-K27</f>
        <v>916770.24999025138</v>
      </c>
      <c r="L12" s="151">
        <f>L5-L16-L22-L27</f>
        <v>2200206.621009374</v>
      </c>
      <c r="M12" s="150">
        <f>K12-L12</f>
        <v>-1283436.3710191227</v>
      </c>
      <c r="N12" s="3">
        <v>44995</v>
      </c>
      <c r="O12" s="3">
        <f>N12+260</f>
        <v>45255</v>
      </c>
      <c r="P12" s="150">
        <f>O12-N12</f>
        <v>260</v>
      </c>
      <c r="Q12" s="150">
        <f>P12*K13</f>
        <v>28.48904637991339</v>
      </c>
      <c r="R12" s="150">
        <f ca="1">TODAY()+10-N12</f>
        <v>344</v>
      </c>
      <c r="S12" s="150">
        <f ca="1">Q12-R12</f>
        <v>-315.51095362008664</v>
      </c>
      <c r="T12" s="5"/>
      <c r="U12" s="5"/>
      <c r="V12" s="211" t="s">
        <v>791</v>
      </c>
    </row>
    <row r="13" spans="1:22" ht="36.75" customHeight="1" x14ac:dyDescent="0.2">
      <c r="A13" s="208"/>
      <c r="B13" s="203"/>
      <c r="C13" s="203"/>
      <c r="D13" s="203"/>
      <c r="E13" s="205"/>
      <c r="F13" s="152">
        <f>F12/$F$12</f>
        <v>1</v>
      </c>
      <c r="G13" s="152">
        <f>G12/$F$12</f>
        <v>0.23183798204064929</v>
      </c>
      <c r="H13" s="152">
        <f t="shared" ref="H13:I13" si="3">H12/$F$12</f>
        <v>0.17893133088517735</v>
      </c>
      <c r="I13" s="152">
        <f t="shared" si="3"/>
        <v>-5.2906651155471947E-2</v>
      </c>
      <c r="J13" s="152">
        <f>J12/$J$12</f>
        <v>1</v>
      </c>
      <c r="K13" s="152">
        <f t="shared" ref="K13:M13" si="4">K12/$J$12</f>
        <v>0.10957325530735919</v>
      </c>
      <c r="L13" s="152">
        <f t="shared" si="4"/>
        <v>0.2629707953714312</v>
      </c>
      <c r="M13" s="152">
        <f t="shared" si="4"/>
        <v>-0.15339754006407202</v>
      </c>
      <c r="N13" s="145"/>
      <c r="O13" s="145"/>
      <c r="P13" s="152">
        <f>P12/$P$12</f>
        <v>1</v>
      </c>
      <c r="Q13" s="152">
        <f t="shared" ref="Q13:S13" si="5">Q12/$P$12</f>
        <v>0.10957325530735919</v>
      </c>
      <c r="R13" s="152">
        <f t="shared" ca="1" si="5"/>
        <v>1.323076923076923</v>
      </c>
      <c r="S13" s="152">
        <f t="shared" ca="1" si="5"/>
        <v>-1.2135036677695641</v>
      </c>
      <c r="T13" s="5"/>
      <c r="U13" s="5"/>
      <c r="V13" s="212"/>
    </row>
    <row r="14" spans="1:22" ht="18.75" customHeight="1" x14ac:dyDescent="0.2">
      <c r="A14" s="206" t="s">
        <v>778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7"/>
    </row>
    <row r="15" spans="1:22" ht="36.75" customHeight="1" x14ac:dyDescent="0.2">
      <c r="A15" s="207"/>
      <c r="B15" s="202" t="s">
        <v>17</v>
      </c>
      <c r="C15" s="153"/>
      <c r="D15" s="153"/>
      <c r="E15" s="153"/>
      <c r="F15" s="152" t="s">
        <v>781</v>
      </c>
      <c r="G15" s="152"/>
      <c r="H15" s="152" t="s">
        <v>782</v>
      </c>
      <c r="I15" s="152"/>
      <c r="J15" s="152" t="s">
        <v>781</v>
      </c>
      <c r="K15" s="152"/>
      <c r="L15" s="152"/>
      <c r="M15" s="152"/>
      <c r="N15" s="145"/>
      <c r="O15" s="145"/>
      <c r="P15" s="152"/>
      <c r="Q15" s="152"/>
      <c r="R15" s="152"/>
      <c r="S15" s="152"/>
      <c r="T15" s="5"/>
      <c r="U15" s="5"/>
      <c r="V15" s="146"/>
    </row>
    <row r="16" spans="1:22" ht="36.75" customHeight="1" x14ac:dyDescent="0.2">
      <c r="A16" s="207"/>
      <c r="B16" s="215"/>
      <c r="C16" s="202" t="s">
        <v>14</v>
      </c>
      <c r="D16" s="209" t="s">
        <v>779</v>
      </c>
      <c r="E16" s="213" t="s">
        <v>21</v>
      </c>
      <c r="F16" s="151">
        <v>1222535.5452991412</v>
      </c>
      <c r="G16" s="151">
        <v>1222535.5452991412</v>
      </c>
      <c r="H16" s="151">
        <v>1222535.5452991412</v>
      </c>
      <c r="I16" s="150">
        <f>H16-G16</f>
        <v>0</v>
      </c>
      <c r="J16" s="151">
        <v>1097982.1499999999</v>
      </c>
      <c r="K16" s="151">
        <v>1097982.1499999999</v>
      </c>
      <c r="L16" s="151">
        <v>1080232.28</v>
      </c>
      <c r="M16" s="150">
        <f>K16-L16</f>
        <v>17749.869999999879</v>
      </c>
      <c r="N16" s="3">
        <v>45070</v>
      </c>
      <c r="O16" s="3">
        <f>N16+170</f>
        <v>45240</v>
      </c>
      <c r="P16" s="150">
        <f>O16-N16</f>
        <v>170</v>
      </c>
      <c r="Q16" s="150">
        <f>P16*K17</f>
        <v>170</v>
      </c>
      <c r="R16" s="150">
        <f>O16-N16+25</f>
        <v>195</v>
      </c>
      <c r="S16" s="150">
        <f>Q16-R16</f>
        <v>-25</v>
      </c>
      <c r="T16" s="5"/>
      <c r="U16" s="5"/>
      <c r="V16" s="211" t="s">
        <v>791</v>
      </c>
    </row>
    <row r="17" spans="1:22" ht="36.75" customHeight="1" x14ac:dyDescent="0.2">
      <c r="A17" s="207"/>
      <c r="B17" s="203"/>
      <c r="C17" s="203"/>
      <c r="D17" s="210"/>
      <c r="E17" s="214"/>
      <c r="F17" s="152">
        <f>F16/$F$16</f>
        <v>1</v>
      </c>
      <c r="G17" s="152">
        <f t="shared" ref="G17:I17" si="6">G16/$F$16</f>
        <v>1</v>
      </c>
      <c r="H17" s="152">
        <f t="shared" si="6"/>
        <v>1</v>
      </c>
      <c r="I17" s="152">
        <f t="shared" si="6"/>
        <v>0</v>
      </c>
      <c r="J17" s="152">
        <f>J16/$J16</f>
        <v>1</v>
      </c>
      <c r="K17" s="152">
        <f t="shared" ref="K17:M17" si="7">K16/$J16</f>
        <v>1</v>
      </c>
      <c r="L17" s="152">
        <f t="shared" si="7"/>
        <v>0.98383409967092827</v>
      </c>
      <c r="M17" s="152">
        <f t="shared" si="7"/>
        <v>1.6165900329071725E-2</v>
      </c>
      <c r="N17" s="145"/>
      <c r="O17" s="145"/>
      <c r="P17" s="152">
        <f>P16/$P$16</f>
        <v>1</v>
      </c>
      <c r="Q17" s="152">
        <f t="shared" ref="Q17:S17" si="8">Q16/$P$16</f>
        <v>1</v>
      </c>
      <c r="R17" s="152">
        <f t="shared" si="8"/>
        <v>1.1470588235294117</v>
      </c>
      <c r="S17" s="152">
        <f t="shared" si="8"/>
        <v>-0.14705882352941177</v>
      </c>
      <c r="T17" s="5"/>
      <c r="U17" s="5"/>
      <c r="V17" s="212"/>
    </row>
    <row r="18" spans="1:22" ht="36.75" customHeight="1" x14ac:dyDescent="0.2">
      <c r="A18" s="208"/>
      <c r="B18" s="13" t="s">
        <v>18</v>
      </c>
      <c r="C18" s="13"/>
      <c r="D18" s="13" t="s">
        <v>12</v>
      </c>
      <c r="E18" s="12"/>
      <c r="F18" s="152"/>
      <c r="G18" s="152"/>
      <c r="H18" s="152"/>
      <c r="I18" s="152"/>
      <c r="J18" s="152"/>
      <c r="K18" s="152"/>
      <c r="L18" s="152"/>
      <c r="M18" s="152"/>
      <c r="N18" s="145"/>
      <c r="O18" s="145"/>
      <c r="P18" s="152"/>
      <c r="Q18" s="152"/>
      <c r="R18" s="152"/>
      <c r="S18" s="152"/>
      <c r="T18" s="5"/>
      <c r="U18" s="5"/>
      <c r="V18" s="146"/>
    </row>
    <row r="19" spans="1:22" ht="18.75" customHeight="1" x14ac:dyDescent="0.2">
      <c r="A19" s="206" t="s">
        <v>784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49"/>
    </row>
    <row r="20" spans="1:22" ht="36.75" customHeight="1" x14ac:dyDescent="0.2">
      <c r="A20" s="207" t="s">
        <v>12</v>
      </c>
      <c r="B20" s="5" t="s">
        <v>13</v>
      </c>
      <c r="C20" s="5"/>
      <c r="D20" s="1" t="s">
        <v>12</v>
      </c>
      <c r="E20" s="6"/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145"/>
      <c r="O20" s="145"/>
      <c r="P20" s="145"/>
      <c r="Q20" s="145"/>
      <c r="R20" s="145"/>
      <c r="S20" s="145"/>
      <c r="T20" s="5"/>
      <c r="U20" s="5"/>
      <c r="V20" s="146"/>
    </row>
    <row r="21" spans="1:22" ht="36.75" customHeight="1" x14ac:dyDescent="0.2">
      <c r="A21" s="207"/>
      <c r="B21" s="10"/>
      <c r="C21" s="10"/>
      <c r="D21" s="11"/>
      <c r="E21" s="12"/>
      <c r="F21" s="1" t="s">
        <v>786</v>
      </c>
      <c r="G21" s="1"/>
      <c r="H21" s="1" t="s">
        <v>782</v>
      </c>
      <c r="I21" s="1"/>
      <c r="J21" s="1" t="s">
        <v>786</v>
      </c>
      <c r="K21" s="1"/>
      <c r="L21" s="1"/>
      <c r="M21" s="1"/>
      <c r="N21" s="145"/>
      <c r="O21" s="145"/>
      <c r="P21" s="145"/>
      <c r="Q21" s="145"/>
      <c r="R21" s="145"/>
      <c r="S21" s="145"/>
      <c r="T21" s="5"/>
      <c r="U21" s="5"/>
      <c r="V21" s="146"/>
    </row>
    <row r="22" spans="1:22" ht="36.75" customHeight="1" x14ac:dyDescent="0.2">
      <c r="A22" s="207" t="s">
        <v>780</v>
      </c>
      <c r="B22" s="202" t="s">
        <v>17</v>
      </c>
      <c r="C22" s="202" t="s">
        <v>774</v>
      </c>
      <c r="D22" s="209" t="s">
        <v>789</v>
      </c>
      <c r="E22" s="204" t="s">
        <v>20</v>
      </c>
      <c r="F22" s="151">
        <v>1211849.8542075814</v>
      </c>
      <c r="G22" s="151">
        <f>F22*0.6</f>
        <v>727109.91252454882</v>
      </c>
      <c r="H22" s="151">
        <f>F22*0.7</f>
        <v>848294.89794530696</v>
      </c>
      <c r="I22" s="150">
        <f>H22-G22</f>
        <v>121184.98542075814</v>
      </c>
      <c r="J22" s="151">
        <v>1088385.1299999999</v>
      </c>
      <c r="K22" s="151">
        <f>J22*0.6</f>
        <v>653031.07799999986</v>
      </c>
      <c r="L22" s="151">
        <f>424575+208202</f>
        <v>632777</v>
      </c>
      <c r="M22" s="150">
        <f>K22-L22</f>
        <v>20254.077999999863</v>
      </c>
      <c r="N22" s="3">
        <v>45070</v>
      </c>
      <c r="O22" s="3">
        <f>N22+170</f>
        <v>45240</v>
      </c>
      <c r="P22" s="150">
        <f>O22-N22</f>
        <v>170</v>
      </c>
      <c r="Q22" s="150">
        <f>P22*K23</f>
        <v>102</v>
      </c>
      <c r="R22" s="150">
        <f>O22-N22+25</f>
        <v>195</v>
      </c>
      <c r="S22" s="150">
        <f>Q22-R22</f>
        <v>-93</v>
      </c>
      <c r="T22" s="5"/>
      <c r="U22" s="5"/>
      <c r="V22" s="211" t="s">
        <v>791</v>
      </c>
    </row>
    <row r="23" spans="1:22" ht="36.75" customHeight="1" x14ac:dyDescent="0.2">
      <c r="A23" s="208"/>
      <c r="B23" s="203"/>
      <c r="C23" s="203"/>
      <c r="D23" s="210"/>
      <c r="E23" s="205"/>
      <c r="F23" s="152">
        <f>F22/$F$22</f>
        <v>1</v>
      </c>
      <c r="G23" s="152">
        <f t="shared" ref="G23:I23" si="9">G22/$F$22</f>
        <v>0.6</v>
      </c>
      <c r="H23" s="152">
        <f t="shared" si="9"/>
        <v>0.7</v>
      </c>
      <c r="I23" s="152">
        <f t="shared" si="9"/>
        <v>0.1</v>
      </c>
      <c r="J23" s="152">
        <f>J22/$J22</f>
        <v>1</v>
      </c>
      <c r="K23" s="152">
        <f t="shared" ref="K23" si="10">K22/$J22</f>
        <v>0.6</v>
      </c>
      <c r="L23" s="152">
        <f t="shared" ref="L23" si="11">L22/$J22</f>
        <v>0.58139070679879656</v>
      </c>
      <c r="M23" s="152">
        <f t="shared" ref="M23" si="12">M22/$J22</f>
        <v>1.8609293201203386E-2</v>
      </c>
      <c r="N23" s="145"/>
      <c r="O23" s="145"/>
      <c r="P23" s="152">
        <f>P22/$P$22</f>
        <v>1</v>
      </c>
      <c r="Q23" s="152">
        <f t="shared" ref="Q23:S23" si="13">Q22/$P$22</f>
        <v>0.6</v>
      </c>
      <c r="R23" s="152">
        <f t="shared" si="13"/>
        <v>1.1470588235294117</v>
      </c>
      <c r="S23" s="152">
        <f t="shared" si="13"/>
        <v>-0.54705882352941182</v>
      </c>
      <c r="T23" s="5"/>
      <c r="U23" s="5"/>
      <c r="V23" s="212"/>
    </row>
    <row r="24" spans="1:22" ht="18.75" customHeight="1" x14ac:dyDescent="0.2">
      <c r="A24" s="206" t="s">
        <v>785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49"/>
    </row>
    <row r="25" spans="1:22" ht="36.75" customHeight="1" x14ac:dyDescent="0.2">
      <c r="A25" s="207" t="s">
        <v>12</v>
      </c>
      <c r="B25" s="5" t="s">
        <v>13</v>
      </c>
      <c r="C25" s="5"/>
      <c r="D25" s="1" t="s">
        <v>12</v>
      </c>
      <c r="E25" s="6"/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45"/>
      <c r="O25" s="145"/>
      <c r="P25" s="145"/>
      <c r="Q25" s="145"/>
      <c r="R25" s="145"/>
      <c r="S25" s="145"/>
      <c r="T25" s="5"/>
      <c r="U25" s="5"/>
      <c r="V25" s="146"/>
    </row>
    <row r="26" spans="1:22" ht="36.75" customHeight="1" x14ac:dyDescent="0.2">
      <c r="A26" s="207"/>
      <c r="B26" s="10"/>
      <c r="C26" s="10"/>
      <c r="D26" s="11"/>
      <c r="E26" s="12"/>
      <c r="F26" s="1" t="s">
        <v>792</v>
      </c>
      <c r="G26" s="1"/>
      <c r="H26" s="1" t="s">
        <v>782</v>
      </c>
      <c r="I26" s="1"/>
      <c r="J26" s="1" t="s">
        <v>792</v>
      </c>
      <c r="K26" s="1"/>
      <c r="L26" s="1"/>
      <c r="M26" s="1"/>
      <c r="N26" s="145"/>
      <c r="O26" s="145"/>
      <c r="P26" s="145"/>
      <c r="Q26" s="145"/>
      <c r="R26" s="145"/>
      <c r="S26" s="145"/>
      <c r="T26" s="5"/>
      <c r="U26" s="5"/>
      <c r="V26" s="146"/>
    </row>
    <row r="27" spans="1:22" ht="36.75" customHeight="1" x14ac:dyDescent="0.2">
      <c r="A27" s="207"/>
      <c r="B27" s="202" t="s">
        <v>17</v>
      </c>
      <c r="C27" s="202" t="s">
        <v>774</v>
      </c>
      <c r="D27" s="209" t="s">
        <v>790</v>
      </c>
      <c r="E27" s="204" t="s">
        <v>20</v>
      </c>
      <c r="F27" s="151">
        <v>2056408</v>
      </c>
      <c r="G27" s="151">
        <f>F27*0.75</f>
        <v>1542306</v>
      </c>
      <c r="H27" s="151">
        <f>F27*0.79</f>
        <v>1624562.32</v>
      </c>
      <c r="I27" s="150">
        <f>H27-G27</f>
        <v>82256.320000000065</v>
      </c>
      <c r="J27" s="151">
        <v>1846899</v>
      </c>
      <c r="K27" s="151">
        <f>J27</f>
        <v>1846899</v>
      </c>
      <c r="L27" s="151">
        <f>791418+150925+62862+2583</f>
        <v>1007788</v>
      </c>
      <c r="M27" s="150">
        <f>K27-L27</f>
        <v>839111</v>
      </c>
      <c r="N27" s="3">
        <v>45070</v>
      </c>
      <c r="O27" s="3">
        <f>N27+170</f>
        <v>45240</v>
      </c>
      <c r="P27" s="150">
        <f>O27-N27</f>
        <v>170</v>
      </c>
      <c r="Q27" s="150">
        <f>P27*L28</f>
        <v>92.76303685258371</v>
      </c>
      <c r="R27" s="150">
        <v>99</v>
      </c>
      <c r="S27" s="150">
        <f>Q27-R27</f>
        <v>-6.2369631474162901</v>
      </c>
      <c r="T27" s="5"/>
      <c r="U27" s="5"/>
      <c r="V27" s="211" t="s">
        <v>791</v>
      </c>
    </row>
    <row r="28" spans="1:22" ht="36.75" customHeight="1" x14ac:dyDescent="0.2">
      <c r="A28" s="207"/>
      <c r="B28" s="203"/>
      <c r="C28" s="203"/>
      <c r="D28" s="210"/>
      <c r="E28" s="205"/>
      <c r="F28" s="152">
        <f>F27/$F$27</f>
        <v>1</v>
      </c>
      <c r="G28" s="152">
        <f t="shared" ref="G28:I28" si="14">G27/$F$27</f>
        <v>0.75</v>
      </c>
      <c r="H28" s="152">
        <f t="shared" si="14"/>
        <v>0.79</v>
      </c>
      <c r="I28" s="152">
        <f t="shared" si="14"/>
        <v>4.0000000000000029E-2</v>
      </c>
      <c r="J28" s="152">
        <f>J27/$J$27</f>
        <v>1</v>
      </c>
      <c r="K28" s="152">
        <f t="shared" ref="K28:M28" si="15">K27/$J$27</f>
        <v>1</v>
      </c>
      <c r="L28" s="152">
        <f t="shared" si="15"/>
        <v>0.54566492266225708</v>
      </c>
      <c r="M28" s="152">
        <f t="shared" si="15"/>
        <v>0.45433507733774287</v>
      </c>
      <c r="N28" s="145"/>
      <c r="O28" s="145"/>
      <c r="P28" s="152">
        <f>P27/$P$27</f>
        <v>1</v>
      </c>
      <c r="Q28" s="152">
        <f t="shared" ref="Q28:S28" si="16">Q27/$P$27</f>
        <v>0.54566492266225708</v>
      </c>
      <c r="R28" s="152">
        <f t="shared" si="16"/>
        <v>0.58235294117647063</v>
      </c>
      <c r="S28" s="152">
        <f t="shared" si="16"/>
        <v>-3.6688018514213473E-2</v>
      </c>
      <c r="T28" s="5"/>
      <c r="U28" s="5"/>
      <c r="V28" s="212"/>
    </row>
    <row r="29" spans="1:22" ht="39.75" customHeight="1" thickBot="1" x14ac:dyDescent="0.25">
      <c r="A29" s="155" t="s">
        <v>787</v>
      </c>
      <c r="B29" s="147" t="s">
        <v>12</v>
      </c>
      <c r="C29" s="147"/>
      <c r="D29" s="147" t="s">
        <v>12</v>
      </c>
      <c r="E29" s="147" t="s">
        <v>12</v>
      </c>
      <c r="F29" s="147"/>
      <c r="G29" s="147"/>
      <c r="H29" s="147"/>
      <c r="I29" s="147" t="s">
        <v>12</v>
      </c>
      <c r="J29" s="147"/>
      <c r="K29" s="147" t="s">
        <v>12</v>
      </c>
      <c r="L29" s="147" t="s">
        <v>12</v>
      </c>
      <c r="M29" s="147" t="s">
        <v>12</v>
      </c>
      <c r="N29" s="9">
        <f>N5</f>
        <v>44995</v>
      </c>
      <c r="O29" s="9">
        <f>O5</f>
        <v>45255</v>
      </c>
      <c r="P29" s="158">
        <f>AVERAGE(P13,P17,P23,P28)</f>
        <v>1</v>
      </c>
      <c r="Q29" s="158">
        <f>AVERAGE(Q13,Q17,Q23,Q28)</f>
        <v>0.56380954449240406</v>
      </c>
      <c r="R29" s="158">
        <f ca="1">AVERAGE(R13,R17,R23,R28)</f>
        <v>1.0498868778280543</v>
      </c>
      <c r="S29" s="158">
        <f ca="1">AVERAGE(S13,S17,S23,S28)</f>
        <v>-0.48607733333565029</v>
      </c>
      <c r="T29" s="147"/>
      <c r="U29" s="147"/>
      <c r="V29" s="148"/>
    </row>
  </sheetData>
  <mergeCells count="43">
    <mergeCell ref="V12:V13"/>
    <mergeCell ref="V16:V17"/>
    <mergeCell ref="V22:V23"/>
    <mergeCell ref="V27:V28"/>
    <mergeCell ref="A24:A28"/>
    <mergeCell ref="B27:B28"/>
    <mergeCell ref="C27:C28"/>
    <mergeCell ref="D27:D28"/>
    <mergeCell ref="E27:E28"/>
    <mergeCell ref="E16:E17"/>
    <mergeCell ref="B22:B23"/>
    <mergeCell ref="C22:C23"/>
    <mergeCell ref="D22:D23"/>
    <mergeCell ref="E22:E23"/>
    <mergeCell ref="A14:A18"/>
    <mergeCell ref="B15:B17"/>
    <mergeCell ref="B5:B6"/>
    <mergeCell ref="C5:C6"/>
    <mergeCell ref="D5:D6"/>
    <mergeCell ref="E5:E6"/>
    <mergeCell ref="A5:A7"/>
    <mergeCell ref="B12:B13"/>
    <mergeCell ref="C12:C13"/>
    <mergeCell ref="E12:E13"/>
    <mergeCell ref="A19:A23"/>
    <mergeCell ref="C16:C17"/>
    <mergeCell ref="D16:D17"/>
    <mergeCell ref="D12:D13"/>
    <mergeCell ref="A8:A13"/>
    <mergeCell ref="A1:V1"/>
    <mergeCell ref="A2:V2"/>
    <mergeCell ref="P3:S3"/>
    <mergeCell ref="V3:V4"/>
    <mergeCell ref="A3:A4"/>
    <mergeCell ref="B3:B4"/>
    <mergeCell ref="C3:C4"/>
    <mergeCell ref="D3:D4"/>
    <mergeCell ref="N3:O3"/>
    <mergeCell ref="E3:E4"/>
    <mergeCell ref="U3:U4"/>
    <mergeCell ref="F3:I3"/>
    <mergeCell ref="J3:M3"/>
    <mergeCell ref="T3:T4"/>
  </mergeCells>
  <phoneticPr fontId="4" type="noConversion"/>
  <conditionalFormatting sqref="F6:M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{7170E4DF-C65B-4C50-8DBE-AD35281E763C}</x14:id>
        </ext>
      </extLst>
    </cfRule>
    <cfRule type="dataBar" priority="1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{EEA6C5DA-0B5E-49E3-9FF6-BD1210EDE187}</x14:id>
        </ext>
      </extLst>
    </cfRule>
  </conditionalFormatting>
  <conditionalFormatting sqref="F13:M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{D059A49E-4EDD-4574-B7FD-25CE6D4B1EBE}</x14:id>
        </ext>
      </extLst>
    </cfRule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{AB18E22F-B3DF-43D0-A86C-ABF72747C3EF}</x14:id>
        </ext>
      </extLst>
    </cfRule>
  </conditionalFormatting>
  <conditionalFormatting sqref="F15:M15">
    <cfRule type="dataBar" priority="3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{C04DB122-B4F1-4D12-A963-83F9655210DE}</x14:id>
        </ext>
      </extLst>
    </cfRule>
  </conditionalFormatting>
  <conditionalFormatting sqref="F17:M1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{3A4794E5-F6E3-4E35-A083-2FCD2F30F44A}</x14:id>
        </ext>
      </extLst>
    </cfRule>
    <cfRule type="dataBar" priority="29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{514E33EE-1A6B-448C-A302-2861C98A0B79}</x14:id>
        </ext>
      </extLst>
    </cfRule>
  </conditionalFormatting>
  <conditionalFormatting sqref="F18:M18"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{BC35C9AF-2E88-4A44-8996-9E36C6536C98}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{39039046-D8C2-4D75-822B-507326D39852}</x14:id>
        </ext>
      </extLst>
    </cfRule>
  </conditionalFormatting>
  <conditionalFormatting sqref="F23:M2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{AB05C5F0-284C-4075-B769-0C95479EFF49}</x14:id>
        </ext>
      </extLst>
    </cfRule>
    <cfRule type="dataBar" priority="2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{64295B42-0E44-4D44-9132-A7A6B24D9728}</x14:id>
        </ext>
      </extLst>
    </cfRule>
  </conditionalFormatting>
  <conditionalFormatting sqref="F28:M2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{508D068F-B2E1-45C3-A727-4C58E406FD15}</x14:id>
        </ext>
      </extLst>
    </cfRule>
    <cfRule type="dataBar" priority="7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{7035DA24-C237-475A-AC4D-60DBB94F7A9E}</x14:id>
        </ext>
      </extLst>
    </cfRule>
  </conditionalFormatting>
  <conditionalFormatting sqref="P6:S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{06A5FF5D-85FE-4CA5-BEA3-83B79577D078}</x14:id>
        </ext>
      </extLst>
    </cfRule>
    <cfRule type="dataBar" priority="1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{882BA557-7B39-4793-A206-663853B6DB77}</x14:id>
        </ext>
      </extLst>
    </cfRule>
  </conditionalFormatting>
  <conditionalFormatting sqref="P13:S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{95F1ED3B-AFEE-4710-A6AF-6A2758B85F7D}</x14:id>
        </ext>
      </extLst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{F5F80210-0156-4512-9773-F57E94607C19}</x14:id>
        </ext>
      </extLst>
    </cfRule>
  </conditionalFormatting>
  <conditionalFormatting sqref="P15:S15 P17:S17 P13:S13">
    <cfRule type="dataBar" priority="3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{F3B3DC04-0527-41EE-A89F-79F07C48C782}</x14:id>
        </ext>
      </extLst>
    </cfRule>
  </conditionalFormatting>
  <conditionalFormatting sqref="P17:S1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{AAC342FD-E728-47AB-87D4-FA5B132E083F}</x14:id>
        </ext>
      </extLst>
    </cfRule>
  </conditionalFormatting>
  <conditionalFormatting sqref="P18:S18"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{6A68392C-C995-41DB-86A7-95264224B87A}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{AFB8818E-B7B3-43E1-AD56-8FF8E8A59481}</x14:id>
        </ext>
      </extLst>
    </cfRule>
  </conditionalFormatting>
  <conditionalFormatting sqref="P23:S2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{5E0C3313-4CBD-486A-81E8-24CF4AF6DE31}</x14:id>
        </ext>
      </extLst>
    </cfRule>
    <cfRule type="dataBar" priority="25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{107724EE-4E71-4F1C-B7D5-C2747284C25C}</x14:id>
        </ext>
      </extLst>
    </cfRule>
  </conditionalFormatting>
  <conditionalFormatting sqref="P28:S2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{F2BC3F3A-7801-4F32-8D5A-BD32143FA633}</x14:id>
        </ext>
      </extLst>
    </cfRule>
    <cfRule type="dataBar" priority="9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{9833C2F3-E7CE-4C73-9392-C461F5BE3C3A}</x14:id>
        </ext>
      </extLst>
    </cfRule>
  </conditionalFormatting>
  <conditionalFormatting sqref="P29:S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{61EF905E-5E09-47BD-B2DB-260B27E4FC94}</x14:id>
        </ext>
      </extLst>
    </cfRule>
    <cfRule type="dataBar" priority="5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{0BBEDC15-2360-44C3-B284-5D1BE3421899}</x14:id>
        </ext>
      </extLst>
    </cfRule>
  </conditionalFormatting>
  <printOptions horizontalCentered="1"/>
  <pageMargins left="0.25" right="0.25" top="0.75" bottom="0.75" header="0.3" footer="0.3"/>
  <pageSetup scale="4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70E4DF-C65B-4C50-8DBE-AD35281E76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EEA6C5DA-0B5E-49E3-9FF6-BD1210EDE187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F6:M6</xm:sqref>
        </x14:conditionalFormatting>
        <x14:conditionalFormatting xmlns:xm="http://schemas.microsoft.com/office/excel/2006/main">
          <x14:cfRule type="dataBar" id="{D059A49E-4EDD-4574-B7FD-25CE6D4B1E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AB18E22F-B3DF-43D0-A86C-ABF72747C3EF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F13:M13</xm:sqref>
        </x14:conditionalFormatting>
        <x14:conditionalFormatting xmlns:xm="http://schemas.microsoft.com/office/excel/2006/main">
          <x14:cfRule type="dataBar" id="{C04DB122-B4F1-4D12-A963-83F9655210DE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rgb="FFFF0000"/>
              <x14:axisColor rgb="FF000000"/>
            </x14:dataBar>
          </x14:cfRule>
          <xm:sqref>F15:M15</xm:sqref>
        </x14:conditionalFormatting>
        <x14:conditionalFormatting xmlns:xm="http://schemas.microsoft.com/office/excel/2006/main">
          <x14:cfRule type="dataBar" id="{3A4794E5-F6E3-4E35-A083-2FCD2F30F4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514E33EE-1A6B-448C-A302-2861C98A0B79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F17:M17</xm:sqref>
        </x14:conditionalFormatting>
        <x14:conditionalFormatting xmlns:xm="http://schemas.microsoft.com/office/excel/2006/main">
          <x14:cfRule type="dataBar" id="{BC35C9AF-2E88-4A44-8996-9E36C6536C98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14:cfRule type="dataBar" id="{39039046-D8C2-4D75-822B-507326D39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m:sqref>F18:M18</xm:sqref>
        </x14:conditionalFormatting>
        <x14:conditionalFormatting xmlns:xm="http://schemas.microsoft.com/office/excel/2006/main">
          <x14:cfRule type="dataBar" id="{AB05C5F0-284C-4075-B769-0C95479EFF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64295B42-0E44-4D44-9132-A7A6B24D9728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F23:M23</xm:sqref>
        </x14:conditionalFormatting>
        <x14:conditionalFormatting xmlns:xm="http://schemas.microsoft.com/office/excel/2006/main">
          <x14:cfRule type="dataBar" id="{508D068F-B2E1-45C3-A727-4C58E406FD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7035DA24-C237-475A-AC4D-60DBB94F7A9E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F28:M28</xm:sqref>
        </x14:conditionalFormatting>
        <x14:conditionalFormatting xmlns:xm="http://schemas.microsoft.com/office/excel/2006/main">
          <x14:cfRule type="dataBar" id="{06A5FF5D-85FE-4CA5-BEA3-83B79577D0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882BA557-7B39-4793-A206-663853B6DB77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P6:S6</xm:sqref>
        </x14:conditionalFormatting>
        <x14:conditionalFormatting xmlns:xm="http://schemas.microsoft.com/office/excel/2006/main">
          <x14:cfRule type="dataBar" id="{95F1ED3B-AFEE-4710-A6AF-6A2758B85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F5F80210-0156-4512-9773-F57E94607C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m:sqref>P13:S13</xm:sqref>
        </x14:conditionalFormatting>
        <x14:conditionalFormatting xmlns:xm="http://schemas.microsoft.com/office/excel/2006/main">
          <x14:cfRule type="dataBar" id="{F3B3DC04-0527-41EE-A89F-79F07C48C782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P15:S15 P17:S17 P13:S13</xm:sqref>
        </x14:conditionalFormatting>
        <x14:conditionalFormatting xmlns:xm="http://schemas.microsoft.com/office/excel/2006/main">
          <x14:cfRule type="dataBar" id="{AAC342FD-E728-47AB-87D4-FA5B132E0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m:sqref>P17:S17</xm:sqref>
        </x14:conditionalFormatting>
        <x14:conditionalFormatting xmlns:xm="http://schemas.microsoft.com/office/excel/2006/main">
          <x14:cfRule type="dataBar" id="{6A68392C-C995-41DB-86A7-95264224B87A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14:cfRule type="dataBar" id="{AFB8818E-B7B3-43E1-AD56-8FF8E8A594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m:sqref>P18:S18</xm:sqref>
        </x14:conditionalFormatting>
        <x14:conditionalFormatting xmlns:xm="http://schemas.microsoft.com/office/excel/2006/main">
          <x14:cfRule type="dataBar" id="{5E0C3313-4CBD-486A-81E8-24CF4AF6DE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107724EE-4E71-4F1C-B7D5-C2747284C25C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P23:S23</xm:sqref>
        </x14:conditionalFormatting>
        <x14:conditionalFormatting xmlns:xm="http://schemas.microsoft.com/office/excel/2006/main">
          <x14:cfRule type="dataBar" id="{F2BC3F3A-7801-4F32-8D5A-BD32143FA6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9833C2F3-E7CE-4C73-9392-C461F5BE3C3A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P28:S28</xm:sqref>
        </x14:conditionalFormatting>
        <x14:conditionalFormatting xmlns:xm="http://schemas.microsoft.com/office/excel/2006/main">
          <x14:cfRule type="dataBar" id="{61EF905E-5E09-47BD-B2DB-260B27E4FC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FF00"/>
              <x14:negativeBorderColor theme="7" tint="-0.249977111117893"/>
              <x14:axisColor rgb="FF000000"/>
            </x14:dataBar>
          </x14:cfRule>
          <x14:cfRule type="dataBar" id="{0BBEDC15-2360-44C3-B284-5D1BE3421899}">
            <x14:dataBar minLength="0" maxLength="100" border="1" negativeBarBorderColorSameAsPositive="0">
              <x14:cfvo type="autoMin"/>
              <x14:cfvo type="autoMax"/>
              <x14:borderColor theme="9"/>
              <x14:negativeFillColor rgb="FFFFFF00"/>
              <x14:negativeBorderColor theme="5"/>
              <x14:axisColor rgb="FF000000"/>
            </x14:dataBar>
          </x14:cfRule>
          <xm:sqref>P29:S29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A513-4697-44E0-8170-C7919E28183F}">
  <sheetPr>
    <pageSetUpPr fitToPage="1"/>
  </sheetPr>
  <dimension ref="A1:P29"/>
  <sheetViews>
    <sheetView workbookViewId="0">
      <selection activeCell="D18" sqref="D18"/>
    </sheetView>
  </sheetViews>
  <sheetFormatPr defaultRowHeight="15" x14ac:dyDescent="0.2"/>
  <cols>
    <col min="1" max="1" width="23.5" style="14" bestFit="1" customWidth="1"/>
    <col min="2" max="2" width="11.75" style="16" customWidth="1"/>
    <col min="3" max="3" width="30.375" style="16" bestFit="1" customWidth="1"/>
    <col min="4" max="8" width="28.625" style="16" customWidth="1"/>
    <col min="9" max="9" width="9" style="16"/>
    <col min="10" max="10" width="12" style="16" bestFit="1" customWidth="1"/>
    <col min="11" max="11" width="9.125" style="16" bestFit="1" customWidth="1"/>
    <col min="12" max="12" width="6.125" style="16" bestFit="1" customWidth="1"/>
    <col min="13" max="13" width="3.25" style="16" bestFit="1" customWidth="1"/>
    <col min="14" max="14" width="27.5" style="16" bestFit="1" customWidth="1"/>
    <col min="15" max="16384" width="9" style="16"/>
  </cols>
  <sheetData>
    <row r="1" spans="1:11" ht="18.75" x14ac:dyDescent="0.2">
      <c r="C1" s="15" t="s">
        <v>74</v>
      </c>
      <c r="D1" s="15"/>
      <c r="E1" s="15"/>
      <c r="F1" s="15"/>
      <c r="G1" s="15" t="s">
        <v>75</v>
      </c>
    </row>
    <row r="2" spans="1:11" ht="15.75" thickBot="1" x14ac:dyDescent="0.25"/>
    <row r="3" spans="1:11" ht="22.5" customHeight="1" thickBot="1" x14ac:dyDescent="0.25">
      <c r="A3" s="182" t="s">
        <v>24</v>
      </c>
      <c r="B3" s="216" t="s">
        <v>76</v>
      </c>
      <c r="C3" s="216" t="s">
        <v>76</v>
      </c>
      <c r="D3" s="218" t="s">
        <v>77</v>
      </c>
      <c r="E3" s="219"/>
      <c r="F3" s="219"/>
      <c r="G3" s="219"/>
      <c r="H3" s="220"/>
      <c r="I3" s="14" t="s">
        <v>27</v>
      </c>
      <c r="J3" s="14"/>
      <c r="K3" s="14"/>
    </row>
    <row r="4" spans="1:11" ht="30.75" thickBot="1" x14ac:dyDescent="0.25">
      <c r="A4" s="183"/>
      <c r="B4" s="217"/>
      <c r="C4" s="217"/>
      <c r="D4" s="34" t="s">
        <v>78</v>
      </c>
      <c r="E4" s="35" t="s">
        <v>79</v>
      </c>
      <c r="F4" s="36" t="s">
        <v>80</v>
      </c>
      <c r="G4" s="35" t="s">
        <v>81</v>
      </c>
      <c r="H4" s="37" t="s">
        <v>82</v>
      </c>
      <c r="I4" s="14" t="s">
        <v>27</v>
      </c>
      <c r="J4" s="14"/>
      <c r="K4" s="14"/>
    </row>
    <row r="5" spans="1:11" ht="43.5" hidden="1" customHeight="1" x14ac:dyDescent="0.2">
      <c r="A5" s="21" t="s">
        <v>30</v>
      </c>
      <c r="B5" s="38"/>
      <c r="C5" s="39"/>
      <c r="D5" s="24"/>
      <c r="E5" s="24"/>
      <c r="F5" s="24"/>
      <c r="G5" s="24"/>
      <c r="H5" s="25" t="str">
        <f>CONCATENATE(IF(D5&lt;&gt;"",CONCATENATE(A5," - ",D5," - ",J5),CONCATENATE(A5," - ",J5)))</f>
        <v>Market Research - PRDCTN DVSN</v>
      </c>
      <c r="I5" s="16">
        <v>51100</v>
      </c>
      <c r="J5" s="16" t="s">
        <v>31</v>
      </c>
      <c r="K5" s="16" t="s">
        <v>32</v>
      </c>
    </row>
    <row r="6" spans="1:11" ht="43.5" customHeight="1" x14ac:dyDescent="0.2">
      <c r="A6" s="21" t="s">
        <v>30</v>
      </c>
      <c r="B6" s="40">
        <v>1</v>
      </c>
      <c r="C6" s="40" t="s">
        <v>83</v>
      </c>
      <c r="D6" s="41" t="s">
        <v>84</v>
      </c>
      <c r="E6" s="41" t="s">
        <v>85</v>
      </c>
      <c r="F6" s="41" t="s">
        <v>86</v>
      </c>
      <c r="G6" s="41" t="s">
        <v>87</v>
      </c>
      <c r="H6" s="42" t="s">
        <v>88</v>
      </c>
      <c r="I6" s="16">
        <v>51101</v>
      </c>
      <c r="J6" s="16" t="s">
        <v>31</v>
      </c>
      <c r="K6" s="29" t="s">
        <v>37</v>
      </c>
    </row>
    <row r="7" spans="1:11" ht="43.5" customHeight="1" x14ac:dyDescent="0.2">
      <c r="A7" s="21" t="s">
        <v>30</v>
      </c>
      <c r="B7" s="40">
        <v>2</v>
      </c>
      <c r="C7" s="40" t="s">
        <v>89</v>
      </c>
      <c r="D7" s="41" t="s">
        <v>90</v>
      </c>
      <c r="E7" s="41" t="s">
        <v>91</v>
      </c>
      <c r="F7" s="41"/>
      <c r="G7" s="41" t="s">
        <v>92</v>
      </c>
      <c r="H7" s="42"/>
      <c r="I7" s="16">
        <v>51102</v>
      </c>
      <c r="J7" s="16" t="s">
        <v>31</v>
      </c>
      <c r="K7" s="16" t="s">
        <v>37</v>
      </c>
    </row>
    <row r="8" spans="1:11" ht="43.5" customHeight="1" x14ac:dyDescent="0.2">
      <c r="A8" s="21" t="s">
        <v>30</v>
      </c>
      <c r="B8" s="40">
        <v>3</v>
      </c>
      <c r="C8" s="40" t="s">
        <v>93</v>
      </c>
      <c r="D8" s="41" t="s">
        <v>94</v>
      </c>
      <c r="E8" s="41" t="s">
        <v>95</v>
      </c>
      <c r="F8" s="41"/>
      <c r="G8" s="41" t="s">
        <v>96</v>
      </c>
      <c r="H8" s="42"/>
      <c r="I8" s="16">
        <v>51103</v>
      </c>
      <c r="J8" s="16" t="s">
        <v>31</v>
      </c>
      <c r="K8" s="16" t="s">
        <v>37</v>
      </c>
    </row>
    <row r="9" spans="1:11" ht="43.5" customHeight="1" x14ac:dyDescent="0.2">
      <c r="A9" s="21" t="s">
        <v>30</v>
      </c>
      <c r="B9" s="40">
        <v>4</v>
      </c>
      <c r="C9" s="40" t="s">
        <v>97</v>
      </c>
      <c r="D9" s="41" t="s">
        <v>98</v>
      </c>
      <c r="E9" s="41" t="s">
        <v>99</v>
      </c>
      <c r="F9" s="41"/>
      <c r="G9" s="41" t="s">
        <v>97</v>
      </c>
      <c r="H9" s="42"/>
      <c r="I9" s="16">
        <v>51104</v>
      </c>
      <c r="J9" s="16" t="s">
        <v>31</v>
      </c>
      <c r="K9" s="16" t="s">
        <v>37</v>
      </c>
    </row>
    <row r="10" spans="1:11" ht="43.5" customHeight="1" x14ac:dyDescent="0.2">
      <c r="A10" s="21" t="s">
        <v>30</v>
      </c>
      <c r="B10" s="40">
        <v>5</v>
      </c>
      <c r="C10" s="40" t="s">
        <v>100</v>
      </c>
      <c r="D10" s="41" t="s">
        <v>101</v>
      </c>
      <c r="E10" s="41" t="s">
        <v>102</v>
      </c>
      <c r="F10" s="41" t="s">
        <v>103</v>
      </c>
      <c r="G10" s="41" t="s">
        <v>100</v>
      </c>
      <c r="H10" s="42" t="s">
        <v>104</v>
      </c>
      <c r="I10" s="16">
        <v>51105</v>
      </c>
      <c r="J10" s="16" t="s">
        <v>31</v>
      </c>
      <c r="K10" s="16" t="s">
        <v>37</v>
      </c>
    </row>
    <row r="11" spans="1:11" ht="43.5" customHeight="1" x14ac:dyDescent="0.2">
      <c r="A11" s="21" t="s">
        <v>30</v>
      </c>
      <c r="B11" s="40">
        <v>6</v>
      </c>
      <c r="C11" s="40" t="s">
        <v>105</v>
      </c>
      <c r="D11" s="41" t="s">
        <v>106</v>
      </c>
      <c r="E11" s="41" t="s">
        <v>107</v>
      </c>
      <c r="F11" s="41" t="s">
        <v>108</v>
      </c>
      <c r="G11" s="41" t="s">
        <v>109</v>
      </c>
      <c r="H11" s="42" t="s">
        <v>110</v>
      </c>
      <c r="I11" s="16">
        <v>51106</v>
      </c>
      <c r="J11" s="16" t="s">
        <v>31</v>
      </c>
      <c r="K11" s="16" t="s">
        <v>37</v>
      </c>
    </row>
    <row r="12" spans="1:11" ht="43.5" customHeight="1" x14ac:dyDescent="0.2">
      <c r="A12" s="21" t="s">
        <v>53</v>
      </c>
      <c r="B12" s="40">
        <v>7</v>
      </c>
      <c r="C12" s="40" t="s">
        <v>111</v>
      </c>
      <c r="D12" s="41" t="s">
        <v>112</v>
      </c>
      <c r="E12" s="41" t="s">
        <v>113</v>
      </c>
      <c r="F12" s="41" t="s">
        <v>114</v>
      </c>
      <c r="G12" s="41" t="s">
        <v>115</v>
      </c>
      <c r="H12" s="42"/>
      <c r="I12" s="16">
        <v>51200</v>
      </c>
      <c r="J12" s="16" t="s">
        <v>31</v>
      </c>
      <c r="K12" s="29">
        <v>51000</v>
      </c>
    </row>
    <row r="13" spans="1:11" ht="43.5" customHeight="1" x14ac:dyDescent="0.2">
      <c r="A13" s="21" t="s">
        <v>53</v>
      </c>
      <c r="B13" s="40">
        <v>8</v>
      </c>
      <c r="C13" s="40" t="s">
        <v>116</v>
      </c>
      <c r="D13" s="41" t="s">
        <v>117</v>
      </c>
      <c r="E13" s="41" t="s">
        <v>118</v>
      </c>
      <c r="F13" s="41"/>
      <c r="G13" s="41" t="s">
        <v>119</v>
      </c>
      <c r="H13" s="42"/>
      <c r="I13" s="16" t="e">
        <f>I$12+C13</f>
        <v>#VALUE!</v>
      </c>
      <c r="J13" s="16" t="s">
        <v>31</v>
      </c>
      <c r="K13" s="16" t="s">
        <v>58</v>
      </c>
    </row>
    <row r="14" spans="1:11" ht="43.5" customHeight="1" x14ac:dyDescent="0.2">
      <c r="A14" s="21" t="s">
        <v>53</v>
      </c>
      <c r="B14" s="40">
        <v>9</v>
      </c>
      <c r="C14" s="40" t="s">
        <v>120</v>
      </c>
      <c r="D14" s="41" t="s">
        <v>121</v>
      </c>
      <c r="E14" s="41" t="s">
        <v>122</v>
      </c>
      <c r="F14" s="41" t="s">
        <v>123</v>
      </c>
      <c r="G14" s="41" t="s">
        <v>124</v>
      </c>
      <c r="H14" s="42" t="s">
        <v>125</v>
      </c>
      <c r="I14" s="16" t="e">
        <f>I$12+C14</f>
        <v>#VALUE!</v>
      </c>
      <c r="J14" s="16" t="s">
        <v>31</v>
      </c>
      <c r="K14" s="16" t="s">
        <v>58</v>
      </c>
    </row>
    <row r="15" spans="1:11" ht="43.5" customHeight="1" thickBot="1" x14ac:dyDescent="0.25">
      <c r="A15" s="21" t="s">
        <v>53</v>
      </c>
      <c r="B15" s="43">
        <v>10</v>
      </c>
      <c r="C15" s="44" t="s">
        <v>126</v>
      </c>
      <c r="D15" s="45" t="s">
        <v>127</v>
      </c>
      <c r="E15" s="45" t="s">
        <v>128</v>
      </c>
      <c r="F15" s="45" t="s">
        <v>129</v>
      </c>
      <c r="G15" s="45" t="s">
        <v>130</v>
      </c>
      <c r="H15" s="46"/>
      <c r="I15" s="16" t="e">
        <f>I$12+C15</f>
        <v>#VALUE!</v>
      </c>
      <c r="J15" s="16" t="s">
        <v>31</v>
      </c>
      <c r="K15" s="16" t="s">
        <v>58</v>
      </c>
    </row>
    <row r="16" spans="1:11" x14ac:dyDescent="0.2">
      <c r="A16" s="16"/>
    </row>
    <row r="17" spans="2:16" x14ac:dyDescent="0.2">
      <c r="B17" s="16" t="s">
        <v>59</v>
      </c>
    </row>
    <row r="18" spans="2:16" x14ac:dyDescent="0.2">
      <c r="B18" s="16">
        <v>1</v>
      </c>
      <c r="C18" s="16" t="s">
        <v>60</v>
      </c>
    </row>
    <row r="19" spans="2:16" x14ac:dyDescent="0.2">
      <c r="B19" s="16">
        <v>2</v>
      </c>
      <c r="C19" s="16" t="s">
        <v>61</v>
      </c>
      <c r="P19" s="16" t="s">
        <v>62</v>
      </c>
    </row>
    <row r="20" spans="2:16" x14ac:dyDescent="0.2">
      <c r="B20" s="16">
        <v>3</v>
      </c>
      <c r="C20" s="16" t="s">
        <v>63</v>
      </c>
      <c r="P20" s="16" t="s">
        <v>64</v>
      </c>
    </row>
    <row r="21" spans="2:16" x14ac:dyDescent="0.2">
      <c r="B21" s="16">
        <v>4</v>
      </c>
      <c r="C21" s="16" t="s">
        <v>65</v>
      </c>
      <c r="P21" s="16" t="s">
        <v>66</v>
      </c>
    </row>
    <row r="22" spans="2:16" x14ac:dyDescent="0.2">
      <c r="B22" s="16">
        <v>5</v>
      </c>
      <c r="C22" s="16" t="s">
        <v>67</v>
      </c>
    </row>
    <row r="23" spans="2:16" x14ac:dyDescent="0.2">
      <c r="B23" s="16">
        <v>6</v>
      </c>
      <c r="C23" s="16" t="s">
        <v>68</v>
      </c>
      <c r="P23" s="16" t="s">
        <v>69</v>
      </c>
    </row>
    <row r="24" spans="2:16" x14ac:dyDescent="0.2">
      <c r="B24" s="16">
        <v>7</v>
      </c>
      <c r="C24" s="16" t="s">
        <v>70</v>
      </c>
    </row>
    <row r="27" spans="2:16" x14ac:dyDescent="0.2">
      <c r="C27" s="16" t="s">
        <v>71</v>
      </c>
    </row>
    <row r="28" spans="2:16" x14ac:dyDescent="0.2">
      <c r="C28" s="16" t="s">
        <v>72</v>
      </c>
    </row>
    <row r="29" spans="2:16" x14ac:dyDescent="0.2">
      <c r="C29" s="16" t="s">
        <v>73</v>
      </c>
    </row>
  </sheetData>
  <mergeCells count="4">
    <mergeCell ref="A3:A4"/>
    <mergeCell ref="B3:B4"/>
    <mergeCell ref="C3:C4"/>
    <mergeCell ref="D3:H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EB4B-3539-42EC-967C-AE6052DDEDFB}">
  <sheetPr>
    <pageSetUpPr fitToPage="1"/>
  </sheetPr>
  <dimension ref="A1:P17"/>
  <sheetViews>
    <sheetView topLeftCell="A7" workbookViewId="0">
      <selection activeCell="P1" sqref="A1:P17"/>
    </sheetView>
  </sheetViews>
  <sheetFormatPr defaultColWidth="9.125" defaultRowHeight="14.25" x14ac:dyDescent="0.2"/>
  <cols>
    <col min="1" max="1" width="3.25" style="47" bestFit="1" customWidth="1"/>
    <col min="2" max="2" width="36.375" style="47" customWidth="1"/>
    <col min="3" max="3" width="16.375" style="47" hidden="1" customWidth="1"/>
    <col min="4" max="4" width="9.875" style="47" bestFit="1" customWidth="1"/>
    <col min="5" max="5" width="8.625" style="47" bestFit="1" customWidth="1"/>
    <col min="6" max="6" width="4.25" style="47" customWidth="1"/>
    <col min="7" max="7" width="15.875" style="47" customWidth="1"/>
    <col min="8" max="8" width="14.25" style="47" bestFit="1" customWidth="1"/>
    <col min="9" max="9" width="11.25" style="47" hidden="1" customWidth="1"/>
    <col min="10" max="10" width="0" style="47" hidden="1" customWidth="1"/>
    <col min="11" max="11" width="15.875" style="47" customWidth="1"/>
    <col min="12" max="12" width="15.375" style="47" customWidth="1"/>
    <col min="13" max="13" width="15.875" style="47" customWidth="1"/>
    <col min="14" max="14" width="11.5" style="47" bestFit="1" customWidth="1"/>
    <col min="15" max="15" width="6.25" style="47" customWidth="1"/>
    <col min="16" max="16" width="23.25" style="47" customWidth="1"/>
    <col min="17" max="16384" width="9.125" style="47"/>
  </cols>
  <sheetData>
    <row r="1" spans="1:16" ht="30" customHeight="1" thickBot="1" x14ac:dyDescent="0.25">
      <c r="G1" s="226" t="s">
        <v>131</v>
      </c>
      <c r="H1" s="226"/>
    </row>
    <row r="2" spans="1:16" ht="23.25" customHeight="1" x14ac:dyDescent="0.2">
      <c r="A2" s="227" t="s">
        <v>25</v>
      </c>
      <c r="B2" s="229" t="s">
        <v>132</v>
      </c>
      <c r="C2" s="231" t="s">
        <v>133</v>
      </c>
      <c r="D2" s="229" t="s">
        <v>63</v>
      </c>
      <c r="E2" s="229"/>
      <c r="F2" s="229"/>
      <c r="G2" s="229" t="s">
        <v>60</v>
      </c>
      <c r="H2" s="229"/>
      <c r="I2" s="229"/>
      <c r="J2" s="229"/>
      <c r="K2" s="221" t="s">
        <v>65</v>
      </c>
      <c r="L2" s="222"/>
      <c r="M2" s="223"/>
      <c r="N2" s="221" t="s">
        <v>134</v>
      </c>
      <c r="O2" s="223"/>
      <c r="P2" s="224" t="s">
        <v>135</v>
      </c>
    </row>
    <row r="3" spans="1:16" ht="23.25" customHeight="1" x14ac:dyDescent="0.2">
      <c r="A3" s="228"/>
      <c r="B3" s="230"/>
      <c r="C3" s="232"/>
      <c r="D3" s="48">
        <v>1</v>
      </c>
      <c r="E3" s="48">
        <v>2</v>
      </c>
      <c r="F3" s="48">
        <v>3</v>
      </c>
      <c r="G3" s="48">
        <v>1</v>
      </c>
      <c r="H3" s="48">
        <v>2</v>
      </c>
      <c r="I3" s="48">
        <v>3</v>
      </c>
      <c r="J3" s="48">
        <v>4</v>
      </c>
      <c r="K3" s="48">
        <v>1</v>
      </c>
      <c r="L3" s="48">
        <v>2</v>
      </c>
      <c r="M3" s="48">
        <v>3</v>
      </c>
      <c r="N3" s="48">
        <v>4</v>
      </c>
      <c r="O3" s="48">
        <v>5</v>
      </c>
      <c r="P3" s="225"/>
    </row>
    <row r="4" spans="1:16" ht="41.25" customHeight="1" x14ac:dyDescent="0.2">
      <c r="A4" s="49">
        <v>1</v>
      </c>
      <c r="B4" s="50" t="s">
        <v>136</v>
      </c>
      <c r="C4" s="51" t="s">
        <v>137</v>
      </c>
      <c r="D4" s="51" t="s">
        <v>12</v>
      </c>
      <c r="E4" s="51" t="s">
        <v>12</v>
      </c>
      <c r="F4" s="51"/>
      <c r="G4" s="52" t="s">
        <v>138</v>
      </c>
      <c r="H4" s="52" t="s">
        <v>139</v>
      </c>
      <c r="I4" s="52"/>
      <c r="J4" s="52"/>
      <c r="K4" s="52" t="s">
        <v>140</v>
      </c>
      <c r="L4" s="52" t="s">
        <v>141</v>
      </c>
      <c r="M4" s="52" t="s">
        <v>142</v>
      </c>
      <c r="N4" s="52" t="s">
        <v>143</v>
      </c>
      <c r="O4" s="52" t="s">
        <v>144</v>
      </c>
      <c r="P4" s="53" t="s">
        <v>145</v>
      </c>
    </row>
    <row r="5" spans="1:16" ht="41.25" customHeight="1" x14ac:dyDescent="0.2">
      <c r="A5" s="49">
        <v>2</v>
      </c>
      <c r="B5" s="50" t="s">
        <v>146</v>
      </c>
      <c r="C5" s="51" t="s">
        <v>137</v>
      </c>
      <c r="D5" s="51" t="s">
        <v>12</v>
      </c>
      <c r="E5" s="51" t="s">
        <v>12</v>
      </c>
      <c r="F5" s="51"/>
      <c r="G5" s="52" t="s">
        <v>147</v>
      </c>
      <c r="H5" s="52" t="s">
        <v>12</v>
      </c>
      <c r="I5" s="52"/>
      <c r="J5" s="52"/>
      <c r="K5" s="52" t="s">
        <v>148</v>
      </c>
      <c r="L5" s="52" t="s">
        <v>149</v>
      </c>
      <c r="M5" s="52" t="s">
        <v>12</v>
      </c>
      <c r="N5" s="52" t="s">
        <v>143</v>
      </c>
      <c r="O5" s="52" t="s">
        <v>144</v>
      </c>
      <c r="P5" s="53" t="s">
        <v>150</v>
      </c>
    </row>
    <row r="6" spans="1:16" ht="41.25" customHeight="1" x14ac:dyDescent="0.2">
      <c r="A6" s="49">
        <v>3</v>
      </c>
      <c r="B6" s="54" t="s">
        <v>151</v>
      </c>
      <c r="C6" s="51" t="s">
        <v>152</v>
      </c>
      <c r="D6" s="51" t="s">
        <v>12</v>
      </c>
      <c r="E6" s="51" t="s">
        <v>12</v>
      </c>
      <c r="F6" s="51"/>
      <c r="G6" s="52" t="s">
        <v>153</v>
      </c>
      <c r="H6" s="52" t="s">
        <v>12</v>
      </c>
      <c r="I6" s="52"/>
      <c r="J6" s="52"/>
      <c r="K6" s="52" t="s">
        <v>154</v>
      </c>
      <c r="L6" s="52" t="s">
        <v>155</v>
      </c>
      <c r="M6" s="52" t="s">
        <v>156</v>
      </c>
      <c r="N6" s="52" t="s">
        <v>143</v>
      </c>
      <c r="O6" s="52" t="s">
        <v>144</v>
      </c>
      <c r="P6" s="53" t="s">
        <v>12</v>
      </c>
    </row>
    <row r="7" spans="1:16" ht="41.25" customHeight="1" x14ac:dyDescent="0.2">
      <c r="A7" s="49">
        <v>4</v>
      </c>
      <c r="B7" s="51" t="s">
        <v>157</v>
      </c>
      <c r="C7" s="51" t="s">
        <v>137</v>
      </c>
      <c r="D7" s="51" t="s">
        <v>12</v>
      </c>
      <c r="E7" s="51" t="s">
        <v>12</v>
      </c>
      <c r="F7" s="51"/>
      <c r="G7" s="52" t="s">
        <v>158</v>
      </c>
      <c r="H7" s="52" t="s">
        <v>12</v>
      </c>
      <c r="I7" s="52"/>
      <c r="J7" s="52"/>
      <c r="K7" s="52" t="s">
        <v>159</v>
      </c>
      <c r="L7" s="52" t="s">
        <v>160</v>
      </c>
      <c r="M7" s="52" t="s">
        <v>12</v>
      </c>
      <c r="N7" s="52" t="s">
        <v>143</v>
      </c>
      <c r="O7" s="52" t="s">
        <v>144</v>
      </c>
      <c r="P7" s="53" t="s">
        <v>12</v>
      </c>
    </row>
    <row r="8" spans="1:16" ht="41.25" customHeight="1" x14ac:dyDescent="0.2">
      <c r="A8" s="49">
        <v>5</v>
      </c>
      <c r="B8" s="54" t="s">
        <v>161</v>
      </c>
      <c r="C8" s="51" t="s">
        <v>162</v>
      </c>
      <c r="D8" s="51" t="s">
        <v>12</v>
      </c>
      <c r="E8" s="51" t="s">
        <v>12</v>
      </c>
      <c r="F8" s="51"/>
      <c r="G8" s="52" t="s">
        <v>163</v>
      </c>
      <c r="H8" s="52" t="s">
        <v>164</v>
      </c>
      <c r="I8" s="52"/>
      <c r="J8" s="52"/>
      <c r="K8" s="52" t="s">
        <v>165</v>
      </c>
      <c r="L8" s="52" t="s">
        <v>166</v>
      </c>
      <c r="M8" s="52" t="s">
        <v>12</v>
      </c>
      <c r="N8" s="52" t="s">
        <v>143</v>
      </c>
      <c r="O8" s="52" t="s">
        <v>144</v>
      </c>
      <c r="P8" s="53" t="s">
        <v>167</v>
      </c>
    </row>
    <row r="9" spans="1:16" ht="41.25" customHeight="1" x14ac:dyDescent="0.2">
      <c r="A9" s="49">
        <v>6</v>
      </c>
      <c r="B9" s="54" t="s">
        <v>168</v>
      </c>
      <c r="C9" s="51" t="s">
        <v>137</v>
      </c>
      <c r="D9" s="51" t="s">
        <v>12</v>
      </c>
      <c r="E9" s="51" t="s">
        <v>12</v>
      </c>
      <c r="F9" s="51"/>
      <c r="G9" s="52" t="s">
        <v>158</v>
      </c>
      <c r="H9" s="52" t="s">
        <v>12</v>
      </c>
      <c r="I9" s="52"/>
      <c r="J9" s="52"/>
      <c r="K9" s="52" t="s">
        <v>169</v>
      </c>
      <c r="L9" s="52" t="s">
        <v>170</v>
      </c>
      <c r="M9" s="52" t="s">
        <v>12</v>
      </c>
      <c r="N9" s="52" t="s">
        <v>143</v>
      </c>
      <c r="O9" s="52" t="s">
        <v>144</v>
      </c>
      <c r="P9" s="53" t="s">
        <v>12</v>
      </c>
    </row>
    <row r="10" spans="1:16" ht="41.25" customHeight="1" x14ac:dyDescent="0.2">
      <c r="A10" s="49">
        <v>7</v>
      </c>
      <c r="B10" s="54" t="s">
        <v>171</v>
      </c>
      <c r="C10" s="51" t="s">
        <v>137</v>
      </c>
      <c r="D10" s="51" t="s">
        <v>19</v>
      </c>
      <c r="E10" s="51" t="s">
        <v>12</v>
      </c>
      <c r="F10" s="51"/>
      <c r="G10" s="52" t="s">
        <v>172</v>
      </c>
      <c r="H10" s="52" t="s">
        <v>12</v>
      </c>
      <c r="I10" s="52"/>
      <c r="J10" s="52"/>
      <c r="K10" s="52"/>
      <c r="L10" s="52" t="s">
        <v>173</v>
      </c>
      <c r="M10" s="52" t="s">
        <v>12</v>
      </c>
      <c r="N10" s="52" t="s">
        <v>143</v>
      </c>
      <c r="O10" s="52" t="s">
        <v>144</v>
      </c>
      <c r="P10" s="53" t="s">
        <v>174</v>
      </c>
    </row>
    <row r="11" spans="1:16" ht="41.25" customHeight="1" x14ac:dyDescent="0.2">
      <c r="A11" s="49">
        <v>8</v>
      </c>
      <c r="B11" s="51" t="s">
        <v>175</v>
      </c>
      <c r="C11" s="51" t="s">
        <v>137</v>
      </c>
      <c r="D11" s="51" t="s">
        <v>12</v>
      </c>
      <c r="E11" s="51"/>
      <c r="F11" s="51"/>
      <c r="G11" s="52" t="s">
        <v>176</v>
      </c>
      <c r="H11" s="52" t="s">
        <v>12</v>
      </c>
      <c r="I11" s="52"/>
      <c r="J11" s="52"/>
      <c r="K11" s="52" t="s">
        <v>12</v>
      </c>
      <c r="L11" s="52" t="s">
        <v>12</v>
      </c>
      <c r="M11" s="52" t="s">
        <v>12</v>
      </c>
      <c r="N11" s="52" t="s">
        <v>143</v>
      </c>
      <c r="O11" s="52" t="s">
        <v>144</v>
      </c>
      <c r="P11" s="53" t="s">
        <v>177</v>
      </c>
    </row>
    <row r="12" spans="1:16" ht="41.25" customHeight="1" x14ac:dyDescent="0.2">
      <c r="A12" s="49">
        <v>9</v>
      </c>
      <c r="B12" s="54" t="s">
        <v>178</v>
      </c>
      <c r="C12" s="51" t="s">
        <v>152</v>
      </c>
      <c r="D12" s="51" t="s">
        <v>12</v>
      </c>
      <c r="E12" s="51" t="s">
        <v>179</v>
      </c>
      <c r="F12" s="51"/>
      <c r="G12" s="52" t="s">
        <v>180</v>
      </c>
      <c r="H12" s="52" t="s">
        <v>12</v>
      </c>
      <c r="I12" s="52"/>
      <c r="J12" s="52"/>
      <c r="K12" s="52" t="s">
        <v>181</v>
      </c>
      <c r="L12" s="52" t="s">
        <v>182</v>
      </c>
      <c r="M12" s="52" t="s">
        <v>156</v>
      </c>
      <c r="N12" s="52" t="s">
        <v>143</v>
      </c>
      <c r="O12" s="52" t="s">
        <v>144</v>
      </c>
      <c r="P12" s="53" t="s">
        <v>12</v>
      </c>
    </row>
    <row r="13" spans="1:16" ht="41.25" customHeight="1" x14ac:dyDescent="0.2">
      <c r="A13" s="49">
        <v>10</v>
      </c>
      <c r="B13" s="54" t="s">
        <v>183</v>
      </c>
      <c r="C13" s="51" t="s">
        <v>137</v>
      </c>
      <c r="D13" s="51" t="s">
        <v>184</v>
      </c>
      <c r="E13" s="51" t="s">
        <v>12</v>
      </c>
      <c r="F13" s="51"/>
      <c r="G13" s="52" t="s">
        <v>172</v>
      </c>
      <c r="H13" s="52" t="s">
        <v>12</v>
      </c>
      <c r="I13" s="52"/>
      <c r="J13" s="52"/>
      <c r="K13" s="52" t="s">
        <v>185</v>
      </c>
      <c r="L13" s="52" t="s">
        <v>186</v>
      </c>
      <c r="M13" s="52" t="s">
        <v>12</v>
      </c>
      <c r="N13" s="52" t="s">
        <v>143</v>
      </c>
      <c r="O13" s="52" t="s">
        <v>144</v>
      </c>
      <c r="P13" s="53" t="s">
        <v>187</v>
      </c>
    </row>
    <row r="14" spans="1:16" ht="41.25" customHeight="1" x14ac:dyDescent="0.2">
      <c r="A14" s="49">
        <v>11</v>
      </c>
      <c r="B14" s="54" t="s">
        <v>188</v>
      </c>
      <c r="C14" s="51" t="s">
        <v>152</v>
      </c>
      <c r="D14" s="51" t="s">
        <v>12</v>
      </c>
      <c r="E14" s="51" t="s">
        <v>12</v>
      </c>
      <c r="F14" s="55" t="s">
        <v>189</v>
      </c>
      <c r="G14" s="52" t="s">
        <v>153</v>
      </c>
      <c r="H14" s="52" t="s">
        <v>12</v>
      </c>
      <c r="I14" s="52"/>
      <c r="J14" s="52"/>
      <c r="K14" s="52" t="s">
        <v>190</v>
      </c>
      <c r="L14" s="52" t="s">
        <v>191</v>
      </c>
      <c r="M14" s="52" t="s">
        <v>156</v>
      </c>
      <c r="N14" s="52" t="s">
        <v>143</v>
      </c>
      <c r="O14" s="52" t="s">
        <v>144</v>
      </c>
      <c r="P14" s="53" t="s">
        <v>12</v>
      </c>
    </row>
    <row r="15" spans="1:16" ht="41.25" customHeight="1" x14ac:dyDescent="0.2">
      <c r="A15" s="49">
        <v>12</v>
      </c>
      <c r="B15" s="51" t="s">
        <v>192</v>
      </c>
      <c r="C15" s="51" t="s">
        <v>137</v>
      </c>
      <c r="D15" s="54" t="s">
        <v>193</v>
      </c>
      <c r="E15" s="51" t="s">
        <v>12</v>
      </c>
      <c r="F15" s="51"/>
      <c r="G15" s="52" t="s">
        <v>172</v>
      </c>
      <c r="H15" s="52" t="s">
        <v>12</v>
      </c>
      <c r="I15" s="52"/>
      <c r="J15" s="52"/>
      <c r="K15" s="52" t="s">
        <v>194</v>
      </c>
      <c r="L15" s="52" t="s">
        <v>195</v>
      </c>
      <c r="M15" s="52" t="s">
        <v>12</v>
      </c>
      <c r="N15" s="52" t="s">
        <v>143</v>
      </c>
      <c r="O15" s="52" t="s">
        <v>144</v>
      </c>
      <c r="P15" s="53" t="s">
        <v>12</v>
      </c>
    </row>
    <row r="16" spans="1:16" ht="41.25" customHeight="1" x14ac:dyDescent="0.2">
      <c r="A16" s="49">
        <v>13</v>
      </c>
      <c r="B16" s="54" t="s">
        <v>196</v>
      </c>
      <c r="C16" s="51" t="s">
        <v>197</v>
      </c>
      <c r="D16" s="54" t="s">
        <v>198</v>
      </c>
      <c r="E16" s="51" t="s">
        <v>12</v>
      </c>
      <c r="F16" s="51"/>
      <c r="G16" s="52" t="s">
        <v>158</v>
      </c>
      <c r="H16" s="52" t="s">
        <v>12</v>
      </c>
      <c r="I16" s="52"/>
      <c r="J16" s="52"/>
      <c r="K16" s="52" t="s">
        <v>199</v>
      </c>
      <c r="L16" s="52" t="s">
        <v>200</v>
      </c>
      <c r="M16" s="52" t="s">
        <v>12</v>
      </c>
      <c r="N16" s="52" t="s">
        <v>143</v>
      </c>
      <c r="O16" s="52" t="s">
        <v>144</v>
      </c>
      <c r="P16" s="53" t="s">
        <v>12</v>
      </c>
    </row>
    <row r="17" spans="1:16" ht="41.25" customHeight="1" thickBot="1" x14ac:dyDescent="0.25">
      <c r="A17" s="56">
        <v>14</v>
      </c>
      <c r="B17" s="57" t="s">
        <v>201</v>
      </c>
      <c r="C17" s="57" t="s">
        <v>137</v>
      </c>
      <c r="D17" s="57" t="s">
        <v>12</v>
      </c>
      <c r="E17" s="57" t="s">
        <v>12</v>
      </c>
      <c r="F17" s="57"/>
      <c r="G17" s="58" t="s">
        <v>153</v>
      </c>
      <c r="H17" s="58" t="s">
        <v>12</v>
      </c>
      <c r="I17" s="58"/>
      <c r="J17" s="58"/>
      <c r="K17" s="58" t="s">
        <v>202</v>
      </c>
      <c r="L17" s="58" t="s">
        <v>203</v>
      </c>
      <c r="M17" s="58" t="s">
        <v>156</v>
      </c>
      <c r="N17" s="58" t="s">
        <v>143</v>
      </c>
      <c r="O17" s="58" t="s">
        <v>144</v>
      </c>
      <c r="P17" s="59" t="s">
        <v>12</v>
      </c>
    </row>
  </sheetData>
  <mergeCells count="9">
    <mergeCell ref="K2:M2"/>
    <mergeCell ref="N2:O2"/>
    <mergeCell ref="P2:P3"/>
    <mergeCell ref="G1:H1"/>
    <mergeCell ref="A2:A3"/>
    <mergeCell ref="B2:B3"/>
    <mergeCell ref="C2:C3"/>
    <mergeCell ref="D2:F2"/>
    <mergeCell ref="G2:J2"/>
  </mergeCells>
  <pageMargins left="0.25" right="0.25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49B2-659B-4288-AF9E-A37EDFF2F9C0}">
  <sheetPr filterMode="1">
    <pageSetUpPr fitToPage="1"/>
  </sheetPr>
  <dimension ref="A1:H109"/>
  <sheetViews>
    <sheetView workbookViewId="0">
      <selection activeCell="G69" sqref="G69"/>
    </sheetView>
  </sheetViews>
  <sheetFormatPr defaultColWidth="8" defaultRowHeight="14.25" x14ac:dyDescent="0.2"/>
  <cols>
    <col min="1" max="1" width="8" style="72"/>
    <col min="2" max="2" width="5.5" style="72" customWidth="1"/>
    <col min="3" max="3" width="11.625" style="72" customWidth="1"/>
    <col min="4" max="4" width="49.5" style="72" hidden="1" customWidth="1"/>
    <col min="5" max="5" width="22.375" style="72" hidden="1" customWidth="1"/>
    <col min="6" max="6" width="9.375" style="72" hidden="1" customWidth="1"/>
    <col min="7" max="7" width="81.5" style="72" customWidth="1"/>
    <col min="8" max="8" width="20.625" style="72" customWidth="1"/>
    <col min="9" max="16384" width="8" style="72"/>
  </cols>
  <sheetData>
    <row r="1" spans="1:8" s="64" customFormat="1" ht="31.5" customHeight="1" thickTop="1" x14ac:dyDescent="0.2">
      <c r="A1" s="233" t="s">
        <v>233</v>
      </c>
      <c r="B1" s="235" t="s">
        <v>234</v>
      </c>
      <c r="C1" s="236"/>
      <c r="D1" s="237"/>
      <c r="E1" s="238"/>
      <c r="F1" s="239" t="s">
        <v>235</v>
      </c>
      <c r="G1" s="240"/>
      <c r="H1" s="241"/>
    </row>
    <row r="2" spans="1:8" ht="126.75" thickBot="1" x14ac:dyDescent="0.25">
      <c r="A2" s="234"/>
      <c r="B2" s="65" t="s">
        <v>236</v>
      </c>
      <c r="C2" s="66" t="s">
        <v>237</v>
      </c>
      <c r="D2" s="67" t="s">
        <v>238</v>
      </c>
      <c r="E2" s="68" t="s">
        <v>239</v>
      </c>
      <c r="F2" s="69" t="s">
        <v>240</v>
      </c>
      <c r="G2" s="70" t="s">
        <v>241</v>
      </c>
      <c r="H2" s="71" t="s">
        <v>242</v>
      </c>
    </row>
    <row r="3" spans="1:8" s="81" customFormat="1" ht="15.75" hidden="1" customHeight="1" x14ac:dyDescent="0.2">
      <c r="A3" s="73">
        <v>71101</v>
      </c>
      <c r="B3" s="74">
        <v>1</v>
      </c>
      <c r="C3" s="75" t="s">
        <v>243</v>
      </c>
      <c r="D3" s="76" t="s">
        <v>244</v>
      </c>
      <c r="E3" s="77" t="s">
        <v>245</v>
      </c>
      <c r="F3" s="78">
        <v>71103</v>
      </c>
      <c r="G3" s="79" t="s">
        <v>246</v>
      </c>
      <c r="H3" s="80" t="s">
        <v>247</v>
      </c>
    </row>
    <row r="4" spans="1:8" s="81" customFormat="1" ht="15.75" hidden="1" customHeight="1" x14ac:dyDescent="0.2">
      <c r="A4" s="73">
        <v>71101</v>
      </c>
      <c r="B4" s="74">
        <v>1</v>
      </c>
      <c r="C4" s="82" t="s">
        <v>248</v>
      </c>
      <c r="D4" s="76" t="s">
        <v>249</v>
      </c>
      <c r="E4" s="77" t="s">
        <v>250</v>
      </c>
      <c r="F4" s="78">
        <v>71104</v>
      </c>
      <c r="G4" s="83" t="s">
        <v>251</v>
      </c>
      <c r="H4" s="84" t="s">
        <v>247</v>
      </c>
    </row>
    <row r="5" spans="1:8" s="81" customFormat="1" ht="15.75" customHeight="1" x14ac:dyDescent="0.2">
      <c r="A5" s="73">
        <v>74717</v>
      </c>
      <c r="B5" s="85">
        <v>1</v>
      </c>
      <c r="C5" s="86" t="s">
        <v>252</v>
      </c>
      <c r="D5" s="87" t="s">
        <v>253</v>
      </c>
      <c r="E5" s="77" t="s">
        <v>254</v>
      </c>
      <c r="F5" s="88">
        <v>71105</v>
      </c>
      <c r="G5" s="89" t="s">
        <v>255</v>
      </c>
      <c r="H5" s="90" t="s">
        <v>247</v>
      </c>
    </row>
    <row r="6" spans="1:8" s="81" customFormat="1" ht="15.75" customHeight="1" x14ac:dyDescent="0.2">
      <c r="A6" s="73">
        <v>71902</v>
      </c>
      <c r="B6" s="85">
        <v>1</v>
      </c>
      <c r="C6" s="91" t="s">
        <v>256</v>
      </c>
      <c r="D6" s="87" t="s">
        <v>257</v>
      </c>
      <c r="E6" s="77" t="s">
        <v>258</v>
      </c>
      <c r="F6" s="88">
        <v>71106</v>
      </c>
      <c r="G6" s="92" t="s">
        <v>259</v>
      </c>
      <c r="H6" s="93" t="s">
        <v>247</v>
      </c>
    </row>
    <row r="7" spans="1:8" s="81" customFormat="1" ht="15.75" customHeight="1" x14ac:dyDescent="0.2">
      <c r="A7" s="73">
        <v>71902</v>
      </c>
      <c r="B7" s="85">
        <v>1</v>
      </c>
      <c r="C7" s="91" t="s">
        <v>260</v>
      </c>
      <c r="D7" s="87" t="s">
        <v>261</v>
      </c>
      <c r="E7" s="77" t="s">
        <v>262</v>
      </c>
      <c r="F7" s="88">
        <v>71107</v>
      </c>
      <c r="G7" s="92" t="s">
        <v>263</v>
      </c>
      <c r="H7" s="93" t="s">
        <v>247</v>
      </c>
    </row>
    <row r="8" spans="1:8" s="81" customFormat="1" ht="15.75" customHeight="1" thickBot="1" x14ac:dyDescent="0.25">
      <c r="A8" s="73">
        <v>71902</v>
      </c>
      <c r="B8" s="85">
        <v>1</v>
      </c>
      <c r="C8" s="94" t="s">
        <v>264</v>
      </c>
      <c r="D8" s="87" t="s">
        <v>265</v>
      </c>
      <c r="E8" s="77" t="s">
        <v>266</v>
      </c>
      <c r="F8" s="88">
        <v>71108</v>
      </c>
      <c r="G8" s="95" t="s">
        <v>267</v>
      </c>
      <c r="H8" s="96" t="s">
        <v>247</v>
      </c>
    </row>
    <row r="9" spans="1:8" s="81" customFormat="1" ht="15.75" hidden="1" customHeight="1" x14ac:dyDescent="0.2">
      <c r="A9" s="73">
        <v>72259</v>
      </c>
      <c r="B9" s="74">
        <v>1</v>
      </c>
      <c r="C9" s="75" t="s">
        <v>268</v>
      </c>
      <c r="D9" s="76" t="s">
        <v>269</v>
      </c>
      <c r="E9" s="77" t="s">
        <v>270</v>
      </c>
      <c r="F9" s="78">
        <v>71109</v>
      </c>
      <c r="G9" s="79" t="s">
        <v>271</v>
      </c>
      <c r="H9" s="80" t="s">
        <v>247</v>
      </c>
    </row>
    <row r="10" spans="1:8" s="81" customFormat="1" ht="15.75" hidden="1" customHeight="1" x14ac:dyDescent="0.2">
      <c r="A10" s="97" t="s">
        <v>272</v>
      </c>
      <c r="B10" s="74">
        <v>1</v>
      </c>
      <c r="C10" s="74" t="s">
        <v>273</v>
      </c>
      <c r="D10" s="76" t="s">
        <v>274</v>
      </c>
      <c r="E10" s="77" t="s">
        <v>275</v>
      </c>
      <c r="F10" s="78">
        <v>71110</v>
      </c>
      <c r="G10" s="98" t="s">
        <v>276</v>
      </c>
      <c r="H10" s="99" t="s">
        <v>247</v>
      </c>
    </row>
    <row r="11" spans="1:8" s="81" customFormat="1" ht="15.75" hidden="1" customHeight="1" x14ac:dyDescent="0.2">
      <c r="A11" s="97" t="s">
        <v>272</v>
      </c>
      <c r="B11" s="74">
        <v>1</v>
      </c>
      <c r="C11" s="100" t="s">
        <v>277</v>
      </c>
      <c r="D11" s="76" t="s">
        <v>278</v>
      </c>
      <c r="E11" s="77" t="s">
        <v>279</v>
      </c>
      <c r="F11" s="78">
        <v>71111</v>
      </c>
      <c r="G11" s="83" t="s">
        <v>280</v>
      </c>
      <c r="H11" s="84" t="s">
        <v>247</v>
      </c>
    </row>
    <row r="12" spans="1:8" s="81" customFormat="1" ht="15.75" customHeight="1" thickBot="1" x14ac:dyDescent="0.25">
      <c r="A12" s="97" t="s">
        <v>272</v>
      </c>
      <c r="B12" s="85">
        <v>1</v>
      </c>
      <c r="C12" s="101" t="s">
        <v>281</v>
      </c>
      <c r="D12" s="87" t="s">
        <v>282</v>
      </c>
      <c r="E12" s="77" t="s">
        <v>283</v>
      </c>
      <c r="F12" s="88">
        <v>71112</v>
      </c>
      <c r="G12" s="102" t="s">
        <v>284</v>
      </c>
      <c r="H12" s="103" t="s">
        <v>247</v>
      </c>
    </row>
    <row r="13" spans="1:8" s="81" customFormat="1" ht="15.75" hidden="1" customHeight="1" x14ac:dyDescent="0.2">
      <c r="A13" s="97" t="s">
        <v>272</v>
      </c>
      <c r="B13" s="74">
        <v>1</v>
      </c>
      <c r="C13" s="104" t="s">
        <v>285</v>
      </c>
      <c r="D13" s="76" t="s">
        <v>286</v>
      </c>
      <c r="E13" s="77" t="s">
        <v>287</v>
      </c>
      <c r="F13" s="78">
        <v>71113</v>
      </c>
      <c r="G13" s="79" t="s">
        <v>288</v>
      </c>
      <c r="H13" s="80" t="s">
        <v>247</v>
      </c>
    </row>
    <row r="14" spans="1:8" s="81" customFormat="1" ht="15.75" hidden="1" customHeight="1" x14ac:dyDescent="0.2">
      <c r="A14" s="97" t="s">
        <v>272</v>
      </c>
      <c r="B14" s="74">
        <v>1</v>
      </c>
      <c r="C14" s="77" t="s">
        <v>289</v>
      </c>
      <c r="D14" s="76" t="s">
        <v>290</v>
      </c>
      <c r="E14" s="77" t="s">
        <v>291</v>
      </c>
      <c r="F14" s="78">
        <v>71114</v>
      </c>
      <c r="G14" s="98" t="s">
        <v>292</v>
      </c>
      <c r="H14" s="99" t="s">
        <v>247</v>
      </c>
    </row>
    <row r="15" spans="1:8" s="81" customFormat="1" ht="15.75" hidden="1" customHeight="1" x14ac:dyDescent="0.2">
      <c r="A15" s="73">
        <v>71902</v>
      </c>
      <c r="B15" s="74">
        <v>1</v>
      </c>
      <c r="C15" s="242" t="s">
        <v>293</v>
      </c>
      <c r="D15" s="242" t="s">
        <v>294</v>
      </c>
      <c r="E15" s="248" t="s">
        <v>295</v>
      </c>
      <c r="F15" s="78">
        <v>71115</v>
      </c>
      <c r="G15" s="98" t="s">
        <v>296</v>
      </c>
      <c r="H15" s="99" t="s">
        <v>247</v>
      </c>
    </row>
    <row r="16" spans="1:8" s="81" customFormat="1" ht="15.75" hidden="1" customHeight="1" x14ac:dyDescent="0.2">
      <c r="A16" s="73">
        <v>72109</v>
      </c>
      <c r="B16" s="74">
        <v>1</v>
      </c>
      <c r="C16" s="243"/>
      <c r="D16" s="243"/>
      <c r="E16" s="249"/>
      <c r="F16" s="78">
        <v>71116</v>
      </c>
      <c r="G16" s="98" t="s">
        <v>297</v>
      </c>
      <c r="H16" s="99" t="s">
        <v>247</v>
      </c>
    </row>
    <row r="17" spans="1:8" s="81" customFormat="1" ht="15.75" hidden="1" customHeight="1" x14ac:dyDescent="0.2">
      <c r="A17" s="73">
        <v>72110</v>
      </c>
      <c r="B17" s="74">
        <v>1</v>
      </c>
      <c r="C17" s="243"/>
      <c r="D17" s="243"/>
      <c r="E17" s="249"/>
      <c r="F17" s="78">
        <v>71117</v>
      </c>
      <c r="G17" s="98" t="s">
        <v>298</v>
      </c>
      <c r="H17" s="99" t="s">
        <v>247</v>
      </c>
    </row>
    <row r="18" spans="1:8" s="81" customFormat="1" ht="15.75" hidden="1" customHeight="1" x14ac:dyDescent="0.2">
      <c r="A18" s="73">
        <v>72111</v>
      </c>
      <c r="B18" s="74">
        <v>1</v>
      </c>
      <c r="C18" s="243"/>
      <c r="D18" s="243"/>
      <c r="E18" s="249"/>
      <c r="F18" s="78">
        <v>71118</v>
      </c>
      <c r="G18" s="98" t="s">
        <v>299</v>
      </c>
      <c r="H18" s="99" t="s">
        <v>247</v>
      </c>
    </row>
    <row r="19" spans="1:8" s="81" customFormat="1" ht="15.75" hidden="1" customHeight="1" x14ac:dyDescent="0.2">
      <c r="A19" s="73">
        <v>72112</v>
      </c>
      <c r="B19" s="74">
        <v>1</v>
      </c>
      <c r="C19" s="243"/>
      <c r="D19" s="243"/>
      <c r="E19" s="249"/>
      <c r="F19" s="78">
        <v>71119</v>
      </c>
      <c r="G19" s="98" t="s">
        <v>300</v>
      </c>
      <c r="H19" s="99" t="s">
        <v>247</v>
      </c>
    </row>
    <row r="20" spans="1:8" s="81" customFormat="1" ht="15.75" hidden="1" customHeight="1" x14ac:dyDescent="0.2">
      <c r="A20" s="73">
        <v>72113</v>
      </c>
      <c r="B20" s="74">
        <v>1</v>
      </c>
      <c r="C20" s="243"/>
      <c r="D20" s="243"/>
      <c r="E20" s="249"/>
      <c r="F20" s="78">
        <v>71120</v>
      </c>
      <c r="G20" s="98" t="s">
        <v>301</v>
      </c>
      <c r="H20" s="99" t="s">
        <v>247</v>
      </c>
    </row>
    <row r="21" spans="1:8" s="81" customFormat="1" ht="15.75" hidden="1" customHeight="1" x14ac:dyDescent="0.2">
      <c r="A21" s="73">
        <v>72114</v>
      </c>
      <c r="B21" s="74">
        <v>1</v>
      </c>
      <c r="C21" s="243"/>
      <c r="D21" s="243"/>
      <c r="E21" s="249"/>
      <c r="F21" s="78">
        <v>71121</v>
      </c>
      <c r="G21" s="98" t="s">
        <v>302</v>
      </c>
      <c r="H21" s="99" t="s">
        <v>247</v>
      </c>
    </row>
    <row r="22" spans="1:8" s="81" customFormat="1" ht="15.75" hidden="1" customHeight="1" x14ac:dyDescent="0.2">
      <c r="A22" s="73">
        <v>72115</v>
      </c>
      <c r="B22" s="74">
        <v>1</v>
      </c>
      <c r="C22" s="243"/>
      <c r="D22" s="243"/>
      <c r="E22" s="249"/>
      <c r="F22" s="78">
        <v>71122</v>
      </c>
      <c r="G22" s="98" t="s">
        <v>303</v>
      </c>
      <c r="H22" s="99" t="s">
        <v>247</v>
      </c>
    </row>
    <row r="23" spans="1:8" s="81" customFormat="1" ht="15.75" hidden="1" customHeight="1" x14ac:dyDescent="0.2">
      <c r="A23" s="73">
        <v>72116</v>
      </c>
      <c r="B23" s="74">
        <v>1</v>
      </c>
      <c r="C23" s="243"/>
      <c r="D23" s="243"/>
      <c r="E23" s="249"/>
      <c r="F23" s="78">
        <v>71123</v>
      </c>
      <c r="G23" s="98" t="s">
        <v>304</v>
      </c>
      <c r="H23" s="99" t="s">
        <v>247</v>
      </c>
    </row>
    <row r="24" spans="1:8" s="81" customFormat="1" ht="15.75" hidden="1" customHeight="1" x14ac:dyDescent="0.2">
      <c r="A24" s="73">
        <v>72117</v>
      </c>
      <c r="B24" s="74">
        <v>1</v>
      </c>
      <c r="C24" s="243"/>
      <c r="D24" s="243"/>
      <c r="E24" s="249"/>
      <c r="F24" s="78">
        <v>71124</v>
      </c>
      <c r="G24" s="98" t="s">
        <v>305</v>
      </c>
      <c r="H24" s="99" t="s">
        <v>247</v>
      </c>
    </row>
    <row r="25" spans="1:8" s="81" customFormat="1" ht="15.75" hidden="1" customHeight="1" x14ac:dyDescent="0.2">
      <c r="A25" s="73">
        <v>72118</v>
      </c>
      <c r="B25" s="74">
        <v>1</v>
      </c>
      <c r="C25" s="243"/>
      <c r="D25" s="243"/>
      <c r="E25" s="249"/>
      <c r="F25" s="78">
        <v>71125</v>
      </c>
      <c r="G25" s="98" t="s">
        <v>306</v>
      </c>
      <c r="H25" s="99" t="s">
        <v>247</v>
      </c>
    </row>
    <row r="26" spans="1:8" s="81" customFormat="1" ht="15.75" hidden="1" customHeight="1" x14ac:dyDescent="0.2">
      <c r="A26" s="73">
        <v>72119</v>
      </c>
      <c r="B26" s="74">
        <v>1</v>
      </c>
      <c r="C26" s="243"/>
      <c r="D26" s="243"/>
      <c r="E26" s="249"/>
      <c r="F26" s="78">
        <v>71126</v>
      </c>
      <c r="G26" s="83" t="s">
        <v>307</v>
      </c>
      <c r="H26" s="84" t="s">
        <v>247</v>
      </c>
    </row>
    <row r="27" spans="1:8" s="81" customFormat="1" ht="15.75" customHeight="1" x14ac:dyDescent="0.2">
      <c r="A27" s="73">
        <v>72120</v>
      </c>
      <c r="B27" s="85">
        <v>1</v>
      </c>
      <c r="C27" s="244"/>
      <c r="D27" s="246"/>
      <c r="E27" s="249"/>
      <c r="F27" s="88">
        <v>71127</v>
      </c>
      <c r="G27" s="89" t="s">
        <v>308</v>
      </c>
      <c r="H27" s="90" t="s">
        <v>247</v>
      </c>
    </row>
    <row r="28" spans="1:8" s="81" customFormat="1" ht="15.75" customHeight="1" thickBot="1" x14ac:dyDescent="0.25">
      <c r="A28" s="73">
        <v>72121</v>
      </c>
      <c r="B28" s="85">
        <v>1</v>
      </c>
      <c r="C28" s="245"/>
      <c r="D28" s="247"/>
      <c r="E28" s="250"/>
      <c r="F28" s="88">
        <v>71128</v>
      </c>
      <c r="G28" s="95" t="s">
        <v>309</v>
      </c>
      <c r="H28" s="96" t="s">
        <v>247</v>
      </c>
    </row>
    <row r="29" spans="1:8" s="81" customFormat="1" ht="15.75" hidden="1" customHeight="1" x14ac:dyDescent="0.2">
      <c r="A29" s="73">
        <v>72256</v>
      </c>
      <c r="B29" s="74">
        <v>1</v>
      </c>
      <c r="C29" s="105" t="s">
        <v>310</v>
      </c>
      <c r="D29" s="76" t="s">
        <v>311</v>
      </c>
      <c r="E29" s="77" t="s">
        <v>312</v>
      </c>
      <c r="F29" s="78">
        <v>71129</v>
      </c>
      <c r="G29" s="106" t="s">
        <v>313</v>
      </c>
      <c r="H29" s="107" t="s">
        <v>247</v>
      </c>
    </row>
    <row r="30" spans="1:8" s="81" customFormat="1" ht="15.75" customHeight="1" x14ac:dyDescent="0.2">
      <c r="A30" s="73">
        <v>72259</v>
      </c>
      <c r="B30" s="85">
        <v>1</v>
      </c>
      <c r="C30" s="86" t="s">
        <v>314</v>
      </c>
      <c r="D30" s="87" t="s">
        <v>315</v>
      </c>
      <c r="E30" s="77" t="s">
        <v>316</v>
      </c>
      <c r="F30" s="88">
        <v>71130</v>
      </c>
      <c r="G30" s="89" t="s">
        <v>317</v>
      </c>
      <c r="H30" s="90" t="s">
        <v>247</v>
      </c>
    </row>
    <row r="31" spans="1:8" s="81" customFormat="1" ht="15.75" customHeight="1" thickBot="1" x14ac:dyDescent="0.25">
      <c r="A31" s="73">
        <v>72277</v>
      </c>
      <c r="B31" s="85">
        <v>1</v>
      </c>
      <c r="C31" s="94" t="s">
        <v>318</v>
      </c>
      <c r="D31" s="87" t="s">
        <v>319</v>
      </c>
      <c r="E31" s="77" t="s">
        <v>320</v>
      </c>
      <c r="F31" s="88">
        <v>71131</v>
      </c>
      <c r="G31" s="95" t="s">
        <v>321</v>
      </c>
      <c r="H31" s="96" t="s">
        <v>247</v>
      </c>
    </row>
    <row r="32" spans="1:8" s="81" customFormat="1" ht="15.75" hidden="1" customHeight="1" x14ac:dyDescent="0.2">
      <c r="A32" s="73">
        <v>72279</v>
      </c>
      <c r="B32" s="74">
        <v>1</v>
      </c>
      <c r="C32" s="108" t="s">
        <v>322</v>
      </c>
      <c r="D32" s="109" t="s">
        <v>323</v>
      </c>
      <c r="E32" s="110" t="s">
        <v>324</v>
      </c>
      <c r="F32" s="78">
        <v>71132</v>
      </c>
      <c r="G32" s="106" t="s">
        <v>325</v>
      </c>
      <c r="H32" s="107" t="s">
        <v>247</v>
      </c>
    </row>
    <row r="33" spans="1:8" s="81" customFormat="1" ht="15.75" customHeight="1" x14ac:dyDescent="0.2">
      <c r="A33" s="73">
        <v>73799</v>
      </c>
      <c r="B33" s="85">
        <v>1</v>
      </c>
      <c r="C33" s="86" t="s">
        <v>326</v>
      </c>
      <c r="D33" s="111" t="s">
        <v>327</v>
      </c>
      <c r="E33" s="77" t="s">
        <v>328</v>
      </c>
      <c r="F33" s="88">
        <v>71133</v>
      </c>
      <c r="G33" s="89" t="s">
        <v>329</v>
      </c>
      <c r="H33" s="90" t="s">
        <v>247</v>
      </c>
    </row>
    <row r="34" spans="1:8" s="81" customFormat="1" ht="15.75" customHeight="1" thickBot="1" x14ac:dyDescent="0.25">
      <c r="A34" s="73">
        <v>74717</v>
      </c>
      <c r="B34" s="85">
        <v>1</v>
      </c>
      <c r="C34" s="94" t="s">
        <v>330</v>
      </c>
      <c r="D34" s="111" t="s">
        <v>331</v>
      </c>
      <c r="E34" s="77" t="s">
        <v>332</v>
      </c>
      <c r="F34" s="88">
        <v>71134</v>
      </c>
      <c r="G34" s="95" t="s">
        <v>333</v>
      </c>
      <c r="H34" s="96" t="s">
        <v>247</v>
      </c>
    </row>
    <row r="35" spans="1:8" s="81" customFormat="1" ht="15.75" hidden="1" customHeight="1" x14ac:dyDescent="0.2">
      <c r="A35" s="73">
        <v>71151</v>
      </c>
      <c r="B35" s="74">
        <v>2</v>
      </c>
      <c r="C35" s="105" t="s">
        <v>334</v>
      </c>
      <c r="D35" s="76" t="s">
        <v>335</v>
      </c>
      <c r="E35" s="77" t="s">
        <v>336</v>
      </c>
      <c r="F35" s="78">
        <v>71153</v>
      </c>
      <c r="G35" s="106" t="s">
        <v>337</v>
      </c>
      <c r="H35" s="107" t="s">
        <v>338</v>
      </c>
    </row>
    <row r="36" spans="1:8" s="81" customFormat="1" ht="15.75" customHeight="1" thickBot="1" x14ac:dyDescent="0.25">
      <c r="A36" s="73">
        <v>71151</v>
      </c>
      <c r="B36" s="85">
        <v>2</v>
      </c>
      <c r="C36" s="101" t="s">
        <v>339</v>
      </c>
      <c r="D36" s="87" t="s">
        <v>340</v>
      </c>
      <c r="E36" s="77" t="s">
        <v>341</v>
      </c>
      <c r="F36" s="88">
        <v>71154</v>
      </c>
      <c r="G36" s="102" t="s">
        <v>342</v>
      </c>
      <c r="H36" s="103" t="s">
        <v>338</v>
      </c>
    </row>
    <row r="37" spans="1:8" s="81" customFormat="1" ht="15.75" hidden="1" customHeight="1" x14ac:dyDescent="0.2">
      <c r="A37" s="73">
        <v>71151</v>
      </c>
      <c r="B37" s="74">
        <v>2</v>
      </c>
      <c r="C37" s="104" t="s">
        <v>343</v>
      </c>
      <c r="D37" s="76" t="s">
        <v>344</v>
      </c>
      <c r="E37" s="77" t="s">
        <v>345</v>
      </c>
      <c r="F37" s="78">
        <v>71155</v>
      </c>
      <c r="G37" s="79" t="s">
        <v>346</v>
      </c>
      <c r="H37" s="80" t="s">
        <v>338</v>
      </c>
    </row>
    <row r="38" spans="1:8" s="81" customFormat="1" ht="15.75" hidden="1" customHeight="1" x14ac:dyDescent="0.2">
      <c r="A38" s="73">
        <v>71151</v>
      </c>
      <c r="B38" s="74">
        <v>2</v>
      </c>
      <c r="C38" s="77" t="s">
        <v>347</v>
      </c>
      <c r="D38" s="76" t="s">
        <v>348</v>
      </c>
      <c r="E38" s="77" t="s">
        <v>349</v>
      </c>
      <c r="F38" s="78">
        <v>71156</v>
      </c>
      <c r="G38" s="98" t="s">
        <v>350</v>
      </c>
      <c r="H38" s="99" t="s">
        <v>338</v>
      </c>
    </row>
    <row r="39" spans="1:8" s="81" customFormat="1" ht="15.75" hidden="1" customHeight="1" x14ac:dyDescent="0.2">
      <c r="A39" s="73">
        <v>71151</v>
      </c>
      <c r="B39" s="74">
        <v>2</v>
      </c>
      <c r="C39" s="77" t="s">
        <v>351</v>
      </c>
      <c r="D39" s="76" t="s">
        <v>352</v>
      </c>
      <c r="E39" s="77" t="s">
        <v>353</v>
      </c>
      <c r="F39" s="78">
        <v>71157</v>
      </c>
      <c r="G39" s="98" t="s">
        <v>354</v>
      </c>
      <c r="H39" s="99" t="s">
        <v>338</v>
      </c>
    </row>
    <row r="40" spans="1:8" s="81" customFormat="1" ht="15.75" hidden="1" customHeight="1" x14ac:dyDescent="0.2">
      <c r="A40" s="73">
        <v>71201</v>
      </c>
      <c r="B40" s="74">
        <v>3</v>
      </c>
      <c r="C40" s="77" t="s">
        <v>355</v>
      </c>
      <c r="D40" s="76" t="s">
        <v>356</v>
      </c>
      <c r="E40" s="77" t="s">
        <v>357</v>
      </c>
      <c r="F40" s="78">
        <v>71203</v>
      </c>
      <c r="G40" s="98" t="s">
        <v>358</v>
      </c>
      <c r="H40" s="99" t="s">
        <v>359</v>
      </c>
    </row>
    <row r="41" spans="1:8" s="81" customFormat="1" ht="15.75" hidden="1" customHeight="1" x14ac:dyDescent="0.2">
      <c r="A41" s="73">
        <v>71201</v>
      </c>
      <c r="B41" s="74">
        <v>3</v>
      </c>
      <c r="C41" s="77" t="s">
        <v>360</v>
      </c>
      <c r="D41" s="76" t="s">
        <v>361</v>
      </c>
      <c r="E41" s="77" t="s">
        <v>362</v>
      </c>
      <c r="F41" s="78">
        <v>71204</v>
      </c>
      <c r="G41" s="98" t="s">
        <v>363</v>
      </c>
      <c r="H41" s="99" t="s">
        <v>359</v>
      </c>
    </row>
    <row r="42" spans="1:8" s="81" customFormat="1" ht="15.75" hidden="1" customHeight="1" x14ac:dyDescent="0.2">
      <c r="A42" s="73">
        <v>71201</v>
      </c>
      <c r="B42" s="74">
        <v>3</v>
      </c>
      <c r="C42" s="77" t="s">
        <v>364</v>
      </c>
      <c r="D42" s="76" t="s">
        <v>365</v>
      </c>
      <c r="E42" s="77" t="s">
        <v>366</v>
      </c>
      <c r="F42" s="78">
        <v>71205</v>
      </c>
      <c r="G42" s="98" t="s">
        <v>367</v>
      </c>
      <c r="H42" s="99" t="s">
        <v>359</v>
      </c>
    </row>
    <row r="43" spans="1:8" s="81" customFormat="1" ht="15.75" hidden="1" customHeight="1" x14ac:dyDescent="0.2">
      <c r="A43" s="73">
        <v>71201</v>
      </c>
      <c r="B43" s="74">
        <v>3</v>
      </c>
      <c r="C43" s="100" t="s">
        <v>368</v>
      </c>
      <c r="D43" s="76" t="s">
        <v>369</v>
      </c>
      <c r="E43" s="77" t="s">
        <v>370</v>
      </c>
      <c r="F43" s="78">
        <v>71206</v>
      </c>
      <c r="G43" s="83" t="s">
        <v>371</v>
      </c>
      <c r="H43" s="84" t="s">
        <v>359</v>
      </c>
    </row>
    <row r="44" spans="1:8" s="81" customFormat="1" ht="15.75" customHeight="1" x14ac:dyDescent="0.2">
      <c r="A44" s="73">
        <v>71201</v>
      </c>
      <c r="B44" s="85">
        <v>3</v>
      </c>
      <c r="C44" s="86" t="s">
        <v>372</v>
      </c>
      <c r="D44" s="87" t="s">
        <v>373</v>
      </c>
      <c r="E44" s="77" t="s">
        <v>374</v>
      </c>
      <c r="F44" s="88">
        <v>71207</v>
      </c>
      <c r="G44" s="89" t="s">
        <v>375</v>
      </c>
      <c r="H44" s="90" t="s">
        <v>359</v>
      </c>
    </row>
    <row r="45" spans="1:8" s="81" customFormat="1" ht="15.75" customHeight="1" thickBot="1" x14ac:dyDescent="0.25">
      <c r="A45" s="73">
        <v>71251</v>
      </c>
      <c r="B45" s="85">
        <v>4</v>
      </c>
      <c r="C45" s="94" t="s">
        <v>376</v>
      </c>
      <c r="D45" s="87" t="s">
        <v>377</v>
      </c>
      <c r="E45" s="77" t="s">
        <v>378</v>
      </c>
      <c r="F45" s="88">
        <v>71253</v>
      </c>
      <c r="G45" s="95" t="s">
        <v>379</v>
      </c>
      <c r="H45" s="96" t="s">
        <v>380</v>
      </c>
    </row>
    <row r="46" spans="1:8" s="81" customFormat="1" ht="15.75" hidden="1" customHeight="1" x14ac:dyDescent="0.2">
      <c r="A46" s="73">
        <v>71251</v>
      </c>
      <c r="B46" s="74">
        <v>4</v>
      </c>
      <c r="C46" s="104" t="s">
        <v>381</v>
      </c>
      <c r="D46" s="76" t="s">
        <v>382</v>
      </c>
      <c r="E46" s="77" t="s">
        <v>383</v>
      </c>
      <c r="F46" s="78">
        <v>71254</v>
      </c>
      <c r="G46" s="79" t="s">
        <v>384</v>
      </c>
      <c r="H46" s="80" t="s">
        <v>380</v>
      </c>
    </row>
    <row r="47" spans="1:8" s="81" customFormat="1" ht="15.75" hidden="1" customHeight="1" x14ac:dyDescent="0.2">
      <c r="A47" s="73">
        <v>71251</v>
      </c>
      <c r="B47" s="74">
        <v>4</v>
      </c>
      <c r="C47" s="77" t="s">
        <v>385</v>
      </c>
      <c r="D47" s="76" t="s">
        <v>386</v>
      </c>
      <c r="E47" s="77" t="s">
        <v>387</v>
      </c>
      <c r="F47" s="78">
        <v>71255</v>
      </c>
      <c r="G47" s="98" t="s">
        <v>388</v>
      </c>
      <c r="H47" s="99" t="s">
        <v>380</v>
      </c>
    </row>
    <row r="48" spans="1:8" s="81" customFormat="1" ht="15.75" hidden="1" customHeight="1" x14ac:dyDescent="0.2">
      <c r="A48" s="73">
        <v>71251</v>
      </c>
      <c r="B48" s="74">
        <v>4</v>
      </c>
      <c r="C48" s="77" t="s">
        <v>389</v>
      </c>
      <c r="D48" s="76" t="s">
        <v>390</v>
      </c>
      <c r="E48" s="77" t="s">
        <v>391</v>
      </c>
      <c r="F48" s="78">
        <v>71256</v>
      </c>
      <c r="G48" s="98" t="s">
        <v>392</v>
      </c>
      <c r="H48" s="99" t="s">
        <v>380</v>
      </c>
    </row>
    <row r="49" spans="1:8" s="81" customFormat="1" ht="15.75" hidden="1" customHeight="1" x14ac:dyDescent="0.2">
      <c r="A49" s="73">
        <v>71251</v>
      </c>
      <c r="B49" s="74">
        <v>4</v>
      </c>
      <c r="C49" s="77" t="s">
        <v>393</v>
      </c>
      <c r="D49" s="76" t="s">
        <v>394</v>
      </c>
      <c r="E49" s="77" t="s">
        <v>395</v>
      </c>
      <c r="F49" s="78">
        <v>71257</v>
      </c>
      <c r="G49" s="98" t="s">
        <v>396</v>
      </c>
      <c r="H49" s="99" t="s">
        <v>380</v>
      </c>
    </row>
    <row r="50" spans="1:8" s="81" customFormat="1" ht="15.75" hidden="1" customHeight="1" x14ac:dyDescent="0.2">
      <c r="A50" s="73">
        <v>71301</v>
      </c>
      <c r="B50" s="74">
        <v>5</v>
      </c>
      <c r="C50" s="77" t="s">
        <v>397</v>
      </c>
      <c r="D50" s="76" t="s">
        <v>398</v>
      </c>
      <c r="E50" s="77" t="s">
        <v>399</v>
      </c>
      <c r="F50" s="78">
        <v>71303</v>
      </c>
      <c r="G50" s="98" t="s">
        <v>400</v>
      </c>
      <c r="H50" s="99" t="s">
        <v>401</v>
      </c>
    </row>
    <row r="51" spans="1:8" s="81" customFormat="1" ht="15.75" hidden="1" customHeight="1" x14ac:dyDescent="0.2">
      <c r="A51" s="73">
        <v>71301</v>
      </c>
      <c r="B51" s="74">
        <v>5</v>
      </c>
      <c r="C51" s="77" t="s">
        <v>402</v>
      </c>
      <c r="D51" s="76" t="s">
        <v>403</v>
      </c>
      <c r="E51" s="77" t="s">
        <v>404</v>
      </c>
      <c r="F51" s="78">
        <v>71304</v>
      </c>
      <c r="G51" s="98" t="s">
        <v>405</v>
      </c>
      <c r="H51" s="99" t="s">
        <v>401</v>
      </c>
    </row>
    <row r="52" spans="1:8" s="81" customFormat="1" ht="15.75" hidden="1" customHeight="1" x14ac:dyDescent="0.2">
      <c r="A52" s="73">
        <v>71301</v>
      </c>
      <c r="B52" s="74">
        <v>5</v>
      </c>
      <c r="C52" s="100" t="s">
        <v>406</v>
      </c>
      <c r="D52" s="76" t="s">
        <v>407</v>
      </c>
      <c r="E52" s="77" t="s">
        <v>408</v>
      </c>
      <c r="F52" s="78">
        <v>71305</v>
      </c>
      <c r="G52" s="83" t="s">
        <v>409</v>
      </c>
      <c r="H52" s="84" t="s">
        <v>401</v>
      </c>
    </row>
    <row r="53" spans="1:8" s="81" customFormat="1" ht="15.75" customHeight="1" thickBot="1" x14ac:dyDescent="0.25">
      <c r="A53" s="73">
        <v>71301</v>
      </c>
      <c r="B53" s="85">
        <v>5</v>
      </c>
      <c r="C53" s="101" t="s">
        <v>410</v>
      </c>
      <c r="D53" s="87" t="s">
        <v>411</v>
      </c>
      <c r="E53" s="77" t="s">
        <v>412</v>
      </c>
      <c r="F53" s="88">
        <v>71306</v>
      </c>
      <c r="G53" s="102" t="s">
        <v>413</v>
      </c>
      <c r="H53" s="103" t="s">
        <v>401</v>
      </c>
    </row>
    <row r="54" spans="1:8" s="81" customFormat="1" ht="15.75" hidden="1" customHeight="1" x14ac:dyDescent="0.2">
      <c r="A54" s="73">
        <v>71301</v>
      </c>
      <c r="B54" s="74">
        <v>5</v>
      </c>
      <c r="C54" s="104" t="s">
        <v>414</v>
      </c>
      <c r="D54" s="76" t="s">
        <v>415</v>
      </c>
      <c r="E54" s="77" t="s">
        <v>416</v>
      </c>
      <c r="F54" s="78">
        <v>71307</v>
      </c>
      <c r="G54" s="79" t="s">
        <v>417</v>
      </c>
      <c r="H54" s="80" t="s">
        <v>401</v>
      </c>
    </row>
    <row r="55" spans="1:8" s="81" customFormat="1" ht="15.75" hidden="1" customHeight="1" x14ac:dyDescent="0.2">
      <c r="A55" s="73">
        <v>71351</v>
      </c>
      <c r="B55" s="74">
        <v>6</v>
      </c>
      <c r="C55" s="77" t="s">
        <v>418</v>
      </c>
      <c r="D55" s="76" t="s">
        <v>419</v>
      </c>
      <c r="E55" s="77" t="s">
        <v>420</v>
      </c>
      <c r="F55" s="78">
        <v>71353</v>
      </c>
      <c r="G55" s="98" t="s">
        <v>421</v>
      </c>
      <c r="H55" s="99" t="s">
        <v>422</v>
      </c>
    </row>
    <row r="56" spans="1:8" s="81" customFormat="1" ht="15.75" hidden="1" customHeight="1" x14ac:dyDescent="0.2">
      <c r="A56" s="73">
        <v>71351</v>
      </c>
      <c r="B56" s="74">
        <v>6</v>
      </c>
      <c r="C56" s="100" t="s">
        <v>423</v>
      </c>
      <c r="D56" s="76" t="s">
        <v>424</v>
      </c>
      <c r="E56" s="77" t="s">
        <v>425</v>
      </c>
      <c r="F56" s="78">
        <v>71354</v>
      </c>
      <c r="G56" s="83" t="s">
        <v>426</v>
      </c>
      <c r="H56" s="84" t="s">
        <v>422</v>
      </c>
    </row>
    <row r="57" spans="1:8" s="81" customFormat="1" ht="15.75" customHeight="1" thickBot="1" x14ac:dyDescent="0.25">
      <c r="A57" s="73">
        <v>71351</v>
      </c>
      <c r="B57" s="85">
        <v>6</v>
      </c>
      <c r="C57" s="101" t="s">
        <v>427</v>
      </c>
      <c r="D57" s="87" t="s">
        <v>428</v>
      </c>
      <c r="E57" s="77" t="s">
        <v>429</v>
      </c>
      <c r="F57" s="88">
        <v>71355</v>
      </c>
      <c r="G57" s="102" t="s">
        <v>430</v>
      </c>
      <c r="H57" s="103" t="s">
        <v>422</v>
      </c>
    </row>
    <row r="58" spans="1:8" s="81" customFormat="1" ht="15.75" hidden="1" customHeight="1" x14ac:dyDescent="0.2">
      <c r="A58" s="73">
        <v>71351</v>
      </c>
      <c r="B58" s="74">
        <v>6</v>
      </c>
      <c r="C58" s="104" t="s">
        <v>431</v>
      </c>
      <c r="D58" s="76" t="s">
        <v>432</v>
      </c>
      <c r="E58" s="77" t="s">
        <v>433</v>
      </c>
      <c r="F58" s="78">
        <v>71356</v>
      </c>
      <c r="G58" s="79" t="s">
        <v>434</v>
      </c>
      <c r="H58" s="80" t="s">
        <v>422</v>
      </c>
    </row>
    <row r="59" spans="1:8" s="81" customFormat="1" ht="15.75" hidden="1" customHeight="1" x14ac:dyDescent="0.2">
      <c r="A59" s="73">
        <v>71351</v>
      </c>
      <c r="B59" s="74">
        <v>6</v>
      </c>
      <c r="C59" s="77" t="s">
        <v>435</v>
      </c>
      <c r="D59" s="76" t="s">
        <v>436</v>
      </c>
      <c r="E59" s="77" t="s">
        <v>437</v>
      </c>
      <c r="F59" s="78">
        <v>71357</v>
      </c>
      <c r="G59" s="98" t="s">
        <v>438</v>
      </c>
      <c r="H59" s="99" t="s">
        <v>422</v>
      </c>
    </row>
    <row r="60" spans="1:8" s="81" customFormat="1" ht="15.75" hidden="1" customHeight="1" x14ac:dyDescent="0.2">
      <c r="A60" s="73">
        <v>71401</v>
      </c>
      <c r="B60" s="74">
        <v>7</v>
      </c>
      <c r="C60" s="100" t="s">
        <v>439</v>
      </c>
      <c r="D60" s="76" t="s">
        <v>440</v>
      </c>
      <c r="E60" s="77" t="s">
        <v>441</v>
      </c>
      <c r="F60" s="78">
        <v>71403</v>
      </c>
      <c r="G60" s="83" t="s">
        <v>442</v>
      </c>
      <c r="H60" s="84" t="s">
        <v>443</v>
      </c>
    </row>
    <row r="61" spans="1:8" s="81" customFormat="1" ht="15.75" customHeight="1" thickBot="1" x14ac:dyDescent="0.25">
      <c r="A61" s="73">
        <v>71401</v>
      </c>
      <c r="B61" s="85">
        <v>7</v>
      </c>
      <c r="C61" s="101" t="s">
        <v>444</v>
      </c>
      <c r="D61" s="87" t="s">
        <v>445</v>
      </c>
      <c r="E61" s="77" t="s">
        <v>446</v>
      </c>
      <c r="F61" s="88">
        <v>71404</v>
      </c>
      <c r="G61" s="102" t="s">
        <v>447</v>
      </c>
      <c r="H61" s="103" t="s">
        <v>443</v>
      </c>
    </row>
    <row r="62" spans="1:8" s="81" customFormat="1" ht="15.75" hidden="1" customHeight="1" x14ac:dyDescent="0.2">
      <c r="A62" s="73">
        <v>71401</v>
      </c>
      <c r="B62" s="74">
        <v>7</v>
      </c>
      <c r="C62" s="104" t="s">
        <v>448</v>
      </c>
      <c r="D62" s="76" t="s">
        <v>449</v>
      </c>
      <c r="E62" s="77" t="s">
        <v>450</v>
      </c>
      <c r="F62" s="78">
        <v>71405</v>
      </c>
      <c r="G62" s="79" t="s">
        <v>451</v>
      </c>
      <c r="H62" s="80" t="s">
        <v>443</v>
      </c>
    </row>
    <row r="63" spans="1:8" s="81" customFormat="1" ht="15.75" hidden="1" customHeight="1" x14ac:dyDescent="0.2">
      <c r="A63" s="73">
        <v>71401</v>
      </c>
      <c r="B63" s="74">
        <v>7</v>
      </c>
      <c r="C63" s="77" t="s">
        <v>452</v>
      </c>
      <c r="D63" s="76" t="s">
        <v>453</v>
      </c>
      <c r="E63" s="77" t="s">
        <v>454</v>
      </c>
      <c r="F63" s="78">
        <v>71406</v>
      </c>
      <c r="G63" s="98" t="s">
        <v>455</v>
      </c>
      <c r="H63" s="99" t="s">
        <v>443</v>
      </c>
    </row>
    <row r="64" spans="1:8" s="81" customFormat="1" ht="15.75" hidden="1" customHeight="1" x14ac:dyDescent="0.2">
      <c r="A64" s="73">
        <v>71401</v>
      </c>
      <c r="B64" s="74">
        <v>7</v>
      </c>
      <c r="C64" s="77" t="s">
        <v>456</v>
      </c>
      <c r="D64" s="76" t="s">
        <v>457</v>
      </c>
      <c r="E64" s="77" t="s">
        <v>458</v>
      </c>
      <c r="F64" s="78">
        <v>71407</v>
      </c>
      <c r="G64" s="98" t="s">
        <v>459</v>
      </c>
      <c r="H64" s="99" t="s">
        <v>443</v>
      </c>
    </row>
    <row r="65" spans="1:8" s="81" customFormat="1" ht="15.75" hidden="1" customHeight="1" x14ac:dyDescent="0.2">
      <c r="A65" s="73">
        <v>71451</v>
      </c>
      <c r="B65" s="74">
        <v>8</v>
      </c>
      <c r="C65" s="77" t="s">
        <v>460</v>
      </c>
      <c r="D65" s="76" t="s">
        <v>461</v>
      </c>
      <c r="E65" s="77" t="s">
        <v>462</v>
      </c>
      <c r="F65" s="78">
        <v>71453</v>
      </c>
      <c r="G65" s="98" t="s">
        <v>463</v>
      </c>
      <c r="H65" s="99" t="s">
        <v>464</v>
      </c>
    </row>
    <row r="66" spans="1:8" s="81" customFormat="1" ht="15.75" hidden="1" customHeight="1" x14ac:dyDescent="0.2">
      <c r="A66" s="73">
        <v>71451</v>
      </c>
      <c r="B66" s="74">
        <v>8</v>
      </c>
      <c r="C66" s="77" t="s">
        <v>465</v>
      </c>
      <c r="D66" s="76" t="s">
        <v>466</v>
      </c>
      <c r="E66" s="77" t="s">
        <v>467</v>
      </c>
      <c r="F66" s="78">
        <v>71454</v>
      </c>
      <c r="G66" s="98" t="s">
        <v>468</v>
      </c>
      <c r="H66" s="99" t="s">
        <v>464</v>
      </c>
    </row>
    <row r="67" spans="1:8" s="81" customFormat="1" ht="15.75" hidden="1" customHeight="1" x14ac:dyDescent="0.2">
      <c r="A67" s="73">
        <v>71451</v>
      </c>
      <c r="B67" s="74">
        <v>8</v>
      </c>
      <c r="C67" s="77" t="s">
        <v>469</v>
      </c>
      <c r="D67" s="76" t="s">
        <v>470</v>
      </c>
      <c r="E67" s="77" t="s">
        <v>471</v>
      </c>
      <c r="F67" s="78">
        <v>71455</v>
      </c>
      <c r="G67" s="98" t="s">
        <v>472</v>
      </c>
      <c r="H67" s="99" t="s">
        <v>464</v>
      </c>
    </row>
    <row r="68" spans="1:8" s="81" customFormat="1" ht="15.75" hidden="1" customHeight="1" x14ac:dyDescent="0.2">
      <c r="A68" s="73">
        <v>71451</v>
      </c>
      <c r="B68" s="74">
        <v>8</v>
      </c>
      <c r="C68" s="100" t="s">
        <v>473</v>
      </c>
      <c r="D68" s="76" t="s">
        <v>474</v>
      </c>
      <c r="E68" s="77" t="s">
        <v>475</v>
      </c>
      <c r="F68" s="78">
        <v>71456</v>
      </c>
      <c r="G68" s="83" t="s">
        <v>476</v>
      </c>
      <c r="H68" s="84" t="s">
        <v>464</v>
      </c>
    </row>
    <row r="69" spans="1:8" s="81" customFormat="1" ht="15.75" customHeight="1" x14ac:dyDescent="0.2">
      <c r="A69" s="73">
        <v>71451</v>
      </c>
      <c r="B69" s="85">
        <v>8</v>
      </c>
      <c r="C69" s="86" t="s">
        <v>477</v>
      </c>
      <c r="D69" s="87" t="s">
        <v>478</v>
      </c>
      <c r="E69" s="77" t="s">
        <v>479</v>
      </c>
      <c r="F69" s="88">
        <v>71457</v>
      </c>
      <c r="G69" s="89" t="s">
        <v>480</v>
      </c>
      <c r="H69" s="90" t="s">
        <v>464</v>
      </c>
    </row>
    <row r="70" spans="1:8" s="81" customFormat="1" ht="15.75" customHeight="1" thickBot="1" x14ac:dyDescent="0.25">
      <c r="A70" s="73">
        <v>71501</v>
      </c>
      <c r="B70" s="85">
        <v>9</v>
      </c>
      <c r="C70" s="94" t="s">
        <v>481</v>
      </c>
      <c r="D70" s="87" t="s">
        <v>482</v>
      </c>
      <c r="E70" s="77" t="s">
        <v>483</v>
      </c>
      <c r="F70" s="88">
        <v>71503</v>
      </c>
      <c r="G70" s="95" t="s">
        <v>484</v>
      </c>
      <c r="H70" s="96" t="s">
        <v>485</v>
      </c>
    </row>
    <row r="71" spans="1:8" s="81" customFormat="1" ht="15.75" hidden="1" customHeight="1" x14ac:dyDescent="0.2">
      <c r="A71" s="73">
        <v>71501</v>
      </c>
      <c r="B71" s="74">
        <v>9</v>
      </c>
      <c r="C71" s="104" t="s">
        <v>486</v>
      </c>
      <c r="D71" s="76" t="s">
        <v>487</v>
      </c>
      <c r="E71" s="77" t="s">
        <v>488</v>
      </c>
      <c r="F71" s="78">
        <v>71504</v>
      </c>
      <c r="G71" s="79" t="s">
        <v>489</v>
      </c>
      <c r="H71" s="80" t="s">
        <v>485</v>
      </c>
    </row>
    <row r="72" spans="1:8" s="81" customFormat="1" ht="15.75" hidden="1" customHeight="1" x14ac:dyDescent="0.2">
      <c r="A72" s="73">
        <v>71501</v>
      </c>
      <c r="B72" s="74">
        <v>9</v>
      </c>
      <c r="C72" s="77" t="s">
        <v>490</v>
      </c>
      <c r="D72" s="76" t="s">
        <v>491</v>
      </c>
      <c r="E72" s="77" t="s">
        <v>492</v>
      </c>
      <c r="F72" s="78">
        <v>71505</v>
      </c>
      <c r="G72" s="98" t="s">
        <v>493</v>
      </c>
      <c r="H72" s="99" t="s">
        <v>485</v>
      </c>
    </row>
    <row r="73" spans="1:8" s="81" customFormat="1" ht="15.75" hidden="1" customHeight="1" x14ac:dyDescent="0.2">
      <c r="A73" s="73">
        <v>71501</v>
      </c>
      <c r="B73" s="74">
        <v>9</v>
      </c>
      <c r="C73" s="77" t="s">
        <v>494</v>
      </c>
      <c r="D73" s="76" t="s">
        <v>495</v>
      </c>
      <c r="E73" s="77" t="s">
        <v>496</v>
      </c>
      <c r="F73" s="78">
        <v>71506</v>
      </c>
      <c r="G73" s="98" t="s">
        <v>497</v>
      </c>
      <c r="H73" s="99" t="s">
        <v>485</v>
      </c>
    </row>
    <row r="74" spans="1:8" s="81" customFormat="1" ht="15.75" hidden="1" customHeight="1" x14ac:dyDescent="0.2">
      <c r="A74" s="73">
        <v>71501</v>
      </c>
      <c r="B74" s="74">
        <v>9</v>
      </c>
      <c r="C74" s="100" t="s">
        <v>498</v>
      </c>
      <c r="D74" s="76" t="s">
        <v>499</v>
      </c>
      <c r="E74" s="77" t="s">
        <v>500</v>
      </c>
      <c r="F74" s="78">
        <v>71507</v>
      </c>
      <c r="G74" s="83" t="s">
        <v>501</v>
      </c>
      <c r="H74" s="84" t="s">
        <v>485</v>
      </c>
    </row>
    <row r="75" spans="1:8" s="81" customFormat="1" ht="15.75" customHeight="1" x14ac:dyDescent="0.2">
      <c r="A75" s="73">
        <v>71551</v>
      </c>
      <c r="B75" s="85">
        <v>10</v>
      </c>
      <c r="C75" s="86" t="s">
        <v>502</v>
      </c>
      <c r="D75" s="87" t="s">
        <v>503</v>
      </c>
      <c r="E75" s="77" t="s">
        <v>504</v>
      </c>
      <c r="F75" s="88">
        <v>71553</v>
      </c>
      <c r="G75" s="89" t="s">
        <v>505</v>
      </c>
      <c r="H75" s="90" t="s">
        <v>506</v>
      </c>
    </row>
    <row r="76" spans="1:8" s="81" customFormat="1" ht="15.75" customHeight="1" x14ac:dyDescent="0.2">
      <c r="A76" s="73">
        <v>71551</v>
      </c>
      <c r="B76" s="85">
        <v>10</v>
      </c>
      <c r="C76" s="91" t="s">
        <v>507</v>
      </c>
      <c r="D76" s="87" t="s">
        <v>508</v>
      </c>
      <c r="E76" s="77" t="s">
        <v>509</v>
      </c>
      <c r="F76" s="88">
        <v>71554</v>
      </c>
      <c r="G76" s="92" t="s">
        <v>510</v>
      </c>
      <c r="H76" s="93" t="s">
        <v>506</v>
      </c>
    </row>
    <row r="77" spans="1:8" s="81" customFormat="1" ht="15.75" customHeight="1" x14ac:dyDescent="0.2">
      <c r="A77" s="73">
        <v>71551</v>
      </c>
      <c r="B77" s="85">
        <v>10</v>
      </c>
      <c r="C77" s="91" t="s">
        <v>511</v>
      </c>
      <c r="D77" s="87" t="s">
        <v>512</v>
      </c>
      <c r="E77" s="77" t="s">
        <v>513</v>
      </c>
      <c r="F77" s="88">
        <v>71555</v>
      </c>
      <c r="G77" s="92" t="s">
        <v>514</v>
      </c>
      <c r="H77" s="93" t="s">
        <v>506</v>
      </c>
    </row>
    <row r="78" spans="1:8" s="81" customFormat="1" ht="15.75" customHeight="1" x14ac:dyDescent="0.2">
      <c r="A78" s="73">
        <v>71551</v>
      </c>
      <c r="B78" s="85">
        <v>10</v>
      </c>
      <c r="C78" s="91" t="s">
        <v>515</v>
      </c>
      <c r="D78" s="87" t="s">
        <v>516</v>
      </c>
      <c r="E78" s="77" t="s">
        <v>517</v>
      </c>
      <c r="F78" s="88">
        <v>71556</v>
      </c>
      <c r="G78" s="92" t="s">
        <v>518</v>
      </c>
      <c r="H78" s="93" t="s">
        <v>506</v>
      </c>
    </row>
    <row r="79" spans="1:8" s="81" customFormat="1" ht="15.75" customHeight="1" thickBot="1" x14ac:dyDescent="0.25">
      <c r="A79" s="73">
        <v>71551</v>
      </c>
      <c r="B79" s="85">
        <v>10</v>
      </c>
      <c r="C79" s="94" t="s">
        <v>519</v>
      </c>
      <c r="D79" s="87" t="s">
        <v>520</v>
      </c>
      <c r="E79" s="77" t="s">
        <v>521</v>
      </c>
      <c r="F79" s="88">
        <v>71557</v>
      </c>
      <c r="G79" s="95" t="s">
        <v>522</v>
      </c>
      <c r="H79" s="96" t="s">
        <v>506</v>
      </c>
    </row>
    <row r="80" spans="1:8" s="81" customFormat="1" ht="15.75" hidden="1" customHeight="1" x14ac:dyDescent="0.2">
      <c r="A80" s="73">
        <v>71601</v>
      </c>
      <c r="B80" s="74">
        <v>11</v>
      </c>
      <c r="C80" s="104" t="s">
        <v>523</v>
      </c>
      <c r="D80" s="76" t="s">
        <v>524</v>
      </c>
      <c r="E80" s="77" t="s">
        <v>525</v>
      </c>
      <c r="F80" s="78">
        <v>71603</v>
      </c>
      <c r="G80" s="79" t="s">
        <v>526</v>
      </c>
      <c r="H80" s="80" t="s">
        <v>527</v>
      </c>
    </row>
    <row r="81" spans="1:8" s="81" customFormat="1" ht="15.75" hidden="1" customHeight="1" x14ac:dyDescent="0.2">
      <c r="A81" s="73">
        <v>71601</v>
      </c>
      <c r="B81" s="74">
        <v>11</v>
      </c>
      <c r="C81" s="100" t="s">
        <v>528</v>
      </c>
      <c r="D81" s="76" t="s">
        <v>529</v>
      </c>
      <c r="E81" s="77" t="s">
        <v>530</v>
      </c>
      <c r="F81" s="78">
        <v>71604</v>
      </c>
      <c r="G81" s="83" t="s">
        <v>531</v>
      </c>
      <c r="H81" s="84" t="s">
        <v>527</v>
      </c>
    </row>
    <row r="82" spans="1:8" s="81" customFormat="1" ht="15.75" customHeight="1" thickBot="1" x14ac:dyDescent="0.25">
      <c r="A82" s="73">
        <v>71601</v>
      </c>
      <c r="B82" s="85">
        <v>11</v>
      </c>
      <c r="C82" s="101" t="s">
        <v>532</v>
      </c>
      <c r="D82" s="87" t="s">
        <v>533</v>
      </c>
      <c r="E82" s="77" t="s">
        <v>534</v>
      </c>
      <c r="F82" s="88">
        <v>71605</v>
      </c>
      <c r="G82" s="102" t="s">
        <v>535</v>
      </c>
      <c r="H82" s="103" t="s">
        <v>527</v>
      </c>
    </row>
    <row r="83" spans="1:8" s="81" customFormat="1" ht="15.75" hidden="1" customHeight="1" x14ac:dyDescent="0.2">
      <c r="A83" s="73">
        <v>71601</v>
      </c>
      <c r="B83" s="74">
        <v>11</v>
      </c>
      <c r="C83" s="104" t="s">
        <v>536</v>
      </c>
      <c r="D83" s="76" t="s">
        <v>537</v>
      </c>
      <c r="E83" s="77" t="s">
        <v>538</v>
      </c>
      <c r="F83" s="78">
        <v>71606</v>
      </c>
      <c r="G83" s="79" t="s">
        <v>539</v>
      </c>
      <c r="H83" s="80" t="s">
        <v>527</v>
      </c>
    </row>
    <row r="84" spans="1:8" s="81" customFormat="1" ht="15.75" hidden="1" customHeight="1" x14ac:dyDescent="0.2">
      <c r="A84" s="73">
        <v>71601</v>
      </c>
      <c r="B84" s="74">
        <v>11</v>
      </c>
      <c r="C84" s="77" t="s">
        <v>540</v>
      </c>
      <c r="D84" s="76" t="s">
        <v>541</v>
      </c>
      <c r="E84" s="77" t="s">
        <v>542</v>
      </c>
      <c r="F84" s="78">
        <v>71607</v>
      </c>
      <c r="G84" s="98" t="s">
        <v>543</v>
      </c>
      <c r="H84" s="99" t="s">
        <v>527</v>
      </c>
    </row>
    <row r="85" spans="1:8" s="81" customFormat="1" ht="15.75" hidden="1" customHeight="1" x14ac:dyDescent="0.2">
      <c r="A85" s="73">
        <v>71651</v>
      </c>
      <c r="B85" s="74">
        <v>12</v>
      </c>
      <c r="C85" s="100" t="s">
        <v>544</v>
      </c>
      <c r="D85" s="76" t="s">
        <v>545</v>
      </c>
      <c r="E85" s="77" t="s">
        <v>546</v>
      </c>
      <c r="F85" s="78">
        <v>71653</v>
      </c>
      <c r="G85" s="83" t="s">
        <v>547</v>
      </c>
      <c r="H85" s="84" t="s">
        <v>548</v>
      </c>
    </row>
    <row r="86" spans="1:8" s="81" customFormat="1" ht="15.75" customHeight="1" thickBot="1" x14ac:dyDescent="0.25">
      <c r="A86" s="73">
        <v>71651</v>
      </c>
      <c r="B86" s="85">
        <v>12</v>
      </c>
      <c r="C86" s="101" t="s">
        <v>549</v>
      </c>
      <c r="D86" s="87" t="s">
        <v>550</v>
      </c>
      <c r="E86" s="77" t="s">
        <v>551</v>
      </c>
      <c r="F86" s="88">
        <v>71654</v>
      </c>
      <c r="G86" s="102" t="s">
        <v>552</v>
      </c>
      <c r="H86" s="103" t="s">
        <v>548</v>
      </c>
    </row>
    <row r="87" spans="1:8" s="81" customFormat="1" ht="15.75" hidden="1" customHeight="1" x14ac:dyDescent="0.2">
      <c r="A87" s="73">
        <v>71651</v>
      </c>
      <c r="B87" s="74">
        <v>12</v>
      </c>
      <c r="C87" s="104" t="s">
        <v>553</v>
      </c>
      <c r="D87" s="76" t="s">
        <v>554</v>
      </c>
      <c r="E87" s="77" t="s">
        <v>555</v>
      </c>
      <c r="F87" s="78">
        <v>71655</v>
      </c>
      <c r="G87" s="79" t="s">
        <v>556</v>
      </c>
      <c r="H87" s="80" t="s">
        <v>548</v>
      </c>
    </row>
    <row r="88" spans="1:8" s="81" customFormat="1" ht="15.75" hidden="1" customHeight="1" x14ac:dyDescent="0.2">
      <c r="A88" s="73">
        <v>71651</v>
      </c>
      <c r="B88" s="74">
        <v>12</v>
      </c>
      <c r="C88" s="77" t="s">
        <v>557</v>
      </c>
      <c r="D88" s="76" t="s">
        <v>558</v>
      </c>
      <c r="E88" s="77" t="s">
        <v>559</v>
      </c>
      <c r="F88" s="78">
        <v>71656</v>
      </c>
      <c r="G88" s="98" t="s">
        <v>560</v>
      </c>
      <c r="H88" s="99" t="s">
        <v>548</v>
      </c>
    </row>
    <row r="89" spans="1:8" s="81" customFormat="1" ht="15.75" hidden="1" customHeight="1" x14ac:dyDescent="0.2">
      <c r="A89" s="73">
        <v>71651</v>
      </c>
      <c r="B89" s="74">
        <v>12</v>
      </c>
      <c r="C89" s="77" t="s">
        <v>561</v>
      </c>
      <c r="D89" s="76" t="s">
        <v>562</v>
      </c>
      <c r="E89" s="77" t="s">
        <v>563</v>
      </c>
      <c r="F89" s="78">
        <v>71657</v>
      </c>
      <c r="G89" s="98" t="s">
        <v>564</v>
      </c>
      <c r="H89" s="99" t="s">
        <v>548</v>
      </c>
    </row>
    <row r="90" spans="1:8" s="81" customFormat="1" ht="15.75" hidden="1" customHeight="1" x14ac:dyDescent="0.2">
      <c r="A90" s="73">
        <v>71701</v>
      </c>
      <c r="B90" s="74">
        <v>13</v>
      </c>
      <c r="C90" s="77" t="s">
        <v>565</v>
      </c>
      <c r="D90" s="76" t="s">
        <v>566</v>
      </c>
      <c r="E90" s="77" t="s">
        <v>567</v>
      </c>
      <c r="F90" s="78">
        <v>71703</v>
      </c>
      <c r="G90" s="98" t="s">
        <v>568</v>
      </c>
      <c r="H90" s="99" t="s">
        <v>569</v>
      </c>
    </row>
    <row r="91" spans="1:8" s="81" customFormat="1" ht="15.75" hidden="1" customHeight="1" x14ac:dyDescent="0.2">
      <c r="A91" s="73">
        <v>71701</v>
      </c>
      <c r="B91" s="74">
        <v>13</v>
      </c>
      <c r="C91" s="77" t="s">
        <v>570</v>
      </c>
      <c r="D91" s="76" t="s">
        <v>571</v>
      </c>
      <c r="E91" s="77" t="s">
        <v>572</v>
      </c>
      <c r="F91" s="78">
        <v>71704</v>
      </c>
      <c r="G91" s="98" t="s">
        <v>573</v>
      </c>
      <c r="H91" s="99" t="s">
        <v>569</v>
      </c>
    </row>
    <row r="92" spans="1:8" s="81" customFormat="1" ht="15.75" hidden="1" customHeight="1" x14ac:dyDescent="0.2">
      <c r="A92" s="73">
        <v>71701</v>
      </c>
      <c r="B92" s="74">
        <v>13</v>
      </c>
      <c r="C92" s="77" t="s">
        <v>574</v>
      </c>
      <c r="D92" s="76" t="s">
        <v>575</v>
      </c>
      <c r="E92" s="77" t="s">
        <v>576</v>
      </c>
      <c r="F92" s="78">
        <v>71705</v>
      </c>
      <c r="G92" s="98" t="s">
        <v>577</v>
      </c>
      <c r="H92" s="99" t="s">
        <v>569</v>
      </c>
    </row>
    <row r="93" spans="1:8" s="81" customFormat="1" ht="15.75" hidden="1" customHeight="1" x14ac:dyDescent="0.2">
      <c r="A93" s="73">
        <v>71701</v>
      </c>
      <c r="B93" s="74">
        <v>13</v>
      </c>
      <c r="C93" s="100" t="s">
        <v>578</v>
      </c>
      <c r="D93" s="76" t="s">
        <v>579</v>
      </c>
      <c r="E93" s="77" t="s">
        <v>580</v>
      </c>
      <c r="F93" s="78">
        <v>71706</v>
      </c>
      <c r="G93" s="83" t="s">
        <v>581</v>
      </c>
      <c r="H93" s="84" t="s">
        <v>569</v>
      </c>
    </row>
    <row r="94" spans="1:8" s="81" customFormat="1" ht="15.75" customHeight="1" x14ac:dyDescent="0.2">
      <c r="A94" s="73">
        <v>71701</v>
      </c>
      <c r="B94" s="85">
        <v>13</v>
      </c>
      <c r="C94" s="86" t="s">
        <v>582</v>
      </c>
      <c r="D94" s="87" t="s">
        <v>583</v>
      </c>
      <c r="E94" s="77" t="s">
        <v>584</v>
      </c>
      <c r="F94" s="88">
        <v>71707</v>
      </c>
      <c r="G94" s="89" t="s">
        <v>585</v>
      </c>
      <c r="H94" s="90" t="s">
        <v>569</v>
      </c>
    </row>
    <row r="95" spans="1:8" s="81" customFormat="1" ht="15.75" customHeight="1" thickBot="1" x14ac:dyDescent="0.25">
      <c r="A95" s="73">
        <v>71751</v>
      </c>
      <c r="B95" s="85">
        <v>14</v>
      </c>
      <c r="C95" s="94" t="s">
        <v>586</v>
      </c>
      <c r="D95" s="87" t="s">
        <v>587</v>
      </c>
      <c r="E95" s="77" t="s">
        <v>588</v>
      </c>
      <c r="F95" s="88">
        <v>71753</v>
      </c>
      <c r="G95" s="95" t="s">
        <v>589</v>
      </c>
      <c r="H95" s="96" t="s">
        <v>590</v>
      </c>
    </row>
    <row r="96" spans="1:8" s="81" customFormat="1" ht="15.75" hidden="1" customHeight="1" x14ac:dyDescent="0.2">
      <c r="A96" s="73">
        <v>71751</v>
      </c>
      <c r="B96" s="74">
        <v>14</v>
      </c>
      <c r="C96" s="104" t="s">
        <v>591</v>
      </c>
      <c r="D96" s="76" t="s">
        <v>592</v>
      </c>
      <c r="E96" s="77" t="s">
        <v>593</v>
      </c>
      <c r="F96" s="78">
        <v>71754</v>
      </c>
      <c r="G96" s="79" t="s">
        <v>594</v>
      </c>
      <c r="H96" s="80" t="s">
        <v>590</v>
      </c>
    </row>
    <row r="97" spans="1:8" s="81" customFormat="1" ht="15.75" hidden="1" customHeight="1" x14ac:dyDescent="0.2">
      <c r="A97" s="73">
        <v>71751</v>
      </c>
      <c r="B97" s="74">
        <v>14</v>
      </c>
      <c r="C97" s="77" t="s">
        <v>595</v>
      </c>
      <c r="D97" s="76" t="s">
        <v>596</v>
      </c>
      <c r="E97" s="77" t="s">
        <v>597</v>
      </c>
      <c r="F97" s="78">
        <v>71755</v>
      </c>
      <c r="G97" s="98" t="s">
        <v>598</v>
      </c>
      <c r="H97" s="99" t="s">
        <v>590</v>
      </c>
    </row>
    <row r="98" spans="1:8" s="81" customFormat="1" ht="15.75" hidden="1" customHeight="1" x14ac:dyDescent="0.2">
      <c r="A98" s="73">
        <v>71751</v>
      </c>
      <c r="B98" s="74">
        <v>14</v>
      </c>
      <c r="C98" s="77" t="s">
        <v>599</v>
      </c>
      <c r="D98" s="76" t="s">
        <v>600</v>
      </c>
      <c r="E98" s="77" t="s">
        <v>601</v>
      </c>
      <c r="F98" s="78">
        <v>71756</v>
      </c>
      <c r="G98" s="98" t="s">
        <v>602</v>
      </c>
      <c r="H98" s="99" t="s">
        <v>590</v>
      </c>
    </row>
    <row r="99" spans="1:8" s="81" customFormat="1" ht="15.75" hidden="1" customHeight="1" x14ac:dyDescent="0.2">
      <c r="A99" s="73">
        <v>71751</v>
      </c>
      <c r="B99" s="74">
        <v>14</v>
      </c>
      <c r="C99" s="77" t="s">
        <v>603</v>
      </c>
      <c r="D99" s="76" t="s">
        <v>604</v>
      </c>
      <c r="E99" s="77" t="s">
        <v>605</v>
      </c>
      <c r="F99" s="78">
        <v>71757</v>
      </c>
      <c r="G99" s="98" t="s">
        <v>606</v>
      </c>
      <c r="H99" s="99" t="s">
        <v>590</v>
      </c>
    </row>
    <row r="100" spans="1:8" s="81" customFormat="1" ht="15.75" hidden="1" customHeight="1" x14ac:dyDescent="0.2">
      <c r="A100" s="73">
        <v>71801</v>
      </c>
      <c r="B100" s="74">
        <v>15</v>
      </c>
      <c r="C100" s="77" t="s">
        <v>607</v>
      </c>
      <c r="D100" s="76" t="s">
        <v>608</v>
      </c>
      <c r="E100" s="77" t="s">
        <v>609</v>
      </c>
      <c r="F100" s="78">
        <v>71803</v>
      </c>
      <c r="G100" s="98" t="s">
        <v>610</v>
      </c>
      <c r="H100" s="99" t="s">
        <v>611</v>
      </c>
    </row>
    <row r="101" spans="1:8" s="81" customFormat="1" ht="15.75" hidden="1" customHeight="1" x14ac:dyDescent="0.2">
      <c r="A101" s="73">
        <v>71801</v>
      </c>
      <c r="B101" s="74">
        <v>15</v>
      </c>
      <c r="C101" s="77" t="s">
        <v>612</v>
      </c>
      <c r="D101" s="76" t="s">
        <v>613</v>
      </c>
      <c r="E101" s="77" t="s">
        <v>614</v>
      </c>
      <c r="F101" s="78">
        <v>71804</v>
      </c>
      <c r="G101" s="98" t="s">
        <v>615</v>
      </c>
      <c r="H101" s="99" t="s">
        <v>611</v>
      </c>
    </row>
    <row r="102" spans="1:8" s="81" customFormat="1" ht="15.75" hidden="1" customHeight="1" x14ac:dyDescent="0.2">
      <c r="A102" s="73">
        <v>71801</v>
      </c>
      <c r="B102" s="74">
        <v>15</v>
      </c>
      <c r="C102" s="100" t="s">
        <v>616</v>
      </c>
      <c r="D102" s="76" t="s">
        <v>617</v>
      </c>
      <c r="E102" s="77" t="s">
        <v>618</v>
      </c>
      <c r="F102" s="78">
        <v>71805</v>
      </c>
      <c r="G102" s="83" t="s">
        <v>619</v>
      </c>
      <c r="H102" s="84" t="s">
        <v>611</v>
      </c>
    </row>
    <row r="103" spans="1:8" s="81" customFormat="1" ht="15.75" customHeight="1" thickBot="1" x14ac:dyDescent="0.25">
      <c r="A103" s="73">
        <v>71801</v>
      </c>
      <c r="B103" s="85">
        <v>15</v>
      </c>
      <c r="C103" s="101" t="s">
        <v>620</v>
      </c>
      <c r="D103" s="87" t="s">
        <v>621</v>
      </c>
      <c r="E103" s="77" t="s">
        <v>622</v>
      </c>
      <c r="F103" s="88">
        <v>71806</v>
      </c>
      <c r="G103" s="102" t="s">
        <v>623</v>
      </c>
      <c r="H103" s="103" t="s">
        <v>611</v>
      </c>
    </row>
    <row r="104" spans="1:8" s="81" customFormat="1" ht="15.75" hidden="1" customHeight="1" x14ac:dyDescent="0.2">
      <c r="A104" s="73">
        <v>71801</v>
      </c>
      <c r="B104" s="74">
        <v>15</v>
      </c>
      <c r="C104" s="104" t="s">
        <v>624</v>
      </c>
      <c r="D104" s="76" t="s">
        <v>625</v>
      </c>
      <c r="E104" s="77" t="s">
        <v>626</v>
      </c>
      <c r="F104" s="78">
        <v>71807</v>
      </c>
      <c r="G104" s="79" t="s">
        <v>627</v>
      </c>
      <c r="H104" s="80" t="s">
        <v>611</v>
      </c>
    </row>
    <row r="105" spans="1:8" s="81" customFormat="1" ht="15.75" hidden="1" customHeight="1" x14ac:dyDescent="0.2">
      <c r="A105" s="73">
        <v>71851</v>
      </c>
      <c r="B105" s="74">
        <v>16</v>
      </c>
      <c r="C105" s="77" t="s">
        <v>628</v>
      </c>
      <c r="D105" s="76" t="s">
        <v>629</v>
      </c>
      <c r="E105" s="77" t="s">
        <v>630</v>
      </c>
      <c r="F105" s="78">
        <v>71853</v>
      </c>
      <c r="G105" s="98" t="s">
        <v>631</v>
      </c>
      <c r="H105" s="99" t="s">
        <v>632</v>
      </c>
    </row>
    <row r="106" spans="1:8" s="81" customFormat="1" ht="15.75" hidden="1" customHeight="1" x14ac:dyDescent="0.2">
      <c r="A106" s="73">
        <v>71851</v>
      </c>
      <c r="B106" s="74">
        <v>16</v>
      </c>
      <c r="C106" s="100" t="s">
        <v>633</v>
      </c>
      <c r="D106" s="76" t="s">
        <v>634</v>
      </c>
      <c r="E106" s="77" t="s">
        <v>635</v>
      </c>
      <c r="F106" s="78">
        <v>71854</v>
      </c>
      <c r="G106" s="83" t="s">
        <v>636</v>
      </c>
      <c r="H106" s="84" t="s">
        <v>632</v>
      </c>
    </row>
    <row r="107" spans="1:8" s="81" customFormat="1" ht="15.75" customHeight="1" thickBot="1" x14ac:dyDescent="0.25">
      <c r="A107" s="73">
        <v>71851</v>
      </c>
      <c r="B107" s="85">
        <v>16</v>
      </c>
      <c r="C107" s="101" t="s">
        <v>637</v>
      </c>
      <c r="D107" s="87" t="s">
        <v>638</v>
      </c>
      <c r="E107" s="77" t="s">
        <v>639</v>
      </c>
      <c r="F107" s="88">
        <v>71855</v>
      </c>
      <c r="G107" s="102" t="s">
        <v>640</v>
      </c>
      <c r="H107" s="103" t="s">
        <v>632</v>
      </c>
    </row>
    <row r="108" spans="1:8" s="81" customFormat="1" ht="15.75" hidden="1" customHeight="1" x14ac:dyDescent="0.2">
      <c r="A108" s="73">
        <v>71851</v>
      </c>
      <c r="B108" s="74">
        <v>16</v>
      </c>
      <c r="C108" s="104" t="s">
        <v>641</v>
      </c>
      <c r="D108" s="76" t="s">
        <v>642</v>
      </c>
      <c r="E108" s="77" t="s">
        <v>643</v>
      </c>
      <c r="F108" s="78">
        <v>71856</v>
      </c>
      <c r="G108" s="79" t="s">
        <v>644</v>
      </c>
      <c r="H108" s="80" t="s">
        <v>632</v>
      </c>
    </row>
    <row r="109" spans="1:8" s="81" customFormat="1" ht="15.75" hidden="1" customHeight="1" thickBot="1" x14ac:dyDescent="0.25">
      <c r="A109" s="112">
        <v>71851</v>
      </c>
      <c r="B109" s="113">
        <v>16</v>
      </c>
      <c r="C109" s="114" t="s">
        <v>645</v>
      </c>
      <c r="D109" s="115" t="s">
        <v>646</v>
      </c>
      <c r="E109" s="114" t="s">
        <v>647</v>
      </c>
      <c r="F109" s="116">
        <v>71857</v>
      </c>
      <c r="G109" s="117" t="s">
        <v>648</v>
      </c>
      <c r="H109" s="118" t="s">
        <v>632</v>
      </c>
    </row>
  </sheetData>
  <autoFilter ref="B2:H109" xr:uid="{00000000-0009-0000-0000-000002000000}">
    <filterColumn colId="1">
      <filters blank="1">
        <filter val="1.CB"/>
        <filter val="1.CC"/>
        <filter val="1.CO"/>
        <filter val="1.MN"/>
        <filter val="1.PC"/>
        <filter val="1.PV"/>
        <filter val="1.SC"/>
        <filter val="1.SD"/>
        <filter val="1.SP"/>
        <filter val="10.EQ"/>
        <filter val="10.MP"/>
        <filter val="10.MS"/>
        <filter val="10.MT"/>
        <filter val="10.SR"/>
        <filter val="11.EQ"/>
        <filter val="12.MP"/>
        <filter val="13.MS"/>
        <filter val="14.MT"/>
        <filter val="15.SR"/>
        <filter val="16.EQ"/>
        <filter val="2.MP"/>
        <filter val="3.MS"/>
        <filter val="4.MT"/>
        <filter val="5.SR"/>
        <filter val="6.EQ"/>
        <filter val="7.MP"/>
        <filter val="8.MS"/>
        <filter val="9.MT"/>
      </filters>
    </filterColumn>
    <sortState xmlns:xlrd2="http://schemas.microsoft.com/office/spreadsheetml/2017/richdata2" ref="B2:G108">
      <sortCondition ref="B1:B108"/>
    </sortState>
  </autoFilter>
  <mergeCells count="6">
    <mergeCell ref="A1:A2"/>
    <mergeCell ref="B1:E1"/>
    <mergeCell ref="F1:H1"/>
    <mergeCell ref="C15:C28"/>
    <mergeCell ref="D15:D28"/>
    <mergeCell ref="E15:E28"/>
  </mergeCells>
  <printOptions horizontalCentered="1"/>
  <pageMargins left="0.23622047244094491" right="0.23622047244094491" top="0.74803149606299213" bottom="0.74803149606299213" header="0.31496062992125984" footer="0.31496062992125984"/>
  <pageSetup scale="91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68B0-B002-46D9-B7B6-61594FE959BA}">
  <sheetPr codeName="Sheet2"/>
  <dimension ref="A2:G13"/>
  <sheetViews>
    <sheetView tabSelected="1" zoomScale="130" zoomScaleNormal="130" workbookViewId="0">
      <selection activeCell="G2" sqref="G2"/>
    </sheetView>
  </sheetViews>
  <sheetFormatPr defaultRowHeight="12.75" x14ac:dyDescent="0.2"/>
  <cols>
    <col min="1" max="1" width="21" style="160" customWidth="1"/>
    <col min="2" max="2" width="36.125" style="160" bestFit="1" customWidth="1"/>
    <col min="3" max="3" width="9" style="160"/>
    <col min="4" max="5" width="8.875" style="160" bestFit="1" customWidth="1"/>
    <col min="6" max="6" width="9" style="160"/>
    <col min="7" max="7" width="12.25" style="160" bestFit="1" customWidth="1"/>
    <col min="8" max="16384" width="9" style="160"/>
  </cols>
  <sheetData>
    <row r="2" spans="1:7" ht="25.5" x14ac:dyDescent="0.2">
      <c r="A2" s="159" t="s">
        <v>795</v>
      </c>
      <c r="B2" s="159" t="s">
        <v>796</v>
      </c>
      <c r="C2" s="159" t="s">
        <v>797</v>
      </c>
      <c r="D2" s="159" t="s">
        <v>798</v>
      </c>
      <c r="E2" s="159" t="s">
        <v>799</v>
      </c>
      <c r="F2" s="159" t="s">
        <v>800</v>
      </c>
      <c r="G2" s="159" t="s">
        <v>801</v>
      </c>
    </row>
    <row r="3" spans="1:7" x14ac:dyDescent="0.2">
      <c r="A3" s="161" t="s">
        <v>802</v>
      </c>
      <c r="B3" s="161" t="s">
        <v>803</v>
      </c>
      <c r="C3" s="162">
        <v>665</v>
      </c>
      <c r="D3" s="163">
        <v>45200</v>
      </c>
      <c r="E3" s="163">
        <v>45864</v>
      </c>
      <c r="F3" s="161"/>
      <c r="G3" s="164">
        <v>4514682.477990251</v>
      </c>
    </row>
    <row r="4" spans="1:7" ht="12.75" customHeight="1" x14ac:dyDescent="0.2">
      <c r="A4" s="165" t="s">
        <v>804</v>
      </c>
      <c r="B4" s="165"/>
      <c r="C4" s="165">
        <f t="shared" ref="C4" si="0">E4-D4</f>
        <v>214</v>
      </c>
      <c r="D4" s="166">
        <v>44995</v>
      </c>
      <c r="E4" s="166">
        <f>D4+32*7-10</f>
        <v>45209</v>
      </c>
      <c r="F4" s="165"/>
      <c r="G4" s="167">
        <v>434910.84</v>
      </c>
    </row>
    <row r="5" spans="1:7" ht="14.25" customHeight="1" x14ac:dyDescent="0.2">
      <c r="A5" s="168" t="s">
        <v>805</v>
      </c>
      <c r="B5" s="169" t="s">
        <v>806</v>
      </c>
      <c r="D5" s="170"/>
      <c r="E5" s="170"/>
      <c r="G5" s="171">
        <v>0</v>
      </c>
    </row>
    <row r="6" spans="1:7" ht="14.25" x14ac:dyDescent="0.2">
      <c r="A6" s="172" t="s">
        <v>136</v>
      </c>
      <c r="B6" s="172"/>
      <c r="C6" s="172"/>
      <c r="D6" s="173"/>
      <c r="E6" s="173"/>
      <c r="F6" s="172"/>
      <c r="G6" s="174">
        <v>0</v>
      </c>
    </row>
    <row r="7" spans="1:7" ht="14.25" x14ac:dyDescent="0.2">
      <c r="A7" s="172" t="s">
        <v>807</v>
      </c>
      <c r="B7" s="172"/>
      <c r="C7" s="174"/>
      <c r="D7" s="173"/>
      <c r="E7" s="173"/>
      <c r="F7" s="172"/>
      <c r="G7" s="174">
        <v>0</v>
      </c>
    </row>
    <row r="8" spans="1:7" ht="14.25" x14ac:dyDescent="0.2">
      <c r="A8" s="172" t="s">
        <v>808</v>
      </c>
      <c r="B8" s="172"/>
      <c r="C8" s="172">
        <f t="shared" ref="C8:C13" si="1">E8-D8</f>
        <v>210</v>
      </c>
      <c r="D8" s="173">
        <v>44995</v>
      </c>
      <c r="E8" s="173">
        <f>D8+32*7-14</f>
        <v>45205</v>
      </c>
      <c r="F8" s="175">
        <v>1</v>
      </c>
      <c r="G8" s="174">
        <f t="shared" ref="G8:G13" si="2">$G$4*F8</f>
        <v>434910.84</v>
      </c>
    </row>
    <row r="9" spans="1:7" ht="14.25" x14ac:dyDescent="0.2">
      <c r="A9" s="165" t="s">
        <v>809</v>
      </c>
      <c r="B9" s="165"/>
      <c r="C9" s="165">
        <f t="shared" si="1"/>
        <v>45</v>
      </c>
      <c r="D9" s="166">
        <v>44995</v>
      </c>
      <c r="E9" s="166">
        <f>D9+45</f>
        <v>45040</v>
      </c>
      <c r="F9" s="176">
        <v>0.7</v>
      </c>
      <c r="G9" s="167">
        <f t="shared" si="2"/>
        <v>304437.58799999999</v>
      </c>
    </row>
    <row r="10" spans="1:7" ht="14.25" x14ac:dyDescent="0.2">
      <c r="A10" s="177" t="s">
        <v>810</v>
      </c>
      <c r="B10" s="178" t="s">
        <v>811</v>
      </c>
      <c r="C10" s="160">
        <f t="shared" si="1"/>
        <v>14</v>
      </c>
      <c r="D10" s="170">
        <f>D9+7</f>
        <v>45002</v>
      </c>
      <c r="E10" s="170">
        <f>D10+14</f>
        <v>45016</v>
      </c>
      <c r="F10" s="179">
        <v>0.2</v>
      </c>
      <c r="G10" s="171">
        <f t="shared" si="2"/>
        <v>86982.168000000005</v>
      </c>
    </row>
    <row r="11" spans="1:7" ht="14.25" x14ac:dyDescent="0.2">
      <c r="A11" s="177" t="s">
        <v>812</v>
      </c>
      <c r="B11" s="177" t="s">
        <v>813</v>
      </c>
      <c r="C11" s="160">
        <f t="shared" si="1"/>
        <v>135</v>
      </c>
      <c r="D11" s="170">
        <f>E9+1</f>
        <v>45041</v>
      </c>
      <c r="E11" s="170">
        <f>D11+135</f>
        <v>45176</v>
      </c>
      <c r="F11" s="179">
        <v>0.25</v>
      </c>
      <c r="G11" s="171">
        <f t="shared" si="2"/>
        <v>108727.71</v>
      </c>
    </row>
    <row r="12" spans="1:7" ht="14.25" x14ac:dyDescent="0.2">
      <c r="A12" s="177" t="s">
        <v>814</v>
      </c>
      <c r="B12" s="180" t="s">
        <v>815</v>
      </c>
      <c r="C12" s="160">
        <f t="shared" si="1"/>
        <v>140</v>
      </c>
      <c r="D12" s="170">
        <f>D11+14</f>
        <v>45055</v>
      </c>
      <c r="E12" s="170">
        <f>D12+140</f>
        <v>45195</v>
      </c>
      <c r="F12" s="179">
        <v>0.25</v>
      </c>
      <c r="G12" s="171">
        <f t="shared" si="2"/>
        <v>108727.71</v>
      </c>
    </row>
    <row r="13" spans="1:7" ht="14.25" x14ac:dyDescent="0.2">
      <c r="A13" s="181" t="s">
        <v>816</v>
      </c>
      <c r="B13" s="165"/>
      <c r="C13" s="165">
        <f t="shared" si="1"/>
        <v>140</v>
      </c>
      <c r="D13" s="166">
        <f>D12+14</f>
        <v>45069</v>
      </c>
      <c r="E13" s="166">
        <f>D13+140</f>
        <v>45209</v>
      </c>
      <c r="F13" s="176">
        <v>0.3</v>
      </c>
      <c r="G13" s="167">
        <f t="shared" si="2"/>
        <v>130473.25200000001</v>
      </c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C299-ACCA-4C91-AAB0-22C8FA5DC0D6}">
  <sheetPr>
    <pageSetUpPr fitToPage="1"/>
  </sheetPr>
  <dimension ref="A1:P28"/>
  <sheetViews>
    <sheetView showGridLines="0" workbookViewId="0">
      <selection activeCell="C14" sqref="C14"/>
    </sheetView>
  </sheetViews>
  <sheetFormatPr defaultRowHeight="15" x14ac:dyDescent="0.2"/>
  <cols>
    <col min="1" max="1" width="23.5" style="14" bestFit="1" customWidth="1"/>
    <col min="2" max="2" width="11.75" style="16" customWidth="1"/>
    <col min="3" max="3" width="30.375" style="16" bestFit="1" customWidth="1"/>
    <col min="4" max="8" width="28.625" style="16" customWidth="1"/>
    <col min="9" max="9" width="9.875" style="16" customWidth="1"/>
    <col min="10" max="10" width="12" style="16" bestFit="1" customWidth="1"/>
    <col min="11" max="11" width="9.125" style="16" bestFit="1" customWidth="1"/>
    <col min="12" max="12" width="6.125" style="16" bestFit="1" customWidth="1"/>
    <col min="13" max="13" width="3.25" style="16" bestFit="1" customWidth="1"/>
    <col min="14" max="14" width="27.5" style="16" bestFit="1" customWidth="1"/>
    <col min="15" max="16384" width="9" style="16"/>
  </cols>
  <sheetData>
    <row r="1" spans="1:11" ht="18.75" x14ac:dyDescent="0.2">
      <c r="C1" s="15" t="s">
        <v>204</v>
      </c>
      <c r="E1" s="15"/>
      <c r="F1" s="15"/>
      <c r="G1" s="15" t="s">
        <v>205</v>
      </c>
    </row>
    <row r="2" spans="1:11" ht="15.75" thickBot="1" x14ac:dyDescent="0.25"/>
    <row r="3" spans="1:11" ht="22.5" customHeight="1" thickBot="1" x14ac:dyDescent="0.25">
      <c r="A3" s="182" t="s">
        <v>24</v>
      </c>
      <c r="B3" s="216" t="s">
        <v>206</v>
      </c>
      <c r="C3" s="216" t="s">
        <v>206</v>
      </c>
      <c r="D3" s="218" t="s">
        <v>207</v>
      </c>
      <c r="E3" s="219"/>
      <c r="F3" s="219"/>
      <c r="G3" s="219"/>
      <c r="H3" s="220"/>
      <c r="I3" s="14" t="s">
        <v>27</v>
      </c>
      <c r="J3" s="14"/>
      <c r="K3" s="14"/>
    </row>
    <row r="4" spans="1:11" ht="30.75" customHeight="1" thickBot="1" x14ac:dyDescent="0.25">
      <c r="A4" s="182"/>
      <c r="B4" s="217"/>
      <c r="C4" s="217"/>
      <c r="D4" s="34" t="s">
        <v>208</v>
      </c>
      <c r="E4" s="36" t="s">
        <v>209</v>
      </c>
      <c r="F4" s="36" t="s">
        <v>210</v>
      </c>
      <c r="G4" s="36" t="s">
        <v>211</v>
      </c>
      <c r="H4" s="37" t="s">
        <v>212</v>
      </c>
      <c r="I4" s="14" t="s">
        <v>27</v>
      </c>
      <c r="J4" s="14"/>
      <c r="K4" s="14"/>
    </row>
    <row r="5" spans="1:11" ht="43.5" hidden="1" customHeight="1" x14ac:dyDescent="0.2">
      <c r="A5" s="16" t="s">
        <v>30</v>
      </c>
      <c r="B5" s="38"/>
      <c r="C5" s="39"/>
      <c r="D5" s="24"/>
      <c r="E5" s="24"/>
      <c r="F5" s="24"/>
      <c r="G5" s="24"/>
      <c r="H5" s="25" t="str">
        <f>CONCATENATE(IF(D5&lt;&gt;"",CONCATENATE(A5," - ",D5," - ",J5),CONCATENATE(A5," - ",J5)))</f>
        <v>Market Research - PRDCTN DVSN</v>
      </c>
      <c r="I5" s="16">
        <v>51100</v>
      </c>
      <c r="J5" s="16" t="s">
        <v>31</v>
      </c>
      <c r="K5" s="16" t="s">
        <v>32</v>
      </c>
    </row>
    <row r="6" spans="1:11" ht="43.5" customHeight="1" x14ac:dyDescent="0.2">
      <c r="A6" s="60" t="s">
        <v>30</v>
      </c>
      <c r="B6" s="40">
        <v>1</v>
      </c>
      <c r="C6" s="40" t="s">
        <v>30</v>
      </c>
      <c r="D6" s="41" t="s">
        <v>213</v>
      </c>
      <c r="E6" s="41" t="s">
        <v>213</v>
      </c>
      <c r="F6" s="41" t="s">
        <v>213</v>
      </c>
      <c r="G6" s="41" t="s">
        <v>213</v>
      </c>
      <c r="H6" s="42" t="s">
        <v>213</v>
      </c>
      <c r="I6" s="16">
        <v>51101</v>
      </c>
      <c r="J6" s="16" t="s">
        <v>31</v>
      </c>
      <c r="K6" s="29" t="s">
        <v>37</v>
      </c>
    </row>
    <row r="7" spans="1:11" ht="43.5" customHeight="1" x14ac:dyDescent="0.2">
      <c r="A7" s="60" t="s">
        <v>30</v>
      </c>
      <c r="B7" s="40">
        <v>2</v>
      </c>
      <c r="C7" s="40" t="s">
        <v>53</v>
      </c>
      <c r="D7" s="41" t="s">
        <v>213</v>
      </c>
      <c r="E7" s="41" t="s">
        <v>213</v>
      </c>
      <c r="F7" s="41" t="s">
        <v>213</v>
      </c>
      <c r="G7" s="41" t="s">
        <v>213</v>
      </c>
      <c r="H7" s="42" t="s">
        <v>213</v>
      </c>
      <c r="I7" s="16">
        <v>51102</v>
      </c>
      <c r="J7" s="16" t="s">
        <v>31</v>
      </c>
      <c r="K7" s="16" t="s">
        <v>37</v>
      </c>
    </row>
    <row r="8" spans="1:11" ht="43.5" customHeight="1" x14ac:dyDescent="0.2">
      <c r="A8" s="60" t="s">
        <v>30</v>
      </c>
      <c r="B8" s="40">
        <v>3</v>
      </c>
      <c r="C8" s="40" t="s">
        <v>214</v>
      </c>
      <c r="D8" s="41" t="s">
        <v>213</v>
      </c>
      <c r="E8" s="41" t="s">
        <v>213</v>
      </c>
      <c r="F8" s="41" t="s">
        <v>213</v>
      </c>
      <c r="G8" s="41" t="s">
        <v>213</v>
      </c>
      <c r="H8" s="42" t="s">
        <v>213</v>
      </c>
      <c r="I8" s="16">
        <v>51103</v>
      </c>
      <c r="J8" s="16" t="s">
        <v>31</v>
      </c>
      <c r="K8" s="16" t="s">
        <v>37</v>
      </c>
    </row>
    <row r="9" spans="1:11" ht="43.5" customHeight="1" x14ac:dyDescent="0.2">
      <c r="A9" s="60" t="s">
        <v>30</v>
      </c>
      <c r="B9" s="40">
        <v>4</v>
      </c>
      <c r="C9" s="40" t="s">
        <v>215</v>
      </c>
      <c r="D9" s="41" t="s">
        <v>213</v>
      </c>
      <c r="E9" s="41" t="s">
        <v>213</v>
      </c>
      <c r="F9" s="41" t="s">
        <v>213</v>
      </c>
      <c r="G9" s="41" t="s">
        <v>213</v>
      </c>
      <c r="H9" s="42" t="s">
        <v>213</v>
      </c>
      <c r="I9" s="16">
        <v>51104</v>
      </c>
      <c r="J9" s="16" t="s">
        <v>31</v>
      </c>
      <c r="K9" s="16" t="s">
        <v>37</v>
      </c>
    </row>
    <row r="10" spans="1:11" ht="43.5" customHeight="1" x14ac:dyDescent="0.2">
      <c r="A10" s="60" t="s">
        <v>30</v>
      </c>
      <c r="B10" s="40">
        <v>5</v>
      </c>
      <c r="C10" s="61" t="s">
        <v>216</v>
      </c>
      <c r="D10" s="41" t="s">
        <v>213</v>
      </c>
      <c r="E10" s="41" t="s">
        <v>213</v>
      </c>
      <c r="F10" s="41" t="s">
        <v>213</v>
      </c>
      <c r="G10" s="41" t="s">
        <v>213</v>
      </c>
      <c r="H10" s="42" t="s">
        <v>213</v>
      </c>
      <c r="I10" s="16">
        <v>51105</v>
      </c>
      <c r="J10" s="16" t="s">
        <v>31</v>
      </c>
      <c r="K10" s="16" t="s">
        <v>37</v>
      </c>
    </row>
    <row r="11" spans="1:11" ht="43.5" customHeight="1" x14ac:dyDescent="0.2">
      <c r="A11" s="60" t="s">
        <v>30</v>
      </c>
      <c r="B11" s="40">
        <v>6</v>
      </c>
      <c r="C11" s="61" t="s">
        <v>217</v>
      </c>
      <c r="D11" s="41" t="s">
        <v>213</v>
      </c>
      <c r="E11" s="41" t="s">
        <v>213</v>
      </c>
      <c r="F11" s="41" t="s">
        <v>213</v>
      </c>
      <c r="G11" s="41" t="s">
        <v>213</v>
      </c>
      <c r="H11" s="42" t="s">
        <v>213</v>
      </c>
      <c r="I11" s="16">
        <v>51106</v>
      </c>
      <c r="J11" s="16" t="s">
        <v>31</v>
      </c>
      <c r="K11" s="16" t="s">
        <v>37</v>
      </c>
    </row>
    <row r="12" spans="1:11" ht="43.5" customHeight="1" x14ac:dyDescent="0.2">
      <c r="A12" s="60" t="s">
        <v>53</v>
      </c>
      <c r="B12" s="40">
        <v>7</v>
      </c>
      <c r="C12" s="40" t="s">
        <v>218</v>
      </c>
      <c r="D12" s="41" t="s">
        <v>213</v>
      </c>
      <c r="E12" s="41" t="s">
        <v>213</v>
      </c>
      <c r="F12" s="41" t="s">
        <v>213</v>
      </c>
      <c r="G12" s="41" t="s">
        <v>213</v>
      </c>
      <c r="H12" s="42" t="s">
        <v>213</v>
      </c>
      <c r="I12" s="16">
        <v>51200</v>
      </c>
      <c r="J12" s="16" t="s">
        <v>31</v>
      </c>
      <c r="K12" s="29">
        <v>51000</v>
      </c>
    </row>
    <row r="13" spans="1:11" ht="43.5" customHeight="1" x14ac:dyDescent="0.2">
      <c r="A13" s="60" t="s">
        <v>53</v>
      </c>
      <c r="B13" s="40">
        <v>8</v>
      </c>
      <c r="C13" s="61" t="s">
        <v>219</v>
      </c>
      <c r="D13" s="41" t="s">
        <v>213</v>
      </c>
      <c r="E13" s="41" t="s">
        <v>213</v>
      </c>
      <c r="F13" s="41" t="s">
        <v>213</v>
      </c>
      <c r="G13" s="41" t="s">
        <v>213</v>
      </c>
      <c r="H13" s="42" t="s">
        <v>213</v>
      </c>
      <c r="I13" s="16" t="e">
        <f>I$12+C13</f>
        <v>#VALUE!</v>
      </c>
      <c r="J13" s="16" t="s">
        <v>31</v>
      </c>
      <c r="K13" s="16" t="s">
        <v>58</v>
      </c>
    </row>
    <row r="14" spans="1:11" ht="43.5" customHeight="1" x14ac:dyDescent="0.2">
      <c r="A14" s="60" t="s">
        <v>53</v>
      </c>
      <c r="B14" s="40">
        <v>9</v>
      </c>
      <c r="C14" s="61" t="s">
        <v>220</v>
      </c>
      <c r="D14" s="41" t="s">
        <v>213</v>
      </c>
      <c r="E14" s="41" t="s">
        <v>213</v>
      </c>
      <c r="F14" s="41" t="s">
        <v>213</v>
      </c>
      <c r="G14" s="41" t="s">
        <v>213</v>
      </c>
      <c r="H14" s="42" t="s">
        <v>213</v>
      </c>
      <c r="I14" s="16" t="e">
        <f>I$12+C14</f>
        <v>#VALUE!</v>
      </c>
      <c r="J14" s="16" t="s">
        <v>31</v>
      </c>
      <c r="K14" s="16" t="s">
        <v>58</v>
      </c>
    </row>
    <row r="15" spans="1:11" ht="43.5" customHeight="1" thickBot="1" x14ac:dyDescent="0.25">
      <c r="A15" s="60" t="s">
        <v>53</v>
      </c>
      <c r="B15" s="43">
        <v>10</v>
      </c>
      <c r="C15" s="62" t="s">
        <v>221</v>
      </c>
      <c r="D15" s="45" t="s">
        <v>213</v>
      </c>
      <c r="E15" s="45" t="s">
        <v>213</v>
      </c>
      <c r="F15" s="45" t="s">
        <v>213</v>
      </c>
      <c r="G15" s="45" t="s">
        <v>213</v>
      </c>
      <c r="H15" s="46" t="s">
        <v>213</v>
      </c>
      <c r="I15" s="16" t="e">
        <f>I$12+C15</f>
        <v>#VALUE!</v>
      </c>
      <c r="J15" s="16" t="s">
        <v>31</v>
      </c>
      <c r="K15" s="16" t="s">
        <v>58</v>
      </c>
    </row>
    <row r="16" spans="1:11" x14ac:dyDescent="0.2">
      <c r="A16" s="16"/>
    </row>
    <row r="17" spans="2:16" x14ac:dyDescent="0.2">
      <c r="B17" s="16" t="s">
        <v>59</v>
      </c>
    </row>
    <row r="18" spans="2:16" x14ac:dyDescent="0.2">
      <c r="B18" s="16">
        <v>1</v>
      </c>
      <c r="C18" s="16" t="s">
        <v>60</v>
      </c>
    </row>
    <row r="19" spans="2:16" x14ac:dyDescent="0.2">
      <c r="B19" s="16">
        <v>2</v>
      </c>
      <c r="C19" s="16" t="s">
        <v>61</v>
      </c>
      <c r="P19" s="16" t="s">
        <v>62</v>
      </c>
    </row>
    <row r="20" spans="2:16" x14ac:dyDescent="0.2">
      <c r="B20" s="16">
        <v>3</v>
      </c>
      <c r="C20" s="16" t="s">
        <v>63</v>
      </c>
      <c r="P20" s="16" t="s">
        <v>64</v>
      </c>
    </row>
    <row r="21" spans="2:16" x14ac:dyDescent="0.2">
      <c r="B21" s="16">
        <v>4</v>
      </c>
      <c r="C21" s="16" t="s">
        <v>65</v>
      </c>
      <c r="P21" s="16" t="s">
        <v>66</v>
      </c>
    </row>
    <row r="22" spans="2:16" x14ac:dyDescent="0.2">
      <c r="B22" s="16">
        <v>5</v>
      </c>
      <c r="C22" s="16" t="s">
        <v>67</v>
      </c>
    </row>
    <row r="23" spans="2:16" x14ac:dyDescent="0.2">
      <c r="B23" s="16">
        <v>6</v>
      </c>
      <c r="C23" s="16" t="s">
        <v>68</v>
      </c>
      <c r="P23" s="16" t="s">
        <v>69</v>
      </c>
    </row>
    <row r="24" spans="2:16" x14ac:dyDescent="0.2">
      <c r="B24" s="16">
        <v>7</v>
      </c>
      <c r="C24" s="16" t="s">
        <v>70</v>
      </c>
    </row>
    <row r="27" spans="2:16" x14ac:dyDescent="0.2">
      <c r="C27" s="16" t="s">
        <v>222</v>
      </c>
    </row>
    <row r="28" spans="2:16" x14ac:dyDescent="0.2">
      <c r="C28" s="16" t="s">
        <v>223</v>
      </c>
    </row>
  </sheetData>
  <mergeCells count="4">
    <mergeCell ref="A3:A4"/>
    <mergeCell ref="B3:B4"/>
    <mergeCell ref="C3:C4"/>
    <mergeCell ref="D3:H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BF93-69ED-493B-A08E-883DDBD86EB5}">
  <dimension ref="A1:U27"/>
  <sheetViews>
    <sheetView zoomScale="70" zoomScaleNormal="70" workbookViewId="0">
      <selection activeCell="D9" sqref="D9"/>
    </sheetView>
  </sheetViews>
  <sheetFormatPr defaultColWidth="9.125" defaultRowHeight="14.25" x14ac:dyDescent="0.2"/>
  <cols>
    <col min="1" max="1" width="3.25" style="47" bestFit="1" customWidth="1"/>
    <col min="2" max="2" width="24.375" style="47" bestFit="1" customWidth="1"/>
    <col min="3" max="3" width="23.375" style="47" customWidth="1"/>
    <col min="4" max="4" width="13.375" style="47" customWidth="1"/>
    <col min="5" max="5" width="18" style="47" customWidth="1"/>
    <col min="6" max="6" width="7.375" style="47" bestFit="1" customWidth="1"/>
    <col min="7" max="8" width="4.25" style="47" customWidth="1"/>
    <col min="9" max="9" width="10.375" style="47" customWidth="1"/>
    <col min="10" max="10" width="14.25" style="47" bestFit="1" customWidth="1"/>
    <col min="11" max="11" width="11.25" style="47" hidden="1" customWidth="1"/>
    <col min="12" max="12" width="0" style="47" hidden="1" customWidth="1"/>
    <col min="13" max="13" width="12" style="47" customWidth="1"/>
    <col min="14" max="14" width="15.375" style="47" customWidth="1"/>
    <col min="15" max="15" width="15.875" style="47" customWidth="1"/>
    <col min="16" max="16" width="10.375" style="47" customWidth="1"/>
    <col min="17" max="17" width="6.25" style="47" customWidth="1"/>
    <col min="18" max="18" width="21.375" style="47" customWidth="1"/>
    <col min="19" max="16384" width="9.125" style="47"/>
  </cols>
  <sheetData>
    <row r="1" spans="1:21" ht="20.25" customHeight="1" x14ac:dyDescent="0.2">
      <c r="I1" s="143" t="s">
        <v>224</v>
      </c>
      <c r="J1" s="63" t="s">
        <v>764</v>
      </c>
    </row>
    <row r="2" spans="1:21" ht="15" thickBot="1" x14ac:dyDescent="0.25">
      <c r="P2" s="47" t="s">
        <v>225</v>
      </c>
      <c r="Q2" s="47" t="s">
        <v>226</v>
      </c>
    </row>
    <row r="3" spans="1:21" ht="23.25" customHeight="1" x14ac:dyDescent="0.2">
      <c r="A3" s="253" t="s">
        <v>25</v>
      </c>
      <c r="B3" s="255" t="s">
        <v>763</v>
      </c>
      <c r="C3" s="255" t="s">
        <v>755</v>
      </c>
      <c r="D3" s="255" t="s">
        <v>133</v>
      </c>
      <c r="E3" s="255" t="s">
        <v>63</v>
      </c>
      <c r="F3" s="255"/>
      <c r="G3" s="255"/>
      <c r="H3" s="255"/>
      <c r="I3" s="255" t="s">
        <v>60</v>
      </c>
      <c r="J3" s="255"/>
      <c r="K3" s="255"/>
      <c r="L3" s="255"/>
      <c r="M3" s="255" t="s">
        <v>65</v>
      </c>
      <c r="N3" s="255"/>
      <c r="O3" s="255"/>
      <c r="P3" s="255" t="s">
        <v>134</v>
      </c>
      <c r="Q3" s="255"/>
      <c r="R3" s="251" t="s">
        <v>135</v>
      </c>
    </row>
    <row r="4" spans="1:21" ht="23.25" customHeight="1" x14ac:dyDescent="0.2">
      <c r="A4" s="254"/>
      <c r="B4" s="256"/>
      <c r="C4" s="256"/>
      <c r="D4" s="256"/>
      <c r="E4" s="131">
        <v>1</v>
      </c>
      <c r="F4" s="131">
        <v>2</v>
      </c>
      <c r="G4" s="131">
        <v>3</v>
      </c>
      <c r="H4" s="131">
        <v>4</v>
      </c>
      <c r="I4" s="131">
        <v>1</v>
      </c>
      <c r="J4" s="131">
        <v>2</v>
      </c>
      <c r="K4" s="131">
        <v>3</v>
      </c>
      <c r="L4" s="131">
        <v>4</v>
      </c>
      <c r="M4" s="131">
        <v>1</v>
      </c>
      <c r="N4" s="131">
        <v>2</v>
      </c>
      <c r="O4" s="131">
        <v>3</v>
      </c>
      <c r="P4" s="131">
        <v>1</v>
      </c>
      <c r="Q4" s="131">
        <v>2</v>
      </c>
      <c r="R4" s="252"/>
      <c r="U4" s="47" t="s">
        <v>713</v>
      </c>
    </row>
    <row r="5" spans="1:21" ht="38.25" customHeight="1" x14ac:dyDescent="0.2">
      <c r="A5" s="132">
        <v>1</v>
      </c>
      <c r="B5" s="141" t="s">
        <v>714</v>
      </c>
      <c r="C5" s="133" t="s">
        <v>723</v>
      </c>
      <c r="D5" s="133" t="s">
        <v>746</v>
      </c>
      <c r="E5" s="133"/>
      <c r="F5" s="133" t="s">
        <v>12</v>
      </c>
      <c r="G5" s="133"/>
      <c r="H5" s="133"/>
      <c r="I5" s="134" t="s">
        <v>749</v>
      </c>
      <c r="J5" s="134"/>
      <c r="K5" s="134"/>
      <c r="L5" s="134"/>
      <c r="M5" s="134" t="s">
        <v>750</v>
      </c>
      <c r="N5" s="134"/>
      <c r="O5" s="134"/>
      <c r="P5" s="134" t="s">
        <v>751</v>
      </c>
      <c r="Q5" s="134"/>
      <c r="R5" s="135"/>
      <c r="U5" s="47" t="s">
        <v>714</v>
      </c>
    </row>
    <row r="6" spans="1:21" ht="38.25" customHeight="1" x14ac:dyDescent="0.2">
      <c r="A6" s="132">
        <v>2</v>
      </c>
      <c r="B6" s="141" t="s">
        <v>744</v>
      </c>
      <c r="C6" s="133" t="s">
        <v>724</v>
      </c>
      <c r="D6" s="133" t="s">
        <v>753</v>
      </c>
      <c r="E6" s="133" t="s">
        <v>748</v>
      </c>
      <c r="F6" s="133" t="s">
        <v>12</v>
      </c>
      <c r="G6" s="133"/>
      <c r="H6" s="133"/>
      <c r="I6" s="134" t="s">
        <v>749</v>
      </c>
      <c r="J6" s="134"/>
      <c r="K6" s="134"/>
      <c r="L6" s="134"/>
      <c r="M6" s="134" t="s">
        <v>724</v>
      </c>
      <c r="N6" s="134"/>
      <c r="O6" s="134"/>
      <c r="P6" s="134"/>
      <c r="Q6" s="134"/>
      <c r="R6" s="135"/>
      <c r="U6" s="47" t="s">
        <v>715</v>
      </c>
    </row>
    <row r="7" spans="1:21" ht="38.25" customHeight="1" x14ac:dyDescent="0.2">
      <c r="A7" s="132">
        <v>3</v>
      </c>
      <c r="B7" s="141" t="s">
        <v>745</v>
      </c>
      <c r="C7" s="133" t="s">
        <v>743</v>
      </c>
      <c r="D7" s="133" t="s">
        <v>747</v>
      </c>
      <c r="E7" s="133" t="s">
        <v>12</v>
      </c>
      <c r="F7" s="133" t="s">
        <v>12</v>
      </c>
      <c r="G7" s="133"/>
      <c r="H7" s="133"/>
      <c r="I7" s="134" t="s">
        <v>172</v>
      </c>
      <c r="J7" s="134"/>
      <c r="K7" s="134"/>
      <c r="L7" s="134"/>
      <c r="M7" s="134"/>
      <c r="N7" s="134"/>
      <c r="O7" s="134"/>
      <c r="P7" s="134" t="s">
        <v>751</v>
      </c>
      <c r="Q7" s="134"/>
      <c r="R7" s="135"/>
      <c r="U7" s="47" t="s">
        <v>715</v>
      </c>
    </row>
    <row r="8" spans="1:21" ht="38.25" customHeight="1" x14ac:dyDescent="0.2">
      <c r="A8" s="132">
        <v>4</v>
      </c>
      <c r="B8" s="141" t="s">
        <v>716</v>
      </c>
      <c r="C8" s="133" t="s">
        <v>725</v>
      </c>
      <c r="D8" s="133" t="s">
        <v>756</v>
      </c>
      <c r="E8" s="136" t="s">
        <v>762</v>
      </c>
      <c r="F8" s="133" t="s">
        <v>12</v>
      </c>
      <c r="G8" s="133"/>
      <c r="H8" s="133"/>
      <c r="I8" s="134"/>
      <c r="J8" s="134"/>
      <c r="K8" s="134"/>
      <c r="L8" s="134"/>
      <c r="M8" s="134"/>
      <c r="N8" s="134"/>
      <c r="O8" s="134"/>
      <c r="P8" s="134"/>
      <c r="Q8" s="134"/>
      <c r="R8" s="135"/>
      <c r="U8" s="47" t="s">
        <v>716</v>
      </c>
    </row>
    <row r="9" spans="1:21" ht="38.25" customHeight="1" x14ac:dyDescent="0.2">
      <c r="A9" s="132">
        <v>5</v>
      </c>
      <c r="B9" s="260" t="s">
        <v>717</v>
      </c>
      <c r="C9" s="133" t="s">
        <v>724</v>
      </c>
      <c r="D9" s="133"/>
      <c r="E9" s="133" t="s">
        <v>12</v>
      </c>
      <c r="F9" s="133" t="s">
        <v>12</v>
      </c>
      <c r="G9" s="133"/>
      <c r="H9" s="133"/>
      <c r="I9" s="134"/>
      <c r="J9" s="134"/>
      <c r="K9" s="134"/>
      <c r="L9" s="134"/>
      <c r="M9" s="134"/>
      <c r="N9" s="134"/>
      <c r="O9" s="134"/>
      <c r="P9" s="134"/>
      <c r="Q9" s="134"/>
      <c r="R9" s="135"/>
      <c r="U9" s="47" t="s">
        <v>717</v>
      </c>
    </row>
    <row r="10" spans="1:21" ht="38.25" customHeight="1" x14ac:dyDescent="0.2">
      <c r="A10" s="132">
        <v>6</v>
      </c>
      <c r="B10" s="260"/>
      <c r="C10" s="133" t="s">
        <v>726</v>
      </c>
      <c r="D10" s="133"/>
      <c r="E10" s="133" t="s">
        <v>12</v>
      </c>
      <c r="F10" s="133" t="s">
        <v>12</v>
      </c>
      <c r="G10" s="133"/>
      <c r="H10" s="133"/>
      <c r="I10" s="134"/>
      <c r="J10" s="134"/>
      <c r="K10" s="134"/>
      <c r="L10" s="134"/>
      <c r="M10" s="134"/>
      <c r="N10" s="134"/>
      <c r="O10" s="134"/>
      <c r="P10" s="134"/>
      <c r="Q10" s="134"/>
      <c r="R10" s="135"/>
    </row>
    <row r="11" spans="1:21" ht="38.25" customHeight="1" x14ac:dyDescent="0.2">
      <c r="A11" s="132">
        <v>7</v>
      </c>
      <c r="B11" s="260"/>
      <c r="C11" s="133" t="s">
        <v>727</v>
      </c>
      <c r="D11" s="133"/>
      <c r="E11" s="133" t="s">
        <v>12</v>
      </c>
      <c r="F11" s="133" t="s">
        <v>12</v>
      </c>
      <c r="G11" s="133"/>
      <c r="H11" s="133"/>
      <c r="I11" s="134"/>
      <c r="J11" s="134"/>
      <c r="K11" s="134"/>
      <c r="L11" s="134"/>
      <c r="M11" s="134"/>
      <c r="N11" s="134"/>
      <c r="O11" s="134"/>
      <c r="P11" s="134"/>
      <c r="Q11" s="134"/>
      <c r="R11" s="135"/>
    </row>
    <row r="12" spans="1:21" ht="38.25" customHeight="1" x14ac:dyDescent="0.2">
      <c r="A12" s="132">
        <v>8</v>
      </c>
      <c r="B12" s="260" t="s">
        <v>718</v>
      </c>
      <c r="C12" s="133" t="s">
        <v>728</v>
      </c>
      <c r="D12" s="133"/>
      <c r="E12" s="133"/>
      <c r="F12" s="133" t="s">
        <v>12</v>
      </c>
      <c r="G12" s="133"/>
      <c r="H12" s="133"/>
      <c r="I12" s="134"/>
      <c r="J12" s="134"/>
      <c r="K12" s="134"/>
      <c r="L12" s="134"/>
      <c r="M12" s="134"/>
      <c r="N12" s="134"/>
      <c r="O12" s="134"/>
      <c r="P12" s="134"/>
      <c r="Q12" s="134"/>
      <c r="R12" s="135"/>
      <c r="U12" s="47" t="s">
        <v>718</v>
      </c>
    </row>
    <row r="13" spans="1:21" ht="38.25" customHeight="1" x14ac:dyDescent="0.2">
      <c r="A13" s="132">
        <v>9</v>
      </c>
      <c r="B13" s="260"/>
      <c r="C13" s="133" t="s">
        <v>729</v>
      </c>
      <c r="D13" s="133"/>
      <c r="E13" s="133" t="s">
        <v>12</v>
      </c>
      <c r="F13" s="133"/>
      <c r="G13" s="133"/>
      <c r="H13" s="133"/>
      <c r="I13" s="134"/>
      <c r="J13" s="134"/>
      <c r="K13" s="134"/>
      <c r="L13" s="134"/>
      <c r="M13" s="134"/>
      <c r="N13" s="134"/>
      <c r="O13" s="134"/>
      <c r="P13" s="134"/>
      <c r="Q13" s="134"/>
      <c r="R13" s="135"/>
    </row>
    <row r="14" spans="1:21" ht="38.25" customHeight="1" x14ac:dyDescent="0.2">
      <c r="A14" s="132">
        <v>10</v>
      </c>
      <c r="B14" s="260"/>
      <c r="C14" s="133" t="s">
        <v>730</v>
      </c>
      <c r="D14" s="133"/>
      <c r="E14" s="133" t="s">
        <v>12</v>
      </c>
      <c r="F14" s="133" t="s">
        <v>12</v>
      </c>
      <c r="G14" s="133"/>
      <c r="H14" s="133"/>
      <c r="I14" s="134"/>
      <c r="J14" s="134"/>
      <c r="K14" s="134"/>
      <c r="L14" s="134"/>
      <c r="M14" s="134"/>
      <c r="N14" s="134"/>
      <c r="O14" s="134"/>
      <c r="P14" s="134"/>
      <c r="Q14" s="134"/>
      <c r="R14" s="135"/>
    </row>
    <row r="15" spans="1:21" ht="38.25" customHeight="1" x14ac:dyDescent="0.2">
      <c r="A15" s="132">
        <v>11</v>
      </c>
      <c r="B15" s="260"/>
      <c r="C15" s="133" t="s">
        <v>731</v>
      </c>
      <c r="D15" s="133"/>
      <c r="E15" s="133"/>
      <c r="F15" s="133" t="s">
        <v>12</v>
      </c>
      <c r="G15" s="133"/>
      <c r="H15" s="133"/>
      <c r="I15" s="134"/>
      <c r="J15" s="134"/>
      <c r="K15" s="134"/>
      <c r="L15" s="134"/>
      <c r="M15" s="134"/>
      <c r="N15" s="134"/>
      <c r="O15" s="134"/>
      <c r="P15" s="134"/>
      <c r="Q15" s="134"/>
      <c r="R15" s="135"/>
    </row>
    <row r="16" spans="1:21" ht="38.25" customHeight="1" x14ac:dyDescent="0.2">
      <c r="A16" s="132">
        <v>12</v>
      </c>
      <c r="B16" s="260"/>
      <c r="C16" s="133" t="s">
        <v>732</v>
      </c>
      <c r="D16" s="133"/>
      <c r="E16" s="133" t="s">
        <v>12</v>
      </c>
      <c r="F16" s="133" t="s">
        <v>12</v>
      </c>
      <c r="G16" s="133"/>
      <c r="H16" s="133"/>
      <c r="I16" s="134"/>
      <c r="J16" s="134"/>
      <c r="K16" s="134"/>
      <c r="L16" s="134"/>
      <c r="M16" s="134"/>
      <c r="N16" s="134"/>
      <c r="O16" s="134"/>
      <c r="P16" s="134"/>
      <c r="Q16" s="134"/>
      <c r="R16" s="135"/>
    </row>
    <row r="17" spans="1:21" ht="38.25" customHeight="1" x14ac:dyDescent="0.2">
      <c r="A17" s="132">
        <v>13</v>
      </c>
      <c r="B17" s="257" t="s">
        <v>719</v>
      </c>
      <c r="C17" s="133" t="s">
        <v>733</v>
      </c>
      <c r="D17" s="133"/>
      <c r="E17" s="136"/>
      <c r="F17" s="133" t="s">
        <v>12</v>
      </c>
      <c r="G17" s="133"/>
      <c r="H17" s="133"/>
      <c r="I17" s="134"/>
      <c r="J17" s="134"/>
      <c r="K17" s="134"/>
      <c r="L17" s="134"/>
      <c r="M17" s="134"/>
      <c r="N17" s="134"/>
      <c r="O17" s="134"/>
      <c r="P17" s="134"/>
      <c r="Q17" s="134"/>
      <c r="R17" s="135"/>
      <c r="U17" s="47" t="s">
        <v>719</v>
      </c>
    </row>
    <row r="18" spans="1:21" ht="38.25" customHeight="1" x14ac:dyDescent="0.2">
      <c r="A18" s="132">
        <v>14</v>
      </c>
      <c r="B18" s="258"/>
      <c r="C18" s="133" t="s">
        <v>734</v>
      </c>
      <c r="D18" s="133"/>
      <c r="E18" s="136"/>
      <c r="F18" s="133" t="s">
        <v>12</v>
      </c>
      <c r="G18" s="133"/>
      <c r="H18" s="133"/>
      <c r="I18" s="134"/>
      <c r="J18" s="134"/>
      <c r="K18" s="134"/>
      <c r="L18" s="134"/>
      <c r="M18" s="134"/>
      <c r="N18" s="134"/>
      <c r="O18" s="134"/>
      <c r="P18" s="134"/>
      <c r="Q18" s="134"/>
      <c r="R18" s="135"/>
    </row>
    <row r="19" spans="1:21" ht="38.25" customHeight="1" x14ac:dyDescent="0.2">
      <c r="A19" s="132">
        <v>15</v>
      </c>
      <c r="B19" s="257" t="s">
        <v>720</v>
      </c>
      <c r="C19" s="133" t="s">
        <v>735</v>
      </c>
      <c r="D19" s="133"/>
      <c r="E19" s="133" t="s">
        <v>12</v>
      </c>
      <c r="F19" s="133" t="s">
        <v>12</v>
      </c>
      <c r="G19" s="133"/>
      <c r="H19" s="133"/>
      <c r="I19" s="134"/>
      <c r="J19" s="134"/>
      <c r="K19" s="134"/>
      <c r="L19" s="134"/>
      <c r="M19" s="134"/>
      <c r="N19" s="134"/>
      <c r="O19" s="134"/>
      <c r="P19" s="134"/>
      <c r="Q19" s="134"/>
      <c r="R19" s="135"/>
      <c r="U19" s="47" t="s">
        <v>720</v>
      </c>
    </row>
    <row r="20" spans="1:21" ht="38.25" customHeight="1" x14ac:dyDescent="0.2">
      <c r="A20" s="132">
        <v>16</v>
      </c>
      <c r="B20" s="259"/>
      <c r="C20" s="133" t="s">
        <v>736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7"/>
    </row>
    <row r="21" spans="1:21" ht="38.25" customHeight="1" x14ac:dyDescent="0.2">
      <c r="A21" s="132">
        <v>17</v>
      </c>
      <c r="B21" s="259"/>
      <c r="C21" s="133" t="s">
        <v>737</v>
      </c>
      <c r="D21" s="133" t="s">
        <v>752</v>
      </c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7"/>
    </row>
    <row r="22" spans="1:21" ht="38.25" customHeight="1" x14ac:dyDescent="0.2">
      <c r="A22" s="132">
        <v>18</v>
      </c>
      <c r="B22" s="259"/>
      <c r="C22" s="133" t="s">
        <v>738</v>
      </c>
      <c r="D22" s="133" t="s">
        <v>760</v>
      </c>
      <c r="E22" s="136" t="s">
        <v>761</v>
      </c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7"/>
    </row>
    <row r="23" spans="1:21" ht="38.25" customHeight="1" x14ac:dyDescent="0.2">
      <c r="A23" s="132">
        <v>19</v>
      </c>
      <c r="B23" s="259"/>
      <c r="C23" s="133" t="s">
        <v>739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7"/>
    </row>
    <row r="24" spans="1:21" ht="38.25" customHeight="1" x14ac:dyDescent="0.2">
      <c r="A24" s="132">
        <v>20</v>
      </c>
      <c r="B24" s="259"/>
      <c r="C24" s="133" t="s">
        <v>740</v>
      </c>
      <c r="D24" s="133" t="s">
        <v>759</v>
      </c>
      <c r="E24" s="136" t="s">
        <v>757</v>
      </c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7"/>
    </row>
    <row r="25" spans="1:21" ht="38.25" customHeight="1" x14ac:dyDescent="0.2">
      <c r="A25" s="132">
        <v>21</v>
      </c>
      <c r="B25" s="258"/>
      <c r="C25" s="133" t="s">
        <v>741</v>
      </c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7"/>
    </row>
    <row r="26" spans="1:21" ht="38.25" customHeight="1" x14ac:dyDescent="0.2">
      <c r="A26" s="132">
        <v>22</v>
      </c>
      <c r="B26" s="141" t="s">
        <v>721</v>
      </c>
      <c r="C26" s="133" t="s">
        <v>742</v>
      </c>
      <c r="D26" s="133" t="s">
        <v>754</v>
      </c>
      <c r="E26" s="136" t="s">
        <v>758</v>
      </c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7"/>
      <c r="U26" s="47" t="s">
        <v>721</v>
      </c>
    </row>
    <row r="27" spans="1:21" ht="38.25" customHeight="1" thickBot="1" x14ac:dyDescent="0.25">
      <c r="A27" s="138">
        <v>23</v>
      </c>
      <c r="B27" s="142" t="s">
        <v>722</v>
      </c>
      <c r="C27" s="139" t="s">
        <v>743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40"/>
      <c r="U27" s="47" t="s">
        <v>722</v>
      </c>
    </row>
  </sheetData>
  <mergeCells count="13">
    <mergeCell ref="B17:B18"/>
    <mergeCell ref="B19:B25"/>
    <mergeCell ref="B9:B11"/>
    <mergeCell ref="B12:B16"/>
    <mergeCell ref="P3:Q3"/>
    <mergeCell ref="R3:R4"/>
    <mergeCell ref="A3:A4"/>
    <mergeCell ref="C3:C4"/>
    <mergeCell ref="D3:D4"/>
    <mergeCell ref="E3:H3"/>
    <mergeCell ref="I3:L3"/>
    <mergeCell ref="M3:O3"/>
    <mergeCell ref="B3:B4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19BE-7C05-4E9D-BE90-222FCDCF03C6}">
  <sheetPr filterMode="1">
    <pageSetUpPr fitToPage="1"/>
  </sheetPr>
  <dimension ref="A1:L76"/>
  <sheetViews>
    <sheetView workbookViewId="0">
      <selection activeCell="C11" sqref="C11"/>
    </sheetView>
  </sheetViews>
  <sheetFormatPr defaultRowHeight="15" x14ac:dyDescent="0.25"/>
  <cols>
    <col min="1" max="1" width="26.75" style="14" bestFit="1" customWidth="1"/>
    <col min="2" max="2" width="8.75" style="119" bestFit="1" customWidth="1"/>
    <col min="3" max="3" width="25.625" style="119" bestFit="1" customWidth="1"/>
    <col min="4" max="4" width="71.75" style="119" customWidth="1"/>
    <col min="5" max="5" width="9" style="119"/>
    <col min="6" max="6" width="12" style="119" bestFit="1" customWidth="1"/>
    <col min="7" max="7" width="9.125" style="119" bestFit="1" customWidth="1"/>
    <col min="8" max="8" width="11" style="119" customWidth="1"/>
    <col min="9" max="9" width="3.25" style="119" bestFit="1" customWidth="1"/>
    <col min="10" max="10" width="27.5" style="119" bestFit="1" customWidth="1"/>
    <col min="11" max="16384" width="9" style="119"/>
  </cols>
  <sheetData>
    <row r="1" spans="1:7" ht="15.75" thickBot="1" x14ac:dyDescent="0.3">
      <c r="C1" s="119" t="s">
        <v>204</v>
      </c>
      <c r="D1" s="120" t="s">
        <v>205</v>
      </c>
    </row>
    <row r="2" spans="1:7" ht="33.75" customHeight="1" x14ac:dyDescent="0.25">
      <c r="A2" s="121" t="s">
        <v>649</v>
      </c>
      <c r="B2" s="39" t="s">
        <v>650</v>
      </c>
      <c r="C2" s="24" t="s">
        <v>237</v>
      </c>
      <c r="D2" s="25" t="s">
        <v>241</v>
      </c>
      <c r="E2" s="119" t="s">
        <v>27</v>
      </c>
    </row>
    <row r="3" spans="1:7" hidden="1" x14ac:dyDescent="0.25">
      <c r="A3" s="122" t="s">
        <v>30</v>
      </c>
      <c r="B3" s="123"/>
      <c r="C3" s="124"/>
      <c r="D3" s="125" t="str">
        <f>CONCATENATE(IF(C3&lt;&gt;"",CONCATENATE(A3," - ",C3," - ",F3),CONCATENATE(A3," - ",F3)))</f>
        <v>Market Research - PRDCTN DVSN</v>
      </c>
      <c r="E3" s="119">
        <v>51100</v>
      </c>
      <c r="F3" s="119" t="s">
        <v>31</v>
      </c>
      <c r="G3" s="119" t="s">
        <v>32</v>
      </c>
    </row>
    <row r="4" spans="1:7" x14ac:dyDescent="0.25">
      <c r="A4" s="122" t="s">
        <v>30</v>
      </c>
      <c r="B4" s="123">
        <v>1</v>
      </c>
      <c r="C4" s="124" t="s">
        <v>651</v>
      </c>
      <c r="D4" s="125" t="str">
        <f t="shared" ref="D4:D66" si="0">CONCATENATE(IF(C4&lt;&gt;"",CONCATENATE(A4," - ",C4," - ",F4),CONCATENATE(A4," - ",F4)))</f>
        <v>Market Research - Focus Group Identify Targets - PRDCTN DVSN</v>
      </c>
      <c r="E4" s="119">
        <v>51101</v>
      </c>
      <c r="F4" s="119" t="s">
        <v>31</v>
      </c>
      <c r="G4" s="126" t="s">
        <v>37</v>
      </c>
    </row>
    <row r="5" spans="1:7" x14ac:dyDescent="0.25">
      <c r="A5" s="122" t="s">
        <v>30</v>
      </c>
      <c r="B5" s="123">
        <v>2</v>
      </c>
      <c r="C5" s="124" t="s">
        <v>652</v>
      </c>
      <c r="D5" s="125" t="str">
        <f t="shared" si="0"/>
        <v>Market Research - Focus Group Prepare Objectives - PRDCTN DVSN</v>
      </c>
      <c r="E5" s="119">
        <v>51102</v>
      </c>
      <c r="F5" s="119" t="s">
        <v>31</v>
      </c>
      <c r="G5" s="119" t="s">
        <v>37</v>
      </c>
    </row>
    <row r="6" spans="1:7" x14ac:dyDescent="0.25">
      <c r="A6" s="122" t="s">
        <v>30</v>
      </c>
      <c r="B6" s="123">
        <v>3</v>
      </c>
      <c r="C6" s="124" t="s">
        <v>653</v>
      </c>
      <c r="D6" s="125" t="str">
        <f t="shared" si="0"/>
        <v>Market Research - Perform Focus Group - PRDCTN DVSN</v>
      </c>
      <c r="E6" s="119">
        <v>51103</v>
      </c>
      <c r="F6" s="119" t="s">
        <v>31</v>
      </c>
      <c r="G6" s="119" t="s">
        <v>37</v>
      </c>
    </row>
    <row r="7" spans="1:7" x14ac:dyDescent="0.25">
      <c r="A7" s="122" t="s">
        <v>30</v>
      </c>
      <c r="B7" s="123">
        <v>4</v>
      </c>
      <c r="C7" s="124" t="s">
        <v>654</v>
      </c>
      <c r="D7" s="125" t="str">
        <f t="shared" si="0"/>
        <v>Market Research - Surveys - PRDCTN DVSN</v>
      </c>
      <c r="E7" s="119">
        <v>51104</v>
      </c>
      <c r="F7" s="119" t="s">
        <v>31</v>
      </c>
      <c r="G7" s="119" t="s">
        <v>37</v>
      </c>
    </row>
    <row r="8" spans="1:7" x14ac:dyDescent="0.25">
      <c r="A8" s="122" t="s">
        <v>30</v>
      </c>
      <c r="B8" s="123">
        <v>5</v>
      </c>
      <c r="C8" s="124" t="s">
        <v>655</v>
      </c>
      <c r="D8" s="125" t="str">
        <f t="shared" si="0"/>
        <v>Market Research - Research Analysis - PRDCTN DVSN</v>
      </c>
      <c r="E8" s="119">
        <v>51105</v>
      </c>
      <c r="F8" s="119" t="s">
        <v>31</v>
      </c>
      <c r="G8" s="119" t="s">
        <v>37</v>
      </c>
    </row>
    <row r="9" spans="1:7" x14ac:dyDescent="0.25">
      <c r="A9" s="122" t="s">
        <v>30</v>
      </c>
      <c r="B9" s="123">
        <v>6</v>
      </c>
      <c r="C9" s="124" t="s">
        <v>656</v>
      </c>
      <c r="D9" s="125" t="str">
        <f t="shared" si="0"/>
        <v>Market Research - Market Reseach Finding - PRDCTN DVSN</v>
      </c>
      <c r="E9" s="119">
        <v>51106</v>
      </c>
      <c r="F9" s="119" t="s">
        <v>31</v>
      </c>
      <c r="G9" s="119" t="s">
        <v>37</v>
      </c>
    </row>
    <row r="10" spans="1:7" hidden="1" x14ac:dyDescent="0.25">
      <c r="A10" s="122" t="s">
        <v>53</v>
      </c>
      <c r="B10" s="123"/>
      <c r="C10" s="124"/>
      <c r="D10" s="125" t="str">
        <f t="shared" si="0"/>
        <v>Product Design - PRDCTN DVSN</v>
      </c>
      <c r="E10" s="119">
        <v>51200</v>
      </c>
      <c r="F10" s="119" t="s">
        <v>31</v>
      </c>
      <c r="G10" s="126">
        <v>51000</v>
      </c>
    </row>
    <row r="11" spans="1:7" x14ac:dyDescent="0.25">
      <c r="A11" s="122" t="s">
        <v>53</v>
      </c>
      <c r="B11" s="123">
        <v>10</v>
      </c>
      <c r="C11" s="124" t="s">
        <v>657</v>
      </c>
      <c r="D11" s="125" t="str">
        <f t="shared" si="0"/>
        <v>Product Design - Design Research Evaluation - PRDCTN DVSN</v>
      </c>
      <c r="E11" s="119">
        <f>E$10+B11</f>
        <v>51210</v>
      </c>
      <c r="F11" s="119" t="s">
        <v>31</v>
      </c>
      <c r="G11" s="119" t="s">
        <v>58</v>
      </c>
    </row>
    <row r="12" spans="1:7" x14ac:dyDescent="0.25">
      <c r="A12" s="122" t="s">
        <v>53</v>
      </c>
      <c r="B12" s="123">
        <v>11</v>
      </c>
      <c r="C12" s="124" t="s">
        <v>658</v>
      </c>
      <c r="D12" s="125" t="str">
        <f t="shared" si="0"/>
        <v>Product Design - Design Document - PRDCTN DVSN</v>
      </c>
      <c r="E12" s="119">
        <f t="shared" ref="E12:E14" si="1">E$10+B12</f>
        <v>51211</v>
      </c>
      <c r="F12" s="119" t="s">
        <v>31</v>
      </c>
      <c r="G12" s="119" t="s">
        <v>58</v>
      </c>
    </row>
    <row r="13" spans="1:7" x14ac:dyDescent="0.25">
      <c r="A13" s="122" t="s">
        <v>53</v>
      </c>
      <c r="B13" s="123">
        <v>12</v>
      </c>
      <c r="C13" s="124" t="s">
        <v>659</v>
      </c>
      <c r="D13" s="125" t="str">
        <f t="shared" si="0"/>
        <v>Product Design - Concept Models - PRDCTN DVSN</v>
      </c>
      <c r="E13" s="119">
        <f t="shared" si="1"/>
        <v>51212</v>
      </c>
      <c r="F13" s="119" t="s">
        <v>31</v>
      </c>
      <c r="G13" s="119" t="s">
        <v>58</v>
      </c>
    </row>
    <row r="14" spans="1:7" x14ac:dyDescent="0.25">
      <c r="A14" s="122" t="s">
        <v>53</v>
      </c>
      <c r="B14" s="123">
        <v>13</v>
      </c>
      <c r="C14" s="124" t="s">
        <v>660</v>
      </c>
      <c r="D14" s="125" t="str">
        <f t="shared" si="0"/>
        <v>Product Design - Design Selection - PRDCTN DVSN</v>
      </c>
      <c r="E14" s="119">
        <f t="shared" si="1"/>
        <v>51213</v>
      </c>
      <c r="F14" s="119" t="s">
        <v>31</v>
      </c>
      <c r="G14" s="119" t="s">
        <v>58</v>
      </c>
    </row>
    <row r="15" spans="1:7" hidden="1" x14ac:dyDescent="0.25">
      <c r="A15" s="122" t="s">
        <v>214</v>
      </c>
      <c r="B15" s="123"/>
      <c r="C15" s="124"/>
      <c r="D15" s="125" t="str">
        <f t="shared" si="0"/>
        <v>Product Development - PRDCTN DVSN</v>
      </c>
      <c r="E15" s="119">
        <v>51300</v>
      </c>
      <c r="F15" s="119" t="s">
        <v>31</v>
      </c>
      <c r="G15" s="126">
        <v>51000</v>
      </c>
    </row>
    <row r="16" spans="1:7" x14ac:dyDescent="0.25">
      <c r="A16" s="122" t="s">
        <v>214</v>
      </c>
      <c r="B16" s="123">
        <v>15</v>
      </c>
      <c r="C16" s="124" t="s">
        <v>661</v>
      </c>
      <c r="D16" s="125" t="str">
        <f t="shared" si="0"/>
        <v>Product Development - Bill of Material - PRDCTN DVSN</v>
      </c>
      <c r="E16" s="119">
        <f>E$15+B16</f>
        <v>51315</v>
      </c>
      <c r="F16" s="119" t="s">
        <v>31</v>
      </c>
      <c r="G16" s="119" t="s">
        <v>662</v>
      </c>
    </row>
    <row r="17" spans="1:12" x14ac:dyDescent="0.25">
      <c r="A17" s="122" t="s">
        <v>214</v>
      </c>
      <c r="B17" s="123">
        <v>16</v>
      </c>
      <c r="C17" s="124" t="s">
        <v>663</v>
      </c>
      <c r="D17" s="125" t="str">
        <f t="shared" si="0"/>
        <v>Product Development - Initial Prototyoe - PRDCTN DVSN</v>
      </c>
      <c r="E17" s="119">
        <f t="shared" ref="E17:E19" si="2">E$15+B17</f>
        <v>51316</v>
      </c>
      <c r="F17" s="119" t="s">
        <v>31</v>
      </c>
      <c r="G17" s="119" t="s">
        <v>662</v>
      </c>
    </row>
    <row r="18" spans="1:12" x14ac:dyDescent="0.25">
      <c r="A18" s="122" t="s">
        <v>214</v>
      </c>
      <c r="B18" s="123">
        <v>17</v>
      </c>
      <c r="C18" s="124" t="s">
        <v>664</v>
      </c>
      <c r="D18" s="125" t="str">
        <f t="shared" si="0"/>
        <v>Product Development - Prototyoe Testing - PRDCTN DVSN</v>
      </c>
      <c r="E18" s="119">
        <f t="shared" si="2"/>
        <v>51317</v>
      </c>
      <c r="F18" s="119" t="s">
        <v>31</v>
      </c>
      <c r="G18" s="119" t="s">
        <v>662</v>
      </c>
    </row>
    <row r="19" spans="1:12" x14ac:dyDescent="0.25">
      <c r="A19" s="122" t="s">
        <v>214</v>
      </c>
      <c r="B19" s="123">
        <v>91</v>
      </c>
      <c r="C19" s="124" t="s">
        <v>665</v>
      </c>
      <c r="D19" s="125" t="str">
        <f t="shared" si="0"/>
        <v>Product Development - Production Development Sign-Off - PRDCTN DVSN</v>
      </c>
      <c r="E19" s="119">
        <f t="shared" si="2"/>
        <v>51391</v>
      </c>
      <c r="F19" s="119" t="s">
        <v>31</v>
      </c>
      <c r="G19" s="119" t="s">
        <v>662</v>
      </c>
    </row>
    <row r="20" spans="1:12" hidden="1" x14ac:dyDescent="0.25">
      <c r="A20" s="122" t="s">
        <v>215</v>
      </c>
      <c r="B20" s="123"/>
      <c r="C20" s="124"/>
      <c r="D20" s="125" t="str">
        <f t="shared" si="0"/>
        <v>Production Planning - PRDCTN DVSN</v>
      </c>
      <c r="E20" s="119">
        <v>51400</v>
      </c>
      <c r="F20" s="119" t="s">
        <v>31</v>
      </c>
      <c r="G20" s="126">
        <v>51000</v>
      </c>
    </row>
    <row r="21" spans="1:12" x14ac:dyDescent="0.25">
      <c r="A21" s="122" t="s">
        <v>215</v>
      </c>
      <c r="B21" s="123">
        <v>20</v>
      </c>
      <c r="C21" s="124" t="s">
        <v>666</v>
      </c>
      <c r="D21" s="125" t="str">
        <f t="shared" si="0"/>
        <v>Production Planning - Production Design - PRDCTN DVSN</v>
      </c>
      <c r="E21" s="119">
        <f>E$20+B21</f>
        <v>51420</v>
      </c>
      <c r="F21" s="119" t="s">
        <v>31</v>
      </c>
      <c r="G21" s="119" t="s">
        <v>667</v>
      </c>
    </row>
    <row r="22" spans="1:12" x14ac:dyDescent="0.25">
      <c r="A22" s="122" t="s">
        <v>215</v>
      </c>
      <c r="B22" s="123">
        <v>21</v>
      </c>
      <c r="C22" s="124" t="s">
        <v>668</v>
      </c>
      <c r="D22" s="125" t="str">
        <f t="shared" si="0"/>
        <v>Production Planning - Production Testing - PRDCTN DVSN</v>
      </c>
      <c r="E22" s="119">
        <f t="shared" ref="E22:E24" si="3">E$20+B22</f>
        <v>51421</v>
      </c>
      <c r="F22" s="119" t="s">
        <v>31</v>
      </c>
      <c r="G22" s="119" t="s">
        <v>667</v>
      </c>
      <c r="L22" s="119" t="s">
        <v>669</v>
      </c>
    </row>
    <row r="23" spans="1:12" x14ac:dyDescent="0.25">
      <c r="A23" s="122" t="s">
        <v>215</v>
      </c>
      <c r="B23" s="123">
        <v>93</v>
      </c>
      <c r="C23" s="124" t="s">
        <v>670</v>
      </c>
      <c r="D23" s="125" t="str">
        <f t="shared" si="0"/>
        <v>Production Planning - Production QA Design - PRDCTN DVSN</v>
      </c>
      <c r="E23" s="119">
        <f t="shared" si="3"/>
        <v>51493</v>
      </c>
      <c r="F23" s="119" t="s">
        <v>31</v>
      </c>
      <c r="G23" s="119" t="s">
        <v>667</v>
      </c>
      <c r="L23" s="119" t="s">
        <v>671</v>
      </c>
    </row>
    <row r="24" spans="1:12" x14ac:dyDescent="0.25">
      <c r="A24" s="122" t="s">
        <v>215</v>
      </c>
      <c r="B24" s="123">
        <v>95</v>
      </c>
      <c r="C24" s="124" t="s">
        <v>672</v>
      </c>
      <c r="D24" s="125" t="str">
        <f t="shared" si="0"/>
        <v>Production Planning - Production Plan Sign-Off - PRDCTN DVSN</v>
      </c>
      <c r="E24" s="119">
        <f t="shared" si="3"/>
        <v>51495</v>
      </c>
      <c r="F24" s="119" t="s">
        <v>31</v>
      </c>
      <c r="G24" s="119" t="s">
        <v>667</v>
      </c>
    </row>
    <row r="25" spans="1:12" hidden="1" x14ac:dyDescent="0.25">
      <c r="A25" s="122" t="s">
        <v>216</v>
      </c>
      <c r="B25" s="123"/>
      <c r="C25" s="124"/>
      <c r="D25" s="125" t="str">
        <f t="shared" si="0"/>
        <v>Production Execution - PRDCTN DVSN</v>
      </c>
      <c r="E25" s="119">
        <v>51500</v>
      </c>
      <c r="F25" s="119" t="s">
        <v>31</v>
      </c>
      <c r="G25" s="126">
        <v>51000</v>
      </c>
    </row>
    <row r="26" spans="1:12" x14ac:dyDescent="0.25">
      <c r="A26" s="122" t="s">
        <v>216</v>
      </c>
      <c r="B26" s="123">
        <v>30</v>
      </c>
      <c r="C26" s="124" t="s">
        <v>673</v>
      </c>
      <c r="D26" s="125" t="str">
        <f t="shared" si="0"/>
        <v>Production Execution - Bill Of Material Apply - PRDCTN DVSN</v>
      </c>
      <c r="E26" s="119">
        <f>E$25+B26</f>
        <v>51530</v>
      </c>
      <c r="F26" s="119" t="s">
        <v>31</v>
      </c>
      <c r="G26" s="119" t="s">
        <v>674</v>
      </c>
    </row>
    <row r="27" spans="1:12" x14ac:dyDescent="0.25">
      <c r="A27" s="122" t="s">
        <v>216</v>
      </c>
      <c r="B27" s="123">
        <v>31</v>
      </c>
      <c r="C27" s="124" t="s">
        <v>675</v>
      </c>
      <c r="D27" s="125" t="str">
        <f t="shared" si="0"/>
        <v>Production Execution - Production Centers and Activities - PRDCTN DVSN</v>
      </c>
      <c r="E27" s="119">
        <f t="shared" ref="E27:E41" si="4">E$25+B27</f>
        <v>51531</v>
      </c>
      <c r="F27" s="119" t="s">
        <v>31</v>
      </c>
      <c r="G27" s="119" t="s">
        <v>674</v>
      </c>
    </row>
    <row r="28" spans="1:12" x14ac:dyDescent="0.25">
      <c r="A28" s="122" t="s">
        <v>216</v>
      </c>
      <c r="B28" s="123">
        <v>32</v>
      </c>
      <c r="C28" s="124" t="s">
        <v>676</v>
      </c>
      <c r="D28" s="125" t="str">
        <f t="shared" si="0"/>
        <v>Production Execution - Services Centers and Activities - PRDCTN DVSN</v>
      </c>
      <c r="E28" s="119">
        <f t="shared" si="4"/>
        <v>51532</v>
      </c>
      <c r="F28" s="119" t="s">
        <v>31</v>
      </c>
      <c r="G28" s="119" t="s">
        <v>674</v>
      </c>
      <c r="L28" s="119" t="s">
        <v>677</v>
      </c>
    </row>
    <row r="29" spans="1:12" x14ac:dyDescent="0.25">
      <c r="A29" s="122" t="s">
        <v>216</v>
      </c>
      <c r="B29" s="123">
        <v>33</v>
      </c>
      <c r="C29" s="124" t="s">
        <v>678</v>
      </c>
      <c r="D29" s="125" t="str">
        <f t="shared" si="0"/>
        <v>Production Execution - Services Activity Divided Into Production Centers - PRDCTN DVSN</v>
      </c>
      <c r="E29" s="119">
        <f t="shared" si="4"/>
        <v>51533</v>
      </c>
      <c r="F29" s="119" t="s">
        <v>31</v>
      </c>
      <c r="G29" s="119" t="s">
        <v>674</v>
      </c>
    </row>
    <row r="30" spans="1:12" x14ac:dyDescent="0.25">
      <c r="A30" s="122" t="s">
        <v>216</v>
      </c>
      <c r="B30" s="123">
        <v>34</v>
      </c>
      <c r="C30" s="124" t="s">
        <v>679</v>
      </c>
      <c r="D30" s="125" t="str">
        <f t="shared" si="0"/>
        <v>Production Execution - Production Activity Divided Into Production Products - PRDCTN DVSN</v>
      </c>
      <c r="E30" s="119">
        <f t="shared" si="4"/>
        <v>51534</v>
      </c>
      <c r="F30" s="119" t="s">
        <v>31</v>
      </c>
      <c r="G30" s="119" t="s">
        <v>674</v>
      </c>
    </row>
    <row r="31" spans="1:12" x14ac:dyDescent="0.25">
      <c r="A31" s="122" t="s">
        <v>216</v>
      </c>
      <c r="B31" s="123">
        <v>35</v>
      </c>
      <c r="C31" s="124" t="s">
        <v>208</v>
      </c>
      <c r="D31" s="125" t="str">
        <f>CONCATENATE(IF(C31&lt;&gt;"",CONCATENATE(A31," - ",C31," - ",F31," - ",H31),CONCATENATE(A31," - ",F31," - ",H31)))</f>
        <v xml:space="preserve">Production Execution - Stage 1 - PRDCTN DVSN - </v>
      </c>
      <c r="E31" s="119">
        <f t="shared" si="4"/>
        <v>51535</v>
      </c>
      <c r="F31" s="119" t="s">
        <v>31</v>
      </c>
      <c r="G31" s="119" t="s">
        <v>674</v>
      </c>
    </row>
    <row r="32" spans="1:12" x14ac:dyDescent="0.25">
      <c r="A32" s="122" t="s">
        <v>216</v>
      </c>
      <c r="B32" s="123">
        <v>36</v>
      </c>
      <c r="C32" s="124" t="s">
        <v>209</v>
      </c>
      <c r="D32" s="125" t="str">
        <f t="shared" ref="D32:D41" si="5">CONCATENATE(IF(C32&lt;&gt;"",CONCATENATE(A32," - ",C32," - ",F32," - ",H32),CONCATENATE(A32," - ",F32," - ",H32)))</f>
        <v xml:space="preserve">Production Execution - Stage 2 - PRDCTN DVSN - </v>
      </c>
      <c r="E32" s="119">
        <f t="shared" si="4"/>
        <v>51536</v>
      </c>
      <c r="F32" s="119" t="s">
        <v>31</v>
      </c>
      <c r="G32" s="119" t="s">
        <v>674</v>
      </c>
    </row>
    <row r="33" spans="1:7" x14ac:dyDescent="0.25">
      <c r="A33" s="122" t="s">
        <v>216</v>
      </c>
      <c r="B33" s="123">
        <v>37</v>
      </c>
      <c r="C33" s="124" t="s">
        <v>210</v>
      </c>
      <c r="D33" s="125" t="str">
        <f t="shared" si="5"/>
        <v xml:space="preserve">Production Execution - Stage 3 - PRDCTN DVSN - </v>
      </c>
      <c r="E33" s="119">
        <f t="shared" si="4"/>
        <v>51537</v>
      </c>
      <c r="F33" s="119" t="s">
        <v>31</v>
      </c>
      <c r="G33" s="119" t="s">
        <v>674</v>
      </c>
    </row>
    <row r="34" spans="1:7" hidden="1" x14ac:dyDescent="0.25">
      <c r="A34" s="122" t="s">
        <v>216</v>
      </c>
      <c r="B34" s="123">
        <v>38</v>
      </c>
      <c r="C34" s="124" t="s">
        <v>211</v>
      </c>
      <c r="D34" s="125" t="str">
        <f t="shared" si="5"/>
        <v xml:space="preserve">Production Execution - Stage 4 - PRDCTN DVSN - </v>
      </c>
      <c r="E34" s="119">
        <f t="shared" si="4"/>
        <v>51538</v>
      </c>
      <c r="F34" s="119" t="s">
        <v>31</v>
      </c>
      <c r="G34" s="119" t="s">
        <v>674</v>
      </c>
    </row>
    <row r="35" spans="1:7" hidden="1" x14ac:dyDescent="0.25">
      <c r="A35" s="122" t="s">
        <v>216</v>
      </c>
      <c r="B35" s="123">
        <v>39</v>
      </c>
      <c r="C35" s="124" t="s">
        <v>227</v>
      </c>
      <c r="D35" s="125" t="str">
        <f t="shared" si="5"/>
        <v xml:space="preserve">Production Execution - Stage 5 - PRDCTN DVSN - </v>
      </c>
      <c r="E35" s="119">
        <f t="shared" si="4"/>
        <v>51539</v>
      </c>
      <c r="F35" s="119" t="s">
        <v>31</v>
      </c>
      <c r="G35" s="119" t="s">
        <v>674</v>
      </c>
    </row>
    <row r="36" spans="1:7" hidden="1" x14ac:dyDescent="0.25">
      <c r="A36" s="122" t="s">
        <v>216</v>
      </c>
      <c r="B36" s="123">
        <v>40</v>
      </c>
      <c r="C36" s="124" t="s">
        <v>228</v>
      </c>
      <c r="D36" s="125" t="str">
        <f t="shared" si="5"/>
        <v xml:space="preserve">Production Execution - Stage 6 - PRDCTN DVSN - </v>
      </c>
      <c r="E36" s="119">
        <f t="shared" si="4"/>
        <v>51540</v>
      </c>
      <c r="F36" s="119" t="s">
        <v>31</v>
      </c>
      <c r="G36" s="119" t="s">
        <v>674</v>
      </c>
    </row>
    <row r="37" spans="1:7" hidden="1" x14ac:dyDescent="0.25">
      <c r="A37" s="122" t="s">
        <v>216</v>
      </c>
      <c r="B37" s="123">
        <v>41</v>
      </c>
      <c r="C37" s="124" t="s">
        <v>229</v>
      </c>
      <c r="D37" s="125" t="str">
        <f t="shared" si="5"/>
        <v xml:space="preserve">Production Execution - Stage 7 - PRDCTN DVSN - </v>
      </c>
      <c r="E37" s="119">
        <f t="shared" si="4"/>
        <v>51541</v>
      </c>
      <c r="F37" s="119" t="s">
        <v>31</v>
      </c>
      <c r="G37" s="119" t="s">
        <v>674</v>
      </c>
    </row>
    <row r="38" spans="1:7" hidden="1" x14ac:dyDescent="0.25">
      <c r="A38" s="122" t="s">
        <v>216</v>
      </c>
      <c r="B38" s="123">
        <v>42</v>
      </c>
      <c r="C38" s="124" t="s">
        <v>230</v>
      </c>
      <c r="D38" s="125" t="str">
        <f t="shared" si="5"/>
        <v xml:space="preserve">Production Execution - Stage 8 - PRDCTN DVSN - </v>
      </c>
      <c r="E38" s="119">
        <f t="shared" si="4"/>
        <v>51542</v>
      </c>
      <c r="F38" s="119" t="s">
        <v>31</v>
      </c>
      <c r="G38" s="119" t="s">
        <v>674</v>
      </c>
    </row>
    <row r="39" spans="1:7" hidden="1" x14ac:dyDescent="0.25">
      <c r="A39" s="122" t="s">
        <v>216</v>
      </c>
      <c r="B39" s="123">
        <v>43</v>
      </c>
      <c r="C39" s="124" t="s">
        <v>231</v>
      </c>
      <c r="D39" s="125" t="str">
        <f t="shared" si="5"/>
        <v xml:space="preserve">Production Execution - Stage 9 - PRDCTN DVSN - </v>
      </c>
      <c r="E39" s="119">
        <f t="shared" si="4"/>
        <v>51543</v>
      </c>
      <c r="F39" s="119" t="s">
        <v>31</v>
      </c>
      <c r="G39" s="119" t="s">
        <v>674</v>
      </c>
    </row>
    <row r="40" spans="1:7" hidden="1" x14ac:dyDescent="0.25">
      <c r="A40" s="122" t="s">
        <v>216</v>
      </c>
      <c r="B40" s="123">
        <v>44</v>
      </c>
      <c r="C40" s="124" t="s">
        <v>232</v>
      </c>
      <c r="D40" s="125" t="str">
        <f t="shared" si="5"/>
        <v xml:space="preserve">Production Execution - Stage 10 - PRDCTN DVSN - </v>
      </c>
      <c r="E40" s="119">
        <f t="shared" si="4"/>
        <v>51544</v>
      </c>
      <c r="F40" s="119" t="s">
        <v>31</v>
      </c>
      <c r="G40" s="119" t="s">
        <v>674</v>
      </c>
    </row>
    <row r="41" spans="1:7" x14ac:dyDescent="0.25">
      <c r="A41" s="122" t="s">
        <v>216</v>
      </c>
      <c r="B41" s="123">
        <v>45</v>
      </c>
      <c r="C41" s="124" t="s">
        <v>680</v>
      </c>
      <c r="D41" s="125" t="str">
        <f t="shared" si="5"/>
        <v xml:space="preserve">Production Execution - Stage etc. ---&gt;&gt; - PRDCTN DVSN - </v>
      </c>
      <c r="E41" s="119">
        <f t="shared" si="4"/>
        <v>51545</v>
      </c>
      <c r="F41" s="119" t="s">
        <v>31</v>
      </c>
      <c r="G41" s="119" t="s">
        <v>674</v>
      </c>
    </row>
    <row r="42" spans="1:7" hidden="1" x14ac:dyDescent="0.25">
      <c r="A42" s="122" t="s">
        <v>217</v>
      </c>
      <c r="B42" s="123"/>
      <c r="C42" s="124"/>
      <c r="D42" s="125" t="str">
        <f t="shared" si="0"/>
        <v>Production Monitoring &amp; Control - PRDCTN DVSN</v>
      </c>
      <c r="E42" s="119">
        <v>51600</v>
      </c>
      <c r="F42" s="119" t="s">
        <v>31</v>
      </c>
      <c r="G42" s="126">
        <v>51000</v>
      </c>
    </row>
    <row r="43" spans="1:7" x14ac:dyDescent="0.25">
      <c r="A43" s="122" t="s">
        <v>217</v>
      </c>
      <c r="B43" s="123">
        <v>50</v>
      </c>
      <c r="C43" s="124" t="s">
        <v>681</v>
      </c>
      <c r="D43" s="125" t="str">
        <f t="shared" si="0"/>
        <v>Production Monitoring &amp; Control - Plan Commetment (Checklist &amp; EVAL) - PRDCTN DVSN</v>
      </c>
      <c r="E43" s="119">
        <f>E$42+B43</f>
        <v>51650</v>
      </c>
      <c r="F43" s="119" t="s">
        <v>31</v>
      </c>
      <c r="G43" s="119" t="s">
        <v>682</v>
      </c>
    </row>
    <row r="44" spans="1:7" x14ac:dyDescent="0.25">
      <c r="A44" s="122" t="s">
        <v>217</v>
      </c>
      <c r="B44" s="123">
        <v>51</v>
      </c>
      <c r="C44" s="124" t="s">
        <v>683</v>
      </c>
      <c r="D44" s="125" t="str">
        <f t="shared" si="0"/>
        <v>Production Monitoring &amp; Control - Customers Perspectives - PRDCTN DVSN</v>
      </c>
      <c r="E44" s="119">
        <f t="shared" ref="E44:E48" si="6">E$42+B44</f>
        <v>51651</v>
      </c>
      <c r="F44" s="119" t="s">
        <v>31</v>
      </c>
      <c r="G44" s="119" t="s">
        <v>682</v>
      </c>
    </row>
    <row r="45" spans="1:7" x14ac:dyDescent="0.25">
      <c r="A45" s="122" t="s">
        <v>217</v>
      </c>
      <c r="B45" s="123">
        <v>52</v>
      </c>
      <c r="C45" s="124" t="s">
        <v>684</v>
      </c>
      <c r="D45" s="125" t="str">
        <f t="shared" si="0"/>
        <v>Production Monitoring &amp; Control - Financial Perspectives - PRDCTN DVSN</v>
      </c>
      <c r="E45" s="119">
        <f t="shared" si="6"/>
        <v>51652</v>
      </c>
      <c r="F45" s="119" t="s">
        <v>31</v>
      </c>
      <c r="G45" s="119" t="s">
        <v>682</v>
      </c>
    </row>
    <row r="46" spans="1:7" x14ac:dyDescent="0.25">
      <c r="A46" s="122" t="s">
        <v>217</v>
      </c>
      <c r="B46" s="123">
        <v>53</v>
      </c>
      <c r="C46" s="124" t="s">
        <v>685</v>
      </c>
      <c r="D46" s="125" t="str">
        <f t="shared" si="0"/>
        <v>Production Monitoring &amp; Control - Internal Process - PRDCTN DVSN</v>
      </c>
      <c r="E46" s="119">
        <f t="shared" si="6"/>
        <v>51653</v>
      </c>
      <c r="F46" s="119" t="s">
        <v>31</v>
      </c>
      <c r="G46" s="119" t="s">
        <v>682</v>
      </c>
    </row>
    <row r="47" spans="1:7" x14ac:dyDescent="0.25">
      <c r="A47" s="122" t="s">
        <v>217</v>
      </c>
      <c r="B47" s="123">
        <v>54</v>
      </c>
      <c r="C47" s="124" t="s">
        <v>686</v>
      </c>
      <c r="D47" s="125" t="str">
        <f t="shared" si="0"/>
        <v>Production Monitoring &amp; Control - Learnning &amp; Growth - PRDCTN DVSN</v>
      </c>
      <c r="E47" s="119">
        <f t="shared" si="6"/>
        <v>51654</v>
      </c>
      <c r="F47" s="119" t="s">
        <v>31</v>
      </c>
      <c r="G47" s="119" t="s">
        <v>682</v>
      </c>
    </row>
    <row r="48" spans="1:7" x14ac:dyDescent="0.25">
      <c r="A48" s="122" t="s">
        <v>217</v>
      </c>
      <c r="B48" s="123">
        <v>55</v>
      </c>
      <c r="C48" s="124" t="s">
        <v>687</v>
      </c>
      <c r="D48" s="125" t="str">
        <f t="shared" si="0"/>
        <v>Production Monitoring &amp; Control - Adjut Plan and Replay - PRDCTN DVSN</v>
      </c>
      <c r="E48" s="119">
        <f t="shared" si="6"/>
        <v>51655</v>
      </c>
      <c r="F48" s="119" t="s">
        <v>31</v>
      </c>
      <c r="G48" s="119" t="s">
        <v>682</v>
      </c>
    </row>
    <row r="49" spans="1:7" hidden="1" x14ac:dyDescent="0.25">
      <c r="A49" s="122" t="s">
        <v>688</v>
      </c>
      <c r="B49" s="123"/>
      <c r="C49" s="124"/>
      <c r="D49" s="125" t="str">
        <f t="shared" si="0"/>
        <v>Marketing - PRDCTN DVSN</v>
      </c>
      <c r="E49" s="119">
        <v>51700</v>
      </c>
      <c r="F49" s="119" t="s">
        <v>31</v>
      </c>
      <c r="G49" s="126">
        <v>51000</v>
      </c>
    </row>
    <row r="50" spans="1:7" x14ac:dyDescent="0.25">
      <c r="A50" s="122" t="s">
        <v>688</v>
      </c>
      <c r="B50" s="123">
        <v>60</v>
      </c>
      <c r="C50" s="124" t="s">
        <v>689</v>
      </c>
      <c r="D50" s="125" t="str">
        <f t="shared" si="0"/>
        <v>Marketing - Marketing Strategy (as per Research) - PRDCTN DVSN</v>
      </c>
      <c r="E50" s="119">
        <f>E$49+B50</f>
        <v>51760</v>
      </c>
      <c r="F50" s="119" t="s">
        <v>31</v>
      </c>
      <c r="G50" s="119" t="s">
        <v>690</v>
      </c>
    </row>
    <row r="51" spans="1:7" x14ac:dyDescent="0.25">
      <c r="A51" s="122" t="s">
        <v>688</v>
      </c>
      <c r="B51" s="123">
        <v>61</v>
      </c>
      <c r="C51" s="124" t="s">
        <v>691</v>
      </c>
      <c r="D51" s="125" t="str">
        <f t="shared" si="0"/>
        <v>Marketing - Marketing Plan - PRDCTN DVSN</v>
      </c>
      <c r="E51" s="119">
        <f t="shared" ref="E51:E54" si="7">E$49+B51</f>
        <v>51761</v>
      </c>
      <c r="F51" s="119" t="s">
        <v>31</v>
      </c>
      <c r="G51" s="119" t="s">
        <v>690</v>
      </c>
    </row>
    <row r="52" spans="1:7" x14ac:dyDescent="0.25">
      <c r="A52" s="122" t="s">
        <v>688</v>
      </c>
      <c r="B52" s="123">
        <v>62</v>
      </c>
      <c r="C52" s="124" t="s">
        <v>692</v>
      </c>
      <c r="D52" s="125" t="str">
        <f t="shared" si="0"/>
        <v>Marketing - Marketing Collateral Brochures - PRDCTN DVSN</v>
      </c>
      <c r="E52" s="119">
        <f t="shared" si="7"/>
        <v>51762</v>
      </c>
      <c r="F52" s="119" t="s">
        <v>31</v>
      </c>
      <c r="G52" s="119" t="s">
        <v>690</v>
      </c>
    </row>
    <row r="53" spans="1:7" x14ac:dyDescent="0.25">
      <c r="A53" s="122" t="s">
        <v>688</v>
      </c>
      <c r="B53" s="123">
        <v>63</v>
      </c>
      <c r="C53" s="124" t="s">
        <v>693</v>
      </c>
      <c r="D53" s="125" t="str">
        <f t="shared" si="0"/>
        <v>Marketing - Marketing Collateral Advertising - PRDCTN DVSN</v>
      </c>
      <c r="E53" s="119">
        <f t="shared" si="7"/>
        <v>51763</v>
      </c>
      <c r="F53" s="119" t="s">
        <v>31</v>
      </c>
      <c r="G53" s="119" t="s">
        <v>690</v>
      </c>
    </row>
    <row r="54" spans="1:7" x14ac:dyDescent="0.25">
      <c r="A54" s="122" t="s">
        <v>688</v>
      </c>
      <c r="B54" s="123">
        <v>64</v>
      </c>
      <c r="C54" s="124" t="s">
        <v>694</v>
      </c>
      <c r="D54" s="125" t="str">
        <f t="shared" si="0"/>
        <v>Marketing - Marketing Collateral Commercials - PRDCTN DVSN</v>
      </c>
      <c r="E54" s="119">
        <f t="shared" si="7"/>
        <v>51764</v>
      </c>
      <c r="F54" s="119" t="s">
        <v>31</v>
      </c>
      <c r="G54" s="119" t="s">
        <v>690</v>
      </c>
    </row>
    <row r="55" spans="1:7" hidden="1" x14ac:dyDescent="0.25">
      <c r="A55" s="122" t="s">
        <v>76</v>
      </c>
      <c r="B55" s="123"/>
      <c r="C55" s="124"/>
      <c r="D55" s="125" t="str">
        <f t="shared" si="0"/>
        <v>Project Management - PRDCTN DVSN</v>
      </c>
      <c r="E55" s="119">
        <v>51800</v>
      </c>
      <c r="F55" s="119" t="s">
        <v>31</v>
      </c>
      <c r="G55" s="126">
        <v>51000</v>
      </c>
    </row>
    <row r="56" spans="1:7" x14ac:dyDescent="0.25">
      <c r="A56" s="122" t="s">
        <v>76</v>
      </c>
      <c r="B56" s="123">
        <v>70</v>
      </c>
      <c r="C56" s="124" t="s">
        <v>695</v>
      </c>
      <c r="D56" s="125" t="str">
        <f t="shared" si="0"/>
        <v>Project Management - Activities - PRDCTN DVSN</v>
      </c>
      <c r="E56" s="119">
        <f>E$55+B56</f>
        <v>51870</v>
      </c>
      <c r="F56" s="119" t="s">
        <v>31</v>
      </c>
      <c r="G56" s="119" t="s">
        <v>696</v>
      </c>
    </row>
    <row r="57" spans="1:7" x14ac:dyDescent="0.25">
      <c r="A57" s="122" t="s">
        <v>76</v>
      </c>
      <c r="B57" s="123">
        <v>71</v>
      </c>
      <c r="C57" s="124" t="s">
        <v>697</v>
      </c>
      <c r="D57" s="125" t="str">
        <f t="shared" si="0"/>
        <v>Project Management - ETC… - PRDCTN DVSN</v>
      </c>
      <c r="E57" s="119">
        <f t="shared" ref="E57:E63" si="8">E$55+B57</f>
        <v>51871</v>
      </c>
      <c r="F57" s="119" t="s">
        <v>31</v>
      </c>
      <c r="G57" s="119" t="s">
        <v>696</v>
      </c>
    </row>
    <row r="58" spans="1:7" hidden="1" x14ac:dyDescent="0.25">
      <c r="A58" s="122" t="s">
        <v>76</v>
      </c>
      <c r="B58" s="123">
        <v>72</v>
      </c>
      <c r="C58" s="124">
        <v>72</v>
      </c>
      <c r="D58" s="125" t="str">
        <f t="shared" si="0"/>
        <v>Project Management - 72 - PRDCTN DVSN</v>
      </c>
      <c r="E58" s="119">
        <f t="shared" si="8"/>
        <v>51872</v>
      </c>
      <c r="F58" s="119" t="s">
        <v>31</v>
      </c>
      <c r="G58" s="119" t="s">
        <v>696</v>
      </c>
    </row>
    <row r="59" spans="1:7" hidden="1" x14ac:dyDescent="0.25">
      <c r="A59" s="122" t="s">
        <v>76</v>
      </c>
      <c r="B59" s="123">
        <v>73</v>
      </c>
      <c r="C59" s="124">
        <v>73</v>
      </c>
      <c r="D59" s="125" t="str">
        <f t="shared" si="0"/>
        <v>Project Management - 73 - PRDCTN DVSN</v>
      </c>
      <c r="E59" s="119">
        <f t="shared" si="8"/>
        <v>51873</v>
      </c>
      <c r="F59" s="119" t="s">
        <v>31</v>
      </c>
      <c r="G59" s="119" t="s">
        <v>696</v>
      </c>
    </row>
    <row r="60" spans="1:7" hidden="1" x14ac:dyDescent="0.25">
      <c r="A60" s="122" t="s">
        <v>76</v>
      </c>
      <c r="B60" s="123">
        <v>74</v>
      </c>
      <c r="C60" s="124">
        <v>74</v>
      </c>
      <c r="D60" s="125" t="str">
        <f t="shared" si="0"/>
        <v>Project Management - 74 - PRDCTN DVSN</v>
      </c>
      <c r="E60" s="119">
        <f t="shared" si="8"/>
        <v>51874</v>
      </c>
      <c r="F60" s="119" t="s">
        <v>31</v>
      </c>
      <c r="G60" s="119" t="s">
        <v>696</v>
      </c>
    </row>
    <row r="61" spans="1:7" hidden="1" x14ac:dyDescent="0.25">
      <c r="A61" s="122" t="s">
        <v>76</v>
      </c>
      <c r="B61" s="123">
        <v>75</v>
      </c>
      <c r="C61" s="124">
        <v>75</v>
      </c>
      <c r="D61" s="125" t="str">
        <f t="shared" si="0"/>
        <v>Project Management - 75 - PRDCTN DVSN</v>
      </c>
      <c r="E61" s="119">
        <f t="shared" si="8"/>
        <v>51875</v>
      </c>
      <c r="F61" s="119" t="s">
        <v>31</v>
      </c>
      <c r="G61" s="119" t="s">
        <v>696</v>
      </c>
    </row>
    <row r="62" spans="1:7" hidden="1" x14ac:dyDescent="0.25">
      <c r="A62" s="122" t="s">
        <v>76</v>
      </c>
      <c r="B62" s="123">
        <v>76</v>
      </c>
      <c r="C62" s="124">
        <v>76</v>
      </c>
      <c r="D62" s="125" t="str">
        <f t="shared" si="0"/>
        <v>Project Management - 76 - PRDCTN DVSN</v>
      </c>
      <c r="E62" s="119">
        <f t="shared" si="8"/>
        <v>51876</v>
      </c>
      <c r="F62" s="119" t="s">
        <v>31</v>
      </c>
      <c r="G62" s="119" t="s">
        <v>696</v>
      </c>
    </row>
    <row r="63" spans="1:7" hidden="1" x14ac:dyDescent="0.25">
      <c r="A63" s="122" t="s">
        <v>76</v>
      </c>
      <c r="B63" s="123">
        <v>77</v>
      </c>
      <c r="C63" s="124">
        <v>77</v>
      </c>
      <c r="D63" s="125" t="str">
        <f t="shared" si="0"/>
        <v>Project Management - 77 - PRDCTN DVSN</v>
      </c>
      <c r="E63" s="119">
        <f t="shared" si="8"/>
        <v>51877</v>
      </c>
      <c r="F63" s="119" t="s">
        <v>31</v>
      </c>
      <c r="G63" s="119" t="s">
        <v>696</v>
      </c>
    </row>
    <row r="64" spans="1:7" hidden="1" x14ac:dyDescent="0.25">
      <c r="A64" s="122"/>
      <c r="B64" s="123"/>
      <c r="C64" s="124"/>
      <c r="D64" s="125" t="str">
        <f t="shared" si="0"/>
        <v xml:space="preserve"> - PRDCTN DVSN</v>
      </c>
      <c r="F64" s="119" t="s">
        <v>31</v>
      </c>
    </row>
    <row r="65" spans="1:12" hidden="1" x14ac:dyDescent="0.25">
      <c r="A65" s="122"/>
      <c r="B65" s="123"/>
      <c r="C65" s="124"/>
      <c r="D65" s="125" t="str">
        <f t="shared" si="0"/>
        <v xml:space="preserve"> - PRDCTN DVSN</v>
      </c>
      <c r="F65" s="119" t="s">
        <v>31</v>
      </c>
    </row>
    <row r="66" spans="1:12" ht="15.75" hidden="1" thickBot="1" x14ac:dyDescent="0.3">
      <c r="A66" s="127"/>
      <c r="B66" s="128"/>
      <c r="C66" s="129"/>
      <c r="D66" s="130" t="str">
        <f t="shared" si="0"/>
        <v xml:space="preserve"> - PRDCTN DVSN</v>
      </c>
      <c r="F66" s="119" t="s">
        <v>31</v>
      </c>
    </row>
    <row r="67" spans="1:12" x14ac:dyDescent="0.25">
      <c r="A67" s="119"/>
    </row>
    <row r="68" spans="1:12" x14ac:dyDescent="0.25">
      <c r="A68" s="119"/>
    </row>
    <row r="72" spans="1:12" x14ac:dyDescent="0.25">
      <c r="L72" s="119" t="s">
        <v>62</v>
      </c>
    </row>
    <row r="73" spans="1:12" x14ac:dyDescent="0.25">
      <c r="L73" s="119" t="s">
        <v>64</v>
      </c>
    </row>
    <row r="74" spans="1:12" x14ac:dyDescent="0.25">
      <c r="L74" s="119" t="s">
        <v>66</v>
      </c>
    </row>
    <row r="76" spans="1:12" x14ac:dyDescent="0.25">
      <c r="L76" s="119" t="s">
        <v>69</v>
      </c>
    </row>
  </sheetData>
  <autoFilter ref="B2:D66" xr:uid="{A9E37AC4-6672-437A-B4DE-7D2DD620C2EE}">
    <filterColumn colId="1">
      <filters>
        <filter val="Activities"/>
        <filter val="Adjut Plan and Replay"/>
        <filter val="Bill of Material"/>
        <filter val="Bill Of Material Apply"/>
        <filter val="Concept Models"/>
        <filter val="Customers Perspectives"/>
        <filter val="Design Document"/>
        <filter val="Design Research Evaluation"/>
        <filter val="Design Selection"/>
        <filter val="ETC…"/>
        <filter val="Financial Perspectives"/>
        <filter val="Focus Group Identify Targets"/>
        <filter val="Focus Group Prepare Objectives"/>
        <filter val="Initial Prototyoe"/>
        <filter val="Internal Process"/>
        <filter val="Learnning &amp; Growth"/>
        <filter val="Market Reseach Finding"/>
        <filter val="Marketing Collateral Advertising"/>
        <filter val="Marketing Collateral Brochures"/>
        <filter val="Marketing Collateral Commercials"/>
        <filter val="Marketing Plan"/>
        <filter val="Marketing Strategy (as per Research)"/>
        <filter val="Perform Focus Group"/>
        <filter val="Plan Commetment (Checklist &amp; EVAL)"/>
        <filter val="Production Activity Divided Into Production Products"/>
        <filter val="Production Centers and Activities"/>
        <filter val="Production Design"/>
        <filter val="Production Development Sign-Off"/>
        <filter val="Production Plan Sign-Off"/>
        <filter val="Production QA Design"/>
        <filter val="Production Testing"/>
        <filter val="Prototyoe Testing"/>
        <filter val="Research Analysis"/>
        <filter val="Services Activity Divided Into Production Centers"/>
        <filter val="Services Centers and Activities"/>
        <filter val="Stage 1"/>
        <filter val="Stage 10"/>
        <filter val="Stage 2"/>
        <filter val="Stage 3"/>
        <filter val="Stage 4"/>
        <filter val="Stage 5"/>
        <filter val="Stage 6"/>
        <filter val="Stage 7"/>
        <filter val="Stage 8"/>
        <filter val="Stage 9"/>
        <filter val="Stage etc. ---&gt;&gt;"/>
        <filter val="Surveys"/>
      </filters>
    </filterColumn>
  </autoFilter>
  <printOptions horizontalCentered="1"/>
  <pageMargins left="0.25" right="0.25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ERP Implementation Overview</vt:lpstr>
      <vt:lpstr>Alu Sys portfolio</vt:lpstr>
      <vt:lpstr>Project Life Cycle</vt:lpstr>
      <vt:lpstr>Project Costs-Activities</vt:lpstr>
      <vt:lpstr>CSI-Project</vt:lpstr>
      <vt:lpstr>Fakeeh 10239</vt:lpstr>
      <vt:lpstr>Product Life Cycle</vt:lpstr>
      <vt:lpstr>Industrial Costs-Stages</vt:lpstr>
      <vt:lpstr>CSI-Product</vt:lpstr>
      <vt:lpstr>Project Costs-Activities 10239</vt:lpstr>
      <vt:lpstr>'Alu Sys portfolio'!Print_Area</vt:lpstr>
      <vt:lpstr>'CSI-Product'!Print_Area</vt:lpstr>
      <vt:lpstr>'CSI-Project'!Print_Area</vt:lpstr>
      <vt:lpstr>'ERP Implementation Overview'!Print_Area</vt:lpstr>
      <vt:lpstr>'Industrial Costs-Stages'!Print_Area</vt:lpstr>
      <vt:lpstr>'Product Life Cycle'!Print_Area</vt:lpstr>
      <vt:lpstr>'Project Costs-Activities'!Print_Area</vt:lpstr>
      <vt:lpstr>'Project Costs-Activities 10239'!Print_Area</vt:lpstr>
      <vt:lpstr>'Project Life Cycle'!Print_Area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cp:lastPrinted>2024-02-07T06:56:13Z</cp:lastPrinted>
  <dcterms:created xsi:type="dcterms:W3CDTF">2024-01-03T06:09:35Z</dcterms:created>
  <dcterms:modified xsi:type="dcterms:W3CDTF">2024-02-07T07:00:36Z</dcterms:modified>
</cp:coreProperties>
</file>